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5 HONG\2025\CÔNG NỢ\AEON CITIMART- đã nhập T8\"/>
    </mc:Choice>
  </mc:AlternateContent>
  <xr:revisionPtr revIDLastSave="0" documentId="13_ncr:1_{AF25B13A-F762-4241-A30D-AA700B78D3BA}" xr6:coauthVersionLast="47" xr6:coauthVersionMax="47" xr10:uidLastSave="{00000000-0000-0000-0000-000000000000}"/>
  <bookViews>
    <workbookView xWindow="-113" yWindow="-113" windowWidth="24267" windowHeight="13023" xr2:uid="{5ACFDC27-CD41-4D59-9054-9C3D90F8E7D3}"/>
  </bookViews>
  <sheets>
    <sheet name="REPORT" sheetId="13" r:id="rId1"/>
    <sheet name="Chi tiet_TT Dong Hung" sheetId="12" r:id="rId2"/>
    <sheet name="Don_TrungBay" sheetId="3" r:id="rId3"/>
    <sheet name="Sheet1" sheetId="1" state="hidden" r:id="rId4"/>
    <sheet name="Cong_No2023" sheetId="7" state="hidden" r:id="rId5"/>
    <sheet name="Cong_No2024" sheetId="10" state="hidden" r:id="rId6"/>
    <sheet name="Du_no_DK2023" sheetId="14" r:id="rId7"/>
    <sheet name="Du_Nodk2024" sheetId="15" r:id="rId8"/>
    <sheet name="Cong_No2025" sheetId="11" state="hidden" r:id="rId9"/>
    <sheet name="Du_NoDK2025" sheetId="16" r:id="rId10"/>
    <sheet name="Du_NoCK2025" sheetId="17" r:id="rId11"/>
    <sheet name="DCCD_2023" sheetId="8" state="hidden" r:id="rId12"/>
    <sheet name="Sheet2" sheetId="2" state="hidden" r:id="rId13"/>
    <sheet name="Sheet5" sheetId="5" state="hidden" r:id="rId14"/>
    <sheet name="Sheet4" sheetId="4" state="hidden" r:id="rId15"/>
    <sheet name="Sheet6" sheetId="6" state="hidden" r:id="rId16"/>
    <sheet name="Sheet9" sheetId="9" state="hidden" r:id="rId17"/>
  </sheets>
  <externalReferences>
    <externalReference r:id="rId18"/>
  </externalReferences>
  <definedNames>
    <definedName name="_xlnm._FilterDatabase" localSheetId="1" hidden="1">'Chi tiet_TT Dong Hung'!$A$1:$Q$804</definedName>
    <definedName name="_xlnm._FilterDatabase" localSheetId="4" hidden="1">Cong_No2023!$A$1:$R$461</definedName>
    <definedName name="_xlnm._FilterDatabase" localSheetId="5" hidden="1">Cong_No2024!$A$1:$R$463</definedName>
    <definedName name="_xlnm._FilterDatabase" localSheetId="8" hidden="1">Cong_No2025!$A$1:$R$170</definedName>
    <definedName name="_xlnm._FilterDatabase" localSheetId="11" hidden="1">DCCD_2023!$A$1:$N$733</definedName>
    <definedName name="_xlnm._FilterDatabase" localSheetId="6" hidden="1">Du_no_DK2023!$A$6:$M$64</definedName>
    <definedName name="_xlnm._FilterDatabase" localSheetId="10" hidden="1">Du_NoCK2025!$A$6:$O$10</definedName>
    <definedName name="_xlnm._FilterDatabase" localSheetId="7" hidden="1">Du_Nodk2024!$A$5:$M$228</definedName>
    <definedName name="_xlnm._FilterDatabase" localSheetId="9" hidden="1">Du_NoDK2025!$A$6:$O$10</definedName>
    <definedName name="_xlnm._FilterDatabase" localSheetId="3" hidden="1">Sheet1!$A$1:$N$733</definedName>
    <definedName name="_xlnm._FilterDatabase" localSheetId="14" hidden="1">Sheet4!$A$1:$Q$1</definedName>
    <definedName name="_xlnm._FilterDatabase" localSheetId="13" hidden="1">Sheet5!$A$1:$O$1</definedName>
  </definedNames>
  <calcPr calcId="191029"/>
  <pivotCaches>
    <pivotCache cacheId="0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3" l="1"/>
  <c r="E29" i="13"/>
  <c r="L65" i="14"/>
  <c r="L9" i="14"/>
  <c r="L10" i="14" s="1"/>
  <c r="L11" i="14" s="1"/>
  <c r="L12" i="14" s="1"/>
  <c r="L13" i="14" s="1"/>
  <c r="L14" i="14" s="1"/>
  <c r="L15" i="14" s="1"/>
  <c r="L16" i="14" s="1"/>
  <c r="L17" i="14" s="1"/>
  <c r="L18" i="14" s="1"/>
  <c r="L19" i="14" s="1"/>
  <c r="L20" i="14" s="1"/>
  <c r="L21" i="14" s="1"/>
  <c r="L22" i="14" s="1"/>
  <c r="L23" i="14" s="1"/>
  <c r="L24" i="14" s="1"/>
  <c r="L25" i="14" s="1"/>
  <c r="L26" i="14" s="1"/>
  <c r="L27" i="14" s="1"/>
  <c r="L28" i="14" s="1"/>
  <c r="L29" i="14" s="1"/>
  <c r="L30" i="14" s="1"/>
  <c r="L31" i="14" s="1"/>
  <c r="L32" i="14" s="1"/>
  <c r="L33" i="14" s="1"/>
  <c r="L34" i="14" s="1"/>
  <c r="L35" i="14" s="1"/>
  <c r="L36" i="14" s="1"/>
  <c r="L37" i="14" s="1"/>
  <c r="L38" i="14" s="1"/>
  <c r="L39" i="14" s="1"/>
  <c r="L40" i="14" s="1"/>
  <c r="L41" i="14" s="1"/>
  <c r="L42" i="14" s="1"/>
  <c r="L43" i="14" s="1"/>
  <c r="L44" i="14" s="1"/>
  <c r="L45" i="14" s="1"/>
  <c r="L46" i="14" s="1"/>
  <c r="L47" i="14" s="1"/>
  <c r="L48" i="14" s="1"/>
  <c r="L49" i="14" s="1"/>
  <c r="L50" i="14" s="1"/>
  <c r="L51" i="14" s="1"/>
  <c r="L52" i="14" s="1"/>
  <c r="L53" i="14" s="1"/>
  <c r="L54" i="14" s="1"/>
  <c r="L55" i="14" s="1"/>
  <c r="L56" i="14" s="1"/>
  <c r="L57" i="14" s="1"/>
  <c r="L58" i="14" s="1"/>
  <c r="L59" i="14" s="1"/>
  <c r="L60" i="14" s="1"/>
  <c r="L61" i="14" s="1"/>
  <c r="L62" i="14" s="1"/>
  <c r="L63" i="14" s="1"/>
  <c r="L64" i="14" s="1"/>
  <c r="L8" i="14"/>
  <c r="L7" i="14"/>
  <c r="L228" i="15"/>
  <c r="L11" i="16"/>
  <c r="L40" i="17"/>
  <c r="K40" i="17"/>
  <c r="J40" i="17"/>
  <c r="I40" i="17"/>
  <c r="H40" i="17"/>
  <c r="L9" i="17"/>
  <c r="L10" i="17" s="1"/>
  <c r="L11" i="17" s="1"/>
  <c r="L12" i="17" s="1"/>
  <c r="L13" i="17" s="1"/>
  <c r="L14" i="17" s="1"/>
  <c r="L15" i="17" s="1"/>
  <c r="L16" i="17" s="1"/>
  <c r="L17" i="17" s="1"/>
  <c r="L18" i="17" s="1"/>
  <c r="L19" i="17" s="1"/>
  <c r="L20" i="17" s="1"/>
  <c r="L21" i="17" s="1"/>
  <c r="L22" i="17" s="1"/>
  <c r="L23" i="17" s="1"/>
  <c r="L24" i="17" s="1"/>
  <c r="L25" i="17" s="1"/>
  <c r="L26" i="17" s="1"/>
  <c r="L27" i="17" s="1"/>
  <c r="L28" i="17" s="1"/>
  <c r="L29" i="17" s="1"/>
  <c r="L30" i="17" s="1"/>
  <c r="L31" i="17" s="1"/>
  <c r="L32" i="17" s="1"/>
  <c r="L33" i="17" s="1"/>
  <c r="L34" i="17" s="1"/>
  <c r="L35" i="17" s="1"/>
  <c r="L36" i="17" s="1"/>
  <c r="L37" i="17" s="1"/>
  <c r="L38" i="17" s="1"/>
  <c r="L39" i="17" s="1"/>
  <c r="L8" i="17"/>
  <c r="L7" i="17"/>
  <c r="L10" i="16"/>
  <c r="L9" i="16"/>
  <c r="L8" i="16"/>
  <c r="L7" i="16"/>
  <c r="H11" i="16"/>
  <c r="K228" i="15"/>
  <c r="J228" i="15"/>
  <c r="I228" i="15"/>
  <c r="H228" i="15"/>
  <c r="L6" i="15"/>
  <c r="L7" i="15" s="1"/>
  <c r="L8" i="15" s="1"/>
  <c r="L9" i="15" s="1"/>
  <c r="L10" i="15" s="1"/>
  <c r="L11" i="15" s="1"/>
  <c r="L12" i="15" s="1"/>
  <c r="L13" i="15" s="1"/>
  <c r="L14" i="15" s="1"/>
  <c r="L15" i="15" s="1"/>
  <c r="L16" i="15" s="1"/>
  <c r="L17" i="15" s="1"/>
  <c r="L18" i="15" s="1"/>
  <c r="L19" i="15" s="1"/>
  <c r="L20" i="15" s="1"/>
  <c r="L21" i="15" s="1"/>
  <c r="L22" i="15" s="1"/>
  <c r="L23" i="15" s="1"/>
  <c r="L24" i="15" s="1"/>
  <c r="L25" i="15" s="1"/>
  <c r="L26" i="15" s="1"/>
  <c r="L27" i="15" s="1"/>
  <c r="L28" i="15" s="1"/>
  <c r="L29" i="15" s="1"/>
  <c r="L30" i="15" s="1"/>
  <c r="L31" i="15" s="1"/>
  <c r="L32" i="15" s="1"/>
  <c r="L33" i="15" s="1"/>
  <c r="L34" i="15" s="1"/>
  <c r="L35" i="15" s="1"/>
  <c r="L36" i="15" s="1"/>
  <c r="L37" i="15" s="1"/>
  <c r="L38" i="15" s="1"/>
  <c r="L39" i="15" s="1"/>
  <c r="L40" i="15" s="1"/>
  <c r="L41" i="15" s="1"/>
  <c r="L42" i="15" s="1"/>
  <c r="L43" i="15" s="1"/>
  <c r="L44" i="15" s="1"/>
  <c r="L45" i="15" s="1"/>
  <c r="L46" i="15" s="1"/>
  <c r="L47" i="15" s="1"/>
  <c r="L48" i="15" s="1"/>
  <c r="L49" i="15" s="1"/>
  <c r="L50" i="15" s="1"/>
  <c r="L51" i="15" s="1"/>
  <c r="L52" i="15" s="1"/>
  <c r="L53" i="15" s="1"/>
  <c r="L54" i="15" s="1"/>
  <c r="L55" i="15" s="1"/>
  <c r="L56" i="15" s="1"/>
  <c r="L57" i="15" s="1"/>
  <c r="L58" i="15" s="1"/>
  <c r="L59" i="15" s="1"/>
  <c r="L60" i="15" s="1"/>
  <c r="L61" i="15" s="1"/>
  <c r="L62" i="15" s="1"/>
  <c r="L63" i="15" s="1"/>
  <c r="L64" i="15" s="1"/>
  <c r="L65" i="15" s="1"/>
  <c r="L66" i="15" s="1"/>
  <c r="L67" i="15" s="1"/>
  <c r="L68" i="15" s="1"/>
  <c r="L69" i="15" s="1"/>
  <c r="L70" i="15" s="1"/>
  <c r="L71" i="15" s="1"/>
  <c r="L72" i="15" s="1"/>
  <c r="L73" i="15" s="1"/>
  <c r="L74" i="15" s="1"/>
  <c r="L75" i="15" s="1"/>
  <c r="L76" i="15" s="1"/>
  <c r="L77" i="15" s="1"/>
  <c r="L78" i="15" s="1"/>
  <c r="L79" i="15" s="1"/>
  <c r="L80" i="15" s="1"/>
  <c r="L81" i="15" s="1"/>
  <c r="L82" i="15" s="1"/>
  <c r="L83" i="15" s="1"/>
  <c r="L84" i="15" s="1"/>
  <c r="L85" i="15" s="1"/>
  <c r="L86" i="15" s="1"/>
  <c r="L87" i="15" s="1"/>
  <c r="L88" i="15" s="1"/>
  <c r="L89" i="15" s="1"/>
  <c r="L90" i="15" s="1"/>
  <c r="L91" i="15" s="1"/>
  <c r="L92" i="15" s="1"/>
  <c r="L93" i="15" s="1"/>
  <c r="L94" i="15" s="1"/>
  <c r="L95" i="15" s="1"/>
  <c r="L96" i="15" s="1"/>
  <c r="L97" i="15" s="1"/>
  <c r="L98" i="15" s="1"/>
  <c r="L99" i="15" s="1"/>
  <c r="L100" i="15" s="1"/>
  <c r="L101" i="15" s="1"/>
  <c r="L102" i="15" s="1"/>
  <c r="L103" i="15" s="1"/>
  <c r="L104" i="15" s="1"/>
  <c r="L105" i="15" s="1"/>
  <c r="L106" i="15" s="1"/>
  <c r="L107" i="15" s="1"/>
  <c r="L108" i="15" s="1"/>
  <c r="L109" i="15" s="1"/>
  <c r="L110" i="15" s="1"/>
  <c r="L111" i="15" s="1"/>
  <c r="L112" i="15" s="1"/>
  <c r="L113" i="15" s="1"/>
  <c r="L114" i="15" s="1"/>
  <c r="L115" i="15" s="1"/>
  <c r="L116" i="15" s="1"/>
  <c r="L117" i="15" s="1"/>
  <c r="L118" i="15" s="1"/>
  <c r="L119" i="15" s="1"/>
  <c r="L120" i="15" s="1"/>
  <c r="L121" i="15" s="1"/>
  <c r="L122" i="15" s="1"/>
  <c r="L123" i="15" s="1"/>
  <c r="L124" i="15" s="1"/>
  <c r="L125" i="15" s="1"/>
  <c r="L126" i="15" s="1"/>
  <c r="L127" i="15" s="1"/>
  <c r="L128" i="15" s="1"/>
  <c r="L129" i="15" s="1"/>
  <c r="L130" i="15" s="1"/>
  <c r="L131" i="15" s="1"/>
  <c r="L132" i="15" s="1"/>
  <c r="L133" i="15" s="1"/>
  <c r="L134" i="15" s="1"/>
  <c r="L135" i="15" s="1"/>
  <c r="L136" i="15" s="1"/>
  <c r="L137" i="15" s="1"/>
  <c r="L138" i="15" s="1"/>
  <c r="L139" i="15" s="1"/>
  <c r="L140" i="15" s="1"/>
  <c r="L141" i="15" s="1"/>
  <c r="L142" i="15" s="1"/>
  <c r="L143" i="15" s="1"/>
  <c r="L144" i="15" s="1"/>
  <c r="L145" i="15" s="1"/>
  <c r="L146" i="15" s="1"/>
  <c r="L147" i="15" s="1"/>
  <c r="L148" i="15" s="1"/>
  <c r="L149" i="15" s="1"/>
  <c r="L150" i="15" s="1"/>
  <c r="L151" i="15" s="1"/>
  <c r="L152" i="15" s="1"/>
  <c r="L153" i="15" s="1"/>
  <c r="L154" i="15" s="1"/>
  <c r="L155" i="15" s="1"/>
  <c r="L156" i="15" s="1"/>
  <c r="L157" i="15" s="1"/>
  <c r="L158" i="15" s="1"/>
  <c r="L159" i="15" s="1"/>
  <c r="L160" i="15" s="1"/>
  <c r="L161" i="15" s="1"/>
  <c r="L162" i="15" s="1"/>
  <c r="L163" i="15" s="1"/>
  <c r="L164" i="15" s="1"/>
  <c r="L165" i="15" s="1"/>
  <c r="L166" i="15" s="1"/>
  <c r="L167" i="15" s="1"/>
  <c r="L168" i="15" s="1"/>
  <c r="L169" i="15" s="1"/>
  <c r="L170" i="15" s="1"/>
  <c r="L171" i="15" s="1"/>
  <c r="L172" i="15" s="1"/>
  <c r="L173" i="15" s="1"/>
  <c r="L174" i="15" s="1"/>
  <c r="L175" i="15" s="1"/>
  <c r="L176" i="15" s="1"/>
  <c r="L177" i="15" s="1"/>
  <c r="L178" i="15" s="1"/>
  <c r="L179" i="15" s="1"/>
  <c r="L180" i="15" s="1"/>
  <c r="L181" i="15" s="1"/>
  <c r="L182" i="15" s="1"/>
  <c r="L183" i="15" s="1"/>
  <c r="L184" i="15" s="1"/>
  <c r="L185" i="15" s="1"/>
  <c r="L186" i="15" s="1"/>
  <c r="L187" i="15" s="1"/>
  <c r="L188" i="15" s="1"/>
  <c r="L189" i="15" s="1"/>
  <c r="L190" i="15" s="1"/>
  <c r="L191" i="15" s="1"/>
  <c r="L192" i="15" s="1"/>
  <c r="L193" i="15" s="1"/>
  <c r="L194" i="15" s="1"/>
  <c r="L195" i="15" s="1"/>
  <c r="L196" i="15" s="1"/>
  <c r="L197" i="15" s="1"/>
  <c r="L198" i="15" s="1"/>
  <c r="L199" i="15" s="1"/>
  <c r="L200" i="15" s="1"/>
  <c r="L201" i="15" s="1"/>
  <c r="L202" i="15" s="1"/>
  <c r="L203" i="15" s="1"/>
  <c r="L204" i="15" s="1"/>
  <c r="L205" i="15" s="1"/>
  <c r="L206" i="15" s="1"/>
  <c r="L207" i="15" s="1"/>
  <c r="L208" i="15" s="1"/>
  <c r="L209" i="15" s="1"/>
  <c r="L210" i="15" s="1"/>
  <c r="L211" i="15" s="1"/>
  <c r="L212" i="15" s="1"/>
  <c r="L213" i="15" s="1"/>
  <c r="L214" i="15" s="1"/>
  <c r="L215" i="15" s="1"/>
  <c r="L216" i="15" s="1"/>
  <c r="L217" i="15" s="1"/>
  <c r="L218" i="15" s="1"/>
  <c r="L219" i="15" s="1"/>
  <c r="L220" i="15" s="1"/>
  <c r="L221" i="15" s="1"/>
  <c r="L222" i="15" s="1"/>
  <c r="L223" i="15" s="1"/>
  <c r="L224" i="15" s="1"/>
  <c r="L225" i="15" s="1"/>
  <c r="L226" i="15" s="1"/>
  <c r="L227" i="15" s="1"/>
  <c r="H2" i="10"/>
  <c r="L2" i="10" s="1"/>
  <c r="L3" i="10" s="1"/>
  <c r="L4" i="10" s="1"/>
  <c r="L5" i="10" s="1"/>
  <c r="L6" i="10" s="1"/>
  <c r="L7" i="10" s="1"/>
  <c r="L8" i="10" s="1"/>
  <c r="L9" i="10" s="1"/>
  <c r="L10" i="10" s="1"/>
  <c r="L11" i="10" s="1"/>
  <c r="L12" i="10" s="1"/>
  <c r="L13" i="10" s="1"/>
  <c r="L14" i="10" s="1"/>
  <c r="L15" i="10" s="1"/>
  <c r="L16" i="10" s="1"/>
  <c r="L17" i="10" s="1"/>
  <c r="L18" i="10" s="1"/>
  <c r="L19" i="10" s="1"/>
  <c r="L20" i="10" s="1"/>
  <c r="L21" i="10" s="1"/>
  <c r="L22" i="10" s="1"/>
  <c r="L23" i="10" s="1"/>
  <c r="L24" i="10" s="1"/>
  <c r="L25" i="10" s="1"/>
  <c r="L26" i="10" s="1"/>
  <c r="L27" i="10" s="1"/>
  <c r="L28" i="10" s="1"/>
  <c r="L29" i="10" s="1"/>
  <c r="L30" i="10" s="1"/>
  <c r="L31" i="10" s="1"/>
  <c r="L32" i="10" s="1"/>
  <c r="N2" i="10"/>
  <c r="P2" i="10"/>
  <c r="H3" i="10"/>
  <c r="N3" i="10"/>
  <c r="P3" i="10"/>
  <c r="H4" i="10"/>
  <c r="N4" i="10"/>
  <c r="P4" i="10"/>
  <c r="H5" i="10"/>
  <c r="N5" i="10"/>
  <c r="P5" i="10"/>
  <c r="H6" i="10"/>
  <c r="N6" i="10"/>
  <c r="P6" i="10"/>
  <c r="H7" i="10"/>
  <c r="N7" i="10"/>
  <c r="P7" i="10"/>
  <c r="H8" i="10"/>
  <c r="N8" i="10"/>
  <c r="P8" i="10"/>
  <c r="H9" i="10"/>
  <c r="N9" i="10"/>
  <c r="P9" i="10"/>
  <c r="H10" i="10"/>
  <c r="N10" i="10"/>
  <c r="P10" i="10"/>
  <c r="H11" i="10"/>
  <c r="N11" i="10"/>
  <c r="P11" i="10"/>
  <c r="H12" i="10"/>
  <c r="N12" i="10"/>
  <c r="P12" i="10"/>
  <c r="H13" i="10"/>
  <c r="N13" i="10"/>
  <c r="P13" i="10"/>
  <c r="H14" i="10"/>
  <c r="N14" i="10"/>
  <c r="P14" i="10"/>
  <c r="H15" i="10"/>
  <c r="N15" i="10"/>
  <c r="P15" i="10"/>
  <c r="H16" i="10"/>
  <c r="N16" i="10"/>
  <c r="P16" i="10"/>
  <c r="H17" i="10"/>
  <c r="N17" i="10"/>
  <c r="P17" i="10"/>
  <c r="H18" i="10"/>
  <c r="N18" i="10"/>
  <c r="P18" i="10"/>
  <c r="H19" i="10"/>
  <c r="N19" i="10"/>
  <c r="P19" i="10"/>
  <c r="H20" i="10"/>
  <c r="N20" i="10"/>
  <c r="P20" i="10"/>
  <c r="H21" i="10"/>
  <c r="N21" i="10"/>
  <c r="P21" i="10"/>
  <c r="H22" i="10"/>
  <c r="N22" i="10"/>
  <c r="P22" i="10"/>
  <c r="H23" i="10"/>
  <c r="N23" i="10"/>
  <c r="P23" i="10"/>
  <c r="H24" i="10"/>
  <c r="N24" i="10"/>
  <c r="P24" i="10"/>
  <c r="H25" i="10"/>
  <c r="N25" i="10"/>
  <c r="P25" i="10"/>
  <c r="H26" i="10"/>
  <c r="N26" i="10"/>
  <c r="P26" i="10"/>
  <c r="H27" i="10"/>
  <c r="N27" i="10"/>
  <c r="P27" i="10"/>
  <c r="H28" i="10"/>
  <c r="N28" i="10"/>
  <c r="P28" i="10"/>
  <c r="H29" i="10"/>
  <c r="N29" i="10"/>
  <c r="P29" i="10"/>
  <c r="H30" i="10"/>
  <c r="N30" i="10"/>
  <c r="P30" i="10"/>
  <c r="H31" i="10"/>
  <c r="N31" i="10"/>
  <c r="P31" i="10"/>
  <c r="H32" i="10"/>
  <c r="N32" i="10"/>
  <c r="P32" i="10"/>
  <c r="N255" i="10"/>
  <c r="O255" i="10"/>
  <c r="R255" i="10"/>
  <c r="N256" i="10"/>
  <c r="O256" i="10"/>
  <c r="R256" i="10" s="1"/>
  <c r="N257" i="10"/>
  <c r="O257" i="10"/>
  <c r="R257" i="10"/>
  <c r="N259" i="10"/>
  <c r="O259" i="10"/>
  <c r="R259" i="10" s="1"/>
  <c r="N260" i="10"/>
  <c r="O260" i="10"/>
  <c r="R260" i="10"/>
  <c r="N261" i="10"/>
  <c r="O261" i="10"/>
  <c r="R261" i="10"/>
  <c r="N262" i="10"/>
  <c r="N263" i="10"/>
  <c r="O263" i="10"/>
  <c r="R263" i="10" s="1"/>
  <c r="N264" i="10"/>
  <c r="O264" i="10"/>
  <c r="R264" i="10"/>
  <c r="N265" i="10"/>
  <c r="N266" i="10"/>
  <c r="O266" i="10"/>
  <c r="R266" i="10" s="1"/>
  <c r="N267" i="10"/>
  <c r="O267" i="10"/>
  <c r="R267" i="10" s="1"/>
  <c r="N268" i="10"/>
  <c r="O268" i="10"/>
  <c r="R268" i="10" s="1"/>
  <c r="N271" i="10"/>
  <c r="O271" i="10"/>
  <c r="R271" i="10"/>
  <c r="N272" i="10"/>
  <c r="O272" i="10"/>
  <c r="R272" i="10"/>
  <c r="N273" i="10"/>
  <c r="N274" i="10"/>
  <c r="N275" i="10"/>
  <c r="N276" i="10"/>
  <c r="O276" i="10"/>
  <c r="R276" i="10" s="1"/>
  <c r="N277" i="10"/>
  <c r="N280" i="10"/>
  <c r="O280" i="10"/>
  <c r="R280" i="10" s="1"/>
  <c r="N281" i="10"/>
  <c r="O281" i="10"/>
  <c r="R281" i="10" s="1"/>
  <c r="N282" i="10"/>
  <c r="O282" i="10"/>
  <c r="R282" i="10"/>
  <c r="N283" i="10"/>
  <c r="N284" i="10"/>
  <c r="O284" i="10"/>
  <c r="R284" i="10"/>
  <c r="N285" i="10"/>
  <c r="O285" i="10"/>
  <c r="R285" i="10"/>
  <c r="N286" i="10"/>
  <c r="F289" i="10"/>
  <c r="G289" i="10"/>
  <c r="N290" i="10"/>
  <c r="O290" i="10"/>
  <c r="R290" i="10" s="1"/>
  <c r="N291" i="10"/>
  <c r="O291" i="10"/>
  <c r="R291" i="10"/>
  <c r="N293" i="10"/>
  <c r="O293" i="10"/>
  <c r="R293" i="10"/>
  <c r="N294" i="10"/>
  <c r="O294" i="10"/>
  <c r="R294" i="10"/>
  <c r="N298" i="10"/>
  <c r="O298" i="10"/>
  <c r="R298" i="10" s="1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F361" i="10"/>
  <c r="G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7" i="10"/>
  <c r="N428" i="10"/>
  <c r="N429" i="10"/>
  <c r="N430" i="10"/>
  <c r="N431" i="10"/>
  <c r="N432" i="10"/>
  <c r="N433" i="10"/>
  <c r="N434" i="10"/>
  <c r="N435" i="10"/>
  <c r="N436" i="10"/>
  <c r="N438" i="10"/>
  <c r="N439" i="10"/>
  <c r="N440" i="10"/>
  <c r="N441" i="10"/>
  <c r="N442" i="10"/>
  <c r="N443" i="10"/>
  <c r="N444" i="10"/>
  <c r="N445" i="10"/>
  <c r="N447" i="10"/>
  <c r="N448" i="10"/>
  <c r="N449" i="10"/>
  <c r="N450" i="10"/>
  <c r="N451" i="10"/>
  <c r="N453" i="10"/>
  <c r="N454" i="10"/>
  <c r="N455" i="10"/>
  <c r="N456" i="10"/>
  <c r="N457" i="10"/>
  <c r="N459" i="10"/>
  <c r="N460" i="10"/>
  <c r="N461" i="10"/>
  <c r="N462" i="10"/>
  <c r="O804" i="12"/>
  <c r="O803" i="12"/>
  <c r="O802" i="12"/>
  <c r="O801" i="12"/>
  <c r="O800" i="12"/>
  <c r="O799" i="12"/>
  <c r="O798" i="12"/>
  <c r="O797" i="12"/>
  <c r="O796" i="12"/>
  <c r="O795" i="12"/>
  <c r="O794" i="12"/>
  <c r="O793" i="12"/>
  <c r="O792" i="12"/>
  <c r="O791" i="12"/>
  <c r="O790" i="12"/>
  <c r="O789" i="12"/>
  <c r="O788" i="12"/>
  <c r="O787" i="12"/>
  <c r="O786" i="12"/>
  <c r="O785" i="12"/>
  <c r="O784" i="12"/>
  <c r="O783" i="12"/>
  <c r="O782" i="12"/>
  <c r="O781" i="12"/>
  <c r="O780" i="12"/>
  <c r="O779" i="12"/>
  <c r="O778" i="12"/>
  <c r="O777" i="12"/>
  <c r="O776" i="12"/>
  <c r="O775" i="12"/>
  <c r="O774" i="12"/>
  <c r="O773" i="12"/>
  <c r="O772" i="12"/>
  <c r="O771" i="12"/>
  <c r="O770" i="12"/>
  <c r="O769" i="12"/>
  <c r="O768" i="12"/>
  <c r="O767" i="12"/>
  <c r="O766" i="12"/>
  <c r="O765" i="12"/>
  <c r="O764" i="12"/>
  <c r="O763" i="12"/>
  <c r="O762" i="12"/>
  <c r="O761" i="12"/>
  <c r="O760" i="12"/>
  <c r="O759" i="12"/>
  <c r="O758" i="12"/>
  <c r="O757" i="12"/>
  <c r="O756" i="12"/>
  <c r="O755" i="12"/>
  <c r="O754" i="12"/>
  <c r="O753" i="12"/>
  <c r="O752" i="12"/>
  <c r="O751" i="12"/>
  <c r="O750" i="12"/>
  <c r="O749" i="12"/>
  <c r="O748" i="12"/>
  <c r="O747" i="12"/>
  <c r="O746" i="12"/>
  <c r="O745" i="12"/>
  <c r="O744" i="12"/>
  <c r="O743" i="12"/>
  <c r="O742" i="12"/>
  <c r="O741" i="12"/>
  <c r="O740" i="12"/>
  <c r="O739" i="12"/>
  <c r="O738" i="12"/>
  <c r="O737" i="12"/>
  <c r="O736" i="12"/>
  <c r="O735" i="12"/>
  <c r="O734" i="12"/>
  <c r="O733" i="12"/>
  <c r="O732" i="12"/>
  <c r="O731" i="12"/>
  <c r="O730" i="12"/>
  <c r="O729" i="12"/>
  <c r="O728" i="12"/>
  <c r="O727" i="12"/>
  <c r="O726" i="12"/>
  <c r="O725" i="12"/>
  <c r="O724" i="12"/>
  <c r="O723" i="12"/>
  <c r="O722" i="12"/>
  <c r="O721" i="12"/>
  <c r="O720" i="12"/>
  <c r="O719" i="12"/>
  <c r="O718" i="12"/>
  <c r="O717" i="12"/>
  <c r="O716" i="12"/>
  <c r="O715" i="12"/>
  <c r="O714" i="12"/>
  <c r="O713" i="12"/>
  <c r="O712" i="12"/>
  <c r="O711" i="12"/>
  <c r="O710" i="12"/>
  <c r="O709" i="12"/>
  <c r="O708" i="12"/>
  <c r="O707" i="12"/>
  <c r="O706" i="12"/>
  <c r="O705" i="12"/>
  <c r="O704" i="12"/>
  <c r="O703" i="12"/>
  <c r="O702" i="12"/>
  <c r="O701" i="12"/>
  <c r="O700" i="12"/>
  <c r="O699" i="12"/>
  <c r="O698" i="12"/>
  <c r="O697" i="12"/>
  <c r="O696" i="12"/>
  <c r="O695" i="12"/>
  <c r="O694" i="12"/>
  <c r="O693" i="12"/>
  <c r="O692" i="12"/>
  <c r="O691" i="12"/>
  <c r="O690" i="12"/>
  <c r="O689" i="12"/>
  <c r="O688" i="12"/>
  <c r="O687" i="12"/>
  <c r="O686" i="12"/>
  <c r="O685" i="12"/>
  <c r="O684" i="12"/>
  <c r="O683" i="12"/>
  <c r="O682" i="12"/>
  <c r="O681" i="12"/>
  <c r="O680" i="12"/>
  <c r="O679" i="12"/>
  <c r="O678" i="12"/>
  <c r="O677" i="12"/>
  <c r="O676" i="12"/>
  <c r="O675" i="12"/>
  <c r="O674" i="12"/>
  <c r="O673" i="12"/>
  <c r="O672" i="12"/>
  <c r="O671" i="12"/>
  <c r="O670" i="12"/>
  <c r="O669" i="12"/>
  <c r="O668" i="12"/>
  <c r="O667" i="12"/>
  <c r="O666" i="12"/>
  <c r="O665" i="12"/>
  <c r="O664" i="12"/>
  <c r="O663" i="12"/>
  <c r="O662" i="12"/>
  <c r="O661" i="12"/>
  <c r="O660" i="12"/>
  <c r="O659" i="12"/>
  <c r="O658" i="12"/>
  <c r="O657" i="12"/>
  <c r="O656" i="12"/>
  <c r="O655" i="12"/>
  <c r="O654" i="12"/>
  <c r="O653" i="12"/>
  <c r="O652" i="12"/>
  <c r="O651" i="12"/>
  <c r="O650" i="12"/>
  <c r="O649" i="12"/>
  <c r="O648" i="12"/>
  <c r="O647" i="12"/>
  <c r="O646" i="12"/>
  <c r="O645" i="12"/>
  <c r="O644" i="12"/>
  <c r="O643" i="12"/>
  <c r="O642" i="12"/>
  <c r="O641" i="12"/>
  <c r="O640" i="12"/>
  <c r="O639" i="12"/>
  <c r="O638" i="12"/>
  <c r="O637" i="12"/>
  <c r="O636" i="12"/>
  <c r="O635" i="12"/>
  <c r="O634" i="12"/>
  <c r="O633" i="12"/>
  <c r="O632" i="12"/>
  <c r="O631" i="12"/>
  <c r="O630" i="12"/>
  <c r="O629" i="12"/>
  <c r="O628" i="12"/>
  <c r="O627" i="12"/>
  <c r="O626" i="12"/>
  <c r="O625" i="12"/>
  <c r="O624" i="12"/>
  <c r="O623" i="12"/>
  <c r="O622" i="12"/>
  <c r="O621" i="12"/>
  <c r="O620" i="12"/>
  <c r="O619" i="12"/>
  <c r="O618" i="12"/>
  <c r="O617" i="12"/>
  <c r="O616" i="12"/>
  <c r="O615" i="12"/>
  <c r="O614" i="12"/>
  <c r="O613" i="12"/>
  <c r="O612" i="12"/>
  <c r="O611" i="12"/>
  <c r="O610" i="12"/>
  <c r="O609" i="12"/>
  <c r="O608" i="12"/>
  <c r="O607" i="12"/>
  <c r="O606" i="12"/>
  <c r="O605" i="12"/>
  <c r="O604" i="12"/>
  <c r="O603" i="12"/>
  <c r="O602" i="12"/>
  <c r="O601" i="12"/>
  <c r="O600" i="12"/>
  <c r="O599" i="12"/>
  <c r="O598" i="12"/>
  <c r="O597" i="12"/>
  <c r="O596" i="12"/>
  <c r="O595" i="12"/>
  <c r="O594" i="12"/>
  <c r="O593" i="12"/>
  <c r="O592" i="12"/>
  <c r="O591" i="12"/>
  <c r="O590" i="12"/>
  <c r="O589" i="12"/>
  <c r="O588" i="12"/>
  <c r="O587" i="12"/>
  <c r="O586" i="12"/>
  <c r="O585" i="12"/>
  <c r="O584" i="12"/>
  <c r="O583" i="12"/>
  <c r="O582" i="12"/>
  <c r="O581" i="12"/>
  <c r="O580" i="12"/>
  <c r="O579" i="12"/>
  <c r="O578" i="12"/>
  <c r="O577" i="12"/>
  <c r="O576" i="12"/>
  <c r="O575" i="12"/>
  <c r="O574" i="12"/>
  <c r="O573" i="12"/>
  <c r="O572" i="12"/>
  <c r="O571" i="12"/>
  <c r="O570" i="12"/>
  <c r="O569" i="12"/>
  <c r="O568" i="12"/>
  <c r="O567" i="12"/>
  <c r="O566" i="12"/>
  <c r="O565" i="12"/>
  <c r="O564" i="12"/>
  <c r="O563" i="12"/>
  <c r="O562" i="12"/>
  <c r="O561" i="12"/>
  <c r="O560" i="12"/>
  <c r="O559" i="12"/>
  <c r="O558" i="12"/>
  <c r="O557" i="12"/>
  <c r="O556" i="12"/>
  <c r="O555" i="12"/>
  <c r="O554" i="12"/>
  <c r="O553" i="12"/>
  <c r="O552" i="12"/>
  <c r="O551" i="12"/>
  <c r="O550" i="12"/>
  <c r="O549" i="12"/>
  <c r="O548" i="12"/>
  <c r="O547" i="12"/>
  <c r="O546" i="12"/>
  <c r="O545" i="12"/>
  <c r="O544" i="12"/>
  <c r="O543" i="12"/>
  <c r="O542" i="12"/>
  <c r="O541" i="12"/>
  <c r="O540" i="12"/>
  <c r="O539" i="12"/>
  <c r="O538" i="12"/>
  <c r="O537" i="12"/>
  <c r="O536" i="12"/>
  <c r="O535" i="12"/>
  <c r="O534" i="12"/>
  <c r="O533" i="12"/>
  <c r="O532" i="12"/>
  <c r="O531" i="12"/>
  <c r="O530" i="12"/>
  <c r="O529" i="12"/>
  <c r="O528" i="12"/>
  <c r="O527" i="12"/>
  <c r="O526" i="12"/>
  <c r="O525" i="12"/>
  <c r="O524" i="12"/>
  <c r="O523" i="12"/>
  <c r="O522" i="12"/>
  <c r="O521" i="12"/>
  <c r="O520" i="12"/>
  <c r="O519" i="12"/>
  <c r="O518" i="12"/>
  <c r="O517" i="12"/>
  <c r="O516" i="12"/>
  <c r="O515" i="12"/>
  <c r="O514" i="12"/>
  <c r="O513" i="12"/>
  <c r="O512" i="12"/>
  <c r="O511" i="12"/>
  <c r="O510" i="12"/>
  <c r="O509" i="12"/>
  <c r="O508" i="12"/>
  <c r="O507" i="12"/>
  <c r="O506" i="12"/>
  <c r="O505" i="12"/>
  <c r="O504" i="12"/>
  <c r="O503" i="12"/>
  <c r="O502" i="12"/>
  <c r="O501" i="12"/>
  <c r="O500" i="12"/>
  <c r="O499" i="12"/>
  <c r="O498" i="12"/>
  <c r="O497" i="12"/>
  <c r="O496" i="12"/>
  <c r="O495" i="12"/>
  <c r="O494" i="12"/>
  <c r="O493" i="12"/>
  <c r="O492" i="12"/>
  <c r="O491" i="12"/>
  <c r="O490" i="12"/>
  <c r="O489" i="12"/>
  <c r="O488" i="12"/>
  <c r="O487" i="12"/>
  <c r="O486" i="12"/>
  <c r="O485" i="12"/>
  <c r="O484" i="12"/>
  <c r="O483" i="12"/>
  <c r="O482" i="12"/>
  <c r="O481" i="12"/>
  <c r="O480" i="12"/>
  <c r="O479" i="12"/>
  <c r="O478" i="12"/>
  <c r="O477" i="12"/>
  <c r="O476" i="12"/>
  <c r="O475" i="12"/>
  <c r="O474" i="12"/>
  <c r="O473" i="12"/>
  <c r="O472" i="12"/>
  <c r="O471" i="12"/>
  <c r="O470" i="12"/>
  <c r="O469" i="12"/>
  <c r="O468" i="12"/>
  <c r="O467" i="12"/>
  <c r="O466" i="12"/>
  <c r="O465" i="12"/>
  <c r="O464" i="12"/>
  <c r="O463" i="12"/>
  <c r="O462" i="12"/>
  <c r="O461" i="12"/>
  <c r="O460" i="12"/>
  <c r="O459" i="12"/>
  <c r="O458" i="12"/>
  <c r="O457" i="12"/>
  <c r="O456" i="12"/>
  <c r="O455" i="12"/>
  <c r="O454" i="12"/>
  <c r="O453" i="12"/>
  <c r="O452" i="12"/>
  <c r="O451" i="12"/>
  <c r="O450" i="12"/>
  <c r="O449" i="12"/>
  <c r="O448" i="12"/>
  <c r="O447" i="12"/>
  <c r="O446" i="12"/>
  <c r="O445" i="12"/>
  <c r="O444" i="12"/>
  <c r="O443" i="12"/>
  <c r="O442" i="12"/>
  <c r="O441" i="12"/>
  <c r="O440" i="12"/>
  <c r="O439" i="12"/>
  <c r="O438" i="12"/>
  <c r="O437" i="12"/>
  <c r="O436" i="12"/>
  <c r="O435" i="12"/>
  <c r="O434" i="12"/>
  <c r="O433" i="12"/>
  <c r="O432" i="12"/>
  <c r="O431" i="12"/>
  <c r="O430" i="12"/>
  <c r="O429" i="12"/>
  <c r="O428" i="12"/>
  <c r="O427" i="12"/>
  <c r="O426" i="12"/>
  <c r="O425" i="12"/>
  <c r="O424" i="12"/>
  <c r="O423" i="12"/>
  <c r="O422" i="12"/>
  <c r="O421" i="12"/>
  <c r="O420" i="12"/>
  <c r="O419" i="12"/>
  <c r="O418" i="12"/>
  <c r="O417" i="12"/>
  <c r="O416" i="12"/>
  <c r="O415" i="12"/>
  <c r="O414" i="12"/>
  <c r="O413" i="12"/>
  <c r="O412" i="12"/>
  <c r="O411" i="12"/>
  <c r="O410" i="12"/>
  <c r="O409" i="12"/>
  <c r="O408" i="12"/>
  <c r="O407" i="12"/>
  <c r="O406" i="12"/>
  <c r="O405" i="12"/>
  <c r="O404" i="12"/>
  <c r="O403" i="12"/>
  <c r="O402" i="12"/>
  <c r="O401" i="12"/>
  <c r="O400" i="12"/>
  <c r="O399" i="12"/>
  <c r="O398" i="12"/>
  <c r="O397" i="12"/>
  <c r="O396" i="12"/>
  <c r="O395" i="12"/>
  <c r="O394" i="12"/>
  <c r="O393" i="12"/>
  <c r="O392" i="12"/>
  <c r="O391" i="12"/>
  <c r="O390" i="12"/>
  <c r="O389" i="12"/>
  <c r="O388" i="12"/>
  <c r="O387" i="12"/>
  <c r="O386" i="12"/>
  <c r="O385" i="12"/>
  <c r="O384" i="12"/>
  <c r="O383" i="12"/>
  <c r="O382" i="12"/>
  <c r="O381" i="12"/>
  <c r="O380" i="12"/>
  <c r="O379" i="12"/>
  <c r="O378" i="12"/>
  <c r="O377" i="12"/>
  <c r="O376" i="12"/>
  <c r="O375" i="12"/>
  <c r="O374" i="12"/>
  <c r="O373" i="12"/>
  <c r="O372" i="12"/>
  <c r="O371" i="12"/>
  <c r="O370" i="12"/>
  <c r="O369" i="12"/>
  <c r="O368" i="12"/>
  <c r="O367" i="12"/>
  <c r="O366" i="12"/>
  <c r="O365" i="12"/>
  <c r="O364" i="12"/>
  <c r="O363" i="12"/>
  <c r="O362" i="12"/>
  <c r="O361" i="12"/>
  <c r="O360" i="12"/>
  <c r="O359" i="12"/>
  <c r="O358" i="12"/>
  <c r="O357" i="12"/>
  <c r="O356" i="12"/>
  <c r="O355" i="12"/>
  <c r="O354" i="12"/>
  <c r="O353" i="12"/>
  <c r="O352" i="12"/>
  <c r="O351" i="12"/>
  <c r="O350" i="12"/>
  <c r="O349" i="12"/>
  <c r="O348" i="12"/>
  <c r="O347" i="12"/>
  <c r="O346" i="12"/>
  <c r="O345" i="12"/>
  <c r="O344" i="12"/>
  <c r="O343" i="12"/>
  <c r="O342" i="12"/>
  <c r="O341" i="12"/>
  <c r="O340" i="12"/>
  <c r="O339" i="12"/>
  <c r="O338" i="12"/>
  <c r="O337" i="12"/>
  <c r="O336" i="12"/>
  <c r="O335" i="12"/>
  <c r="O334" i="12"/>
  <c r="O333" i="12"/>
  <c r="O332" i="12"/>
  <c r="O331" i="12"/>
  <c r="O330" i="12"/>
  <c r="O329" i="12"/>
  <c r="O328" i="12"/>
  <c r="O327" i="12"/>
  <c r="O326" i="12"/>
  <c r="O325" i="12"/>
  <c r="O324" i="12"/>
  <c r="O323" i="12"/>
  <c r="O322" i="12"/>
  <c r="O321" i="12"/>
  <c r="O320" i="12"/>
  <c r="O319" i="12"/>
  <c r="O318" i="12"/>
  <c r="O317" i="12"/>
  <c r="O316" i="12"/>
  <c r="O315" i="12"/>
  <c r="O314" i="12"/>
  <c r="O313" i="12"/>
  <c r="O312" i="12"/>
  <c r="O311" i="12"/>
  <c r="O310" i="12"/>
  <c r="O309" i="12"/>
  <c r="O308" i="12"/>
  <c r="O307" i="12"/>
  <c r="O306" i="12"/>
  <c r="O305" i="12"/>
  <c r="O304" i="12"/>
  <c r="O303" i="12"/>
  <c r="O302" i="12"/>
  <c r="O301" i="12"/>
  <c r="O300" i="12"/>
  <c r="O299" i="12"/>
  <c r="O298" i="12"/>
  <c r="O297" i="12"/>
  <c r="O296" i="12"/>
  <c r="O295" i="12"/>
  <c r="O294" i="12"/>
  <c r="O293" i="12"/>
  <c r="O292" i="12"/>
  <c r="O291" i="12"/>
  <c r="O290" i="12"/>
  <c r="O289" i="12"/>
  <c r="O288" i="12"/>
  <c r="O287" i="12"/>
  <c r="O286" i="12"/>
  <c r="O285" i="12"/>
  <c r="O284" i="12"/>
  <c r="O283" i="12"/>
  <c r="O282" i="12"/>
  <c r="O281" i="12"/>
  <c r="O280" i="12"/>
  <c r="O279" i="12"/>
  <c r="O278" i="12"/>
  <c r="O277" i="12"/>
  <c r="O276" i="12"/>
  <c r="O275" i="12"/>
  <c r="O274" i="12"/>
  <c r="O273" i="12"/>
  <c r="O272" i="12"/>
  <c r="O271" i="12"/>
  <c r="O270" i="12"/>
  <c r="O269" i="12"/>
  <c r="O268" i="12"/>
  <c r="O267" i="12"/>
  <c r="O266" i="12"/>
  <c r="O265" i="12"/>
  <c r="O264" i="12"/>
  <c r="O263" i="12"/>
  <c r="O262" i="12"/>
  <c r="O261" i="12"/>
  <c r="O260" i="12"/>
  <c r="O259" i="12"/>
  <c r="O258" i="12"/>
  <c r="O257" i="12"/>
  <c r="O256" i="12"/>
  <c r="O255" i="12"/>
  <c r="O254" i="12"/>
  <c r="O253" i="12"/>
  <c r="O252" i="12"/>
  <c r="O251" i="12"/>
  <c r="O250" i="12"/>
  <c r="O249" i="12"/>
  <c r="O248" i="12"/>
  <c r="O247" i="12"/>
  <c r="O246" i="12"/>
  <c r="O245" i="12"/>
  <c r="O244" i="12"/>
  <c r="O243" i="12"/>
  <c r="O242" i="12"/>
  <c r="O241" i="12"/>
  <c r="O240" i="12"/>
  <c r="O239" i="12"/>
  <c r="O238" i="12"/>
  <c r="O237" i="12"/>
  <c r="O236" i="12"/>
  <c r="O235" i="12"/>
  <c r="O234" i="12"/>
  <c r="O233" i="12"/>
  <c r="O232" i="12"/>
  <c r="O231" i="12"/>
  <c r="O230" i="12"/>
  <c r="O229" i="12"/>
  <c r="O228" i="12"/>
  <c r="O227" i="12"/>
  <c r="O226" i="12"/>
  <c r="O225" i="12"/>
  <c r="O224" i="12"/>
  <c r="O223" i="12"/>
  <c r="O222" i="12"/>
  <c r="O221" i="12"/>
  <c r="O220" i="12"/>
  <c r="O219" i="12"/>
  <c r="O218" i="12"/>
  <c r="O217" i="12"/>
  <c r="O216" i="12"/>
  <c r="O215" i="12"/>
  <c r="O214" i="12"/>
  <c r="O213" i="12"/>
  <c r="O212" i="12"/>
  <c r="O211" i="12"/>
  <c r="O210" i="12"/>
  <c r="O209" i="12"/>
  <c r="O208" i="12"/>
  <c r="O207" i="12"/>
  <c r="O206" i="12"/>
  <c r="O205" i="12"/>
  <c r="O204" i="12"/>
  <c r="O203" i="12"/>
  <c r="O202" i="12"/>
  <c r="O201" i="12"/>
  <c r="O200" i="12"/>
  <c r="O199" i="12"/>
  <c r="O198" i="12"/>
  <c r="O197" i="12"/>
  <c r="O196" i="12"/>
  <c r="O195" i="12"/>
  <c r="O194" i="12"/>
  <c r="O193" i="12"/>
  <c r="O192" i="12"/>
  <c r="O191" i="12"/>
  <c r="O190" i="12"/>
  <c r="O189" i="12"/>
  <c r="O188" i="12"/>
  <c r="O187" i="12"/>
  <c r="O186" i="12"/>
  <c r="O185" i="12"/>
  <c r="O184" i="12"/>
  <c r="O183" i="12"/>
  <c r="O182" i="12"/>
  <c r="O181" i="12"/>
  <c r="O180" i="12"/>
  <c r="O179" i="12"/>
  <c r="O178" i="12"/>
  <c r="O177" i="12"/>
  <c r="O176" i="12"/>
  <c r="O175" i="12"/>
  <c r="O174" i="12"/>
  <c r="O173" i="12"/>
  <c r="O172" i="12"/>
  <c r="O171" i="12"/>
  <c r="O170" i="12"/>
  <c r="O169" i="12"/>
  <c r="O168" i="12"/>
  <c r="O167" i="12"/>
  <c r="O166" i="12"/>
  <c r="O165" i="12"/>
  <c r="O164" i="12"/>
  <c r="O163" i="12"/>
  <c r="O162" i="12"/>
  <c r="O161" i="12"/>
  <c r="O160" i="12"/>
  <c r="O159" i="12"/>
  <c r="O158" i="12"/>
  <c r="O157" i="12"/>
  <c r="O156" i="12"/>
  <c r="O155" i="12"/>
  <c r="O154" i="12"/>
  <c r="O153" i="12"/>
  <c r="O152" i="12"/>
  <c r="O151" i="12"/>
  <c r="O150" i="12"/>
  <c r="O149" i="12"/>
  <c r="O148" i="12"/>
  <c r="O147" i="12"/>
  <c r="O146" i="12"/>
  <c r="O145" i="12"/>
  <c r="O144" i="12"/>
  <c r="O143" i="12"/>
  <c r="O142" i="12"/>
  <c r="O141" i="12"/>
  <c r="O140" i="12"/>
  <c r="O139" i="12"/>
  <c r="O138" i="12"/>
  <c r="O137" i="12"/>
  <c r="O136" i="12"/>
  <c r="O135" i="12"/>
  <c r="O134" i="12"/>
  <c r="O133" i="12"/>
  <c r="O132" i="12"/>
  <c r="O131" i="12"/>
  <c r="O130" i="12"/>
  <c r="O129" i="12"/>
  <c r="O128" i="12"/>
  <c r="O127" i="12"/>
  <c r="O126" i="12"/>
  <c r="O125" i="12"/>
  <c r="O124" i="12"/>
  <c r="O123" i="12"/>
  <c r="O122" i="12"/>
  <c r="O121" i="12"/>
  <c r="O120" i="12"/>
  <c r="O119" i="12"/>
  <c r="O118" i="12"/>
  <c r="O117" i="12"/>
  <c r="O116" i="12"/>
  <c r="O115" i="12"/>
  <c r="O114" i="12"/>
  <c r="O113" i="12"/>
  <c r="O112" i="12"/>
  <c r="O111" i="12"/>
  <c r="O110" i="12"/>
  <c r="O109" i="12"/>
  <c r="O108" i="12"/>
  <c r="O107" i="12"/>
  <c r="O106" i="12"/>
  <c r="O105" i="12"/>
  <c r="O104" i="12"/>
  <c r="O103" i="12"/>
  <c r="O102" i="12"/>
  <c r="O101" i="12"/>
  <c r="O100" i="12"/>
  <c r="O99" i="12"/>
  <c r="O98" i="12"/>
  <c r="O97" i="12"/>
  <c r="O96" i="12"/>
  <c r="O95" i="12"/>
  <c r="O94" i="12"/>
  <c r="O93" i="12"/>
  <c r="O92" i="12"/>
  <c r="O91" i="12"/>
  <c r="O90" i="12"/>
  <c r="O89" i="12"/>
  <c r="O88" i="12"/>
  <c r="O87" i="12"/>
  <c r="O86" i="12"/>
  <c r="O85" i="12"/>
  <c r="O84" i="12"/>
  <c r="O83" i="12"/>
  <c r="O82" i="12"/>
  <c r="O81" i="12"/>
  <c r="O80" i="12"/>
  <c r="O79" i="12"/>
  <c r="O78" i="12"/>
  <c r="O77" i="12"/>
  <c r="O76" i="12"/>
  <c r="O75" i="12"/>
  <c r="O74" i="12"/>
  <c r="O73" i="12"/>
  <c r="O72" i="12"/>
  <c r="O71" i="12"/>
  <c r="O70" i="12"/>
  <c r="O69" i="12"/>
  <c r="O68" i="12"/>
  <c r="O67" i="12"/>
  <c r="O66" i="12"/>
  <c r="O65" i="12"/>
  <c r="O64" i="12"/>
  <c r="O63" i="12"/>
  <c r="O62" i="12"/>
  <c r="O61" i="12"/>
  <c r="O60" i="12"/>
  <c r="O59" i="12"/>
  <c r="O58" i="12"/>
  <c r="O57" i="12"/>
  <c r="O56" i="12"/>
  <c r="O55" i="12"/>
  <c r="O54" i="12"/>
  <c r="O53" i="12"/>
  <c r="O52" i="12"/>
  <c r="O51" i="12"/>
  <c r="O50" i="12"/>
  <c r="O49" i="12"/>
  <c r="O48" i="12"/>
  <c r="O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O5" i="12"/>
  <c r="O4" i="12"/>
  <c r="O3" i="12"/>
  <c r="O2" i="12"/>
  <c r="E16" i="13" s="1"/>
  <c r="J65" i="14"/>
  <c r="H65" i="14"/>
  <c r="C7" i="13"/>
  <c r="F568" i="12"/>
  <c r="G568" i="12" s="1"/>
  <c r="F496" i="12"/>
  <c r="G496" i="12" s="1"/>
  <c r="Q461" i="12"/>
  <c r="Q460" i="12"/>
  <c r="Q459" i="12"/>
  <c r="Q458" i="12"/>
  <c r="F458" i="12"/>
  <c r="G458" i="12" s="1"/>
  <c r="Q457" i="12"/>
  <c r="Q456" i="12"/>
  <c r="F456" i="12"/>
  <c r="G456" i="12" s="1"/>
  <c r="Q455" i="12"/>
  <c r="F455" i="12"/>
  <c r="G455" i="12" s="1"/>
  <c r="Q454" i="12"/>
  <c r="F454" i="12"/>
  <c r="G454" i="12" s="1"/>
  <c r="Q453" i="12"/>
  <c r="F453" i="12"/>
  <c r="G453" i="12" s="1"/>
  <c r="Q452" i="12"/>
  <c r="Q451" i="12"/>
  <c r="Q450" i="12"/>
  <c r="Q449" i="12"/>
  <c r="F449" i="12"/>
  <c r="G449" i="12" s="1"/>
  <c r="Q448" i="12"/>
  <c r="Q447" i="12"/>
  <c r="Q446" i="12"/>
  <c r="Q445" i="12"/>
  <c r="Q444" i="12"/>
  <c r="F444" i="12"/>
  <c r="G444" i="12" s="1"/>
  <c r="Q443" i="12"/>
  <c r="F443" i="12"/>
  <c r="G443" i="12" s="1"/>
  <c r="Q442" i="12"/>
  <c r="Q441" i="12"/>
  <c r="Q440" i="12"/>
  <c r="Q439" i="12"/>
  <c r="Q438" i="12"/>
  <c r="Q437" i="12"/>
  <c r="Q436" i="12"/>
  <c r="F436" i="12"/>
  <c r="G436" i="12" s="1"/>
  <c r="Q435" i="12"/>
  <c r="F435" i="12"/>
  <c r="G435" i="12" s="1"/>
  <c r="Q434" i="12"/>
  <c r="Q433" i="12"/>
  <c r="Q432" i="12"/>
  <c r="Q431" i="12"/>
  <c r="Q430" i="12"/>
  <c r="Q429" i="12"/>
  <c r="F429" i="12"/>
  <c r="G429" i="12" s="1"/>
  <c r="Q428" i="12"/>
  <c r="F428" i="12"/>
  <c r="G428" i="12" s="1"/>
  <c r="Q427" i="12"/>
  <c r="F427" i="12"/>
  <c r="G427" i="12" s="1"/>
  <c r="Q426" i="12"/>
  <c r="Q425" i="12"/>
  <c r="F425" i="12"/>
  <c r="G425" i="12" s="1"/>
  <c r="Q424" i="12"/>
  <c r="Q423" i="12"/>
  <c r="F423" i="12"/>
  <c r="G423" i="12" s="1"/>
  <c r="Q422" i="12"/>
  <c r="F422" i="12"/>
  <c r="G422" i="12" s="1"/>
  <c r="Q421" i="12"/>
  <c r="Q420" i="12"/>
  <c r="Q419" i="12"/>
  <c r="Q418" i="12"/>
  <c r="Q417" i="12"/>
  <c r="F417" i="12"/>
  <c r="G417" i="12" s="1"/>
  <c r="Q416" i="12"/>
  <c r="Q415" i="12"/>
  <c r="F415" i="12"/>
  <c r="G415" i="12" s="1"/>
  <c r="Q414" i="12"/>
  <c r="Q413" i="12"/>
  <c r="Q412" i="12"/>
  <c r="Q411" i="12"/>
  <c r="F411" i="12"/>
  <c r="G411" i="12" s="1"/>
  <c r="Q410" i="12"/>
  <c r="Q409" i="12"/>
  <c r="Q408" i="12"/>
  <c r="F408" i="12"/>
  <c r="G408" i="12" s="1"/>
  <c r="Q407" i="12"/>
  <c r="Q406" i="12"/>
  <c r="Q405" i="12"/>
  <c r="Q404" i="12"/>
  <c r="F404" i="12"/>
  <c r="G404" i="12" s="1"/>
  <c r="Q403" i="12"/>
  <c r="F403" i="12"/>
  <c r="G403" i="12" s="1"/>
  <c r="Q402" i="12"/>
  <c r="F402" i="12"/>
  <c r="G402" i="12" s="1"/>
  <c r="Q401" i="12"/>
  <c r="F401" i="12"/>
  <c r="G401" i="12" s="1"/>
  <c r="Q400" i="12"/>
  <c r="F400" i="12"/>
  <c r="G400" i="12" s="1"/>
  <c r="Q399" i="12"/>
  <c r="Q398" i="12"/>
  <c r="Q397" i="12"/>
  <c r="Q396" i="12"/>
  <c r="F396" i="12"/>
  <c r="G396" i="12" s="1"/>
  <c r="Q395" i="12"/>
  <c r="Q394" i="12"/>
  <c r="Q393" i="12"/>
  <c r="Q392" i="12"/>
  <c r="Q391" i="12"/>
  <c r="Q390" i="12"/>
  <c r="Q389" i="12"/>
  <c r="F389" i="12"/>
  <c r="G389" i="12" s="1"/>
  <c r="Q388" i="12"/>
  <c r="Q387" i="12"/>
  <c r="F387" i="12"/>
  <c r="G387" i="12" s="1"/>
  <c r="Q386" i="12"/>
  <c r="Q385" i="12"/>
  <c r="Q384" i="12"/>
  <c r="Q383" i="12"/>
  <c r="F383" i="12"/>
  <c r="G383" i="12" s="1"/>
  <c r="Q382" i="12"/>
  <c r="Q381" i="12"/>
  <c r="Q380" i="12"/>
  <c r="Q379" i="12"/>
  <c r="F378" i="12"/>
  <c r="G378" i="12" s="1"/>
  <c r="Q377" i="12"/>
  <c r="F376" i="12"/>
  <c r="G376" i="12" s="1"/>
  <c r="F375" i="12"/>
  <c r="G375" i="12" s="1"/>
  <c r="F374" i="12"/>
  <c r="G374" i="12" s="1"/>
  <c r="Q373" i="12"/>
  <c r="Q372" i="12"/>
  <c r="Q371" i="12"/>
  <c r="Q370" i="12"/>
  <c r="Q369" i="12"/>
  <c r="F368" i="12"/>
  <c r="G368" i="12" s="1"/>
  <c r="Q367" i="12"/>
  <c r="Q366" i="12"/>
  <c r="Q365" i="12"/>
  <c r="Q364" i="12"/>
  <c r="Q363" i="12"/>
  <c r="Q362" i="12"/>
  <c r="Q361" i="12"/>
  <c r="Q360" i="12"/>
  <c r="Q359" i="12"/>
  <c r="Q358" i="12"/>
  <c r="Q357" i="12"/>
  <c r="Q356" i="12"/>
  <c r="Q355" i="12"/>
  <c r="Q354" i="12"/>
  <c r="Q353" i="12"/>
  <c r="Q352" i="12"/>
  <c r="Q351" i="12"/>
  <c r="Q350" i="12"/>
  <c r="Q349" i="12"/>
  <c r="Q348" i="12"/>
  <c r="Q347" i="12"/>
  <c r="Q346" i="12"/>
  <c r="F345" i="12"/>
  <c r="G345" i="12" s="1"/>
  <c r="Q344" i="12"/>
  <c r="Q343" i="12"/>
  <c r="Q342" i="12"/>
  <c r="Q341" i="12"/>
  <c r="Q340" i="12"/>
  <c r="Q339" i="12"/>
  <c r="Q338" i="12"/>
  <c r="Q337" i="12"/>
  <c r="Q336" i="12"/>
  <c r="Q335" i="12"/>
  <c r="Q334" i="12"/>
  <c r="Q333" i="12"/>
  <c r="Q332" i="12"/>
  <c r="Q331" i="12"/>
  <c r="Q330" i="12"/>
  <c r="Q329" i="12"/>
  <c r="Q328" i="12"/>
  <c r="Q327" i="12"/>
  <c r="Q326" i="12"/>
  <c r="Q325" i="12"/>
  <c r="Q324" i="12"/>
  <c r="Q323" i="12"/>
  <c r="Q322" i="12"/>
  <c r="Q321" i="12"/>
  <c r="Q320" i="12"/>
  <c r="Q319" i="12"/>
  <c r="Q318" i="12"/>
  <c r="F317" i="12"/>
  <c r="G317" i="12" s="1"/>
  <c r="Q316" i="12"/>
  <c r="Q315" i="12"/>
  <c r="Q314" i="12"/>
  <c r="Q313" i="12"/>
  <c r="Q312" i="12"/>
  <c r="Q311" i="12"/>
  <c r="Q310" i="12"/>
  <c r="Q309" i="12"/>
  <c r="Q308" i="12"/>
  <c r="Q307" i="12"/>
  <c r="Q306" i="12"/>
  <c r="F305" i="12"/>
  <c r="G305" i="12" s="1"/>
  <c r="Q304" i="12"/>
  <c r="Q303" i="12"/>
  <c r="Q302" i="12"/>
  <c r="Q301" i="12"/>
  <c r="Q300" i="12"/>
  <c r="Q299" i="12"/>
  <c r="Q298" i="12"/>
  <c r="Q297" i="12"/>
  <c r="Q296" i="12"/>
  <c r="Q295" i="12"/>
  <c r="Q294" i="12"/>
  <c r="Q293" i="12"/>
  <c r="Q292" i="12"/>
  <c r="Q291" i="12"/>
  <c r="Q290" i="12"/>
  <c r="Q289" i="12"/>
  <c r="Q288" i="12"/>
  <c r="Q287" i="12"/>
  <c r="F286" i="12"/>
  <c r="G286" i="12" s="1"/>
  <c r="Q285" i="12"/>
  <c r="Q284" i="12"/>
  <c r="Q283" i="12"/>
  <c r="Q282" i="12"/>
  <c r="Q281" i="12"/>
  <c r="Q280" i="12"/>
  <c r="Q279" i="12"/>
  <c r="Q278" i="12"/>
  <c r="F278" i="12"/>
  <c r="G278" i="12" s="1"/>
  <c r="Q277" i="12"/>
  <c r="F276" i="12"/>
  <c r="G276" i="12" s="1"/>
  <c r="Q275" i="12"/>
  <c r="Q274" i="12"/>
  <c r="Q273" i="12"/>
  <c r="Q272" i="12"/>
  <c r="F272" i="12"/>
  <c r="Q271" i="12"/>
  <c r="Q270" i="12"/>
  <c r="Q269" i="12"/>
  <c r="Q268" i="12"/>
  <c r="Q267" i="12"/>
  <c r="Q266" i="12"/>
  <c r="Q265" i="12"/>
  <c r="Q264" i="12"/>
  <c r="Q263" i="12"/>
  <c r="Q262" i="12"/>
  <c r="Q261" i="12"/>
  <c r="Q260" i="12"/>
  <c r="Q259" i="12"/>
  <c r="Q258" i="12"/>
  <c r="Q257" i="12"/>
  <c r="Q256" i="12"/>
  <c r="Q255" i="12"/>
  <c r="Q254" i="12"/>
  <c r="Q253" i="12"/>
  <c r="Q252" i="12"/>
  <c r="Q251" i="12"/>
  <c r="Q250" i="12"/>
  <c r="Q249" i="12"/>
  <c r="Q248" i="12"/>
  <c r="Q247" i="12"/>
  <c r="Q246" i="12"/>
  <c r="Q245" i="12"/>
  <c r="Q244" i="12"/>
  <c r="Q243" i="12"/>
  <c r="Q242" i="12"/>
  <c r="Q241" i="12"/>
  <c r="Q240" i="12"/>
  <c r="Q239" i="12"/>
  <c r="Q238" i="12"/>
  <c r="Q237" i="12"/>
  <c r="Q236" i="12"/>
  <c r="Q235" i="12"/>
  <c r="Q234" i="12"/>
  <c r="Q233" i="12"/>
  <c r="Q232" i="12"/>
  <c r="Q231" i="12"/>
  <c r="Q230" i="12"/>
  <c r="Q229" i="12"/>
  <c r="Q228" i="12"/>
  <c r="Q227" i="12"/>
  <c r="Q226" i="12"/>
  <c r="Q225" i="12"/>
  <c r="Q224" i="12"/>
  <c r="Q223" i="12"/>
  <c r="Q222" i="12"/>
  <c r="Q221" i="12"/>
  <c r="Q220" i="12"/>
  <c r="Q219" i="12"/>
  <c r="Q218" i="12"/>
  <c r="Q217" i="12"/>
  <c r="Q216" i="12"/>
  <c r="Q215" i="12"/>
  <c r="Q214" i="12"/>
  <c r="Q213" i="12"/>
  <c r="Q212" i="12"/>
  <c r="Q211" i="12"/>
  <c r="Q210" i="12"/>
  <c r="Q209" i="12"/>
  <c r="Q208" i="12"/>
  <c r="Q207" i="12"/>
  <c r="Q206" i="12"/>
  <c r="Q205" i="12"/>
  <c r="Q204" i="12"/>
  <c r="Q203" i="12"/>
  <c r="Q202" i="12"/>
  <c r="Q201" i="12"/>
  <c r="Q200" i="12"/>
  <c r="Q199" i="12"/>
  <c r="Q198" i="12"/>
  <c r="Q197" i="12"/>
  <c r="Q196" i="12"/>
  <c r="Q195" i="12"/>
  <c r="Q194" i="12"/>
  <c r="Q193" i="12"/>
  <c r="Q192" i="12"/>
  <c r="Q191" i="12"/>
  <c r="Q190" i="12"/>
  <c r="Q189" i="12"/>
  <c r="Q188" i="12"/>
  <c r="Q187" i="12"/>
  <c r="Q186" i="12"/>
  <c r="Q185" i="12"/>
  <c r="Q184" i="12"/>
  <c r="Q183" i="12"/>
  <c r="Q182" i="12"/>
  <c r="Q181" i="12"/>
  <c r="Q180" i="12"/>
  <c r="Q179" i="12"/>
  <c r="Q178" i="12"/>
  <c r="Q177" i="12"/>
  <c r="Q176" i="12"/>
  <c r="Q175" i="12"/>
  <c r="Q174" i="12"/>
  <c r="Q173" i="12"/>
  <c r="Q172" i="12"/>
  <c r="Q171" i="12"/>
  <c r="Q170" i="12"/>
  <c r="Q169" i="12"/>
  <c r="Q168" i="12"/>
  <c r="Q167" i="12"/>
  <c r="Q166" i="12"/>
  <c r="Q165" i="12"/>
  <c r="Q164" i="12"/>
  <c r="Q163" i="12"/>
  <c r="Q162" i="12"/>
  <c r="Q161" i="12"/>
  <c r="Q160" i="12"/>
  <c r="Q159" i="12"/>
  <c r="Q158" i="12"/>
  <c r="Q157" i="12"/>
  <c r="Q156" i="12"/>
  <c r="Q155" i="12"/>
  <c r="Q154" i="12"/>
  <c r="Q153" i="12"/>
  <c r="Q152" i="12"/>
  <c r="Q151" i="12"/>
  <c r="Q150" i="12"/>
  <c r="Q149" i="12"/>
  <c r="Q148" i="12"/>
  <c r="Q147" i="12"/>
  <c r="Q146" i="12"/>
  <c r="Q145" i="12"/>
  <c r="Q144" i="12"/>
  <c r="Q143" i="12"/>
  <c r="Q142" i="12"/>
  <c r="Q141" i="12"/>
  <c r="Q140" i="12"/>
  <c r="Q139" i="12"/>
  <c r="Q138" i="12"/>
  <c r="Q137" i="12"/>
  <c r="Q136" i="12"/>
  <c r="Q135" i="12"/>
  <c r="Q134" i="12"/>
  <c r="Q133" i="12"/>
  <c r="G133" i="12"/>
  <c r="Q132" i="12"/>
  <c r="Q131" i="12"/>
  <c r="Q130" i="12"/>
  <c r="Q129" i="12"/>
  <c r="Q128" i="12"/>
  <c r="Q127" i="12"/>
  <c r="Q126" i="12"/>
  <c r="Q125" i="12"/>
  <c r="Q124" i="12"/>
  <c r="Q123" i="12"/>
  <c r="Q122" i="12"/>
  <c r="Q121" i="12"/>
  <c r="Q120" i="12"/>
  <c r="Q119" i="12"/>
  <c r="Q118" i="12"/>
  <c r="Q117" i="12"/>
  <c r="Q116" i="12"/>
  <c r="Q115" i="12"/>
  <c r="Q114" i="12"/>
  <c r="Q113" i="12"/>
  <c r="Q112" i="12"/>
  <c r="Q111" i="12"/>
  <c r="Q110" i="12"/>
  <c r="Q109" i="12"/>
  <c r="Q108" i="12"/>
  <c r="Q107" i="12"/>
  <c r="Q106" i="12"/>
  <c r="Q105" i="12"/>
  <c r="Q104" i="12"/>
  <c r="Q103" i="12"/>
  <c r="Q102" i="12"/>
  <c r="Q101" i="12"/>
  <c r="Q100" i="12"/>
  <c r="Q99" i="12"/>
  <c r="Q98" i="12"/>
  <c r="Q97" i="12"/>
  <c r="Q96" i="12"/>
  <c r="Q95" i="12"/>
  <c r="Q94" i="12"/>
  <c r="Q93" i="12"/>
  <c r="Q92" i="12"/>
  <c r="Q91" i="12"/>
  <c r="Q90" i="12"/>
  <c r="Q89" i="12"/>
  <c r="Q88" i="12"/>
  <c r="Q87" i="12"/>
  <c r="Q86" i="12"/>
  <c r="Q85" i="12"/>
  <c r="Q84" i="12"/>
  <c r="Q83" i="12"/>
  <c r="Q82" i="12"/>
  <c r="Q81" i="12"/>
  <c r="Q80" i="12"/>
  <c r="Q79" i="12"/>
  <c r="Q78" i="12"/>
  <c r="Q77" i="12"/>
  <c r="Q76" i="12"/>
  <c r="Q75" i="12"/>
  <c r="Q74" i="12"/>
  <c r="Q73" i="12"/>
  <c r="Q72" i="12"/>
  <c r="Q71" i="12"/>
  <c r="Q70" i="12"/>
  <c r="Q69" i="12"/>
  <c r="Q68" i="12"/>
  <c r="Q67" i="12"/>
  <c r="Q66" i="12"/>
  <c r="Q65" i="12"/>
  <c r="Q6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2" i="12"/>
  <c r="H32" i="12"/>
  <c r="Q31" i="12"/>
  <c r="H31" i="12"/>
  <c r="Q30" i="12"/>
  <c r="H30" i="12"/>
  <c r="Q29" i="12"/>
  <c r="H29" i="12"/>
  <c r="Q28" i="12"/>
  <c r="H28" i="12"/>
  <c r="Q27" i="12"/>
  <c r="H27" i="12"/>
  <c r="Q26" i="12"/>
  <c r="H26" i="12"/>
  <c r="Q25" i="12"/>
  <c r="H25" i="12"/>
  <c r="Q24" i="12"/>
  <c r="H24" i="12"/>
  <c r="Q23" i="12"/>
  <c r="H23" i="12"/>
  <c r="Q22" i="12"/>
  <c r="H22" i="12"/>
  <c r="Q21" i="12"/>
  <c r="H21" i="12"/>
  <c r="Q20" i="12"/>
  <c r="H20" i="12"/>
  <c r="Q19" i="12"/>
  <c r="H19" i="12"/>
  <c r="Q18" i="12"/>
  <c r="H18" i="12"/>
  <c r="Q17" i="12"/>
  <c r="H17" i="12"/>
  <c r="Q16" i="12"/>
  <c r="H16" i="12"/>
  <c r="Q15" i="12"/>
  <c r="H15" i="12"/>
  <c r="Q14" i="12"/>
  <c r="H14" i="12"/>
  <c r="Q13" i="12"/>
  <c r="H13" i="12"/>
  <c r="Q12" i="12"/>
  <c r="H12" i="12"/>
  <c r="Q11" i="12"/>
  <c r="H11" i="12"/>
  <c r="Q10" i="12"/>
  <c r="H10" i="12"/>
  <c r="Q9" i="12"/>
  <c r="H9" i="12"/>
  <c r="Q8" i="12"/>
  <c r="H8" i="12"/>
  <c r="Q7" i="12"/>
  <c r="H7" i="12"/>
  <c r="Q6" i="12"/>
  <c r="H6" i="12"/>
  <c r="Q5" i="12"/>
  <c r="H5" i="12"/>
  <c r="Q4" i="12"/>
  <c r="H4" i="12"/>
  <c r="Q33" i="12"/>
  <c r="Q3" i="12"/>
  <c r="H3" i="12"/>
  <c r="Q2" i="12"/>
  <c r="H2" i="12"/>
  <c r="L2" i="12" s="1"/>
  <c r="N36" i="11"/>
  <c r="N35" i="11"/>
  <c r="N34" i="11"/>
  <c r="N33" i="11"/>
  <c r="P32" i="11"/>
  <c r="N32" i="11"/>
  <c r="H32" i="11"/>
  <c r="P31" i="11"/>
  <c r="N31" i="11"/>
  <c r="H31" i="11"/>
  <c r="P30" i="11"/>
  <c r="N30" i="11"/>
  <c r="H30" i="11"/>
  <c r="P29" i="11"/>
  <c r="N29" i="11"/>
  <c r="H29" i="11"/>
  <c r="P28" i="11"/>
  <c r="N28" i="11"/>
  <c r="H28" i="11"/>
  <c r="P27" i="11"/>
  <c r="N27" i="11"/>
  <c r="H27" i="11"/>
  <c r="P26" i="11"/>
  <c r="N26" i="11"/>
  <c r="H26" i="11"/>
  <c r="P25" i="11"/>
  <c r="N25" i="11"/>
  <c r="H25" i="11"/>
  <c r="P24" i="11"/>
  <c r="N24" i="11"/>
  <c r="H24" i="11"/>
  <c r="P23" i="11"/>
  <c r="N23" i="11"/>
  <c r="H23" i="11"/>
  <c r="P22" i="11"/>
  <c r="N22" i="11"/>
  <c r="H22" i="11"/>
  <c r="P21" i="11"/>
  <c r="N21" i="11"/>
  <c r="H21" i="11"/>
  <c r="P20" i="11"/>
  <c r="N20" i="11"/>
  <c r="H20" i="11"/>
  <c r="P19" i="11"/>
  <c r="N19" i="11"/>
  <c r="H19" i="11"/>
  <c r="P18" i="11"/>
  <c r="N18" i="11"/>
  <c r="H18" i="11"/>
  <c r="P17" i="11"/>
  <c r="N17" i="11"/>
  <c r="H17" i="11"/>
  <c r="P16" i="11"/>
  <c r="N16" i="11"/>
  <c r="H16" i="11"/>
  <c r="P15" i="11"/>
  <c r="N15" i="11"/>
  <c r="H15" i="11"/>
  <c r="P14" i="11"/>
  <c r="N14" i="11"/>
  <c r="H14" i="11"/>
  <c r="P13" i="11"/>
  <c r="N13" i="11"/>
  <c r="H13" i="11"/>
  <c r="P12" i="11"/>
  <c r="N12" i="11"/>
  <c r="H12" i="11"/>
  <c r="P11" i="11"/>
  <c r="N11" i="11"/>
  <c r="H11" i="11"/>
  <c r="P10" i="11"/>
  <c r="N10" i="11"/>
  <c r="H10" i="11"/>
  <c r="P9" i="11"/>
  <c r="N9" i="11"/>
  <c r="H9" i="11"/>
  <c r="P8" i="11"/>
  <c r="N8" i="11"/>
  <c r="H8" i="11"/>
  <c r="P7" i="11"/>
  <c r="N7" i="11"/>
  <c r="H7" i="11"/>
  <c r="P6" i="11"/>
  <c r="N6" i="11"/>
  <c r="H6" i="11"/>
  <c r="P5" i="11"/>
  <c r="N5" i="11"/>
  <c r="H5" i="11"/>
  <c r="P4" i="11"/>
  <c r="N4" i="11"/>
  <c r="H4" i="11"/>
  <c r="P3" i="11"/>
  <c r="N3" i="11"/>
  <c r="H3" i="11"/>
  <c r="P2" i="11"/>
  <c r="N2" i="11"/>
  <c r="H2" i="11"/>
  <c r="L2" i="11" s="1"/>
  <c r="L3" i="12" l="1"/>
  <c r="L4" i="12" s="1"/>
  <c r="L5" i="12" s="1"/>
  <c r="L6" i="12" s="1"/>
  <c r="L7" i="12" s="1"/>
  <c r="C14" i="13"/>
  <c r="C12" i="13" s="1"/>
  <c r="D14" i="13"/>
  <c r="D12" i="13" s="1"/>
  <c r="E14" i="13"/>
  <c r="E12" i="13" s="1"/>
  <c r="E15" i="13"/>
  <c r="E26" i="13" s="1"/>
  <c r="L8" i="12"/>
  <c r="L9" i="12" s="1"/>
  <c r="L10" i="12" s="1"/>
  <c r="L11" i="12" s="1"/>
  <c r="L12" i="12" s="1"/>
  <c r="L13" i="12" s="1"/>
  <c r="L14" i="12" s="1"/>
  <c r="L15" i="12" s="1"/>
  <c r="L16" i="12" s="1"/>
  <c r="L17" i="12" s="1"/>
  <c r="L18" i="12" s="1"/>
  <c r="L19" i="12" s="1"/>
  <c r="L20" i="12" s="1"/>
  <c r="L21" i="12" s="1"/>
  <c r="L22" i="12" s="1"/>
  <c r="L23" i="12" s="1"/>
  <c r="L24" i="12" s="1"/>
  <c r="L25" i="12" s="1"/>
  <c r="L26" i="12" s="1"/>
  <c r="L27" i="12" s="1"/>
  <c r="L28" i="12" s="1"/>
  <c r="L29" i="12" s="1"/>
  <c r="L30" i="12" s="1"/>
  <c r="L31" i="12" s="1"/>
  <c r="L32" i="12" s="1"/>
  <c r="L33" i="12" s="1"/>
  <c r="L34" i="12" s="1"/>
  <c r="L35" i="12" s="1"/>
  <c r="L36" i="12" s="1"/>
  <c r="L37" i="12" s="1"/>
  <c r="L38" i="12" s="1"/>
  <c r="L39" i="12" s="1"/>
  <c r="L40" i="12" s="1"/>
  <c r="L41" i="12" s="1"/>
  <c r="L42" i="12" s="1"/>
  <c r="L43" i="12" s="1"/>
  <c r="L44" i="12" s="1"/>
  <c r="L45" i="12" s="1"/>
  <c r="L46" i="12" s="1"/>
  <c r="L47" i="12" s="1"/>
  <c r="L48" i="12" s="1"/>
  <c r="L49" i="12" s="1"/>
  <c r="L50" i="12" s="1"/>
  <c r="L51" i="12" s="1"/>
  <c r="L52" i="12" s="1"/>
  <c r="L53" i="12" s="1"/>
  <c r="L54" i="12" s="1"/>
  <c r="L55" i="12" s="1"/>
  <c r="L56" i="12" s="1"/>
  <c r="L57" i="12" s="1"/>
  <c r="L58" i="12" s="1"/>
  <c r="L59" i="12" s="1"/>
  <c r="L60" i="12" s="1"/>
  <c r="L61" i="12" s="1"/>
  <c r="L62" i="12" s="1"/>
  <c r="L63" i="12" s="1"/>
  <c r="L64" i="12" s="1"/>
  <c r="L65" i="12" s="1"/>
  <c r="L66" i="12" s="1"/>
  <c r="L67" i="12" s="1"/>
  <c r="L68" i="12" s="1"/>
  <c r="L69" i="12" s="1"/>
  <c r="L70" i="12" s="1"/>
  <c r="L71" i="12" s="1"/>
  <c r="L72" i="12" s="1"/>
  <c r="L73" i="12" s="1"/>
  <c r="L74" i="12" s="1"/>
  <c r="L75" i="12" s="1"/>
  <c r="L76" i="12" s="1"/>
  <c r="L77" i="12" s="1"/>
  <c r="L78" i="12" s="1"/>
  <c r="L79" i="12" s="1"/>
  <c r="L80" i="12" s="1"/>
  <c r="L81" i="12" s="1"/>
  <c r="L82" i="12" s="1"/>
  <c r="L83" i="12" s="1"/>
  <c r="L84" i="12" s="1"/>
  <c r="L85" i="12" s="1"/>
  <c r="L86" i="12" s="1"/>
  <c r="L87" i="12" s="1"/>
  <c r="L88" i="12" s="1"/>
  <c r="L89" i="12" s="1"/>
  <c r="L90" i="12" s="1"/>
  <c r="L91" i="12" s="1"/>
  <c r="L92" i="12" s="1"/>
  <c r="L93" i="12" s="1"/>
  <c r="L94" i="12" s="1"/>
  <c r="L95" i="12" s="1"/>
  <c r="L96" i="12" s="1"/>
  <c r="L97" i="12" s="1"/>
  <c r="L98" i="12" s="1"/>
  <c r="L99" i="12" s="1"/>
  <c r="L100" i="12" s="1"/>
  <c r="L101" i="12" s="1"/>
  <c r="L102" i="12" s="1"/>
  <c r="L103" i="12" s="1"/>
  <c r="L104" i="12" s="1"/>
  <c r="L105" i="12" s="1"/>
  <c r="L106" i="12" s="1"/>
  <c r="L107" i="12" s="1"/>
  <c r="L108" i="12" s="1"/>
  <c r="L109" i="12" s="1"/>
  <c r="L110" i="12" s="1"/>
  <c r="L111" i="12" s="1"/>
  <c r="L112" i="12" s="1"/>
  <c r="L113" i="12" s="1"/>
  <c r="L114" i="12" s="1"/>
  <c r="L115" i="12" s="1"/>
  <c r="L116" i="12" s="1"/>
  <c r="L117" i="12" s="1"/>
  <c r="L118" i="12" s="1"/>
  <c r="L119" i="12" s="1"/>
  <c r="L120" i="12" s="1"/>
  <c r="L121" i="12" s="1"/>
  <c r="L122" i="12" s="1"/>
  <c r="L123" i="12" s="1"/>
  <c r="L124" i="12" s="1"/>
  <c r="L125" i="12" s="1"/>
  <c r="L126" i="12" s="1"/>
  <c r="L127" i="12" s="1"/>
  <c r="L128" i="12" s="1"/>
  <c r="L129" i="12" s="1"/>
  <c r="L130" i="12" s="1"/>
  <c r="L131" i="12" s="1"/>
  <c r="L132" i="12" s="1"/>
  <c r="L133" i="12" s="1"/>
  <c r="L134" i="12" s="1"/>
  <c r="L135" i="12" s="1"/>
  <c r="L136" i="12" s="1"/>
  <c r="L137" i="12" s="1"/>
  <c r="L138" i="12" s="1"/>
  <c r="L139" i="12" s="1"/>
  <c r="L140" i="12" s="1"/>
  <c r="L141" i="12" s="1"/>
  <c r="L142" i="12" s="1"/>
  <c r="L143" i="12" s="1"/>
  <c r="L144" i="12" s="1"/>
  <c r="L145" i="12" s="1"/>
  <c r="L146" i="12" s="1"/>
  <c r="L147" i="12" s="1"/>
  <c r="L148" i="12" s="1"/>
  <c r="L149" i="12" s="1"/>
  <c r="L150" i="12" s="1"/>
  <c r="L151" i="12" s="1"/>
  <c r="L152" i="12" s="1"/>
  <c r="L153" i="12" s="1"/>
  <c r="L154" i="12" s="1"/>
  <c r="L155" i="12" s="1"/>
  <c r="L156" i="12" s="1"/>
  <c r="L157" i="12" s="1"/>
  <c r="L158" i="12" s="1"/>
  <c r="L159" i="12" s="1"/>
  <c r="L160" i="12" s="1"/>
  <c r="L161" i="12" s="1"/>
  <c r="L162" i="12" s="1"/>
  <c r="L163" i="12" s="1"/>
  <c r="L164" i="12" s="1"/>
  <c r="L165" i="12" s="1"/>
  <c r="L166" i="12" s="1"/>
  <c r="L167" i="12" s="1"/>
  <c r="L168" i="12" s="1"/>
  <c r="L169" i="12" s="1"/>
  <c r="L170" i="12" s="1"/>
  <c r="L171" i="12" s="1"/>
  <c r="L172" i="12" s="1"/>
  <c r="L173" i="12" s="1"/>
  <c r="L174" i="12" s="1"/>
  <c r="L175" i="12" s="1"/>
  <c r="L176" i="12" s="1"/>
  <c r="L177" i="12" s="1"/>
  <c r="L178" i="12" s="1"/>
  <c r="L179" i="12" s="1"/>
  <c r="L180" i="12" s="1"/>
  <c r="L181" i="12" s="1"/>
  <c r="L182" i="12" s="1"/>
  <c r="L183" i="12" s="1"/>
  <c r="L184" i="12" s="1"/>
  <c r="L185" i="12" s="1"/>
  <c r="L186" i="12" s="1"/>
  <c r="L187" i="12" s="1"/>
  <c r="L188" i="12" s="1"/>
  <c r="L189" i="12" s="1"/>
  <c r="L190" i="12" s="1"/>
  <c r="L191" i="12" s="1"/>
  <c r="L192" i="12" s="1"/>
  <c r="L193" i="12" s="1"/>
  <c r="L194" i="12" s="1"/>
  <c r="L195" i="12" s="1"/>
  <c r="L196" i="12" s="1"/>
  <c r="L197" i="12" s="1"/>
  <c r="L198" i="12" s="1"/>
  <c r="L199" i="12" s="1"/>
  <c r="L200" i="12" s="1"/>
  <c r="L201" i="12" s="1"/>
  <c r="L202" i="12" s="1"/>
  <c r="L203" i="12" s="1"/>
  <c r="L204" i="12" s="1"/>
  <c r="L205" i="12" s="1"/>
  <c r="L206" i="12" s="1"/>
  <c r="L207" i="12" s="1"/>
  <c r="L208" i="12" s="1"/>
  <c r="L209" i="12" s="1"/>
  <c r="L210" i="12" s="1"/>
  <c r="L211" i="12" s="1"/>
  <c r="L212" i="12" s="1"/>
  <c r="L213" i="12" s="1"/>
  <c r="L214" i="12" s="1"/>
  <c r="L215" i="12" s="1"/>
  <c r="L216" i="12" s="1"/>
  <c r="L217" i="12" s="1"/>
  <c r="L218" i="12" s="1"/>
  <c r="L219" i="12" s="1"/>
  <c r="L220" i="12" s="1"/>
  <c r="L221" i="12" s="1"/>
  <c r="L222" i="12" s="1"/>
  <c r="L223" i="12" s="1"/>
  <c r="L224" i="12" s="1"/>
  <c r="L225" i="12" s="1"/>
  <c r="L226" i="12" s="1"/>
  <c r="L227" i="12" s="1"/>
  <c r="L228" i="12" s="1"/>
  <c r="L229" i="12" s="1"/>
  <c r="L230" i="12" s="1"/>
  <c r="L231" i="12" s="1"/>
  <c r="L232" i="12" s="1"/>
  <c r="L233" i="12" s="1"/>
  <c r="L234" i="12" s="1"/>
  <c r="L235" i="12" s="1"/>
  <c r="L236" i="12" s="1"/>
  <c r="L237" i="12" s="1"/>
  <c r="L238" i="12" s="1"/>
  <c r="L239" i="12" s="1"/>
  <c r="L240" i="12" s="1"/>
  <c r="L241" i="12" s="1"/>
  <c r="L242" i="12" s="1"/>
  <c r="L243" i="12" s="1"/>
  <c r="L244" i="12" s="1"/>
  <c r="L245" i="12" s="1"/>
  <c r="L246" i="12" s="1"/>
  <c r="L247" i="12" s="1"/>
  <c r="L248" i="12" s="1"/>
  <c r="L249" i="12" s="1"/>
  <c r="L250" i="12" s="1"/>
  <c r="L251" i="12" s="1"/>
  <c r="L252" i="12" s="1"/>
  <c r="L253" i="12" s="1"/>
  <c r="L254" i="12" s="1"/>
  <c r="L255" i="12" s="1"/>
  <c r="L256" i="12" s="1"/>
  <c r="L257" i="12" s="1"/>
  <c r="L258" i="12" s="1"/>
  <c r="L259" i="12" s="1"/>
  <c r="L260" i="12" s="1"/>
  <c r="L261" i="12" s="1"/>
  <c r="L262" i="12" s="1"/>
  <c r="L263" i="12" s="1"/>
  <c r="L264" i="12" s="1"/>
  <c r="L265" i="12" s="1"/>
  <c r="L266" i="12" s="1"/>
  <c r="L267" i="12" s="1"/>
  <c r="L268" i="12" s="1"/>
  <c r="L269" i="12" s="1"/>
  <c r="L270" i="12" s="1"/>
  <c r="L271" i="12" s="1"/>
  <c r="L272" i="12" s="1"/>
  <c r="L273" i="12" s="1"/>
  <c r="L274" i="12" s="1"/>
  <c r="L275" i="12" s="1"/>
  <c r="L276" i="12" s="1"/>
  <c r="L277" i="12" s="1"/>
  <c r="L278" i="12" s="1"/>
  <c r="L279" i="12" s="1"/>
  <c r="L280" i="12" s="1"/>
  <c r="L281" i="12" s="1"/>
  <c r="L282" i="12" s="1"/>
  <c r="L283" i="12" s="1"/>
  <c r="L284" i="12" s="1"/>
  <c r="L285" i="12" s="1"/>
  <c r="L286" i="12" s="1"/>
  <c r="L287" i="12" s="1"/>
  <c r="L288" i="12" s="1"/>
  <c r="L289" i="12" s="1"/>
  <c r="L290" i="12" s="1"/>
  <c r="L291" i="12" s="1"/>
  <c r="L292" i="12" s="1"/>
  <c r="L293" i="12" s="1"/>
  <c r="L294" i="12" s="1"/>
  <c r="L295" i="12" s="1"/>
  <c r="L296" i="12" s="1"/>
  <c r="L297" i="12" s="1"/>
  <c r="L298" i="12" s="1"/>
  <c r="L299" i="12" s="1"/>
  <c r="L300" i="12" s="1"/>
  <c r="L301" i="12" s="1"/>
  <c r="L302" i="12" s="1"/>
  <c r="L303" i="12" s="1"/>
  <c r="L304" i="12" s="1"/>
  <c r="L305" i="12" s="1"/>
  <c r="L306" i="12" s="1"/>
  <c r="L307" i="12" s="1"/>
  <c r="L308" i="12" s="1"/>
  <c r="L309" i="12" s="1"/>
  <c r="L310" i="12" s="1"/>
  <c r="L311" i="12" s="1"/>
  <c r="L312" i="12" s="1"/>
  <c r="L313" i="12" s="1"/>
  <c r="L314" i="12" s="1"/>
  <c r="L315" i="12" s="1"/>
  <c r="L316" i="12" s="1"/>
  <c r="L317" i="12" s="1"/>
  <c r="L318" i="12" s="1"/>
  <c r="L319" i="12" s="1"/>
  <c r="L320" i="12" s="1"/>
  <c r="L321" i="12" s="1"/>
  <c r="L322" i="12" s="1"/>
  <c r="L323" i="12" s="1"/>
  <c r="L324" i="12" s="1"/>
  <c r="L325" i="12" s="1"/>
  <c r="L326" i="12" s="1"/>
  <c r="L327" i="12" s="1"/>
  <c r="L328" i="12" s="1"/>
  <c r="L329" i="12" s="1"/>
  <c r="L330" i="12" s="1"/>
  <c r="L331" i="12" s="1"/>
  <c r="L332" i="12" s="1"/>
  <c r="L333" i="12" s="1"/>
  <c r="L334" i="12" s="1"/>
  <c r="L335" i="12" s="1"/>
  <c r="L336" i="12" s="1"/>
  <c r="L337" i="12" s="1"/>
  <c r="L338" i="12" s="1"/>
  <c r="L339" i="12" s="1"/>
  <c r="L340" i="12" s="1"/>
  <c r="L341" i="12" s="1"/>
  <c r="L342" i="12" s="1"/>
  <c r="L343" i="12" s="1"/>
  <c r="L344" i="12" s="1"/>
  <c r="L345" i="12" s="1"/>
  <c r="L346" i="12" s="1"/>
  <c r="L347" i="12" s="1"/>
  <c r="L348" i="12" s="1"/>
  <c r="L349" i="12" s="1"/>
  <c r="L350" i="12" s="1"/>
  <c r="L351" i="12" s="1"/>
  <c r="L352" i="12" s="1"/>
  <c r="L353" i="12" s="1"/>
  <c r="L354" i="12" s="1"/>
  <c r="L355" i="12" s="1"/>
  <c r="L356" i="12" s="1"/>
  <c r="L357" i="12" s="1"/>
  <c r="L358" i="12" s="1"/>
  <c r="L359" i="12" s="1"/>
  <c r="L360" i="12" s="1"/>
  <c r="L361" i="12" s="1"/>
  <c r="L362" i="12" s="1"/>
  <c r="L363" i="12" s="1"/>
  <c r="L364" i="12" s="1"/>
  <c r="L365" i="12" s="1"/>
  <c r="L366" i="12" s="1"/>
  <c r="L367" i="12" s="1"/>
  <c r="L368" i="12" s="1"/>
  <c r="L369" i="12" s="1"/>
  <c r="L370" i="12" s="1"/>
  <c r="L371" i="12" s="1"/>
  <c r="L372" i="12" s="1"/>
  <c r="L373" i="12" s="1"/>
  <c r="L374" i="12" s="1"/>
  <c r="L375" i="12" s="1"/>
  <c r="L376" i="12" s="1"/>
  <c r="L377" i="12" s="1"/>
  <c r="L378" i="12" s="1"/>
  <c r="L379" i="12" s="1"/>
  <c r="L380" i="12" s="1"/>
  <c r="L381" i="12" s="1"/>
  <c r="L382" i="12" s="1"/>
  <c r="L383" i="12" s="1"/>
  <c r="L384" i="12" s="1"/>
  <c r="L385" i="12" s="1"/>
  <c r="L386" i="12" s="1"/>
  <c r="L387" i="12" s="1"/>
  <c r="L388" i="12" s="1"/>
  <c r="L389" i="12" s="1"/>
  <c r="L390" i="12" s="1"/>
  <c r="L391" i="12" s="1"/>
  <c r="L392" i="12" s="1"/>
  <c r="L393" i="12" s="1"/>
  <c r="L394" i="12" s="1"/>
  <c r="L395" i="12" s="1"/>
  <c r="L396" i="12" s="1"/>
  <c r="L397" i="12" s="1"/>
  <c r="L398" i="12" s="1"/>
  <c r="L399" i="12" s="1"/>
  <c r="L400" i="12" s="1"/>
  <c r="L401" i="12" s="1"/>
  <c r="L402" i="12" s="1"/>
  <c r="L403" i="12" s="1"/>
  <c r="L404" i="12" s="1"/>
  <c r="L405" i="12" s="1"/>
  <c r="L406" i="12" s="1"/>
  <c r="L407" i="12" s="1"/>
  <c r="L408" i="12" s="1"/>
  <c r="L409" i="12" s="1"/>
  <c r="L410" i="12" s="1"/>
  <c r="L411" i="12" s="1"/>
  <c r="L412" i="12" s="1"/>
  <c r="L413" i="12" s="1"/>
  <c r="L414" i="12" s="1"/>
  <c r="L415" i="12" s="1"/>
  <c r="L416" i="12" s="1"/>
  <c r="L417" i="12" s="1"/>
  <c r="L418" i="12" s="1"/>
  <c r="L419" i="12" s="1"/>
  <c r="L420" i="12" s="1"/>
  <c r="L421" i="12" s="1"/>
  <c r="L422" i="12" s="1"/>
  <c r="L423" i="12" s="1"/>
  <c r="L424" i="12" s="1"/>
  <c r="L425" i="12" s="1"/>
  <c r="L426" i="12" s="1"/>
  <c r="L427" i="12" s="1"/>
  <c r="L428" i="12" s="1"/>
  <c r="L429" i="12" s="1"/>
  <c r="L430" i="12" s="1"/>
  <c r="L431" i="12" s="1"/>
  <c r="L432" i="12" s="1"/>
  <c r="L433" i="12" s="1"/>
  <c r="L434" i="12" s="1"/>
  <c r="L435" i="12" s="1"/>
  <c r="L436" i="12" s="1"/>
  <c r="L437" i="12" s="1"/>
  <c r="L438" i="12" s="1"/>
  <c r="L439" i="12" s="1"/>
  <c r="L440" i="12" s="1"/>
  <c r="L441" i="12" s="1"/>
  <c r="L442" i="12" s="1"/>
  <c r="L443" i="12" s="1"/>
  <c r="L444" i="12" s="1"/>
  <c r="L445" i="12" s="1"/>
  <c r="L446" i="12" s="1"/>
  <c r="L447" i="12" s="1"/>
  <c r="L448" i="12" s="1"/>
  <c r="L449" i="12" s="1"/>
  <c r="L450" i="12" s="1"/>
  <c r="L451" i="12" s="1"/>
  <c r="L452" i="12" s="1"/>
  <c r="L453" i="12" s="1"/>
  <c r="L454" i="12" s="1"/>
  <c r="L455" i="12" s="1"/>
  <c r="L456" i="12" s="1"/>
  <c r="L457" i="12" s="1"/>
  <c r="L458" i="12" s="1"/>
  <c r="L459" i="12" s="1"/>
  <c r="L460" i="12" s="1"/>
  <c r="L461" i="12" s="1"/>
  <c r="L462" i="12" s="1"/>
  <c r="L463" i="12" s="1"/>
  <c r="L464" i="12" s="1"/>
  <c r="L465" i="12" s="1"/>
  <c r="L466" i="12" s="1"/>
  <c r="L467" i="12" s="1"/>
  <c r="L468" i="12" s="1"/>
  <c r="L469" i="12" s="1"/>
  <c r="L470" i="12" s="1"/>
  <c r="L471" i="12" s="1"/>
  <c r="L472" i="12" s="1"/>
  <c r="L473" i="12" s="1"/>
  <c r="L474" i="12" s="1"/>
  <c r="L475" i="12" s="1"/>
  <c r="L476" i="12" s="1"/>
  <c r="L477" i="12" s="1"/>
  <c r="L478" i="12" s="1"/>
  <c r="L479" i="12" s="1"/>
  <c r="L480" i="12" s="1"/>
  <c r="L481" i="12" s="1"/>
  <c r="L482" i="12" s="1"/>
  <c r="L483" i="12" s="1"/>
  <c r="L484" i="12" s="1"/>
  <c r="L485" i="12" s="1"/>
  <c r="L486" i="12" s="1"/>
  <c r="L487" i="12" s="1"/>
  <c r="L488" i="12" s="1"/>
  <c r="L489" i="12" s="1"/>
  <c r="L490" i="12" s="1"/>
  <c r="L491" i="12" s="1"/>
  <c r="L492" i="12" s="1"/>
  <c r="L493" i="12" s="1"/>
  <c r="L494" i="12" s="1"/>
  <c r="L495" i="12" s="1"/>
  <c r="L496" i="12" s="1"/>
  <c r="L497" i="12" s="1"/>
  <c r="L498" i="12" s="1"/>
  <c r="L499" i="12" s="1"/>
  <c r="L500" i="12" s="1"/>
  <c r="L501" i="12" s="1"/>
  <c r="L502" i="12" s="1"/>
  <c r="L503" i="12" s="1"/>
  <c r="L504" i="12" s="1"/>
  <c r="L505" i="12" s="1"/>
  <c r="L506" i="12" s="1"/>
  <c r="L507" i="12" s="1"/>
  <c r="L508" i="12" s="1"/>
  <c r="L509" i="12" s="1"/>
  <c r="L510" i="12" s="1"/>
  <c r="L511" i="12" s="1"/>
  <c r="L512" i="12" s="1"/>
  <c r="L513" i="12" s="1"/>
  <c r="L514" i="12" s="1"/>
  <c r="L515" i="12" s="1"/>
  <c r="L516" i="12" s="1"/>
  <c r="L517" i="12" s="1"/>
  <c r="L518" i="12" s="1"/>
  <c r="L519" i="12" s="1"/>
  <c r="L520" i="12" s="1"/>
  <c r="L521" i="12" s="1"/>
  <c r="L522" i="12" s="1"/>
  <c r="L523" i="12" s="1"/>
  <c r="L524" i="12" s="1"/>
  <c r="L525" i="12" s="1"/>
  <c r="L526" i="12" s="1"/>
  <c r="L527" i="12" s="1"/>
  <c r="L528" i="12" s="1"/>
  <c r="L529" i="12" s="1"/>
  <c r="L530" i="12" s="1"/>
  <c r="L531" i="12" s="1"/>
  <c r="L532" i="12" s="1"/>
  <c r="L533" i="12" s="1"/>
  <c r="L534" i="12" s="1"/>
  <c r="L535" i="12" s="1"/>
  <c r="L536" i="12" s="1"/>
  <c r="L537" i="12" s="1"/>
  <c r="L538" i="12" s="1"/>
  <c r="L539" i="12" s="1"/>
  <c r="L540" i="12" s="1"/>
  <c r="L541" i="12" s="1"/>
  <c r="L542" i="12" s="1"/>
  <c r="L543" i="12" s="1"/>
  <c r="L544" i="12" s="1"/>
  <c r="L545" i="12" s="1"/>
  <c r="L546" i="12" s="1"/>
  <c r="L547" i="12" s="1"/>
  <c r="L548" i="12" s="1"/>
  <c r="L549" i="12" s="1"/>
  <c r="L550" i="12" s="1"/>
  <c r="L551" i="12" s="1"/>
  <c r="L552" i="12" s="1"/>
  <c r="L553" i="12" s="1"/>
  <c r="L554" i="12" s="1"/>
  <c r="L555" i="12" s="1"/>
  <c r="L556" i="12" s="1"/>
  <c r="L557" i="12" s="1"/>
  <c r="L558" i="12" s="1"/>
  <c r="L559" i="12" s="1"/>
  <c r="L560" i="12" s="1"/>
  <c r="L561" i="12" s="1"/>
  <c r="L562" i="12" s="1"/>
  <c r="L563" i="12" s="1"/>
  <c r="L564" i="12" s="1"/>
  <c r="L565" i="12" s="1"/>
  <c r="L566" i="12" s="1"/>
  <c r="L567" i="12" s="1"/>
  <c r="L568" i="12" s="1"/>
  <c r="L569" i="12" s="1"/>
  <c r="L570" i="12" s="1"/>
  <c r="L571" i="12" s="1"/>
  <c r="L572" i="12" s="1"/>
  <c r="L573" i="12" s="1"/>
  <c r="L574" i="12" s="1"/>
  <c r="L575" i="12" s="1"/>
  <c r="L576" i="12" s="1"/>
  <c r="L577" i="12" s="1"/>
  <c r="L578" i="12" s="1"/>
  <c r="L579" i="12" s="1"/>
  <c r="L580" i="12" s="1"/>
  <c r="L581" i="12" s="1"/>
  <c r="L582" i="12" s="1"/>
  <c r="L583" i="12" s="1"/>
  <c r="L584" i="12" s="1"/>
  <c r="L585" i="12" s="1"/>
  <c r="L586" i="12" s="1"/>
  <c r="L587" i="12" s="1"/>
  <c r="L588" i="12" s="1"/>
  <c r="L589" i="12" s="1"/>
  <c r="L590" i="12" s="1"/>
  <c r="L591" i="12" s="1"/>
  <c r="L592" i="12" s="1"/>
  <c r="L593" i="12" s="1"/>
  <c r="L594" i="12" s="1"/>
  <c r="L595" i="12" s="1"/>
  <c r="L596" i="12" s="1"/>
  <c r="L597" i="12" s="1"/>
  <c r="L598" i="12" s="1"/>
  <c r="L599" i="12" s="1"/>
  <c r="L600" i="12" s="1"/>
  <c r="L601" i="12" s="1"/>
  <c r="L602" i="12" s="1"/>
  <c r="L603" i="12" s="1"/>
  <c r="L604" i="12" s="1"/>
  <c r="L605" i="12" s="1"/>
  <c r="L606" i="12" s="1"/>
  <c r="L607" i="12" s="1"/>
  <c r="L608" i="12" s="1"/>
  <c r="L609" i="12" s="1"/>
  <c r="L610" i="12" s="1"/>
  <c r="L611" i="12" s="1"/>
  <c r="L612" i="12" s="1"/>
  <c r="L613" i="12" s="1"/>
  <c r="L614" i="12" s="1"/>
  <c r="L615" i="12" s="1"/>
  <c r="L616" i="12" s="1"/>
  <c r="L617" i="12" s="1"/>
  <c r="L618" i="12" s="1"/>
  <c r="L619" i="12" s="1"/>
  <c r="L620" i="12" s="1"/>
  <c r="L621" i="12" s="1"/>
  <c r="L622" i="12" s="1"/>
  <c r="L623" i="12" s="1"/>
  <c r="L624" i="12" s="1"/>
  <c r="L625" i="12" s="1"/>
  <c r="L626" i="12" s="1"/>
  <c r="L627" i="12" s="1"/>
  <c r="L628" i="12" s="1"/>
  <c r="L629" i="12" s="1"/>
  <c r="L630" i="12" s="1"/>
  <c r="L631" i="12" s="1"/>
  <c r="L632" i="12" s="1"/>
  <c r="L633" i="12" s="1"/>
  <c r="L634" i="12" s="1"/>
  <c r="L635" i="12" s="1"/>
  <c r="L636" i="12" s="1"/>
  <c r="L637" i="12" s="1"/>
  <c r="L638" i="12" s="1"/>
  <c r="L639" i="12" s="1"/>
  <c r="L640" i="12" s="1"/>
  <c r="L641" i="12" s="1"/>
  <c r="L642" i="12" s="1"/>
  <c r="L643" i="12" s="1"/>
  <c r="L644" i="12" s="1"/>
  <c r="L645" i="12" s="1"/>
  <c r="L646" i="12" s="1"/>
  <c r="L647" i="12" s="1"/>
  <c r="L648" i="12" s="1"/>
  <c r="L649" i="12" s="1"/>
  <c r="L650" i="12" s="1"/>
  <c r="L651" i="12" s="1"/>
  <c r="L652" i="12" s="1"/>
  <c r="L653" i="12" s="1"/>
  <c r="L654" i="12" s="1"/>
  <c r="L655" i="12" s="1"/>
  <c r="L656" i="12" s="1"/>
  <c r="L657" i="12" s="1"/>
  <c r="L658" i="12" s="1"/>
  <c r="L659" i="12" s="1"/>
  <c r="L660" i="12" s="1"/>
  <c r="L661" i="12" s="1"/>
  <c r="L662" i="12" s="1"/>
  <c r="L663" i="12" s="1"/>
  <c r="L664" i="12" s="1"/>
  <c r="L665" i="12" s="1"/>
  <c r="L666" i="12" s="1"/>
  <c r="L667" i="12" s="1"/>
  <c r="L668" i="12" s="1"/>
  <c r="L669" i="12" s="1"/>
  <c r="L670" i="12" s="1"/>
  <c r="L671" i="12" s="1"/>
  <c r="L672" i="12" s="1"/>
  <c r="L673" i="12" s="1"/>
  <c r="L674" i="12" s="1"/>
  <c r="L675" i="12" s="1"/>
  <c r="L676" i="12" s="1"/>
  <c r="L677" i="12" s="1"/>
  <c r="L678" i="12" s="1"/>
  <c r="L679" i="12" s="1"/>
  <c r="L680" i="12" s="1"/>
  <c r="L681" i="12" s="1"/>
  <c r="L682" i="12" s="1"/>
  <c r="L683" i="12" s="1"/>
  <c r="L684" i="12" s="1"/>
  <c r="L685" i="12" s="1"/>
  <c r="L686" i="12" s="1"/>
  <c r="L687" i="12" s="1"/>
  <c r="L688" i="12" s="1"/>
  <c r="L689" i="12" s="1"/>
  <c r="L690" i="12" s="1"/>
  <c r="L691" i="12" s="1"/>
  <c r="L692" i="12" s="1"/>
  <c r="L693" i="12" s="1"/>
  <c r="L694" i="12" s="1"/>
  <c r="L695" i="12" s="1"/>
  <c r="L696" i="12" s="1"/>
  <c r="L697" i="12" s="1"/>
  <c r="L698" i="12" s="1"/>
  <c r="L699" i="12" s="1"/>
  <c r="L700" i="12" s="1"/>
  <c r="L701" i="12" s="1"/>
  <c r="L702" i="12" s="1"/>
  <c r="L703" i="12" s="1"/>
  <c r="L704" i="12" s="1"/>
  <c r="L705" i="12" s="1"/>
  <c r="L706" i="12" s="1"/>
  <c r="L707" i="12" s="1"/>
  <c r="L708" i="12" s="1"/>
  <c r="L709" i="12" s="1"/>
  <c r="L710" i="12" s="1"/>
  <c r="L711" i="12" s="1"/>
  <c r="L712" i="12" s="1"/>
  <c r="L713" i="12" s="1"/>
  <c r="L714" i="12" s="1"/>
  <c r="L715" i="12" s="1"/>
  <c r="L716" i="12" s="1"/>
  <c r="L717" i="12" s="1"/>
  <c r="L718" i="12" s="1"/>
  <c r="L719" i="12" s="1"/>
  <c r="L720" i="12" s="1"/>
  <c r="L721" i="12" s="1"/>
  <c r="L722" i="12" s="1"/>
  <c r="L723" i="12" s="1"/>
  <c r="L724" i="12" s="1"/>
  <c r="L725" i="12" s="1"/>
  <c r="L726" i="12" s="1"/>
  <c r="L727" i="12" s="1"/>
  <c r="L728" i="12" s="1"/>
  <c r="L729" i="12" s="1"/>
  <c r="L730" i="12" s="1"/>
  <c r="L731" i="12" s="1"/>
  <c r="L732" i="12" s="1"/>
  <c r="L733" i="12" s="1"/>
  <c r="L734" i="12" s="1"/>
  <c r="L735" i="12" s="1"/>
  <c r="L736" i="12" s="1"/>
  <c r="L737" i="12" s="1"/>
  <c r="L738" i="12" s="1"/>
  <c r="L739" i="12" s="1"/>
  <c r="L740" i="12" s="1"/>
  <c r="L741" i="12" s="1"/>
  <c r="L742" i="12" s="1"/>
  <c r="L743" i="12" s="1"/>
  <c r="L744" i="12" s="1"/>
  <c r="L745" i="12" s="1"/>
  <c r="L746" i="12" s="1"/>
  <c r="L747" i="12" s="1"/>
  <c r="L748" i="12" s="1"/>
  <c r="L749" i="12" s="1"/>
  <c r="L750" i="12" s="1"/>
  <c r="L751" i="12" s="1"/>
  <c r="L752" i="12" s="1"/>
  <c r="L753" i="12" s="1"/>
  <c r="L754" i="12" s="1"/>
  <c r="L755" i="12" s="1"/>
  <c r="L756" i="12" s="1"/>
  <c r="L757" i="12" s="1"/>
  <c r="L758" i="12" s="1"/>
  <c r="L759" i="12" s="1"/>
  <c r="L760" i="12" s="1"/>
  <c r="L761" i="12" s="1"/>
  <c r="L762" i="12" s="1"/>
  <c r="L763" i="12" s="1"/>
  <c r="L764" i="12" s="1"/>
  <c r="L765" i="12" s="1"/>
  <c r="L766" i="12" s="1"/>
  <c r="L767" i="12" s="1"/>
  <c r="L768" i="12" s="1"/>
  <c r="L769" i="12" s="1"/>
  <c r="L770" i="12" s="1"/>
  <c r="L771" i="12" s="1"/>
  <c r="L772" i="12" s="1"/>
  <c r="L773" i="12" s="1"/>
  <c r="L774" i="12" s="1"/>
  <c r="L775" i="12" s="1"/>
  <c r="L776" i="12" s="1"/>
  <c r="L777" i="12" s="1"/>
  <c r="L778" i="12" s="1"/>
  <c r="L779" i="12" s="1"/>
  <c r="L780" i="12" s="1"/>
  <c r="L781" i="12" s="1"/>
  <c r="L782" i="12" s="1"/>
  <c r="L783" i="12" s="1"/>
  <c r="L784" i="12" s="1"/>
  <c r="L785" i="12" s="1"/>
  <c r="L786" i="12" s="1"/>
  <c r="L787" i="12" s="1"/>
  <c r="L788" i="12" s="1"/>
  <c r="L789" i="12" s="1"/>
  <c r="L790" i="12" s="1"/>
  <c r="L791" i="12" s="1"/>
  <c r="L792" i="12" s="1"/>
  <c r="L793" i="12" s="1"/>
  <c r="L794" i="12" s="1"/>
  <c r="L795" i="12" s="1"/>
  <c r="L796" i="12" s="1"/>
  <c r="L797" i="12" s="1"/>
  <c r="L798" i="12" s="1"/>
  <c r="L799" i="12" s="1"/>
  <c r="L800" i="12" s="1"/>
  <c r="L801" i="12" s="1"/>
  <c r="L802" i="12" s="1"/>
  <c r="L803" i="12" s="1"/>
  <c r="L804" i="12" s="1"/>
  <c r="D15" i="13"/>
  <c r="D16" i="13"/>
  <c r="E9" i="13"/>
  <c r="E25" i="13" s="1"/>
  <c r="C16" i="13"/>
  <c r="C15" i="13"/>
  <c r="C9" i="13"/>
  <c r="D9" i="13"/>
  <c r="L3" i="11"/>
  <c r="L4" i="11" s="1"/>
  <c r="L5" i="11" s="1"/>
  <c r="L6" i="11" s="1"/>
  <c r="L7" i="11" s="1"/>
  <c r="L8" i="11" s="1"/>
  <c r="L9" i="11" s="1"/>
  <c r="L10" i="11" s="1"/>
  <c r="L11" i="11" s="1"/>
  <c r="L12" i="11" s="1"/>
  <c r="L13" i="11" s="1"/>
  <c r="L14" i="11" s="1"/>
  <c r="L15" i="11" s="1"/>
  <c r="L16" i="11" s="1"/>
  <c r="L17" i="11" s="1"/>
  <c r="L18" i="11" s="1"/>
  <c r="L19" i="11" s="1"/>
  <c r="L20" i="11" s="1"/>
  <c r="L21" i="11" s="1"/>
  <c r="L22" i="11" s="1"/>
  <c r="L23" i="11" s="1"/>
  <c r="L24" i="11" s="1"/>
  <c r="L25" i="11" s="1"/>
  <c r="L26" i="11" s="1"/>
  <c r="L27" i="11" s="1"/>
  <c r="L28" i="11" s="1"/>
  <c r="L29" i="11" s="1"/>
  <c r="L30" i="11" s="1"/>
  <c r="L31" i="11" s="1"/>
  <c r="L32" i="11" s="1"/>
  <c r="L33" i="11" s="1"/>
  <c r="L34" i="11" s="1"/>
  <c r="L35" i="11" s="1"/>
  <c r="L36" i="11" s="1"/>
  <c r="L37" i="11" s="1"/>
  <c r="L38" i="11" s="1"/>
  <c r="L39" i="11" s="1"/>
  <c r="L40" i="11" s="1"/>
  <c r="L41" i="11" s="1"/>
  <c r="L42" i="11" s="1"/>
  <c r="L43" i="11" s="1"/>
  <c r="L44" i="11" s="1"/>
  <c r="L45" i="11" s="1"/>
  <c r="L46" i="11" s="1"/>
  <c r="L47" i="11" s="1"/>
  <c r="L48" i="11" s="1"/>
  <c r="L49" i="11" s="1"/>
  <c r="L50" i="11" s="1"/>
  <c r="L51" i="11" s="1"/>
  <c r="L52" i="11" s="1"/>
  <c r="L53" i="11" s="1"/>
  <c r="L54" i="11" s="1"/>
  <c r="L55" i="11" s="1"/>
  <c r="L56" i="11" s="1"/>
  <c r="L57" i="11" s="1"/>
  <c r="L58" i="11" s="1"/>
  <c r="L59" i="11" s="1"/>
  <c r="L60" i="11" s="1"/>
  <c r="L61" i="11" s="1"/>
  <c r="L62" i="11" s="1"/>
  <c r="L63" i="11" s="1"/>
  <c r="L64" i="11" s="1"/>
  <c r="L65" i="11" s="1"/>
  <c r="L66" i="11" s="1"/>
  <c r="L67" i="11" s="1"/>
  <c r="L68" i="11" s="1"/>
  <c r="L69" i="11" s="1"/>
  <c r="L70" i="11" s="1"/>
  <c r="L71" i="11" s="1"/>
  <c r="L72" i="11" s="1"/>
  <c r="L73" i="11" s="1"/>
  <c r="L74" i="11" s="1"/>
  <c r="L75" i="11" s="1"/>
  <c r="L76" i="11" s="1"/>
  <c r="L77" i="11" s="1"/>
  <c r="L78" i="11" s="1"/>
  <c r="L79" i="11" s="1"/>
  <c r="L80" i="11" s="1"/>
  <c r="L81" i="11" s="1"/>
  <c r="L82" i="11" s="1"/>
  <c r="L83" i="11" s="1"/>
  <c r="L84" i="11" s="1"/>
  <c r="L85" i="11" s="1"/>
  <c r="L86" i="11" s="1"/>
  <c r="L87" i="11" s="1"/>
  <c r="L88" i="11" s="1"/>
  <c r="L89" i="11" s="1"/>
  <c r="L90" i="11" s="1"/>
  <c r="L91" i="11" s="1"/>
  <c r="L92" i="11" s="1"/>
  <c r="L93" i="11" s="1"/>
  <c r="L94" i="11" s="1"/>
  <c r="L95" i="11" s="1"/>
  <c r="L96" i="11" s="1"/>
  <c r="L97" i="11" s="1"/>
  <c r="L98" i="11" s="1"/>
  <c r="L99" i="11" s="1"/>
  <c r="L100" i="11" s="1"/>
  <c r="L101" i="11" s="1"/>
  <c r="L102" i="11" s="1"/>
  <c r="L103" i="11" s="1"/>
  <c r="L104" i="11" s="1"/>
  <c r="L105" i="11" s="1"/>
  <c r="L106" i="11" s="1"/>
  <c r="L107" i="11" s="1"/>
  <c r="L108" i="11" s="1"/>
  <c r="L109" i="11" s="1"/>
  <c r="L110" i="11" s="1"/>
  <c r="L111" i="11" s="1"/>
  <c r="L112" i="11" s="1"/>
  <c r="L113" i="11" s="1"/>
  <c r="L114" i="11" s="1"/>
  <c r="L115" i="11" s="1"/>
  <c r="L116" i="11" s="1"/>
  <c r="L117" i="11" s="1"/>
  <c r="L118" i="11" s="1"/>
  <c r="L119" i="11" s="1"/>
  <c r="L120" i="11" s="1"/>
  <c r="L121" i="11" s="1"/>
  <c r="L122" i="11" s="1"/>
  <c r="L123" i="11" s="1"/>
  <c r="L124" i="11" s="1"/>
  <c r="L125" i="11" s="1"/>
  <c r="L126" i="11" s="1"/>
  <c r="L127" i="11" s="1"/>
  <c r="L128" i="11" s="1"/>
  <c r="L129" i="11" s="1"/>
  <c r="L130" i="11" s="1"/>
  <c r="L131" i="11" s="1"/>
  <c r="L132" i="11" s="1"/>
  <c r="L133" i="11" s="1"/>
  <c r="L134" i="11" s="1"/>
  <c r="L135" i="11" s="1"/>
  <c r="L136" i="11" s="1"/>
  <c r="L137" i="11" s="1"/>
  <c r="L138" i="11" s="1"/>
  <c r="L139" i="11" s="1"/>
  <c r="L140" i="11" s="1"/>
  <c r="L141" i="11" s="1"/>
  <c r="L142" i="11" s="1"/>
  <c r="L143" i="11" s="1"/>
  <c r="L144" i="11" s="1"/>
  <c r="L145" i="11" s="1"/>
  <c r="L146" i="11" s="1"/>
  <c r="L147" i="11" s="1"/>
  <c r="L148" i="11" s="1"/>
  <c r="L149" i="11" s="1"/>
  <c r="L150" i="11" s="1"/>
  <c r="L151" i="11" s="1"/>
  <c r="L152" i="11" s="1"/>
  <c r="L153" i="11" s="1"/>
  <c r="L154" i="11" s="1"/>
  <c r="L155" i="11" s="1"/>
  <c r="L156" i="11" s="1"/>
  <c r="L157" i="11" s="1"/>
  <c r="L158" i="11" s="1"/>
  <c r="L159" i="11" s="1"/>
  <c r="L160" i="11" s="1"/>
  <c r="L161" i="11" s="1"/>
  <c r="L162" i="11" s="1"/>
  <c r="L163" i="11" s="1"/>
  <c r="L164" i="11" s="1"/>
  <c r="L165" i="11" s="1"/>
  <c r="L166" i="11" s="1"/>
  <c r="L167" i="11" s="1"/>
  <c r="L168" i="11" s="1"/>
  <c r="L169" i="11" s="1"/>
  <c r="L170" i="11" s="1"/>
  <c r="N66" i="10"/>
  <c r="N61" i="10"/>
  <c r="N59" i="10"/>
  <c r="N58" i="10"/>
  <c r="N57" i="10"/>
  <c r="N55" i="10"/>
  <c r="N52" i="10"/>
  <c r="N51" i="10"/>
  <c r="N50" i="10"/>
  <c r="N48" i="10"/>
  <c r="N47" i="10"/>
  <c r="N46" i="10"/>
  <c r="N44" i="10"/>
  <c r="N42" i="10"/>
  <c r="N41" i="10"/>
  <c r="N40" i="10"/>
  <c r="N39" i="10"/>
  <c r="N38" i="10"/>
  <c r="N37" i="10"/>
  <c r="N36" i="10"/>
  <c r="N35" i="10"/>
  <c r="N33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72" i="10"/>
  <c r="N73" i="10"/>
  <c r="N74" i="10"/>
  <c r="N75" i="10"/>
  <c r="N76" i="10"/>
  <c r="N77" i="10"/>
  <c r="N78" i="10"/>
  <c r="N79" i="10"/>
  <c r="N71" i="10"/>
  <c r="N49" i="10"/>
  <c r="N53" i="10"/>
  <c r="N54" i="10"/>
  <c r="N56" i="10"/>
  <c r="N60" i="10"/>
  <c r="N62" i="10"/>
  <c r="N63" i="10"/>
  <c r="N64" i="10"/>
  <c r="N65" i="10"/>
  <c r="N67" i="10"/>
  <c r="N68" i="10"/>
  <c r="N69" i="10"/>
  <c r="N70" i="10"/>
  <c r="F458" i="7"/>
  <c r="G458" i="7" s="1"/>
  <c r="F456" i="7"/>
  <c r="G456" i="7" s="1"/>
  <c r="F455" i="7"/>
  <c r="G455" i="7" s="1"/>
  <c r="F454" i="7"/>
  <c r="G454" i="7" s="1"/>
  <c r="F453" i="7"/>
  <c r="G453" i="7" s="1"/>
  <c r="F449" i="7"/>
  <c r="G449" i="7" s="1"/>
  <c r="F444" i="7"/>
  <c r="G444" i="7" s="1"/>
  <c r="F443" i="7"/>
  <c r="G443" i="7" s="1"/>
  <c r="F436" i="7"/>
  <c r="G436" i="7" s="1"/>
  <c r="F435" i="7"/>
  <c r="G435" i="7" s="1"/>
  <c r="F429" i="7"/>
  <c r="G429" i="7" s="1"/>
  <c r="F428" i="7"/>
  <c r="G428" i="7" s="1"/>
  <c r="F427" i="7"/>
  <c r="G427" i="7" s="1"/>
  <c r="F425" i="7"/>
  <c r="G425" i="7" s="1"/>
  <c r="F423" i="7"/>
  <c r="G423" i="7" s="1"/>
  <c r="F422" i="7"/>
  <c r="G422" i="7" s="1"/>
  <c r="F417" i="7"/>
  <c r="G417" i="7" s="1"/>
  <c r="F415" i="7"/>
  <c r="G415" i="7" s="1"/>
  <c r="F411" i="7"/>
  <c r="G411" i="7" s="1"/>
  <c r="F408" i="7"/>
  <c r="G408" i="7" s="1"/>
  <c r="F404" i="7"/>
  <c r="G404" i="7" s="1"/>
  <c r="F403" i="7"/>
  <c r="G403" i="7" s="1"/>
  <c r="F402" i="7"/>
  <c r="G402" i="7" s="1"/>
  <c r="F401" i="7"/>
  <c r="G401" i="7" s="1"/>
  <c r="F400" i="7"/>
  <c r="G400" i="7" s="1"/>
  <c r="F396" i="7"/>
  <c r="G396" i="7" s="1"/>
  <c r="F389" i="7"/>
  <c r="G389" i="7" s="1"/>
  <c r="F387" i="7"/>
  <c r="G387" i="7" s="1"/>
  <c r="F383" i="7"/>
  <c r="G383" i="7" s="1"/>
  <c r="F251" i="10"/>
  <c r="G251" i="10" s="1"/>
  <c r="F249" i="10"/>
  <c r="G249" i="10" s="1"/>
  <c r="F248" i="10"/>
  <c r="G248" i="10" s="1"/>
  <c r="F247" i="10"/>
  <c r="G247" i="10" s="1"/>
  <c r="F242" i="10"/>
  <c r="G242" i="10" s="1"/>
  <c r="F237" i="10"/>
  <c r="G237" i="10" s="1"/>
  <c r="F236" i="10"/>
  <c r="G236" i="10" s="1"/>
  <c r="F229" i="10"/>
  <c r="G229" i="10" s="1"/>
  <c r="F228" i="10"/>
  <c r="G228" i="10" s="1"/>
  <c r="F222" i="10"/>
  <c r="G222" i="10" s="1"/>
  <c r="F221" i="10"/>
  <c r="G221" i="10" s="1"/>
  <c r="F220" i="10"/>
  <c r="G220" i="10" s="1"/>
  <c r="F218" i="10"/>
  <c r="G218" i="10" s="1"/>
  <c r="F216" i="10"/>
  <c r="G216" i="10" s="1"/>
  <c r="F215" i="10"/>
  <c r="G215" i="10" s="1"/>
  <c r="F210" i="10"/>
  <c r="G210" i="10" s="1"/>
  <c r="F208" i="10"/>
  <c r="G208" i="10" s="1"/>
  <c r="F204" i="10"/>
  <c r="G204" i="10" s="1"/>
  <c r="F201" i="10"/>
  <c r="G201" i="10" s="1"/>
  <c r="F197" i="10"/>
  <c r="G197" i="10" s="1"/>
  <c r="F196" i="10"/>
  <c r="G196" i="10" s="1"/>
  <c r="F195" i="10"/>
  <c r="G195" i="10" s="1"/>
  <c r="F194" i="10"/>
  <c r="G194" i="10" s="1"/>
  <c r="F193" i="10"/>
  <c r="G193" i="10" s="1"/>
  <c r="F189" i="10"/>
  <c r="G189" i="10" s="1"/>
  <c r="F182" i="10"/>
  <c r="G182" i="10" s="1"/>
  <c r="F180" i="10"/>
  <c r="G180" i="10" s="1"/>
  <c r="F176" i="10"/>
  <c r="G176" i="10" s="1"/>
  <c r="F246" i="10"/>
  <c r="G246" i="10" s="1"/>
  <c r="P254" i="10"/>
  <c r="P253" i="10"/>
  <c r="P252" i="10"/>
  <c r="P251" i="10"/>
  <c r="P250" i="10"/>
  <c r="P249" i="10"/>
  <c r="P248" i="10"/>
  <c r="P247" i="10"/>
  <c r="P246" i="10"/>
  <c r="P245" i="10"/>
  <c r="P244" i="10"/>
  <c r="P243" i="10"/>
  <c r="P242" i="10"/>
  <c r="P241" i="10"/>
  <c r="P240" i="10"/>
  <c r="P239" i="10"/>
  <c r="P238" i="10"/>
  <c r="P237" i="10"/>
  <c r="P236" i="10"/>
  <c r="P235" i="10"/>
  <c r="P234" i="10"/>
  <c r="P233" i="10"/>
  <c r="P232" i="10"/>
  <c r="P231" i="10"/>
  <c r="P230" i="10"/>
  <c r="P229" i="10"/>
  <c r="P228" i="10"/>
  <c r="P227" i="10"/>
  <c r="P226" i="10"/>
  <c r="P225" i="10"/>
  <c r="P224" i="10"/>
  <c r="P223" i="10"/>
  <c r="P222" i="10"/>
  <c r="P221" i="10"/>
  <c r="P220" i="10"/>
  <c r="P219" i="10"/>
  <c r="P218" i="10"/>
  <c r="P217" i="10"/>
  <c r="P216" i="10"/>
  <c r="P215" i="10"/>
  <c r="P214" i="10"/>
  <c r="P213" i="10"/>
  <c r="P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P193" i="10"/>
  <c r="P192" i="10"/>
  <c r="P191" i="10"/>
  <c r="P190" i="10"/>
  <c r="P189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F171" i="10"/>
  <c r="G171" i="10" s="1"/>
  <c r="P170" i="10"/>
  <c r="F169" i="10"/>
  <c r="G169" i="10" s="1"/>
  <c r="F168" i="10"/>
  <c r="G168" i="10" s="1"/>
  <c r="F167" i="10"/>
  <c r="G167" i="10" s="1"/>
  <c r="P166" i="10"/>
  <c r="P165" i="10"/>
  <c r="P164" i="10"/>
  <c r="P163" i="10"/>
  <c r="P162" i="10"/>
  <c r="F161" i="10"/>
  <c r="G161" i="10" s="1"/>
  <c r="P160" i="10"/>
  <c r="P159" i="10"/>
  <c r="P158" i="10"/>
  <c r="P157" i="10"/>
  <c r="P156" i="10"/>
  <c r="P155" i="10"/>
  <c r="P154" i="10"/>
  <c r="P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F138" i="10"/>
  <c r="G138" i="10" s="1"/>
  <c r="P137" i="10"/>
  <c r="P136" i="10"/>
  <c r="P135" i="10"/>
  <c r="P134" i="10"/>
  <c r="P133" i="10"/>
  <c r="P132" i="10"/>
  <c r="P131" i="10"/>
  <c r="P130" i="10"/>
  <c r="P129" i="10"/>
  <c r="P128" i="10"/>
  <c r="P127" i="10"/>
  <c r="P126" i="10"/>
  <c r="P125" i="10"/>
  <c r="P124" i="10"/>
  <c r="P123" i="10"/>
  <c r="P122" i="10"/>
  <c r="P121" i="10"/>
  <c r="P120" i="10"/>
  <c r="P119" i="10"/>
  <c r="P118" i="10"/>
  <c r="P117" i="10"/>
  <c r="P116" i="10"/>
  <c r="P115" i="10"/>
  <c r="P114" i="10"/>
  <c r="P113" i="10"/>
  <c r="P112" i="10"/>
  <c r="P111" i="10"/>
  <c r="F110" i="10"/>
  <c r="G110" i="10" s="1"/>
  <c r="P109" i="10"/>
  <c r="P108" i="10"/>
  <c r="P107" i="10"/>
  <c r="P106" i="10"/>
  <c r="P105" i="10"/>
  <c r="P104" i="10"/>
  <c r="P103" i="10"/>
  <c r="P102" i="10"/>
  <c r="P101" i="10"/>
  <c r="P100" i="10"/>
  <c r="F99" i="10"/>
  <c r="G99" i="10" s="1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F81" i="10"/>
  <c r="G81" i="10" s="1"/>
  <c r="P80" i="10"/>
  <c r="P79" i="10"/>
  <c r="P78" i="10"/>
  <c r="P77" i="10"/>
  <c r="P76" i="10"/>
  <c r="P75" i="10"/>
  <c r="P74" i="10"/>
  <c r="P73" i="10"/>
  <c r="F73" i="10"/>
  <c r="G73" i="10" s="1"/>
  <c r="P72" i="10"/>
  <c r="F71" i="10"/>
  <c r="G71" i="10" s="1"/>
  <c r="P70" i="10"/>
  <c r="P69" i="10"/>
  <c r="P68" i="10"/>
  <c r="P67" i="10"/>
  <c r="F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N45" i="10"/>
  <c r="P44" i="10"/>
  <c r="P43" i="10"/>
  <c r="N43" i="10"/>
  <c r="P42" i="10"/>
  <c r="P41" i="10"/>
  <c r="P40" i="10"/>
  <c r="P39" i="10"/>
  <c r="P38" i="10"/>
  <c r="P37" i="10"/>
  <c r="P36" i="10"/>
  <c r="P35" i="10"/>
  <c r="P34" i="10"/>
  <c r="N34" i="10"/>
  <c r="P33" i="10"/>
  <c r="P461" i="7"/>
  <c r="N461" i="7"/>
  <c r="N410" i="7"/>
  <c r="P410" i="7"/>
  <c r="F378" i="7"/>
  <c r="G378" i="7" s="1"/>
  <c r="F376" i="7"/>
  <c r="G376" i="7" s="1"/>
  <c r="F375" i="7"/>
  <c r="G375" i="7" s="1"/>
  <c r="F374" i="7"/>
  <c r="G374" i="7" s="1"/>
  <c r="F368" i="7"/>
  <c r="G368" i="7" s="1"/>
  <c r="F345" i="7"/>
  <c r="G345" i="7" s="1"/>
  <c r="F317" i="7"/>
  <c r="G317" i="7" s="1"/>
  <c r="F305" i="7"/>
  <c r="G305" i="7" s="1"/>
  <c r="F286" i="7"/>
  <c r="G286" i="7" s="1"/>
  <c r="F276" i="7"/>
  <c r="G276" i="7" s="1"/>
  <c r="F278" i="7"/>
  <c r="G278" i="7" s="1"/>
  <c r="P423" i="7"/>
  <c r="P422" i="7"/>
  <c r="P425" i="7"/>
  <c r="P429" i="7"/>
  <c r="P428" i="7"/>
  <c r="P427" i="7"/>
  <c r="P436" i="7"/>
  <c r="P435" i="7"/>
  <c r="P444" i="7"/>
  <c r="P443" i="7"/>
  <c r="P449" i="7"/>
  <c r="P456" i="7"/>
  <c r="P455" i="7"/>
  <c r="P454" i="7"/>
  <c r="P453" i="7"/>
  <c r="P458" i="7"/>
  <c r="P460" i="7"/>
  <c r="P459" i="7"/>
  <c r="P457" i="7"/>
  <c r="P452" i="7"/>
  <c r="P451" i="7"/>
  <c r="P450" i="7"/>
  <c r="P448" i="7"/>
  <c r="P447" i="7"/>
  <c r="P446" i="7"/>
  <c r="P445" i="7"/>
  <c r="P442" i="7"/>
  <c r="P441" i="7"/>
  <c r="P440" i="7"/>
  <c r="P439" i="7"/>
  <c r="P438" i="7"/>
  <c r="P437" i="7"/>
  <c r="P434" i="7"/>
  <c r="P433" i="7"/>
  <c r="P432" i="7"/>
  <c r="P431" i="7"/>
  <c r="P430" i="7"/>
  <c r="P426" i="7"/>
  <c r="P424" i="7"/>
  <c r="P421" i="7"/>
  <c r="P420" i="7"/>
  <c r="P419" i="7"/>
  <c r="P418" i="7"/>
  <c r="P387" i="7"/>
  <c r="P389" i="7"/>
  <c r="P396" i="7"/>
  <c r="P404" i="7"/>
  <c r="P403" i="7"/>
  <c r="P402" i="7"/>
  <c r="P401" i="7"/>
  <c r="P400" i="7"/>
  <c r="P408" i="7"/>
  <c r="P411" i="7"/>
  <c r="P415" i="7"/>
  <c r="P417" i="7"/>
  <c r="P416" i="7"/>
  <c r="P414" i="7"/>
  <c r="P413" i="7"/>
  <c r="P412" i="7"/>
  <c r="P409" i="7"/>
  <c r="P407" i="7"/>
  <c r="P406" i="7"/>
  <c r="P405" i="7"/>
  <c r="P399" i="7"/>
  <c r="P398" i="7"/>
  <c r="P397" i="7"/>
  <c r="P395" i="7"/>
  <c r="P394" i="7"/>
  <c r="P393" i="7"/>
  <c r="P392" i="7"/>
  <c r="P391" i="7"/>
  <c r="P390" i="7"/>
  <c r="P388" i="7"/>
  <c r="P386" i="7"/>
  <c r="P385" i="7"/>
  <c r="P384" i="7"/>
  <c r="P382" i="7"/>
  <c r="P381" i="7"/>
  <c r="P380" i="7"/>
  <c r="P379" i="7"/>
  <c r="P377" i="7"/>
  <c r="P373" i="7"/>
  <c r="P372" i="7"/>
  <c r="P371" i="7"/>
  <c r="P370" i="7"/>
  <c r="P369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4" i="7"/>
  <c r="P343" i="7"/>
  <c r="P342" i="7"/>
  <c r="P341" i="7"/>
  <c r="P340" i="7"/>
  <c r="P339" i="7"/>
  <c r="P383" i="7"/>
  <c r="P278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6" i="7"/>
  <c r="P315" i="7"/>
  <c r="P314" i="7"/>
  <c r="P313" i="7"/>
  <c r="P312" i="7"/>
  <c r="P311" i="7"/>
  <c r="P310" i="7"/>
  <c r="P309" i="7"/>
  <c r="P308" i="7"/>
  <c r="P307" i="7"/>
  <c r="P306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5" i="7"/>
  <c r="P284" i="7"/>
  <c r="P283" i="7"/>
  <c r="P282" i="7"/>
  <c r="P281" i="7"/>
  <c r="P280" i="7"/>
  <c r="P279" i="7"/>
  <c r="P277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133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3" i="7"/>
  <c r="P2" i="7"/>
  <c r="P4" i="7"/>
  <c r="P90" i="7"/>
  <c r="P85" i="7"/>
  <c r="P89" i="7"/>
  <c r="P88" i="7"/>
  <c r="P87" i="7"/>
  <c r="P86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34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E27" i="13" l="1"/>
  <c r="E28" i="13" s="1"/>
  <c r="E30" i="13" s="1"/>
  <c r="D11" i="13"/>
  <c r="E11" i="13"/>
  <c r="C11" i="13"/>
  <c r="C18" i="13"/>
  <c r="L33" i="10"/>
  <c r="L34" i="10" s="1"/>
  <c r="L35" i="10" s="1"/>
  <c r="L36" i="10" s="1"/>
  <c r="L37" i="10" s="1"/>
  <c r="L38" i="10" s="1"/>
  <c r="L39" i="10" s="1"/>
  <c r="L40" i="10" s="1"/>
  <c r="L41" i="10" s="1"/>
  <c r="L42" i="10" s="1"/>
  <c r="L43" i="10" s="1"/>
  <c r="L44" i="10" s="1"/>
  <c r="L45" i="10" s="1"/>
  <c r="L46" i="10" s="1"/>
  <c r="L47" i="10" s="1"/>
  <c r="L48" i="10" s="1"/>
  <c r="L49" i="10" s="1"/>
  <c r="L50" i="10" s="1"/>
  <c r="L51" i="10" s="1"/>
  <c r="L52" i="10" s="1"/>
  <c r="L53" i="10" s="1"/>
  <c r="L54" i="10" s="1"/>
  <c r="L55" i="10" s="1"/>
  <c r="L56" i="10" s="1"/>
  <c r="L57" i="10" s="1"/>
  <c r="L58" i="10" s="1"/>
  <c r="L59" i="10" s="1"/>
  <c r="L60" i="10" s="1"/>
  <c r="L61" i="10" s="1"/>
  <c r="L62" i="10" s="1"/>
  <c r="L63" i="10" s="1"/>
  <c r="L64" i="10" s="1"/>
  <c r="L65" i="10" s="1"/>
  <c r="L66" i="10" s="1"/>
  <c r="L67" i="10" s="1"/>
  <c r="L68" i="10" s="1"/>
  <c r="L69" i="10" s="1"/>
  <c r="L70" i="10" s="1"/>
  <c r="L71" i="10" s="1"/>
  <c r="L72" i="10" s="1"/>
  <c r="L73" i="10" s="1"/>
  <c r="L74" i="10" s="1"/>
  <c r="L75" i="10" s="1"/>
  <c r="L76" i="10" s="1"/>
  <c r="L77" i="10" s="1"/>
  <c r="L78" i="10" s="1"/>
  <c r="L79" i="10" s="1"/>
  <c r="L80" i="10" s="1"/>
  <c r="L81" i="10" s="1"/>
  <c r="L82" i="10" s="1"/>
  <c r="L83" i="10" s="1"/>
  <c r="L84" i="10" s="1"/>
  <c r="L85" i="10" s="1"/>
  <c r="L86" i="10" s="1"/>
  <c r="L87" i="10" s="1"/>
  <c r="L88" i="10" s="1"/>
  <c r="L89" i="10" s="1"/>
  <c r="L90" i="10" s="1"/>
  <c r="L91" i="10" s="1"/>
  <c r="L92" i="10" s="1"/>
  <c r="L93" i="10" s="1"/>
  <c r="L94" i="10" s="1"/>
  <c r="L95" i="10" s="1"/>
  <c r="L96" i="10" s="1"/>
  <c r="L97" i="10" s="1"/>
  <c r="L98" i="10" s="1"/>
  <c r="L99" i="10" s="1"/>
  <c r="L100" i="10" s="1"/>
  <c r="L101" i="10" s="1"/>
  <c r="L102" i="10" s="1"/>
  <c r="L103" i="10" s="1"/>
  <c r="L104" i="10" s="1"/>
  <c r="L105" i="10" s="1"/>
  <c r="L106" i="10" s="1"/>
  <c r="L107" i="10" s="1"/>
  <c r="L108" i="10" s="1"/>
  <c r="L109" i="10" s="1"/>
  <c r="L110" i="10" s="1"/>
  <c r="L111" i="10" s="1"/>
  <c r="L112" i="10" s="1"/>
  <c r="L113" i="10" s="1"/>
  <c r="L114" i="10" s="1"/>
  <c r="L115" i="10" s="1"/>
  <c r="L116" i="10" s="1"/>
  <c r="L117" i="10" s="1"/>
  <c r="L118" i="10" s="1"/>
  <c r="L119" i="10" s="1"/>
  <c r="L120" i="10" s="1"/>
  <c r="L121" i="10" s="1"/>
  <c r="L122" i="10" s="1"/>
  <c r="L123" i="10" s="1"/>
  <c r="L124" i="10" s="1"/>
  <c r="L125" i="10" s="1"/>
  <c r="L126" i="10" s="1"/>
  <c r="L127" i="10" s="1"/>
  <c r="L128" i="10" s="1"/>
  <c r="L129" i="10" s="1"/>
  <c r="L130" i="10" s="1"/>
  <c r="L131" i="10" s="1"/>
  <c r="L132" i="10" s="1"/>
  <c r="L133" i="10" s="1"/>
  <c r="L134" i="10" s="1"/>
  <c r="L135" i="10" s="1"/>
  <c r="L136" i="10" s="1"/>
  <c r="L137" i="10" s="1"/>
  <c r="L138" i="10" s="1"/>
  <c r="L139" i="10" s="1"/>
  <c r="L140" i="10" s="1"/>
  <c r="L141" i="10" s="1"/>
  <c r="L142" i="10" s="1"/>
  <c r="L143" i="10" s="1"/>
  <c r="L144" i="10" s="1"/>
  <c r="L145" i="10" s="1"/>
  <c r="L146" i="10" s="1"/>
  <c r="L147" i="10" s="1"/>
  <c r="L148" i="10" s="1"/>
  <c r="L149" i="10" s="1"/>
  <c r="L150" i="10" s="1"/>
  <c r="L151" i="10" s="1"/>
  <c r="L152" i="10" s="1"/>
  <c r="L153" i="10" s="1"/>
  <c r="L154" i="10" s="1"/>
  <c r="L155" i="10" s="1"/>
  <c r="L156" i="10" s="1"/>
  <c r="L157" i="10" s="1"/>
  <c r="L158" i="10" s="1"/>
  <c r="L159" i="10" s="1"/>
  <c r="L160" i="10" s="1"/>
  <c r="L161" i="10" s="1"/>
  <c r="L162" i="10" s="1"/>
  <c r="L163" i="10" s="1"/>
  <c r="L164" i="10" s="1"/>
  <c r="L165" i="10" s="1"/>
  <c r="L166" i="10" s="1"/>
  <c r="L167" i="10" s="1"/>
  <c r="L168" i="10" s="1"/>
  <c r="L169" i="10" s="1"/>
  <c r="L170" i="10" s="1"/>
  <c r="L171" i="10" s="1"/>
  <c r="L172" i="10" s="1"/>
  <c r="L173" i="10" s="1"/>
  <c r="L174" i="10" s="1"/>
  <c r="L175" i="10" s="1"/>
  <c r="L176" i="10" s="1"/>
  <c r="L177" i="10" s="1"/>
  <c r="L178" i="10" s="1"/>
  <c r="L179" i="10" s="1"/>
  <c r="L180" i="10" s="1"/>
  <c r="L181" i="10" s="1"/>
  <c r="L182" i="10" s="1"/>
  <c r="L183" i="10" s="1"/>
  <c r="L184" i="10" s="1"/>
  <c r="L185" i="10" s="1"/>
  <c r="L186" i="10" s="1"/>
  <c r="L187" i="10" s="1"/>
  <c r="L188" i="10" s="1"/>
  <c r="L189" i="10" s="1"/>
  <c r="L190" i="10" s="1"/>
  <c r="L191" i="10" s="1"/>
  <c r="L192" i="10" s="1"/>
  <c r="L193" i="10" s="1"/>
  <c r="L194" i="10" s="1"/>
  <c r="L195" i="10" s="1"/>
  <c r="L196" i="10" s="1"/>
  <c r="L197" i="10" s="1"/>
  <c r="L198" i="10" s="1"/>
  <c r="L199" i="10" s="1"/>
  <c r="L200" i="10" s="1"/>
  <c r="L201" i="10" s="1"/>
  <c r="L202" i="10" s="1"/>
  <c r="L203" i="10" s="1"/>
  <c r="L204" i="10" s="1"/>
  <c r="L205" i="10" s="1"/>
  <c r="L206" i="10" s="1"/>
  <c r="L207" i="10" s="1"/>
  <c r="L208" i="10" s="1"/>
  <c r="L209" i="10" s="1"/>
  <c r="L210" i="10" s="1"/>
  <c r="L211" i="10" s="1"/>
  <c r="L212" i="10" s="1"/>
  <c r="L213" i="10" s="1"/>
  <c r="L214" i="10" s="1"/>
  <c r="L215" i="10" s="1"/>
  <c r="L216" i="10" s="1"/>
  <c r="L217" i="10" s="1"/>
  <c r="L218" i="10" s="1"/>
  <c r="L219" i="10" s="1"/>
  <c r="L220" i="10" s="1"/>
  <c r="L221" i="10" s="1"/>
  <c r="L222" i="10" s="1"/>
  <c r="L223" i="10" s="1"/>
  <c r="L224" i="10" s="1"/>
  <c r="L225" i="10" s="1"/>
  <c r="L226" i="10" s="1"/>
  <c r="L227" i="10" s="1"/>
  <c r="L228" i="10" s="1"/>
  <c r="L229" i="10" s="1"/>
  <c r="L230" i="10" s="1"/>
  <c r="L231" i="10" s="1"/>
  <c r="L232" i="10" s="1"/>
  <c r="L233" i="10" s="1"/>
  <c r="L234" i="10" s="1"/>
  <c r="L235" i="10" s="1"/>
  <c r="L236" i="10" s="1"/>
  <c r="L237" i="10" s="1"/>
  <c r="L238" i="10" s="1"/>
  <c r="L239" i="10" s="1"/>
  <c r="L240" i="10" s="1"/>
  <c r="L241" i="10" s="1"/>
  <c r="L242" i="10" s="1"/>
  <c r="L243" i="10" s="1"/>
  <c r="L244" i="10" s="1"/>
  <c r="L245" i="10" s="1"/>
  <c r="L246" i="10" s="1"/>
  <c r="L247" i="10" s="1"/>
  <c r="L248" i="10" s="1"/>
  <c r="L249" i="10" s="1"/>
  <c r="L250" i="10" s="1"/>
  <c r="L251" i="10" s="1"/>
  <c r="L252" i="10" s="1"/>
  <c r="L253" i="10" s="1"/>
  <c r="L254" i="10" s="1"/>
  <c r="L255" i="10" s="1"/>
  <c r="L256" i="10" s="1"/>
  <c r="L257" i="10" s="1"/>
  <c r="L258" i="10" s="1"/>
  <c r="L259" i="10" s="1"/>
  <c r="L260" i="10" s="1"/>
  <c r="L261" i="10" s="1"/>
  <c r="L262" i="10" s="1"/>
  <c r="L263" i="10" s="1"/>
  <c r="L264" i="10" s="1"/>
  <c r="L265" i="10" s="1"/>
  <c r="L266" i="10" s="1"/>
  <c r="L267" i="10" s="1"/>
  <c r="L268" i="10" s="1"/>
  <c r="L269" i="10" s="1"/>
  <c r="L270" i="10" s="1"/>
  <c r="L271" i="10" s="1"/>
  <c r="L272" i="10" s="1"/>
  <c r="L273" i="10" s="1"/>
  <c r="L274" i="10" s="1"/>
  <c r="L275" i="10" s="1"/>
  <c r="L276" i="10" s="1"/>
  <c r="L277" i="10" s="1"/>
  <c r="L278" i="10" s="1"/>
  <c r="L279" i="10" s="1"/>
  <c r="L280" i="10" s="1"/>
  <c r="L281" i="10" s="1"/>
  <c r="L282" i="10" s="1"/>
  <c r="L283" i="10" s="1"/>
  <c r="L284" i="10" s="1"/>
  <c r="L285" i="10" s="1"/>
  <c r="L286" i="10" s="1"/>
  <c r="L287" i="10" s="1"/>
  <c r="L288" i="10" s="1"/>
  <c r="L289" i="10" s="1"/>
  <c r="L290" i="10" s="1"/>
  <c r="L291" i="10" s="1"/>
  <c r="L292" i="10" s="1"/>
  <c r="L293" i="10" s="1"/>
  <c r="L294" i="10" s="1"/>
  <c r="L295" i="10" s="1"/>
  <c r="L296" i="10" s="1"/>
  <c r="L297" i="10" s="1"/>
  <c r="L298" i="10" s="1"/>
  <c r="L299" i="10" s="1"/>
  <c r="L300" i="10" s="1"/>
  <c r="L301" i="10" s="1"/>
  <c r="L302" i="10" s="1"/>
  <c r="L303" i="10" s="1"/>
  <c r="L304" i="10" s="1"/>
  <c r="L305" i="10" s="1"/>
  <c r="L306" i="10" s="1"/>
  <c r="L307" i="10" s="1"/>
  <c r="L308" i="10" s="1"/>
  <c r="L309" i="10" s="1"/>
  <c r="L310" i="10" s="1"/>
  <c r="L311" i="10" s="1"/>
  <c r="L312" i="10" s="1"/>
  <c r="L313" i="10" s="1"/>
  <c r="L314" i="10" s="1"/>
  <c r="L315" i="10" s="1"/>
  <c r="L316" i="10" s="1"/>
  <c r="L317" i="10" s="1"/>
  <c r="L318" i="10" s="1"/>
  <c r="L319" i="10" s="1"/>
  <c r="L320" i="10" s="1"/>
  <c r="L321" i="10" s="1"/>
  <c r="L322" i="10" s="1"/>
  <c r="L323" i="10" s="1"/>
  <c r="L324" i="10" s="1"/>
  <c r="L325" i="10" s="1"/>
  <c r="L326" i="10" s="1"/>
  <c r="L327" i="10" s="1"/>
  <c r="L328" i="10" s="1"/>
  <c r="L329" i="10" s="1"/>
  <c r="L330" i="10" s="1"/>
  <c r="L331" i="10" s="1"/>
  <c r="L332" i="10" s="1"/>
  <c r="L333" i="10" s="1"/>
  <c r="L334" i="10" s="1"/>
  <c r="L335" i="10" s="1"/>
  <c r="L336" i="10" s="1"/>
  <c r="L337" i="10" s="1"/>
  <c r="L338" i="10" s="1"/>
  <c r="L339" i="10" s="1"/>
  <c r="L340" i="10" s="1"/>
  <c r="L341" i="10" s="1"/>
  <c r="L342" i="10" s="1"/>
  <c r="L343" i="10" s="1"/>
  <c r="L344" i="10" s="1"/>
  <c r="L345" i="10" s="1"/>
  <c r="L346" i="10" s="1"/>
  <c r="L347" i="10" s="1"/>
  <c r="L348" i="10" s="1"/>
  <c r="L349" i="10" s="1"/>
  <c r="L350" i="10" s="1"/>
  <c r="L351" i="10" s="1"/>
  <c r="L352" i="10" s="1"/>
  <c r="L353" i="10" s="1"/>
  <c r="L354" i="10" s="1"/>
  <c r="L355" i="10" s="1"/>
  <c r="L356" i="10" s="1"/>
  <c r="L357" i="10" s="1"/>
  <c r="L358" i="10" s="1"/>
  <c r="L359" i="10" s="1"/>
  <c r="L360" i="10" s="1"/>
  <c r="L361" i="10" s="1"/>
  <c r="L362" i="10" s="1"/>
  <c r="L363" i="10" s="1"/>
  <c r="L364" i="10" s="1"/>
  <c r="L365" i="10" s="1"/>
  <c r="L366" i="10" s="1"/>
  <c r="L367" i="10" s="1"/>
  <c r="L368" i="10" s="1"/>
  <c r="L369" i="10" s="1"/>
  <c r="L370" i="10" s="1"/>
  <c r="L371" i="10" s="1"/>
  <c r="L372" i="10" s="1"/>
  <c r="L373" i="10" s="1"/>
  <c r="L374" i="10" s="1"/>
  <c r="L375" i="10" s="1"/>
  <c r="L376" i="10" s="1"/>
  <c r="L377" i="10" s="1"/>
  <c r="L378" i="10" s="1"/>
  <c r="L379" i="10" s="1"/>
  <c r="L380" i="10" s="1"/>
  <c r="L381" i="10" s="1"/>
  <c r="L382" i="10" s="1"/>
  <c r="L383" i="10" s="1"/>
  <c r="L384" i="10" s="1"/>
  <c r="L385" i="10" s="1"/>
  <c r="L386" i="10" s="1"/>
  <c r="L387" i="10" s="1"/>
  <c r="L388" i="10" s="1"/>
  <c r="L389" i="10" s="1"/>
  <c r="L390" i="10" s="1"/>
  <c r="L391" i="10" s="1"/>
  <c r="L392" i="10" s="1"/>
  <c r="L393" i="10" s="1"/>
  <c r="L394" i="10" s="1"/>
  <c r="L395" i="10" s="1"/>
  <c r="L396" i="10" s="1"/>
  <c r="L397" i="10" s="1"/>
  <c r="L398" i="10" s="1"/>
  <c r="L399" i="10" s="1"/>
  <c r="L400" i="10" s="1"/>
  <c r="L401" i="10" s="1"/>
  <c r="L402" i="10" s="1"/>
  <c r="L403" i="10" s="1"/>
  <c r="L404" i="10" s="1"/>
  <c r="L405" i="10" s="1"/>
  <c r="L406" i="10" s="1"/>
  <c r="L407" i="10" s="1"/>
  <c r="L408" i="10" s="1"/>
  <c r="L409" i="10" s="1"/>
  <c r="L410" i="10" s="1"/>
  <c r="L411" i="10" s="1"/>
  <c r="L412" i="10" s="1"/>
  <c r="L413" i="10" s="1"/>
  <c r="L414" i="10" s="1"/>
  <c r="L415" i="10" s="1"/>
  <c r="L416" i="10" s="1"/>
  <c r="L417" i="10" s="1"/>
  <c r="L418" i="10" s="1"/>
  <c r="L419" i="10" s="1"/>
  <c r="L420" i="10" s="1"/>
  <c r="L421" i="10" s="1"/>
  <c r="L422" i="10" s="1"/>
  <c r="L423" i="10" s="1"/>
  <c r="L424" i="10" s="1"/>
  <c r="L425" i="10" s="1"/>
  <c r="L426" i="10" s="1"/>
  <c r="L427" i="10" s="1"/>
  <c r="L428" i="10" s="1"/>
  <c r="L429" i="10" s="1"/>
  <c r="L430" i="10" s="1"/>
  <c r="L431" i="10" s="1"/>
  <c r="L432" i="10" s="1"/>
  <c r="L433" i="10" s="1"/>
  <c r="L434" i="10" s="1"/>
  <c r="L435" i="10" s="1"/>
  <c r="L436" i="10" s="1"/>
  <c r="L437" i="10" s="1"/>
  <c r="L438" i="10" s="1"/>
  <c r="L439" i="10" s="1"/>
  <c r="L440" i="10" s="1"/>
  <c r="L441" i="10" s="1"/>
  <c r="L442" i="10" s="1"/>
  <c r="L443" i="10" s="1"/>
  <c r="L444" i="10" s="1"/>
  <c r="L445" i="10" s="1"/>
  <c r="L446" i="10" s="1"/>
  <c r="L447" i="10" s="1"/>
  <c r="L448" i="10" s="1"/>
  <c r="L449" i="10" s="1"/>
  <c r="L450" i="10" s="1"/>
  <c r="L451" i="10" s="1"/>
  <c r="L452" i="10" s="1"/>
  <c r="L453" i="10" s="1"/>
  <c r="L454" i="10" s="1"/>
  <c r="L455" i="10" s="1"/>
  <c r="L456" i="10" s="1"/>
  <c r="L457" i="10" s="1"/>
  <c r="L458" i="10" s="1"/>
  <c r="L459" i="10" s="1"/>
  <c r="L460" i="10" s="1"/>
  <c r="L461" i="10" s="1"/>
  <c r="L462" i="10" s="1"/>
  <c r="L463" i="10" s="1"/>
  <c r="E31" i="13" l="1"/>
  <c r="E32" i="13" s="1"/>
  <c r="C21" i="13"/>
  <c r="D4" i="13"/>
  <c r="N312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304" i="7"/>
  <c r="N212" i="7"/>
  <c r="N211" i="7"/>
  <c r="N210" i="7"/>
  <c r="N209" i="7"/>
  <c r="N208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59" i="7"/>
  <c r="N158" i="7"/>
  <c r="N157" i="7"/>
  <c r="N156" i="7"/>
  <c r="N155" i="7"/>
  <c r="N154" i="7"/>
  <c r="N153" i="7"/>
  <c r="N152" i="7"/>
  <c r="N151" i="7"/>
  <c r="N150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2" i="7"/>
  <c r="N131" i="7"/>
  <c r="N130" i="7"/>
  <c r="N129" i="7"/>
  <c r="N127" i="7"/>
  <c r="N126" i="7"/>
  <c r="N135" i="7"/>
  <c r="N134" i="7"/>
  <c r="E65" i="2"/>
  <c r="F65" i="2"/>
  <c r="G65" i="2" s="1"/>
  <c r="E66" i="2"/>
  <c r="F66" i="2"/>
  <c r="G66" i="2" s="1"/>
  <c r="E67" i="2"/>
  <c r="F67" i="2"/>
  <c r="G67" i="2" s="1"/>
  <c r="E68" i="2"/>
  <c r="F68" i="2"/>
  <c r="G68" i="2" s="1"/>
  <c r="E69" i="2"/>
  <c r="F69" i="2"/>
  <c r="G69" i="2" s="1"/>
  <c r="E70" i="2"/>
  <c r="F70" i="2"/>
  <c r="G70" i="2" s="1"/>
  <c r="E71" i="2"/>
  <c r="F71" i="2"/>
  <c r="G71" i="2" s="1"/>
  <c r="E72" i="2"/>
  <c r="F72" i="2"/>
  <c r="G72" i="2" s="1"/>
  <c r="E73" i="2"/>
  <c r="F73" i="2"/>
  <c r="G73" i="2" s="1"/>
  <c r="E74" i="2"/>
  <c r="F74" i="2"/>
  <c r="G74" i="2" s="1"/>
  <c r="E75" i="2"/>
  <c r="F75" i="2"/>
  <c r="G75" i="2" s="1"/>
  <c r="E76" i="2"/>
  <c r="F76" i="2"/>
  <c r="G76" i="2" s="1"/>
  <c r="E77" i="2"/>
  <c r="F77" i="2"/>
  <c r="G77" i="2" s="1"/>
  <c r="E78" i="2"/>
  <c r="F78" i="2"/>
  <c r="G78" i="2" s="1"/>
  <c r="E79" i="2"/>
  <c r="F79" i="2"/>
  <c r="G79" i="2" s="1"/>
  <c r="E80" i="2"/>
  <c r="F80" i="2"/>
  <c r="G80" i="2" s="1"/>
  <c r="E81" i="2"/>
  <c r="F81" i="2"/>
  <c r="G81" i="2" s="1"/>
  <c r="E82" i="2"/>
  <c r="F82" i="2"/>
  <c r="G82" i="2" s="1"/>
  <c r="E83" i="2"/>
  <c r="F83" i="2"/>
  <c r="G83" i="2" s="1"/>
  <c r="E84" i="2"/>
  <c r="F84" i="2"/>
  <c r="G84" i="2" s="1"/>
  <c r="E85" i="2"/>
  <c r="F85" i="2"/>
  <c r="G85" i="2" s="1"/>
  <c r="E86" i="2"/>
  <c r="F86" i="2"/>
  <c r="G86" i="2" s="1"/>
  <c r="E87" i="2"/>
  <c r="F87" i="2"/>
  <c r="G87" i="2" s="1"/>
  <c r="E88" i="2"/>
  <c r="F88" i="2"/>
  <c r="G88" i="2" s="1"/>
  <c r="E89" i="2"/>
  <c r="F89" i="2"/>
  <c r="G89" i="2" s="1"/>
  <c r="E90" i="2"/>
  <c r="F90" i="2"/>
  <c r="G90" i="2" s="1"/>
  <c r="E91" i="2"/>
  <c r="F91" i="2"/>
  <c r="G91" i="2" s="1"/>
  <c r="E92" i="2"/>
  <c r="F92" i="2"/>
  <c r="G92" i="2" s="1"/>
  <c r="E93" i="2"/>
  <c r="F93" i="2"/>
  <c r="G93" i="2" s="1"/>
  <c r="E94" i="2"/>
  <c r="F94" i="2"/>
  <c r="G94" i="2" s="1"/>
  <c r="E95" i="2"/>
  <c r="F95" i="2"/>
  <c r="G95" i="2" s="1"/>
  <c r="E96" i="2"/>
  <c r="F96" i="2"/>
  <c r="G96" i="2" s="1"/>
  <c r="E97" i="2"/>
  <c r="F97" i="2"/>
  <c r="G97" i="2" s="1"/>
  <c r="E98" i="2"/>
  <c r="F98" i="2"/>
  <c r="G98" i="2" s="1"/>
  <c r="E99" i="2"/>
  <c r="F99" i="2"/>
  <c r="G99" i="2" s="1"/>
  <c r="E100" i="2"/>
  <c r="F100" i="2"/>
  <c r="G100" i="2" s="1"/>
  <c r="E101" i="2"/>
  <c r="F101" i="2"/>
  <c r="G101" i="2" s="1"/>
  <c r="E102" i="2"/>
  <c r="F102" i="2"/>
  <c r="G102" i="2" s="1"/>
  <c r="E103" i="2"/>
  <c r="F103" i="2"/>
  <c r="G103" i="2" s="1"/>
  <c r="E104" i="2"/>
  <c r="F104" i="2"/>
  <c r="G104" i="2" s="1"/>
  <c r="E105" i="2"/>
  <c r="F105" i="2"/>
  <c r="G105" i="2" s="1"/>
  <c r="E106" i="2"/>
  <c r="F106" i="2"/>
  <c r="G106" i="2" s="1"/>
  <c r="E107" i="2"/>
  <c r="F107" i="2"/>
  <c r="G107" i="2" s="1"/>
  <c r="E108" i="2"/>
  <c r="F108" i="2"/>
  <c r="G108" i="2" s="1"/>
  <c r="E109" i="2"/>
  <c r="F109" i="2"/>
  <c r="G109" i="2" s="1"/>
  <c r="E110" i="2"/>
  <c r="F110" i="2"/>
  <c r="G110" i="2" s="1"/>
  <c r="E111" i="2"/>
  <c r="F111" i="2"/>
  <c r="G111" i="2" s="1"/>
  <c r="E112" i="2"/>
  <c r="F112" i="2"/>
  <c r="G112" i="2" s="1"/>
  <c r="E113" i="2"/>
  <c r="F113" i="2"/>
  <c r="G113" i="2" s="1"/>
  <c r="E114" i="2"/>
  <c r="F114" i="2"/>
  <c r="G114" i="2" s="1"/>
  <c r="E115" i="2"/>
  <c r="F115" i="2"/>
  <c r="G115" i="2" s="1"/>
  <c r="E116" i="2"/>
  <c r="F116" i="2"/>
  <c r="G116" i="2" s="1"/>
  <c r="E117" i="2"/>
  <c r="F117" i="2"/>
  <c r="G117" i="2" s="1"/>
  <c r="E118" i="2"/>
  <c r="F118" i="2"/>
  <c r="G118" i="2" s="1"/>
  <c r="E119" i="2"/>
  <c r="F119" i="2"/>
  <c r="G119" i="2" s="1"/>
  <c r="E120" i="2"/>
  <c r="F120" i="2"/>
  <c r="G120" i="2" s="1"/>
  <c r="E121" i="2"/>
  <c r="F121" i="2"/>
  <c r="G121" i="2" s="1"/>
  <c r="E122" i="2"/>
  <c r="F122" i="2"/>
  <c r="G122" i="2" s="1"/>
  <c r="E123" i="2"/>
  <c r="F123" i="2"/>
  <c r="G123" i="2" s="1"/>
  <c r="E124" i="2"/>
  <c r="F124" i="2"/>
  <c r="G124" i="2" s="1"/>
  <c r="E125" i="2"/>
  <c r="F125" i="2"/>
  <c r="G125" i="2" s="1"/>
  <c r="E126" i="2"/>
  <c r="F126" i="2"/>
  <c r="G126" i="2" s="1"/>
  <c r="E127" i="2"/>
  <c r="F127" i="2"/>
  <c r="G127" i="2" s="1"/>
  <c r="E128" i="2"/>
  <c r="F128" i="2"/>
  <c r="G128" i="2" s="1"/>
  <c r="E129" i="2"/>
  <c r="F129" i="2"/>
  <c r="G129" i="2" s="1"/>
  <c r="E130" i="2"/>
  <c r="F130" i="2"/>
  <c r="G130" i="2" s="1"/>
  <c r="E131" i="2"/>
  <c r="F131" i="2"/>
  <c r="G131" i="2" s="1"/>
  <c r="E132" i="2"/>
  <c r="F132" i="2"/>
  <c r="G132" i="2" s="1"/>
  <c r="E133" i="2"/>
  <c r="F133" i="2"/>
  <c r="G133" i="2" s="1"/>
  <c r="E134" i="2"/>
  <c r="F134" i="2"/>
  <c r="G134" i="2" s="1"/>
  <c r="E135" i="2"/>
  <c r="F135" i="2"/>
  <c r="G135" i="2" s="1"/>
  <c r="E136" i="2"/>
  <c r="F136" i="2"/>
  <c r="G136" i="2" s="1"/>
  <c r="E137" i="2"/>
  <c r="F137" i="2"/>
  <c r="G137" i="2" s="1"/>
  <c r="E138" i="2"/>
  <c r="F138" i="2"/>
  <c r="G138" i="2" s="1"/>
  <c r="E139" i="2"/>
  <c r="F139" i="2"/>
  <c r="G139" i="2" s="1"/>
  <c r="E140" i="2"/>
  <c r="F140" i="2"/>
  <c r="G140" i="2" s="1"/>
  <c r="E141" i="2"/>
  <c r="F141" i="2"/>
  <c r="G141" i="2" s="1"/>
  <c r="E142" i="2"/>
  <c r="F142" i="2"/>
  <c r="G142" i="2" s="1"/>
  <c r="E143" i="2"/>
  <c r="F143" i="2"/>
  <c r="G143" i="2" s="1"/>
  <c r="E144" i="2"/>
  <c r="F144" i="2"/>
  <c r="G144" i="2" s="1"/>
  <c r="E145" i="2"/>
  <c r="F145" i="2"/>
  <c r="G145" i="2" s="1"/>
  <c r="E146" i="2"/>
  <c r="F146" i="2"/>
  <c r="G146" i="2" s="1"/>
  <c r="E147" i="2"/>
  <c r="F147" i="2"/>
  <c r="G147" i="2" s="1"/>
  <c r="E148" i="2"/>
  <c r="F148" i="2"/>
  <c r="G148" i="2" s="1"/>
  <c r="E149" i="2"/>
  <c r="F149" i="2"/>
  <c r="G149" i="2" s="1"/>
  <c r="E150" i="2"/>
  <c r="F150" i="2"/>
  <c r="G150" i="2" s="1"/>
  <c r="E151" i="2"/>
  <c r="F151" i="2"/>
  <c r="G151" i="2" s="1"/>
  <c r="E152" i="2"/>
  <c r="F152" i="2"/>
  <c r="G152" i="2" s="1"/>
  <c r="E153" i="2"/>
  <c r="F153" i="2"/>
  <c r="G153" i="2" s="1"/>
  <c r="E154" i="2"/>
  <c r="F154" i="2"/>
  <c r="G154" i="2" s="1"/>
  <c r="E155" i="2"/>
  <c r="F155" i="2"/>
  <c r="G155" i="2" s="1"/>
  <c r="E156" i="2"/>
  <c r="F156" i="2"/>
  <c r="G156" i="2" s="1"/>
  <c r="E157" i="2"/>
  <c r="F157" i="2"/>
  <c r="G157" i="2" s="1"/>
  <c r="E158" i="2"/>
  <c r="F158" i="2"/>
  <c r="G158" i="2" s="1"/>
  <c r="E159" i="2"/>
  <c r="F159" i="2"/>
  <c r="G159" i="2" s="1"/>
  <c r="E160" i="2"/>
  <c r="F160" i="2"/>
  <c r="G160" i="2" s="1"/>
  <c r="E161" i="2"/>
  <c r="F161" i="2"/>
  <c r="G161" i="2" s="1"/>
  <c r="E162" i="2"/>
  <c r="F162" i="2"/>
  <c r="G162" i="2" s="1"/>
  <c r="E163" i="2"/>
  <c r="F163" i="2"/>
  <c r="G163" i="2" s="1"/>
  <c r="E164" i="2"/>
  <c r="F164" i="2"/>
  <c r="G164" i="2" s="1"/>
  <c r="E165" i="2"/>
  <c r="F165" i="2"/>
  <c r="G165" i="2" s="1"/>
  <c r="E166" i="2"/>
  <c r="F166" i="2"/>
  <c r="G166" i="2" s="1"/>
  <c r="E167" i="2"/>
  <c r="F167" i="2"/>
  <c r="G167" i="2" s="1"/>
  <c r="E168" i="2"/>
  <c r="F168" i="2"/>
  <c r="G168" i="2" s="1"/>
  <c r="E169" i="2"/>
  <c r="F169" i="2"/>
  <c r="G169" i="2" s="1"/>
  <c r="E170" i="2"/>
  <c r="F170" i="2"/>
  <c r="G170" i="2" s="1"/>
  <c r="E171" i="2"/>
  <c r="F171" i="2"/>
  <c r="G171" i="2" s="1"/>
  <c r="E172" i="2"/>
  <c r="F172" i="2"/>
  <c r="G172" i="2" s="1"/>
  <c r="E173" i="2"/>
  <c r="F173" i="2"/>
  <c r="G173" i="2" s="1"/>
  <c r="E174" i="2"/>
  <c r="F174" i="2"/>
  <c r="G174" i="2" s="1"/>
  <c r="E175" i="2"/>
  <c r="F175" i="2"/>
  <c r="G175" i="2" s="1"/>
  <c r="E176" i="2"/>
  <c r="F176" i="2"/>
  <c r="G176" i="2" s="1"/>
  <c r="E177" i="2"/>
  <c r="F177" i="2"/>
  <c r="G177" i="2" s="1"/>
  <c r="E178" i="2"/>
  <c r="F178" i="2"/>
  <c r="G178" i="2" s="1"/>
  <c r="E179" i="2"/>
  <c r="F179" i="2"/>
  <c r="G179" i="2" s="1"/>
  <c r="E180" i="2"/>
  <c r="F180" i="2"/>
  <c r="G180" i="2" s="1"/>
  <c r="E181" i="2"/>
  <c r="F181" i="2"/>
  <c r="G181" i="2" s="1"/>
  <c r="E182" i="2"/>
  <c r="F182" i="2"/>
  <c r="G182" i="2" s="1"/>
  <c r="E183" i="2"/>
  <c r="F183" i="2"/>
  <c r="G183" i="2" s="1"/>
  <c r="E184" i="2"/>
  <c r="F184" i="2"/>
  <c r="G184" i="2" s="1"/>
  <c r="E185" i="2"/>
  <c r="F185" i="2"/>
  <c r="G185" i="2" s="1"/>
  <c r="E186" i="2"/>
  <c r="F186" i="2"/>
  <c r="G186" i="2" s="1"/>
  <c r="E187" i="2"/>
  <c r="F187" i="2"/>
  <c r="G187" i="2" s="1"/>
  <c r="E188" i="2"/>
  <c r="F188" i="2"/>
  <c r="G188" i="2" s="1"/>
  <c r="E189" i="2"/>
  <c r="F189" i="2"/>
  <c r="G189" i="2" s="1"/>
  <c r="E190" i="2"/>
  <c r="F190" i="2"/>
  <c r="G190" i="2" s="1"/>
  <c r="E191" i="2"/>
  <c r="F191" i="2"/>
  <c r="G191" i="2" s="1"/>
  <c r="E192" i="2"/>
  <c r="F192" i="2"/>
  <c r="G192" i="2" s="1"/>
  <c r="E193" i="2"/>
  <c r="F193" i="2"/>
  <c r="G193" i="2" s="1"/>
  <c r="E194" i="2"/>
  <c r="F194" i="2"/>
  <c r="G194" i="2" s="1"/>
  <c r="E195" i="2"/>
  <c r="F195" i="2"/>
  <c r="G195" i="2" s="1"/>
  <c r="E196" i="2"/>
  <c r="F196" i="2"/>
  <c r="G196" i="2" s="1"/>
  <c r="E197" i="2"/>
  <c r="F197" i="2"/>
  <c r="G197" i="2" s="1"/>
  <c r="E198" i="2"/>
  <c r="F198" i="2"/>
  <c r="G198" i="2" s="1"/>
  <c r="E199" i="2"/>
  <c r="F199" i="2"/>
  <c r="G199" i="2" s="1"/>
  <c r="E200" i="2"/>
  <c r="F200" i="2"/>
  <c r="G200" i="2" s="1"/>
  <c r="E201" i="2"/>
  <c r="F201" i="2"/>
  <c r="G201" i="2" s="1"/>
  <c r="E202" i="2"/>
  <c r="F202" i="2"/>
  <c r="G202" i="2" s="1"/>
  <c r="E203" i="2"/>
  <c r="F203" i="2"/>
  <c r="G203" i="2" s="1"/>
  <c r="E204" i="2"/>
  <c r="F204" i="2"/>
  <c r="G204" i="2" s="1"/>
  <c r="E205" i="2"/>
  <c r="F205" i="2"/>
  <c r="G205" i="2" s="1"/>
  <c r="E206" i="2"/>
  <c r="F206" i="2"/>
  <c r="G206" i="2" s="1"/>
  <c r="E207" i="2"/>
  <c r="F207" i="2"/>
  <c r="G207" i="2" s="1"/>
  <c r="E208" i="2"/>
  <c r="F208" i="2"/>
  <c r="G208" i="2" s="1"/>
  <c r="E209" i="2"/>
  <c r="F209" i="2"/>
  <c r="G209" i="2" s="1"/>
  <c r="E210" i="2"/>
  <c r="F210" i="2"/>
  <c r="G210" i="2" s="1"/>
  <c r="E211" i="2"/>
  <c r="F211" i="2"/>
  <c r="G211" i="2" s="1"/>
  <c r="E212" i="2"/>
  <c r="F212" i="2"/>
  <c r="G212" i="2" s="1"/>
  <c r="E213" i="2"/>
  <c r="F213" i="2"/>
  <c r="G213" i="2" s="1"/>
  <c r="E214" i="2"/>
  <c r="F214" i="2"/>
  <c r="G214" i="2" s="1"/>
  <c r="E215" i="2"/>
  <c r="F215" i="2"/>
  <c r="G215" i="2" s="1"/>
  <c r="E216" i="2"/>
  <c r="F216" i="2"/>
  <c r="G216" i="2" s="1"/>
  <c r="E217" i="2"/>
  <c r="F217" i="2"/>
  <c r="G217" i="2" s="1"/>
  <c r="E218" i="2"/>
  <c r="F218" i="2"/>
  <c r="G218" i="2" s="1"/>
  <c r="E219" i="2"/>
  <c r="F219" i="2"/>
  <c r="G219" i="2" s="1"/>
  <c r="E220" i="2"/>
  <c r="F220" i="2"/>
  <c r="G220" i="2" s="1"/>
  <c r="E221" i="2"/>
  <c r="F221" i="2"/>
  <c r="G221" i="2" s="1"/>
  <c r="E222" i="2"/>
  <c r="F222" i="2"/>
  <c r="G222" i="2" s="1"/>
  <c r="E223" i="2"/>
  <c r="F223" i="2"/>
  <c r="G223" i="2" s="1"/>
  <c r="E224" i="2"/>
  <c r="F224" i="2"/>
  <c r="G224" i="2" s="1"/>
  <c r="E225" i="2"/>
  <c r="F225" i="2"/>
  <c r="G225" i="2" s="1"/>
  <c r="E226" i="2"/>
  <c r="F226" i="2"/>
  <c r="G226" i="2" s="1"/>
  <c r="E227" i="2"/>
  <c r="F227" i="2"/>
  <c r="G227" i="2" s="1"/>
  <c r="E228" i="2"/>
  <c r="F228" i="2"/>
  <c r="G228" i="2" s="1"/>
  <c r="E229" i="2"/>
  <c r="F229" i="2"/>
  <c r="G229" i="2" s="1"/>
  <c r="E230" i="2"/>
  <c r="F230" i="2"/>
  <c r="G230" i="2" s="1"/>
  <c r="E231" i="2"/>
  <c r="F231" i="2"/>
  <c r="G231" i="2" s="1"/>
  <c r="E232" i="2"/>
  <c r="F232" i="2"/>
  <c r="G232" i="2" s="1"/>
  <c r="E233" i="2"/>
  <c r="F233" i="2"/>
  <c r="G233" i="2" s="1"/>
  <c r="E234" i="2"/>
  <c r="F234" i="2"/>
  <c r="G234" i="2" s="1"/>
  <c r="E235" i="2"/>
  <c r="F235" i="2"/>
  <c r="G235" i="2" s="1"/>
  <c r="E236" i="2"/>
  <c r="F236" i="2"/>
  <c r="G236" i="2" s="1"/>
  <c r="E237" i="2"/>
  <c r="F237" i="2"/>
  <c r="G237" i="2" s="1"/>
  <c r="E238" i="2"/>
  <c r="F238" i="2"/>
  <c r="G238" i="2" s="1"/>
  <c r="E239" i="2"/>
  <c r="F239" i="2"/>
  <c r="G239" i="2" s="1"/>
  <c r="E240" i="2"/>
  <c r="F240" i="2"/>
  <c r="G240" i="2" s="1"/>
  <c r="E241" i="2"/>
  <c r="F241" i="2"/>
  <c r="G241" i="2" s="1"/>
  <c r="E242" i="2"/>
  <c r="F242" i="2"/>
  <c r="G242" i="2" s="1"/>
  <c r="E243" i="2"/>
  <c r="F243" i="2"/>
  <c r="G243" i="2" s="1"/>
  <c r="E244" i="2"/>
  <c r="F244" i="2"/>
  <c r="G244" i="2" s="1"/>
  <c r="E245" i="2"/>
  <c r="F245" i="2"/>
  <c r="G245" i="2" s="1"/>
  <c r="E246" i="2"/>
  <c r="F246" i="2"/>
  <c r="G246" i="2" s="1"/>
  <c r="E247" i="2"/>
  <c r="F247" i="2"/>
  <c r="G247" i="2" s="1"/>
  <c r="E248" i="2"/>
  <c r="F248" i="2"/>
  <c r="G248" i="2" s="1"/>
  <c r="E249" i="2"/>
  <c r="F249" i="2"/>
  <c r="G249" i="2" s="1"/>
  <c r="E250" i="2"/>
  <c r="F250" i="2"/>
  <c r="G250" i="2" s="1"/>
  <c r="E251" i="2"/>
  <c r="F251" i="2"/>
  <c r="G251" i="2" s="1"/>
  <c r="E252" i="2"/>
  <c r="F252" i="2"/>
  <c r="G252" i="2" s="1"/>
  <c r="E253" i="2"/>
  <c r="F253" i="2"/>
  <c r="G253" i="2" s="1"/>
  <c r="E254" i="2"/>
  <c r="F254" i="2"/>
  <c r="G254" i="2" s="1"/>
  <c r="E255" i="2"/>
  <c r="F255" i="2"/>
  <c r="G255" i="2" s="1"/>
  <c r="E256" i="2"/>
  <c r="F256" i="2"/>
  <c r="G256" i="2" s="1"/>
  <c r="E257" i="2"/>
  <c r="F257" i="2"/>
  <c r="G257" i="2" s="1"/>
  <c r="E258" i="2"/>
  <c r="F258" i="2"/>
  <c r="G258" i="2" s="1"/>
  <c r="E259" i="2"/>
  <c r="F259" i="2"/>
  <c r="G259" i="2" s="1"/>
  <c r="E260" i="2"/>
  <c r="F260" i="2"/>
  <c r="G260" i="2" s="1"/>
  <c r="E261" i="2"/>
  <c r="F261" i="2"/>
  <c r="G261" i="2" s="1"/>
  <c r="E262" i="2"/>
  <c r="F262" i="2"/>
  <c r="G262" i="2" s="1"/>
  <c r="E263" i="2"/>
  <c r="F263" i="2"/>
  <c r="G263" i="2" s="1"/>
  <c r="E264" i="2"/>
  <c r="F264" i="2"/>
  <c r="G264" i="2" s="1"/>
  <c r="E265" i="2"/>
  <c r="F265" i="2"/>
  <c r="G265" i="2" s="1"/>
  <c r="E266" i="2"/>
  <c r="F266" i="2"/>
  <c r="G266" i="2" s="1"/>
  <c r="E267" i="2"/>
  <c r="F267" i="2"/>
  <c r="G267" i="2" s="1"/>
  <c r="E268" i="2"/>
  <c r="F268" i="2"/>
  <c r="G268" i="2" s="1"/>
  <c r="E269" i="2"/>
  <c r="F269" i="2"/>
  <c r="G269" i="2" s="1"/>
  <c r="E270" i="2"/>
  <c r="F270" i="2"/>
  <c r="G270" i="2" s="1"/>
  <c r="E271" i="2"/>
  <c r="F271" i="2"/>
  <c r="G271" i="2" s="1"/>
  <c r="E272" i="2"/>
  <c r="F272" i="2"/>
  <c r="G272" i="2" s="1"/>
  <c r="E273" i="2"/>
  <c r="F273" i="2"/>
  <c r="G273" i="2" s="1"/>
  <c r="E274" i="2"/>
  <c r="F274" i="2"/>
  <c r="G274" i="2" s="1"/>
  <c r="E275" i="2"/>
  <c r="F275" i="2"/>
  <c r="G275" i="2" s="1"/>
  <c r="E276" i="2"/>
  <c r="F276" i="2"/>
  <c r="G276" i="2" s="1"/>
  <c r="E277" i="2"/>
  <c r="F277" i="2"/>
  <c r="G277" i="2" s="1"/>
  <c r="E278" i="2"/>
  <c r="F278" i="2"/>
  <c r="G278" i="2" s="1"/>
  <c r="E279" i="2"/>
  <c r="F279" i="2"/>
  <c r="G279" i="2" s="1"/>
  <c r="E280" i="2"/>
  <c r="F280" i="2"/>
  <c r="G280" i="2" s="1"/>
  <c r="E281" i="2"/>
  <c r="F281" i="2"/>
  <c r="G281" i="2" s="1"/>
  <c r="E282" i="2"/>
  <c r="F282" i="2"/>
  <c r="G282" i="2" s="1"/>
  <c r="E283" i="2"/>
  <c r="F283" i="2"/>
  <c r="G283" i="2" s="1"/>
  <c r="E284" i="2"/>
  <c r="F284" i="2"/>
  <c r="G284" i="2" s="1"/>
  <c r="E285" i="2"/>
  <c r="F285" i="2"/>
  <c r="G285" i="2" s="1"/>
  <c r="E286" i="2"/>
  <c r="F286" i="2"/>
  <c r="G286" i="2" s="1"/>
  <c r="E287" i="2"/>
  <c r="F287" i="2"/>
  <c r="G287" i="2" s="1"/>
  <c r="E288" i="2"/>
  <c r="F288" i="2"/>
  <c r="G288" i="2" s="1"/>
  <c r="E289" i="2"/>
  <c r="F289" i="2"/>
  <c r="G289" i="2" s="1"/>
  <c r="E290" i="2"/>
  <c r="F290" i="2"/>
  <c r="G290" i="2" s="1"/>
  <c r="E291" i="2"/>
  <c r="F291" i="2"/>
  <c r="G291" i="2" s="1"/>
  <c r="E292" i="2"/>
  <c r="F292" i="2"/>
  <c r="G292" i="2" s="1"/>
  <c r="E293" i="2"/>
  <c r="F293" i="2"/>
  <c r="G293" i="2" s="1"/>
  <c r="E294" i="2"/>
  <c r="F294" i="2"/>
  <c r="G294" i="2" s="1"/>
  <c r="E295" i="2"/>
  <c r="F295" i="2"/>
  <c r="G295" i="2" s="1"/>
  <c r="E296" i="2"/>
  <c r="F296" i="2"/>
  <c r="G296" i="2" s="1"/>
  <c r="E297" i="2"/>
  <c r="F297" i="2"/>
  <c r="G297" i="2" s="1"/>
  <c r="E298" i="2"/>
  <c r="F298" i="2"/>
  <c r="G298" i="2" s="1"/>
  <c r="E299" i="2"/>
  <c r="F299" i="2"/>
  <c r="G299" i="2" s="1"/>
  <c r="E300" i="2"/>
  <c r="F300" i="2"/>
  <c r="G300" i="2" s="1"/>
  <c r="E301" i="2"/>
  <c r="F301" i="2"/>
  <c r="G301" i="2" s="1"/>
  <c r="E302" i="2"/>
  <c r="F302" i="2"/>
  <c r="G302" i="2" s="1"/>
  <c r="E303" i="2"/>
  <c r="F303" i="2"/>
  <c r="G303" i="2" s="1"/>
  <c r="E304" i="2"/>
  <c r="F304" i="2"/>
  <c r="G304" i="2" s="1"/>
  <c r="E305" i="2"/>
  <c r="F305" i="2"/>
  <c r="G305" i="2" s="1"/>
  <c r="E306" i="2"/>
  <c r="F306" i="2"/>
  <c r="G306" i="2" s="1"/>
  <c r="E307" i="2"/>
  <c r="F307" i="2"/>
  <c r="G307" i="2" s="1"/>
  <c r="E308" i="2"/>
  <c r="F308" i="2"/>
  <c r="G308" i="2" s="1"/>
  <c r="E309" i="2"/>
  <c r="F309" i="2"/>
  <c r="G309" i="2" s="1"/>
  <c r="E310" i="2"/>
  <c r="F310" i="2"/>
  <c r="G310" i="2" s="1"/>
  <c r="E311" i="2"/>
  <c r="F311" i="2"/>
  <c r="G311" i="2" s="1"/>
  <c r="E312" i="2"/>
  <c r="F312" i="2"/>
  <c r="G312" i="2" s="1"/>
  <c r="E313" i="2"/>
  <c r="F313" i="2"/>
  <c r="G313" i="2" s="1"/>
  <c r="E314" i="2"/>
  <c r="F314" i="2"/>
  <c r="G314" i="2" s="1"/>
  <c r="E315" i="2"/>
  <c r="F315" i="2"/>
  <c r="G315" i="2" s="1"/>
  <c r="E316" i="2"/>
  <c r="F316" i="2"/>
  <c r="G316" i="2" s="1"/>
  <c r="E317" i="2"/>
  <c r="F317" i="2"/>
  <c r="G317" i="2" s="1"/>
  <c r="E318" i="2"/>
  <c r="F318" i="2"/>
  <c r="G318" i="2" s="1"/>
  <c r="E319" i="2"/>
  <c r="F319" i="2"/>
  <c r="G319" i="2" s="1"/>
  <c r="E320" i="2"/>
  <c r="F320" i="2"/>
  <c r="G320" i="2" s="1"/>
  <c r="E321" i="2"/>
  <c r="F321" i="2"/>
  <c r="G321" i="2" s="1"/>
  <c r="E322" i="2"/>
  <c r="F322" i="2"/>
  <c r="G322" i="2" s="1"/>
  <c r="E323" i="2"/>
  <c r="F323" i="2"/>
  <c r="G323" i="2" s="1"/>
  <c r="E324" i="2"/>
  <c r="F324" i="2"/>
  <c r="G324" i="2" s="1"/>
  <c r="E325" i="2"/>
  <c r="F325" i="2"/>
  <c r="G325" i="2" s="1"/>
  <c r="E326" i="2"/>
  <c r="F326" i="2"/>
  <c r="G326" i="2" s="1"/>
  <c r="E327" i="2"/>
  <c r="F327" i="2"/>
  <c r="G327" i="2" s="1"/>
  <c r="E328" i="2"/>
  <c r="F328" i="2"/>
  <c r="G328" i="2" s="1"/>
  <c r="E329" i="2"/>
  <c r="F329" i="2"/>
  <c r="G329" i="2" s="1"/>
  <c r="E330" i="2"/>
  <c r="F330" i="2"/>
  <c r="G330" i="2" s="1"/>
  <c r="E331" i="2"/>
  <c r="F331" i="2"/>
  <c r="G331" i="2" s="1"/>
  <c r="E332" i="2"/>
  <c r="F332" i="2"/>
  <c r="G332" i="2" s="1"/>
  <c r="E333" i="2"/>
  <c r="F333" i="2"/>
  <c r="G333" i="2" s="1"/>
  <c r="E334" i="2"/>
  <c r="F334" i="2"/>
  <c r="G334" i="2" s="1"/>
  <c r="E335" i="2"/>
  <c r="F335" i="2"/>
  <c r="G335" i="2" s="1"/>
  <c r="E336" i="2"/>
  <c r="F336" i="2"/>
  <c r="G336" i="2" s="1"/>
  <c r="E337" i="2"/>
  <c r="F337" i="2"/>
  <c r="G337" i="2" s="1"/>
  <c r="E338" i="2"/>
  <c r="F338" i="2"/>
  <c r="G338" i="2" s="1"/>
  <c r="E339" i="2"/>
  <c r="F339" i="2"/>
  <c r="G339" i="2" s="1"/>
  <c r="E340" i="2"/>
  <c r="F340" i="2"/>
  <c r="G340" i="2" s="1"/>
  <c r="E341" i="2"/>
  <c r="F341" i="2"/>
  <c r="G341" i="2" s="1"/>
  <c r="E342" i="2"/>
  <c r="F342" i="2"/>
  <c r="G342" i="2" s="1"/>
  <c r="E343" i="2"/>
  <c r="F343" i="2"/>
  <c r="G343" i="2" s="1"/>
  <c r="E344" i="2"/>
  <c r="F344" i="2"/>
  <c r="G344" i="2" s="1"/>
  <c r="E345" i="2"/>
  <c r="F345" i="2"/>
  <c r="G345" i="2" s="1"/>
  <c r="E346" i="2"/>
  <c r="F346" i="2"/>
  <c r="G346" i="2" s="1"/>
  <c r="E347" i="2"/>
  <c r="F347" i="2"/>
  <c r="G347" i="2" s="1"/>
  <c r="E348" i="2"/>
  <c r="F348" i="2"/>
  <c r="G348" i="2" s="1"/>
  <c r="E349" i="2"/>
  <c r="F349" i="2"/>
  <c r="G349" i="2" s="1"/>
  <c r="E350" i="2"/>
  <c r="F350" i="2"/>
  <c r="G350" i="2" s="1"/>
  <c r="E351" i="2"/>
  <c r="F351" i="2"/>
  <c r="G351" i="2" s="1"/>
  <c r="E352" i="2"/>
  <c r="F352" i="2"/>
  <c r="G352" i="2" s="1"/>
  <c r="E353" i="2"/>
  <c r="F353" i="2"/>
  <c r="G353" i="2" s="1"/>
  <c r="E354" i="2"/>
  <c r="F354" i="2"/>
  <c r="G354" i="2" s="1"/>
  <c r="E355" i="2"/>
  <c r="F355" i="2"/>
  <c r="G355" i="2" s="1"/>
  <c r="E356" i="2"/>
  <c r="F356" i="2"/>
  <c r="G356" i="2" s="1"/>
  <c r="E357" i="2"/>
  <c r="F357" i="2"/>
  <c r="G357" i="2" s="1"/>
  <c r="E358" i="2"/>
  <c r="F358" i="2"/>
  <c r="G358" i="2" s="1"/>
  <c r="E359" i="2"/>
  <c r="F359" i="2"/>
  <c r="G359" i="2" s="1"/>
  <c r="E360" i="2"/>
  <c r="F360" i="2"/>
  <c r="G360" i="2" s="1"/>
  <c r="E361" i="2"/>
  <c r="F361" i="2"/>
  <c r="G361" i="2" s="1"/>
  <c r="E362" i="2"/>
  <c r="F362" i="2"/>
  <c r="G362" i="2" s="1"/>
  <c r="E363" i="2"/>
  <c r="F363" i="2"/>
  <c r="G363" i="2" s="1"/>
  <c r="E364" i="2"/>
  <c r="F364" i="2"/>
  <c r="G364" i="2" s="1"/>
  <c r="E365" i="2"/>
  <c r="F365" i="2"/>
  <c r="G365" i="2" s="1"/>
  <c r="E366" i="2"/>
  <c r="F366" i="2"/>
  <c r="G366" i="2" s="1"/>
  <c r="E367" i="2"/>
  <c r="F367" i="2"/>
  <c r="G367" i="2" s="1"/>
  <c r="E368" i="2"/>
  <c r="F368" i="2"/>
  <c r="G368" i="2" s="1"/>
  <c r="E369" i="2"/>
  <c r="F369" i="2"/>
  <c r="G369" i="2" s="1"/>
  <c r="E370" i="2"/>
  <c r="F370" i="2"/>
  <c r="G370" i="2" s="1"/>
  <c r="E371" i="2"/>
  <c r="F371" i="2"/>
  <c r="G371" i="2" s="1"/>
  <c r="E372" i="2"/>
  <c r="F372" i="2"/>
  <c r="G372" i="2" s="1"/>
  <c r="E373" i="2"/>
  <c r="F373" i="2"/>
  <c r="G373" i="2" s="1"/>
  <c r="E374" i="2"/>
  <c r="F374" i="2"/>
  <c r="G374" i="2" s="1"/>
  <c r="E375" i="2"/>
  <c r="F375" i="2"/>
  <c r="G375" i="2" s="1"/>
  <c r="E376" i="2"/>
  <c r="F376" i="2"/>
  <c r="G376" i="2" s="1"/>
  <c r="E377" i="2"/>
  <c r="F377" i="2"/>
  <c r="G377" i="2" s="1"/>
  <c r="E378" i="2"/>
  <c r="F378" i="2"/>
  <c r="G378" i="2" s="1"/>
  <c r="E379" i="2"/>
  <c r="F379" i="2"/>
  <c r="G379" i="2" s="1"/>
  <c r="E380" i="2"/>
  <c r="F380" i="2"/>
  <c r="G380" i="2" s="1"/>
  <c r="E381" i="2"/>
  <c r="F381" i="2"/>
  <c r="G381" i="2" s="1"/>
  <c r="E382" i="2"/>
  <c r="F382" i="2"/>
  <c r="G382" i="2" s="1"/>
  <c r="E383" i="2"/>
  <c r="F383" i="2"/>
  <c r="G383" i="2" s="1"/>
  <c r="E384" i="2"/>
  <c r="F384" i="2"/>
  <c r="G384" i="2" s="1"/>
  <c r="E385" i="2"/>
  <c r="F385" i="2"/>
  <c r="G385" i="2" s="1"/>
  <c r="E386" i="2"/>
  <c r="F386" i="2"/>
  <c r="G386" i="2" s="1"/>
  <c r="E387" i="2"/>
  <c r="F387" i="2"/>
  <c r="G387" i="2" s="1"/>
  <c r="E388" i="2"/>
  <c r="F388" i="2"/>
  <c r="G388" i="2" s="1"/>
  <c r="E389" i="2"/>
  <c r="F389" i="2"/>
  <c r="G389" i="2" s="1"/>
  <c r="E390" i="2"/>
  <c r="F390" i="2"/>
  <c r="G390" i="2" s="1"/>
  <c r="E391" i="2"/>
  <c r="F391" i="2"/>
  <c r="G391" i="2" s="1"/>
  <c r="E392" i="2"/>
  <c r="F392" i="2"/>
  <c r="G392" i="2" s="1"/>
  <c r="E393" i="2"/>
  <c r="F393" i="2"/>
  <c r="G393" i="2" s="1"/>
  <c r="E394" i="2"/>
  <c r="F394" i="2"/>
  <c r="G394" i="2" s="1"/>
  <c r="E395" i="2"/>
  <c r="F395" i="2"/>
  <c r="G395" i="2" s="1"/>
  <c r="E396" i="2"/>
  <c r="F396" i="2"/>
  <c r="G396" i="2" s="1"/>
  <c r="E397" i="2"/>
  <c r="F397" i="2"/>
  <c r="G397" i="2" s="1"/>
  <c r="E398" i="2"/>
  <c r="F398" i="2"/>
  <c r="G398" i="2" s="1"/>
  <c r="E399" i="2"/>
  <c r="F399" i="2"/>
  <c r="G399" i="2" s="1"/>
  <c r="E400" i="2"/>
  <c r="F400" i="2"/>
  <c r="G400" i="2" s="1"/>
  <c r="E401" i="2"/>
  <c r="F401" i="2"/>
  <c r="G401" i="2" s="1"/>
  <c r="E402" i="2"/>
  <c r="F402" i="2"/>
  <c r="G402" i="2" s="1"/>
  <c r="E403" i="2"/>
  <c r="F403" i="2"/>
  <c r="G403" i="2" s="1"/>
  <c r="E404" i="2"/>
  <c r="F404" i="2"/>
  <c r="G404" i="2" s="1"/>
  <c r="E405" i="2"/>
  <c r="F405" i="2"/>
  <c r="G405" i="2" s="1"/>
  <c r="E406" i="2"/>
  <c r="F406" i="2"/>
  <c r="G406" i="2" s="1"/>
  <c r="E407" i="2"/>
  <c r="F407" i="2"/>
  <c r="G407" i="2" s="1"/>
  <c r="E408" i="2"/>
  <c r="F408" i="2"/>
  <c r="G408" i="2" s="1"/>
  <c r="E409" i="2"/>
  <c r="F409" i="2"/>
  <c r="G409" i="2" s="1"/>
  <c r="E410" i="2"/>
  <c r="F410" i="2"/>
  <c r="G410" i="2" s="1"/>
  <c r="E411" i="2"/>
  <c r="F411" i="2"/>
  <c r="G411" i="2" s="1"/>
  <c r="E412" i="2"/>
  <c r="F412" i="2"/>
  <c r="G412" i="2" s="1"/>
  <c r="E413" i="2"/>
  <c r="F413" i="2"/>
  <c r="G413" i="2" s="1"/>
  <c r="E414" i="2"/>
  <c r="F414" i="2"/>
  <c r="G414" i="2" s="1"/>
  <c r="E415" i="2"/>
  <c r="F415" i="2"/>
  <c r="G415" i="2" s="1"/>
  <c r="E416" i="2"/>
  <c r="F416" i="2"/>
  <c r="G416" i="2" s="1"/>
  <c r="E417" i="2"/>
  <c r="F417" i="2"/>
  <c r="G417" i="2" s="1"/>
  <c r="E418" i="2"/>
  <c r="F418" i="2"/>
  <c r="G418" i="2" s="1"/>
  <c r="E419" i="2"/>
  <c r="F419" i="2"/>
  <c r="G419" i="2" s="1"/>
  <c r="E420" i="2"/>
  <c r="F420" i="2"/>
  <c r="G420" i="2" s="1"/>
  <c r="E421" i="2"/>
  <c r="F421" i="2"/>
  <c r="G421" i="2" s="1"/>
  <c r="E422" i="2"/>
  <c r="F422" i="2"/>
  <c r="G422" i="2" s="1"/>
  <c r="E423" i="2"/>
  <c r="F423" i="2"/>
  <c r="G423" i="2" s="1"/>
  <c r="E424" i="2"/>
  <c r="F424" i="2"/>
  <c r="G424" i="2" s="1"/>
  <c r="E425" i="2"/>
  <c r="F425" i="2"/>
  <c r="G425" i="2" s="1"/>
  <c r="E426" i="2"/>
  <c r="F426" i="2"/>
  <c r="G426" i="2" s="1"/>
  <c r="E427" i="2"/>
  <c r="F427" i="2"/>
  <c r="G427" i="2" s="1"/>
  <c r="E428" i="2"/>
  <c r="F428" i="2"/>
  <c r="G428" i="2" s="1"/>
  <c r="E429" i="2"/>
  <c r="F429" i="2"/>
  <c r="G429" i="2" s="1"/>
  <c r="E430" i="2"/>
  <c r="F430" i="2"/>
  <c r="G430" i="2" s="1"/>
  <c r="E431" i="2"/>
  <c r="F431" i="2"/>
  <c r="G431" i="2" s="1"/>
  <c r="E432" i="2"/>
  <c r="F432" i="2"/>
  <c r="G432" i="2" s="1"/>
  <c r="E433" i="2"/>
  <c r="F433" i="2"/>
  <c r="G433" i="2" s="1"/>
  <c r="E434" i="2"/>
  <c r="F434" i="2"/>
  <c r="G434" i="2" s="1"/>
  <c r="E435" i="2"/>
  <c r="F435" i="2"/>
  <c r="G435" i="2" s="1"/>
  <c r="E436" i="2"/>
  <c r="F436" i="2"/>
  <c r="G436" i="2" s="1"/>
  <c r="E437" i="2"/>
  <c r="F437" i="2"/>
  <c r="G437" i="2" s="1"/>
  <c r="E438" i="2"/>
  <c r="F438" i="2"/>
  <c r="G438" i="2" s="1"/>
  <c r="E439" i="2"/>
  <c r="F439" i="2"/>
  <c r="G439" i="2" s="1"/>
  <c r="E440" i="2"/>
  <c r="F440" i="2"/>
  <c r="G440" i="2" s="1"/>
  <c r="E441" i="2"/>
  <c r="F441" i="2"/>
  <c r="G441" i="2" s="1"/>
  <c r="E442" i="2"/>
  <c r="F442" i="2"/>
  <c r="G442" i="2" s="1"/>
  <c r="E443" i="2"/>
  <c r="F443" i="2"/>
  <c r="G443" i="2" s="1"/>
  <c r="E444" i="2"/>
  <c r="F444" i="2"/>
  <c r="G444" i="2" s="1"/>
  <c r="E445" i="2"/>
  <c r="F445" i="2"/>
  <c r="G445" i="2" s="1"/>
  <c r="E446" i="2"/>
  <c r="F446" i="2"/>
  <c r="G446" i="2" s="1"/>
  <c r="E447" i="2"/>
  <c r="F447" i="2"/>
  <c r="G447" i="2" s="1"/>
  <c r="E448" i="2"/>
  <c r="F448" i="2"/>
  <c r="G448" i="2" s="1"/>
  <c r="E449" i="2"/>
  <c r="F449" i="2"/>
  <c r="G449" i="2" s="1"/>
  <c r="E450" i="2"/>
  <c r="F450" i="2"/>
  <c r="G450" i="2" s="1"/>
  <c r="E451" i="2"/>
  <c r="F451" i="2"/>
  <c r="G451" i="2" s="1"/>
  <c r="E452" i="2"/>
  <c r="F452" i="2"/>
  <c r="G452" i="2" s="1"/>
  <c r="E453" i="2"/>
  <c r="F453" i="2"/>
  <c r="G453" i="2" s="1"/>
  <c r="E454" i="2"/>
  <c r="F454" i="2"/>
  <c r="G454" i="2" s="1"/>
  <c r="E455" i="2"/>
  <c r="F455" i="2"/>
  <c r="G455" i="2" s="1"/>
  <c r="E456" i="2"/>
  <c r="F456" i="2"/>
  <c r="G456" i="2" s="1"/>
  <c r="E457" i="2"/>
  <c r="F457" i="2"/>
  <c r="G457" i="2" s="1"/>
  <c r="E458" i="2"/>
  <c r="F458" i="2"/>
  <c r="G458" i="2" s="1"/>
  <c r="E459" i="2"/>
  <c r="F459" i="2"/>
  <c r="G459" i="2" s="1"/>
  <c r="E460" i="2"/>
  <c r="F460" i="2"/>
  <c r="G460" i="2" s="1"/>
  <c r="E461" i="2"/>
  <c r="F461" i="2"/>
  <c r="G461" i="2" s="1"/>
  <c r="E462" i="2"/>
  <c r="F462" i="2"/>
  <c r="G462" i="2" s="1"/>
  <c r="E463" i="2"/>
  <c r="F463" i="2"/>
  <c r="G463" i="2" s="1"/>
  <c r="E464" i="2"/>
  <c r="F464" i="2"/>
  <c r="G464" i="2" s="1"/>
  <c r="E465" i="2"/>
  <c r="F465" i="2"/>
  <c r="G465" i="2" s="1"/>
  <c r="E466" i="2"/>
  <c r="F466" i="2"/>
  <c r="G466" i="2" s="1"/>
  <c r="E467" i="2"/>
  <c r="F467" i="2"/>
  <c r="G467" i="2" s="1"/>
  <c r="E468" i="2"/>
  <c r="F468" i="2"/>
  <c r="G468" i="2" s="1"/>
  <c r="E469" i="2"/>
  <c r="F469" i="2"/>
  <c r="G469" i="2" s="1"/>
  <c r="E470" i="2"/>
  <c r="F470" i="2"/>
  <c r="G470" i="2" s="1"/>
  <c r="E471" i="2"/>
  <c r="F471" i="2"/>
  <c r="G471" i="2" s="1"/>
  <c r="E472" i="2"/>
  <c r="F472" i="2"/>
  <c r="G472" i="2" s="1"/>
  <c r="E473" i="2"/>
  <c r="F473" i="2"/>
  <c r="G473" i="2" s="1"/>
  <c r="E474" i="2"/>
  <c r="F474" i="2"/>
  <c r="G474" i="2" s="1"/>
  <c r="E475" i="2"/>
  <c r="F475" i="2"/>
  <c r="G475" i="2" s="1"/>
  <c r="E476" i="2"/>
  <c r="F476" i="2"/>
  <c r="G476" i="2" s="1"/>
  <c r="E477" i="2"/>
  <c r="F477" i="2"/>
  <c r="G477" i="2" s="1"/>
  <c r="E478" i="2"/>
  <c r="F478" i="2"/>
  <c r="G478" i="2" s="1"/>
  <c r="E479" i="2"/>
  <c r="F479" i="2"/>
  <c r="G479" i="2" s="1"/>
  <c r="E480" i="2"/>
  <c r="F480" i="2"/>
  <c r="G480" i="2" s="1"/>
  <c r="E481" i="2"/>
  <c r="F481" i="2"/>
  <c r="G481" i="2" s="1"/>
  <c r="E482" i="2"/>
  <c r="F482" i="2"/>
  <c r="G482" i="2" s="1"/>
  <c r="E483" i="2"/>
  <c r="F483" i="2"/>
  <c r="G483" i="2" s="1"/>
  <c r="E484" i="2"/>
  <c r="F484" i="2"/>
  <c r="G484" i="2" s="1"/>
  <c r="E485" i="2"/>
  <c r="F485" i="2"/>
  <c r="G485" i="2" s="1"/>
  <c r="E486" i="2"/>
  <c r="F486" i="2"/>
  <c r="G486" i="2" s="1"/>
  <c r="E487" i="2"/>
  <c r="F487" i="2"/>
  <c r="G487" i="2" s="1"/>
  <c r="E488" i="2"/>
  <c r="F488" i="2"/>
  <c r="G488" i="2" s="1"/>
  <c r="E489" i="2"/>
  <c r="F489" i="2"/>
  <c r="G489" i="2" s="1"/>
  <c r="E490" i="2"/>
  <c r="F490" i="2"/>
  <c r="G490" i="2" s="1"/>
  <c r="E491" i="2"/>
  <c r="F491" i="2"/>
  <c r="G491" i="2" s="1"/>
  <c r="E492" i="2"/>
  <c r="F492" i="2"/>
  <c r="G492" i="2" s="1"/>
  <c r="E493" i="2"/>
  <c r="F493" i="2"/>
  <c r="G493" i="2" s="1"/>
  <c r="E494" i="2"/>
  <c r="F494" i="2"/>
  <c r="G494" i="2" s="1"/>
  <c r="E495" i="2"/>
  <c r="F495" i="2"/>
  <c r="G495" i="2" s="1"/>
  <c r="E496" i="2"/>
  <c r="F496" i="2"/>
  <c r="G496" i="2" s="1"/>
  <c r="E497" i="2"/>
  <c r="F497" i="2"/>
  <c r="G497" i="2" s="1"/>
  <c r="E498" i="2"/>
  <c r="F498" i="2"/>
  <c r="G498" i="2" s="1"/>
  <c r="E499" i="2"/>
  <c r="F499" i="2"/>
  <c r="G499" i="2" s="1"/>
  <c r="E500" i="2"/>
  <c r="F500" i="2"/>
  <c r="G500" i="2" s="1"/>
  <c r="E501" i="2"/>
  <c r="F501" i="2"/>
  <c r="G501" i="2" s="1"/>
  <c r="E502" i="2"/>
  <c r="F502" i="2"/>
  <c r="G502" i="2" s="1"/>
  <c r="E503" i="2"/>
  <c r="F503" i="2"/>
  <c r="G503" i="2" s="1"/>
  <c r="E504" i="2"/>
  <c r="F504" i="2"/>
  <c r="G504" i="2" s="1"/>
  <c r="E505" i="2"/>
  <c r="F505" i="2"/>
  <c r="G505" i="2" s="1"/>
  <c r="E506" i="2"/>
  <c r="F506" i="2"/>
  <c r="G506" i="2" s="1"/>
  <c r="E507" i="2"/>
  <c r="F507" i="2"/>
  <c r="G507" i="2" s="1"/>
  <c r="E508" i="2"/>
  <c r="F508" i="2"/>
  <c r="G508" i="2" s="1"/>
  <c r="E509" i="2"/>
  <c r="F509" i="2"/>
  <c r="G509" i="2" s="1"/>
  <c r="E510" i="2"/>
  <c r="F510" i="2"/>
  <c r="G510" i="2" s="1"/>
  <c r="E511" i="2"/>
  <c r="F511" i="2"/>
  <c r="G511" i="2" s="1"/>
  <c r="E512" i="2"/>
  <c r="F512" i="2"/>
  <c r="G512" i="2" s="1"/>
  <c r="E513" i="2"/>
  <c r="F513" i="2"/>
  <c r="G513" i="2" s="1"/>
  <c r="E514" i="2"/>
  <c r="F514" i="2"/>
  <c r="G514" i="2" s="1"/>
  <c r="E515" i="2"/>
  <c r="F515" i="2"/>
  <c r="G515" i="2" s="1"/>
  <c r="E516" i="2"/>
  <c r="F516" i="2"/>
  <c r="G516" i="2" s="1"/>
  <c r="E517" i="2"/>
  <c r="F517" i="2"/>
  <c r="G517" i="2" s="1"/>
  <c r="E518" i="2"/>
  <c r="F518" i="2"/>
  <c r="G518" i="2" s="1"/>
  <c r="E519" i="2"/>
  <c r="F519" i="2"/>
  <c r="G519" i="2" s="1"/>
  <c r="E520" i="2"/>
  <c r="F520" i="2"/>
  <c r="G520" i="2" s="1"/>
  <c r="E521" i="2"/>
  <c r="F521" i="2"/>
  <c r="G521" i="2" s="1"/>
  <c r="E522" i="2"/>
  <c r="F522" i="2"/>
  <c r="G522" i="2" s="1"/>
  <c r="E523" i="2"/>
  <c r="F523" i="2"/>
  <c r="G523" i="2" s="1"/>
  <c r="E524" i="2"/>
  <c r="F524" i="2"/>
  <c r="G524" i="2" s="1"/>
  <c r="E525" i="2"/>
  <c r="F525" i="2"/>
  <c r="G525" i="2" s="1"/>
  <c r="E526" i="2"/>
  <c r="F526" i="2"/>
  <c r="G526" i="2" s="1"/>
  <c r="E527" i="2"/>
  <c r="F527" i="2"/>
  <c r="G527" i="2" s="1"/>
  <c r="E528" i="2"/>
  <c r="F528" i="2"/>
  <c r="G528" i="2" s="1"/>
  <c r="E529" i="2"/>
  <c r="F529" i="2"/>
  <c r="G529" i="2" s="1"/>
  <c r="E530" i="2"/>
  <c r="F530" i="2"/>
  <c r="G530" i="2" s="1"/>
  <c r="E531" i="2"/>
  <c r="F531" i="2"/>
  <c r="G531" i="2" s="1"/>
  <c r="E532" i="2"/>
  <c r="F532" i="2"/>
  <c r="G532" i="2" s="1"/>
  <c r="E533" i="2"/>
  <c r="F533" i="2"/>
  <c r="G533" i="2" s="1"/>
  <c r="E534" i="2"/>
  <c r="F534" i="2"/>
  <c r="G534" i="2" s="1"/>
  <c r="E535" i="2"/>
  <c r="F535" i="2"/>
  <c r="G535" i="2" s="1"/>
  <c r="E536" i="2"/>
  <c r="F536" i="2"/>
  <c r="G536" i="2" s="1"/>
  <c r="E537" i="2"/>
  <c r="F537" i="2"/>
  <c r="G537" i="2" s="1"/>
  <c r="E538" i="2"/>
  <c r="F538" i="2"/>
  <c r="G538" i="2" s="1"/>
  <c r="E539" i="2"/>
  <c r="F539" i="2"/>
  <c r="G539" i="2" s="1"/>
  <c r="E540" i="2"/>
  <c r="F540" i="2"/>
  <c r="G540" i="2" s="1"/>
  <c r="E541" i="2"/>
  <c r="F541" i="2"/>
  <c r="G541" i="2" s="1"/>
  <c r="E542" i="2"/>
  <c r="F542" i="2"/>
  <c r="G542" i="2" s="1"/>
  <c r="E543" i="2"/>
  <c r="F543" i="2"/>
  <c r="G543" i="2" s="1"/>
  <c r="E544" i="2"/>
  <c r="F544" i="2"/>
  <c r="G544" i="2" s="1"/>
  <c r="E545" i="2"/>
  <c r="F545" i="2"/>
  <c r="G545" i="2" s="1"/>
  <c r="E546" i="2"/>
  <c r="F546" i="2"/>
  <c r="G546" i="2" s="1"/>
  <c r="E547" i="2"/>
  <c r="F547" i="2"/>
  <c r="G547" i="2" s="1"/>
  <c r="E548" i="2"/>
  <c r="F548" i="2"/>
  <c r="G548" i="2" s="1"/>
  <c r="E549" i="2"/>
  <c r="F549" i="2"/>
  <c r="G549" i="2" s="1"/>
  <c r="E550" i="2"/>
  <c r="F550" i="2"/>
  <c r="G550" i="2" s="1"/>
  <c r="E551" i="2"/>
  <c r="F551" i="2"/>
  <c r="G551" i="2" s="1"/>
  <c r="E552" i="2"/>
  <c r="F552" i="2"/>
  <c r="G552" i="2" s="1"/>
  <c r="E553" i="2"/>
  <c r="F553" i="2"/>
  <c r="G553" i="2" s="1"/>
  <c r="E554" i="2"/>
  <c r="F554" i="2"/>
  <c r="G554" i="2" s="1"/>
  <c r="E555" i="2"/>
  <c r="F555" i="2"/>
  <c r="G555" i="2" s="1"/>
  <c r="E556" i="2"/>
  <c r="F556" i="2"/>
  <c r="G556" i="2" s="1"/>
  <c r="E557" i="2"/>
  <c r="F557" i="2"/>
  <c r="G557" i="2" s="1"/>
  <c r="E558" i="2"/>
  <c r="F558" i="2"/>
  <c r="G558" i="2" s="1"/>
  <c r="E559" i="2"/>
  <c r="F559" i="2"/>
  <c r="G559" i="2" s="1"/>
  <c r="E560" i="2"/>
  <c r="F560" i="2"/>
  <c r="G560" i="2" s="1"/>
  <c r="E561" i="2"/>
  <c r="F561" i="2"/>
  <c r="G561" i="2" s="1"/>
  <c r="E562" i="2"/>
  <c r="F562" i="2"/>
  <c r="G562" i="2" s="1"/>
  <c r="E563" i="2"/>
  <c r="F563" i="2"/>
  <c r="G563" i="2" s="1"/>
  <c r="E564" i="2"/>
  <c r="F564" i="2"/>
  <c r="G564" i="2" s="1"/>
  <c r="E565" i="2"/>
  <c r="F565" i="2"/>
  <c r="G565" i="2" s="1"/>
  <c r="E566" i="2"/>
  <c r="F566" i="2"/>
  <c r="G566" i="2" s="1"/>
  <c r="E567" i="2"/>
  <c r="F567" i="2"/>
  <c r="G567" i="2" s="1"/>
  <c r="E568" i="2"/>
  <c r="F568" i="2"/>
  <c r="G568" i="2" s="1"/>
  <c r="E569" i="2"/>
  <c r="F569" i="2"/>
  <c r="G569" i="2" s="1"/>
  <c r="E570" i="2"/>
  <c r="F570" i="2"/>
  <c r="G570" i="2" s="1"/>
  <c r="E571" i="2"/>
  <c r="F571" i="2"/>
  <c r="G571" i="2" s="1"/>
  <c r="E572" i="2"/>
  <c r="F572" i="2"/>
  <c r="G572" i="2" s="1"/>
  <c r="E573" i="2"/>
  <c r="F573" i="2"/>
  <c r="G573" i="2" s="1"/>
  <c r="E574" i="2"/>
  <c r="F574" i="2"/>
  <c r="G574" i="2" s="1"/>
  <c r="E575" i="2"/>
  <c r="F575" i="2"/>
  <c r="G575" i="2" s="1"/>
  <c r="E576" i="2"/>
  <c r="F576" i="2"/>
  <c r="G576" i="2" s="1"/>
  <c r="E577" i="2"/>
  <c r="F577" i="2"/>
  <c r="G577" i="2" s="1"/>
  <c r="E578" i="2"/>
  <c r="F578" i="2"/>
  <c r="G578" i="2" s="1"/>
  <c r="E579" i="2"/>
  <c r="F579" i="2"/>
  <c r="G579" i="2" s="1"/>
  <c r="E580" i="2"/>
  <c r="F580" i="2"/>
  <c r="G580" i="2" s="1"/>
  <c r="E581" i="2"/>
  <c r="F581" i="2"/>
  <c r="G581" i="2" s="1"/>
  <c r="E582" i="2"/>
  <c r="F582" i="2"/>
  <c r="G582" i="2" s="1"/>
  <c r="E583" i="2"/>
  <c r="F583" i="2"/>
  <c r="G583" i="2" s="1"/>
  <c r="E584" i="2"/>
  <c r="F584" i="2"/>
  <c r="G584" i="2" s="1"/>
  <c r="E585" i="2"/>
  <c r="F585" i="2"/>
  <c r="G585" i="2" s="1"/>
  <c r="E586" i="2"/>
  <c r="F586" i="2"/>
  <c r="G586" i="2" s="1"/>
  <c r="E587" i="2"/>
  <c r="F587" i="2"/>
  <c r="G587" i="2" s="1"/>
  <c r="E588" i="2"/>
  <c r="F588" i="2"/>
  <c r="G588" i="2" s="1"/>
  <c r="E589" i="2"/>
  <c r="F589" i="2"/>
  <c r="G589" i="2" s="1"/>
  <c r="E590" i="2"/>
  <c r="F590" i="2"/>
  <c r="G590" i="2" s="1"/>
  <c r="E591" i="2"/>
  <c r="F591" i="2"/>
  <c r="G591" i="2" s="1"/>
  <c r="E592" i="2"/>
  <c r="F592" i="2"/>
  <c r="G592" i="2" s="1"/>
  <c r="E593" i="2"/>
  <c r="F593" i="2"/>
  <c r="G593" i="2" s="1"/>
  <c r="E594" i="2"/>
  <c r="F594" i="2"/>
  <c r="G594" i="2" s="1"/>
  <c r="E595" i="2"/>
  <c r="F595" i="2"/>
  <c r="G595" i="2" s="1"/>
  <c r="E596" i="2"/>
  <c r="F596" i="2"/>
  <c r="G596" i="2" s="1"/>
  <c r="E597" i="2"/>
  <c r="F597" i="2"/>
  <c r="G597" i="2" s="1"/>
  <c r="E598" i="2"/>
  <c r="F598" i="2"/>
  <c r="G598" i="2" s="1"/>
  <c r="E599" i="2"/>
  <c r="F599" i="2"/>
  <c r="G599" i="2" s="1"/>
  <c r="E600" i="2"/>
  <c r="F600" i="2"/>
  <c r="G600" i="2" s="1"/>
  <c r="E601" i="2"/>
  <c r="F601" i="2"/>
  <c r="G601" i="2" s="1"/>
  <c r="E602" i="2"/>
  <c r="F602" i="2"/>
  <c r="G602" i="2" s="1"/>
  <c r="E603" i="2"/>
  <c r="F603" i="2"/>
  <c r="G603" i="2" s="1"/>
  <c r="E604" i="2"/>
  <c r="F604" i="2"/>
  <c r="G604" i="2" s="1"/>
  <c r="E605" i="2"/>
  <c r="F605" i="2"/>
  <c r="G605" i="2" s="1"/>
  <c r="E606" i="2"/>
  <c r="F606" i="2"/>
  <c r="G606" i="2" s="1"/>
  <c r="E607" i="2"/>
  <c r="F607" i="2"/>
  <c r="G607" i="2" s="1"/>
  <c r="E608" i="2"/>
  <c r="F608" i="2"/>
  <c r="G608" i="2" s="1"/>
  <c r="E609" i="2"/>
  <c r="F609" i="2"/>
  <c r="G609" i="2" s="1"/>
  <c r="E610" i="2"/>
  <c r="F610" i="2"/>
  <c r="G610" i="2" s="1"/>
  <c r="E611" i="2"/>
  <c r="F611" i="2"/>
  <c r="G611" i="2" s="1"/>
  <c r="E612" i="2"/>
  <c r="F612" i="2"/>
  <c r="G612" i="2" s="1"/>
  <c r="E613" i="2"/>
  <c r="F613" i="2"/>
  <c r="G613" i="2" s="1"/>
  <c r="E614" i="2"/>
  <c r="F614" i="2"/>
  <c r="G614" i="2" s="1"/>
  <c r="E615" i="2"/>
  <c r="F615" i="2"/>
  <c r="G615" i="2" s="1"/>
  <c r="E616" i="2"/>
  <c r="F616" i="2"/>
  <c r="G616" i="2" s="1"/>
  <c r="E617" i="2"/>
  <c r="F617" i="2"/>
  <c r="G617" i="2" s="1"/>
  <c r="E618" i="2"/>
  <c r="F618" i="2"/>
  <c r="G618" i="2" s="1"/>
  <c r="E619" i="2"/>
  <c r="F619" i="2"/>
  <c r="G619" i="2" s="1"/>
  <c r="E620" i="2"/>
  <c r="F620" i="2"/>
  <c r="G620" i="2" s="1"/>
  <c r="E621" i="2"/>
  <c r="F621" i="2"/>
  <c r="G621" i="2" s="1"/>
  <c r="E622" i="2"/>
  <c r="F622" i="2"/>
  <c r="G622" i="2" s="1"/>
  <c r="E623" i="2"/>
  <c r="F623" i="2"/>
  <c r="G623" i="2" s="1"/>
  <c r="E624" i="2"/>
  <c r="F624" i="2"/>
  <c r="G624" i="2" s="1"/>
  <c r="E625" i="2"/>
  <c r="F625" i="2"/>
  <c r="G625" i="2" s="1"/>
  <c r="E626" i="2"/>
  <c r="F626" i="2"/>
  <c r="G626" i="2" s="1"/>
  <c r="E627" i="2"/>
  <c r="F627" i="2"/>
  <c r="G627" i="2" s="1"/>
  <c r="E628" i="2"/>
  <c r="F628" i="2"/>
  <c r="G628" i="2" s="1"/>
  <c r="E629" i="2"/>
  <c r="F629" i="2"/>
  <c r="G629" i="2" s="1"/>
  <c r="E630" i="2"/>
  <c r="F630" i="2"/>
  <c r="G630" i="2" s="1"/>
  <c r="E631" i="2"/>
  <c r="F631" i="2"/>
  <c r="G631" i="2" s="1"/>
  <c r="E632" i="2"/>
  <c r="F632" i="2"/>
  <c r="G632" i="2" s="1"/>
  <c r="E633" i="2"/>
  <c r="F633" i="2"/>
  <c r="G633" i="2" s="1"/>
  <c r="E634" i="2"/>
  <c r="F634" i="2"/>
  <c r="G634" i="2" s="1"/>
  <c r="E635" i="2"/>
  <c r="F635" i="2"/>
  <c r="G635" i="2" s="1"/>
  <c r="E636" i="2"/>
  <c r="F636" i="2"/>
  <c r="G636" i="2" s="1"/>
  <c r="E637" i="2"/>
  <c r="F637" i="2"/>
  <c r="G637" i="2" s="1"/>
  <c r="E638" i="2"/>
  <c r="F638" i="2"/>
  <c r="G638" i="2" s="1"/>
  <c r="E639" i="2"/>
  <c r="F639" i="2"/>
  <c r="G639" i="2" s="1"/>
  <c r="E640" i="2"/>
  <c r="F640" i="2"/>
  <c r="G640" i="2" s="1"/>
  <c r="E641" i="2"/>
  <c r="F641" i="2"/>
  <c r="G641" i="2" s="1"/>
  <c r="E642" i="2"/>
  <c r="F642" i="2"/>
  <c r="G642" i="2" s="1"/>
  <c r="E643" i="2"/>
  <c r="F643" i="2"/>
  <c r="G643" i="2" s="1"/>
  <c r="E644" i="2"/>
  <c r="F644" i="2"/>
  <c r="G644" i="2" s="1"/>
  <c r="E645" i="2"/>
  <c r="F645" i="2"/>
  <c r="G645" i="2" s="1"/>
  <c r="E646" i="2"/>
  <c r="F646" i="2"/>
  <c r="G646" i="2" s="1"/>
  <c r="E647" i="2"/>
  <c r="F647" i="2"/>
  <c r="G647" i="2" s="1"/>
  <c r="E648" i="2"/>
  <c r="F648" i="2"/>
  <c r="G648" i="2" s="1"/>
  <c r="E649" i="2"/>
  <c r="F649" i="2"/>
  <c r="G649" i="2" s="1"/>
  <c r="E650" i="2"/>
  <c r="F650" i="2"/>
  <c r="G650" i="2" s="1"/>
  <c r="E651" i="2"/>
  <c r="F651" i="2"/>
  <c r="G651" i="2" s="1"/>
  <c r="E652" i="2"/>
  <c r="F652" i="2"/>
  <c r="G652" i="2" s="1"/>
  <c r="E653" i="2"/>
  <c r="F653" i="2"/>
  <c r="G653" i="2" s="1"/>
  <c r="E654" i="2"/>
  <c r="F654" i="2"/>
  <c r="G654" i="2" s="1"/>
  <c r="E655" i="2"/>
  <c r="F655" i="2"/>
  <c r="G655" i="2" s="1"/>
  <c r="E656" i="2"/>
  <c r="F656" i="2"/>
  <c r="G656" i="2" s="1"/>
  <c r="E657" i="2"/>
  <c r="F657" i="2"/>
  <c r="G657" i="2" s="1"/>
  <c r="E658" i="2"/>
  <c r="F658" i="2"/>
  <c r="G658" i="2" s="1"/>
  <c r="E659" i="2"/>
  <c r="F659" i="2"/>
  <c r="G659" i="2" s="1"/>
  <c r="E660" i="2"/>
  <c r="F660" i="2"/>
  <c r="G660" i="2" s="1"/>
  <c r="E661" i="2"/>
  <c r="F661" i="2"/>
  <c r="G661" i="2" s="1"/>
  <c r="E662" i="2"/>
  <c r="F662" i="2"/>
  <c r="G662" i="2" s="1"/>
  <c r="E663" i="2"/>
  <c r="F663" i="2"/>
  <c r="G663" i="2" s="1"/>
  <c r="E664" i="2"/>
  <c r="F664" i="2"/>
  <c r="G664" i="2" s="1"/>
  <c r="E665" i="2"/>
  <c r="F665" i="2"/>
  <c r="G665" i="2" s="1"/>
  <c r="E666" i="2"/>
  <c r="F666" i="2"/>
  <c r="G666" i="2" s="1"/>
  <c r="E667" i="2"/>
  <c r="F667" i="2"/>
  <c r="G667" i="2" s="1"/>
  <c r="E668" i="2"/>
  <c r="F668" i="2"/>
  <c r="G668" i="2" s="1"/>
  <c r="E669" i="2"/>
  <c r="F669" i="2"/>
  <c r="G669" i="2" s="1"/>
  <c r="E670" i="2"/>
  <c r="F670" i="2"/>
  <c r="G670" i="2" s="1"/>
  <c r="E671" i="2"/>
  <c r="F671" i="2"/>
  <c r="G671" i="2" s="1"/>
  <c r="E672" i="2"/>
  <c r="F672" i="2"/>
  <c r="G672" i="2" s="1"/>
  <c r="E673" i="2"/>
  <c r="F673" i="2"/>
  <c r="G673" i="2" s="1"/>
  <c r="E674" i="2"/>
  <c r="F674" i="2"/>
  <c r="G674" i="2" s="1"/>
  <c r="E675" i="2"/>
  <c r="F675" i="2"/>
  <c r="G675" i="2" s="1"/>
  <c r="E676" i="2"/>
  <c r="F676" i="2"/>
  <c r="G676" i="2" s="1"/>
  <c r="E677" i="2"/>
  <c r="F677" i="2"/>
  <c r="G677" i="2" s="1"/>
  <c r="E678" i="2"/>
  <c r="F678" i="2"/>
  <c r="G678" i="2" s="1"/>
  <c r="E679" i="2"/>
  <c r="F679" i="2"/>
  <c r="G679" i="2" s="1"/>
  <c r="E680" i="2"/>
  <c r="F680" i="2"/>
  <c r="G680" i="2" s="1"/>
  <c r="E681" i="2"/>
  <c r="F681" i="2"/>
  <c r="G681" i="2" s="1"/>
  <c r="E682" i="2"/>
  <c r="F682" i="2"/>
  <c r="G682" i="2" s="1"/>
  <c r="E683" i="2"/>
  <c r="F683" i="2"/>
  <c r="G683" i="2" s="1"/>
  <c r="E684" i="2"/>
  <c r="F684" i="2"/>
  <c r="G684" i="2" s="1"/>
  <c r="E685" i="2"/>
  <c r="F685" i="2"/>
  <c r="G685" i="2" s="1"/>
  <c r="E686" i="2"/>
  <c r="F686" i="2"/>
  <c r="G686" i="2" s="1"/>
  <c r="E687" i="2"/>
  <c r="F687" i="2"/>
  <c r="G687" i="2" s="1"/>
  <c r="E688" i="2"/>
  <c r="F688" i="2"/>
  <c r="G688" i="2" s="1"/>
  <c r="E689" i="2"/>
  <c r="F689" i="2"/>
  <c r="G689" i="2" s="1"/>
  <c r="E690" i="2"/>
  <c r="F690" i="2"/>
  <c r="G690" i="2" s="1"/>
  <c r="E691" i="2"/>
  <c r="F691" i="2"/>
  <c r="G691" i="2" s="1"/>
  <c r="E692" i="2"/>
  <c r="F692" i="2"/>
  <c r="G692" i="2" s="1"/>
  <c r="E693" i="2"/>
  <c r="F693" i="2"/>
  <c r="G693" i="2" s="1"/>
  <c r="E694" i="2"/>
  <c r="F694" i="2"/>
  <c r="G694" i="2" s="1"/>
  <c r="E695" i="2"/>
  <c r="F695" i="2"/>
  <c r="G695" i="2" s="1"/>
  <c r="E696" i="2"/>
  <c r="F696" i="2"/>
  <c r="G696" i="2" s="1"/>
  <c r="E697" i="2"/>
  <c r="F697" i="2"/>
  <c r="G697" i="2" s="1"/>
  <c r="E698" i="2"/>
  <c r="F698" i="2"/>
  <c r="G698" i="2" s="1"/>
  <c r="E699" i="2"/>
  <c r="F699" i="2"/>
  <c r="G699" i="2" s="1"/>
  <c r="E700" i="2"/>
  <c r="F700" i="2"/>
  <c r="G700" i="2" s="1"/>
  <c r="E701" i="2"/>
  <c r="F701" i="2"/>
  <c r="G701" i="2" s="1"/>
  <c r="E702" i="2"/>
  <c r="F702" i="2"/>
  <c r="G702" i="2" s="1"/>
  <c r="E703" i="2"/>
  <c r="F703" i="2"/>
  <c r="G703" i="2" s="1"/>
  <c r="E704" i="2"/>
  <c r="F704" i="2"/>
  <c r="G704" i="2" s="1"/>
  <c r="E705" i="2"/>
  <c r="F705" i="2"/>
  <c r="G705" i="2" s="1"/>
  <c r="E706" i="2"/>
  <c r="F706" i="2"/>
  <c r="G706" i="2" s="1"/>
  <c r="E707" i="2"/>
  <c r="F707" i="2"/>
  <c r="G707" i="2" s="1"/>
  <c r="E708" i="2"/>
  <c r="F708" i="2"/>
  <c r="G708" i="2" s="1"/>
  <c r="E709" i="2"/>
  <c r="F709" i="2"/>
  <c r="G709" i="2" s="1"/>
  <c r="E710" i="2"/>
  <c r="F710" i="2"/>
  <c r="G710" i="2" s="1"/>
  <c r="E711" i="2"/>
  <c r="F711" i="2"/>
  <c r="G711" i="2" s="1"/>
  <c r="E712" i="2"/>
  <c r="F712" i="2"/>
  <c r="G712" i="2" s="1"/>
  <c r="E713" i="2"/>
  <c r="F713" i="2"/>
  <c r="G713" i="2" s="1"/>
  <c r="E714" i="2"/>
  <c r="F714" i="2"/>
  <c r="G714" i="2" s="1"/>
  <c r="E715" i="2"/>
  <c r="F715" i="2"/>
  <c r="G715" i="2" s="1"/>
  <c r="E716" i="2"/>
  <c r="F716" i="2"/>
  <c r="G716" i="2" s="1"/>
  <c r="E717" i="2"/>
  <c r="F717" i="2"/>
  <c r="G717" i="2" s="1"/>
  <c r="E718" i="2"/>
  <c r="F718" i="2"/>
  <c r="G718" i="2" s="1"/>
  <c r="E719" i="2"/>
  <c r="F719" i="2"/>
  <c r="G719" i="2" s="1"/>
  <c r="E720" i="2"/>
  <c r="F720" i="2"/>
  <c r="G720" i="2" s="1"/>
  <c r="E721" i="2"/>
  <c r="F721" i="2"/>
  <c r="G721" i="2" s="1"/>
  <c r="E722" i="2"/>
  <c r="F722" i="2"/>
  <c r="G722" i="2" s="1"/>
  <c r="E723" i="2"/>
  <c r="F723" i="2"/>
  <c r="G723" i="2" s="1"/>
  <c r="E724" i="2"/>
  <c r="F724" i="2"/>
  <c r="G724" i="2" s="1"/>
  <c r="E725" i="2"/>
  <c r="F725" i="2"/>
  <c r="G725" i="2" s="1"/>
  <c r="E726" i="2"/>
  <c r="F726" i="2"/>
  <c r="G726" i="2" s="1"/>
  <c r="E727" i="2"/>
  <c r="F727" i="2"/>
  <c r="G727" i="2" s="1"/>
  <c r="E728" i="2"/>
  <c r="F728" i="2"/>
  <c r="G728" i="2" s="1"/>
  <c r="E729" i="2"/>
  <c r="F729" i="2"/>
  <c r="G729" i="2" s="1"/>
  <c r="E730" i="2"/>
  <c r="F730" i="2"/>
  <c r="G730" i="2" s="1"/>
  <c r="E731" i="2"/>
  <c r="F731" i="2"/>
  <c r="G731" i="2" s="1"/>
  <c r="E732" i="2"/>
  <c r="F732" i="2"/>
  <c r="G732" i="2" s="1"/>
  <c r="E733" i="2"/>
  <c r="F733" i="2"/>
  <c r="G733" i="2" s="1"/>
  <c r="E734" i="2"/>
  <c r="F734" i="2"/>
  <c r="G734" i="2" s="1"/>
  <c r="E735" i="2"/>
  <c r="F735" i="2"/>
  <c r="G735" i="2" s="1"/>
  <c r="E736" i="2"/>
  <c r="F736" i="2"/>
  <c r="G736" i="2" s="1"/>
  <c r="E737" i="2"/>
  <c r="F737" i="2"/>
  <c r="G737" i="2" s="1"/>
  <c r="E738" i="2"/>
  <c r="F738" i="2"/>
  <c r="G738" i="2" s="1"/>
  <c r="E739" i="2"/>
  <c r="F739" i="2"/>
  <c r="G739" i="2" s="1"/>
  <c r="E740" i="2"/>
  <c r="F740" i="2"/>
  <c r="G740" i="2" s="1"/>
  <c r="E741" i="2"/>
  <c r="F741" i="2"/>
  <c r="G741" i="2" s="1"/>
  <c r="E742" i="2"/>
  <c r="F742" i="2"/>
  <c r="G742" i="2" s="1"/>
  <c r="E743" i="2"/>
  <c r="F743" i="2"/>
  <c r="G743" i="2" s="1"/>
  <c r="E744" i="2"/>
  <c r="F744" i="2"/>
  <c r="G744" i="2" s="1"/>
  <c r="E745" i="2"/>
  <c r="F745" i="2"/>
  <c r="G745" i="2" s="1"/>
  <c r="E746" i="2"/>
  <c r="F746" i="2"/>
  <c r="G746" i="2" s="1"/>
  <c r="E747" i="2"/>
  <c r="F747" i="2"/>
  <c r="G747" i="2" s="1"/>
  <c r="E748" i="2"/>
  <c r="F748" i="2"/>
  <c r="G748" i="2" s="1"/>
  <c r="E749" i="2"/>
  <c r="F749" i="2"/>
  <c r="G749" i="2" s="1"/>
  <c r="E750" i="2"/>
  <c r="F750" i="2"/>
  <c r="G750" i="2" s="1"/>
  <c r="E751" i="2"/>
  <c r="F751" i="2"/>
  <c r="G751" i="2" s="1"/>
  <c r="E752" i="2"/>
  <c r="F752" i="2"/>
  <c r="G752" i="2" s="1"/>
  <c r="E753" i="2"/>
  <c r="F753" i="2"/>
  <c r="G753" i="2" s="1"/>
  <c r="E754" i="2"/>
  <c r="F754" i="2"/>
  <c r="G754" i="2" s="1"/>
  <c r="E755" i="2"/>
  <c r="F755" i="2"/>
  <c r="G755" i="2" s="1"/>
  <c r="E756" i="2"/>
  <c r="F756" i="2"/>
  <c r="G756" i="2" s="1"/>
  <c r="E757" i="2"/>
  <c r="F757" i="2"/>
  <c r="G757" i="2" s="1"/>
  <c r="E758" i="2"/>
  <c r="F758" i="2"/>
  <c r="G758" i="2" s="1"/>
  <c r="E759" i="2"/>
  <c r="F759" i="2"/>
  <c r="G759" i="2" s="1"/>
  <c r="E760" i="2"/>
  <c r="F760" i="2"/>
  <c r="G760" i="2" s="1"/>
  <c r="E761" i="2"/>
  <c r="F761" i="2"/>
  <c r="G761" i="2" s="1"/>
  <c r="E762" i="2"/>
  <c r="F762" i="2"/>
  <c r="G762" i="2" s="1"/>
  <c r="E763" i="2"/>
  <c r="F763" i="2"/>
  <c r="G763" i="2" s="1"/>
  <c r="E764" i="2"/>
  <c r="F764" i="2"/>
  <c r="G764" i="2" s="1"/>
  <c r="E765" i="2"/>
  <c r="F765" i="2"/>
  <c r="G765" i="2" s="1"/>
  <c r="E766" i="2"/>
  <c r="F766" i="2"/>
  <c r="G766" i="2" s="1"/>
  <c r="E767" i="2"/>
  <c r="F767" i="2"/>
  <c r="G767" i="2" s="1"/>
  <c r="E768" i="2"/>
  <c r="F768" i="2"/>
  <c r="G768" i="2" s="1"/>
  <c r="E769" i="2"/>
  <c r="F769" i="2"/>
  <c r="G769" i="2" s="1"/>
  <c r="E770" i="2"/>
  <c r="F770" i="2"/>
  <c r="G770" i="2" s="1"/>
  <c r="E771" i="2"/>
  <c r="F771" i="2"/>
  <c r="G771" i="2" s="1"/>
  <c r="E772" i="2"/>
  <c r="F772" i="2"/>
  <c r="G772" i="2" s="1"/>
  <c r="E773" i="2"/>
  <c r="F773" i="2"/>
  <c r="G773" i="2" s="1"/>
  <c r="E774" i="2"/>
  <c r="F774" i="2"/>
  <c r="G774" i="2" s="1"/>
  <c r="E775" i="2"/>
  <c r="F775" i="2"/>
  <c r="G775" i="2" s="1"/>
  <c r="E776" i="2"/>
  <c r="F776" i="2"/>
  <c r="G776" i="2" s="1"/>
  <c r="E777" i="2"/>
  <c r="F777" i="2"/>
  <c r="G777" i="2" s="1"/>
  <c r="E778" i="2"/>
  <c r="F778" i="2"/>
  <c r="G778" i="2" s="1"/>
  <c r="E779" i="2"/>
  <c r="F779" i="2"/>
  <c r="G779" i="2" s="1"/>
  <c r="E780" i="2"/>
  <c r="F780" i="2"/>
  <c r="G780" i="2" s="1"/>
  <c r="E781" i="2"/>
  <c r="F781" i="2"/>
  <c r="G781" i="2" s="1"/>
  <c r="E782" i="2"/>
  <c r="F782" i="2"/>
  <c r="G782" i="2" s="1"/>
  <c r="E783" i="2"/>
  <c r="F783" i="2"/>
  <c r="G783" i="2" s="1"/>
  <c r="E784" i="2"/>
  <c r="F784" i="2"/>
  <c r="G784" i="2" s="1"/>
  <c r="E785" i="2"/>
  <c r="F785" i="2"/>
  <c r="G785" i="2" s="1"/>
  <c r="E786" i="2"/>
  <c r="F786" i="2"/>
  <c r="G786" i="2" s="1"/>
  <c r="E787" i="2"/>
  <c r="F787" i="2"/>
  <c r="G787" i="2" s="1"/>
  <c r="E788" i="2"/>
  <c r="F788" i="2"/>
  <c r="G788" i="2" s="1"/>
  <c r="E789" i="2"/>
  <c r="F789" i="2"/>
  <c r="G789" i="2" s="1"/>
  <c r="E790" i="2"/>
  <c r="F790" i="2"/>
  <c r="G790" i="2" s="1"/>
  <c r="E791" i="2"/>
  <c r="F791" i="2"/>
  <c r="G791" i="2" s="1"/>
  <c r="E792" i="2"/>
  <c r="F792" i="2"/>
  <c r="G792" i="2" s="1"/>
  <c r="E793" i="2"/>
  <c r="F793" i="2"/>
  <c r="G793" i="2" s="1"/>
  <c r="E794" i="2"/>
  <c r="F794" i="2"/>
  <c r="G794" i="2" s="1"/>
  <c r="E795" i="2"/>
  <c r="F795" i="2"/>
  <c r="G795" i="2" s="1"/>
  <c r="E796" i="2"/>
  <c r="F796" i="2"/>
  <c r="G796" i="2" s="1"/>
  <c r="E797" i="2"/>
  <c r="F797" i="2"/>
  <c r="G797" i="2" s="1"/>
  <c r="E798" i="2"/>
  <c r="F798" i="2"/>
  <c r="G798" i="2" s="1"/>
  <c r="E799" i="2"/>
  <c r="F799" i="2"/>
  <c r="G799" i="2" s="1"/>
  <c r="E800" i="2"/>
  <c r="F800" i="2"/>
  <c r="G800" i="2" s="1"/>
  <c r="E801" i="2"/>
  <c r="F801" i="2"/>
  <c r="G801" i="2" s="1"/>
  <c r="E802" i="2"/>
  <c r="F802" i="2"/>
  <c r="G802" i="2" s="1"/>
  <c r="E803" i="2"/>
  <c r="F803" i="2"/>
  <c r="G803" i="2" s="1"/>
  <c r="E804" i="2"/>
  <c r="F804" i="2"/>
  <c r="G804" i="2" s="1"/>
  <c r="E805" i="2"/>
  <c r="F805" i="2"/>
  <c r="G805" i="2" s="1"/>
  <c r="E806" i="2"/>
  <c r="F806" i="2"/>
  <c r="G806" i="2" s="1"/>
  <c r="E807" i="2"/>
  <c r="F807" i="2"/>
  <c r="G807" i="2" s="1"/>
  <c r="E808" i="2"/>
  <c r="F808" i="2"/>
  <c r="G808" i="2" s="1"/>
  <c r="E809" i="2"/>
  <c r="F809" i="2"/>
  <c r="G809" i="2" s="1"/>
  <c r="E810" i="2"/>
  <c r="F810" i="2"/>
  <c r="G810" i="2" s="1"/>
  <c r="E811" i="2"/>
  <c r="F811" i="2"/>
  <c r="G811" i="2" s="1"/>
  <c r="E812" i="2"/>
  <c r="F812" i="2"/>
  <c r="G812" i="2" s="1"/>
  <c r="E813" i="2"/>
  <c r="F813" i="2"/>
  <c r="G813" i="2" s="1"/>
  <c r="E814" i="2"/>
  <c r="F814" i="2"/>
  <c r="G814" i="2" s="1"/>
  <c r="E815" i="2"/>
  <c r="F815" i="2"/>
  <c r="G815" i="2" s="1"/>
  <c r="E816" i="2"/>
  <c r="F816" i="2"/>
  <c r="G816" i="2" s="1"/>
  <c r="E817" i="2"/>
  <c r="F817" i="2"/>
  <c r="G817" i="2" s="1"/>
  <c r="E818" i="2"/>
  <c r="F818" i="2"/>
  <c r="G818" i="2" s="1"/>
  <c r="E819" i="2"/>
  <c r="F819" i="2"/>
  <c r="G819" i="2" s="1"/>
  <c r="E820" i="2"/>
  <c r="F820" i="2"/>
  <c r="G820" i="2" s="1"/>
  <c r="E821" i="2"/>
  <c r="F821" i="2"/>
  <c r="G821" i="2" s="1"/>
  <c r="E822" i="2"/>
  <c r="F822" i="2"/>
  <c r="G822" i="2" s="1"/>
  <c r="E823" i="2"/>
  <c r="F823" i="2"/>
  <c r="G823" i="2" s="1"/>
  <c r="E824" i="2"/>
  <c r="F824" i="2"/>
  <c r="G824" i="2" s="1"/>
  <c r="E825" i="2"/>
  <c r="F825" i="2"/>
  <c r="G825" i="2" s="1"/>
  <c r="E826" i="2"/>
  <c r="F826" i="2"/>
  <c r="G826" i="2" s="1"/>
  <c r="E827" i="2"/>
  <c r="F827" i="2"/>
  <c r="G827" i="2" s="1"/>
  <c r="E828" i="2"/>
  <c r="F828" i="2"/>
  <c r="G828" i="2" s="1"/>
  <c r="E829" i="2"/>
  <c r="F829" i="2"/>
  <c r="G829" i="2" s="1"/>
  <c r="E830" i="2"/>
  <c r="F830" i="2"/>
  <c r="G830" i="2" s="1"/>
  <c r="E831" i="2"/>
  <c r="F831" i="2"/>
  <c r="G831" i="2" s="1"/>
  <c r="E832" i="2"/>
  <c r="F832" i="2"/>
  <c r="G832" i="2" s="1"/>
  <c r="E833" i="2"/>
  <c r="F833" i="2"/>
  <c r="G833" i="2" s="1"/>
  <c r="E834" i="2"/>
  <c r="F834" i="2"/>
  <c r="G834" i="2" s="1"/>
  <c r="E835" i="2"/>
  <c r="F835" i="2"/>
  <c r="G835" i="2" s="1"/>
  <c r="E836" i="2"/>
  <c r="F836" i="2"/>
  <c r="G836" i="2" s="1"/>
  <c r="E837" i="2"/>
  <c r="F837" i="2"/>
  <c r="G837" i="2" s="1"/>
  <c r="E838" i="2"/>
  <c r="F838" i="2"/>
  <c r="G838" i="2" s="1"/>
  <c r="E839" i="2"/>
  <c r="F839" i="2"/>
  <c r="G839" i="2" s="1"/>
  <c r="E840" i="2"/>
  <c r="F840" i="2"/>
  <c r="G840" i="2" s="1"/>
  <c r="E841" i="2"/>
  <c r="F841" i="2"/>
  <c r="G841" i="2" s="1"/>
  <c r="E842" i="2"/>
  <c r="F842" i="2"/>
  <c r="G842" i="2" s="1"/>
  <c r="E843" i="2"/>
  <c r="F843" i="2"/>
  <c r="G843" i="2" s="1"/>
  <c r="E844" i="2"/>
  <c r="F844" i="2"/>
  <c r="G844" i="2" s="1"/>
  <c r="E845" i="2"/>
  <c r="F845" i="2"/>
  <c r="G845" i="2" s="1"/>
  <c r="E846" i="2"/>
  <c r="F846" i="2"/>
  <c r="G846" i="2" s="1"/>
  <c r="E847" i="2"/>
  <c r="F847" i="2"/>
  <c r="G847" i="2" s="1"/>
  <c r="E848" i="2"/>
  <c r="F848" i="2"/>
  <c r="G848" i="2" s="1"/>
  <c r="E849" i="2"/>
  <c r="F849" i="2"/>
  <c r="G849" i="2" s="1"/>
  <c r="E850" i="2"/>
  <c r="F850" i="2"/>
  <c r="G850" i="2" s="1"/>
  <c r="E851" i="2"/>
  <c r="F851" i="2"/>
  <c r="G851" i="2" s="1"/>
  <c r="E852" i="2"/>
  <c r="F852" i="2"/>
  <c r="G852" i="2" s="1"/>
  <c r="E853" i="2"/>
  <c r="F853" i="2"/>
  <c r="G853" i="2" s="1"/>
  <c r="E854" i="2"/>
  <c r="F854" i="2"/>
  <c r="G854" i="2" s="1"/>
  <c r="E855" i="2"/>
  <c r="F855" i="2"/>
  <c r="G855" i="2" s="1"/>
  <c r="E856" i="2"/>
  <c r="F856" i="2"/>
  <c r="G856" i="2" s="1"/>
  <c r="E857" i="2"/>
  <c r="F857" i="2"/>
  <c r="G857" i="2" s="1"/>
  <c r="E858" i="2"/>
  <c r="F858" i="2"/>
  <c r="G858" i="2" s="1"/>
  <c r="E859" i="2"/>
  <c r="F859" i="2"/>
  <c r="G859" i="2" s="1"/>
  <c r="E860" i="2"/>
  <c r="F860" i="2"/>
  <c r="G860" i="2" s="1"/>
  <c r="E861" i="2"/>
  <c r="F861" i="2"/>
  <c r="G861" i="2" s="1"/>
  <c r="E862" i="2"/>
  <c r="F862" i="2"/>
  <c r="G862" i="2" s="1"/>
  <c r="E863" i="2"/>
  <c r="F863" i="2"/>
  <c r="G863" i="2" s="1"/>
  <c r="E864" i="2"/>
  <c r="F864" i="2"/>
  <c r="G864" i="2" s="1"/>
  <c r="E865" i="2"/>
  <c r="F865" i="2"/>
  <c r="G865" i="2" s="1"/>
  <c r="E866" i="2"/>
  <c r="F866" i="2"/>
  <c r="G866" i="2" s="1"/>
  <c r="E867" i="2"/>
  <c r="F867" i="2"/>
  <c r="G867" i="2" s="1"/>
  <c r="E868" i="2"/>
  <c r="F868" i="2"/>
  <c r="G868" i="2" s="1"/>
  <c r="E869" i="2"/>
  <c r="F869" i="2"/>
  <c r="G869" i="2" s="1"/>
  <c r="E870" i="2"/>
  <c r="F870" i="2"/>
  <c r="G870" i="2" s="1"/>
  <c r="E871" i="2"/>
  <c r="F871" i="2"/>
  <c r="G871" i="2" s="1"/>
  <c r="E872" i="2"/>
  <c r="F872" i="2"/>
  <c r="G872" i="2" s="1"/>
  <c r="E873" i="2"/>
  <c r="F873" i="2"/>
  <c r="G873" i="2" s="1"/>
  <c r="E874" i="2"/>
  <c r="F874" i="2"/>
  <c r="G874" i="2" s="1"/>
  <c r="E875" i="2"/>
  <c r="F875" i="2"/>
  <c r="G875" i="2" s="1"/>
  <c r="E876" i="2"/>
  <c r="F876" i="2"/>
  <c r="G876" i="2" s="1"/>
  <c r="E877" i="2"/>
  <c r="F877" i="2"/>
  <c r="G877" i="2" s="1"/>
  <c r="E878" i="2"/>
  <c r="F878" i="2"/>
  <c r="G878" i="2" s="1"/>
  <c r="E879" i="2"/>
  <c r="F879" i="2"/>
  <c r="G879" i="2" s="1"/>
  <c r="E880" i="2"/>
  <c r="F880" i="2"/>
  <c r="G880" i="2" s="1"/>
  <c r="E881" i="2"/>
  <c r="F881" i="2"/>
  <c r="G881" i="2" s="1"/>
  <c r="E882" i="2"/>
  <c r="F882" i="2"/>
  <c r="G882" i="2" s="1"/>
  <c r="E883" i="2"/>
  <c r="F883" i="2"/>
  <c r="G883" i="2" s="1"/>
  <c r="E884" i="2"/>
  <c r="F884" i="2"/>
  <c r="G884" i="2" s="1"/>
  <c r="E885" i="2"/>
  <c r="F885" i="2"/>
  <c r="G885" i="2" s="1"/>
  <c r="E886" i="2"/>
  <c r="F886" i="2"/>
  <c r="G886" i="2" s="1"/>
  <c r="E887" i="2"/>
  <c r="F887" i="2"/>
  <c r="G887" i="2" s="1"/>
  <c r="E888" i="2"/>
  <c r="F888" i="2"/>
  <c r="G888" i="2" s="1"/>
  <c r="E889" i="2"/>
  <c r="F889" i="2"/>
  <c r="G889" i="2" s="1"/>
  <c r="E890" i="2"/>
  <c r="F890" i="2"/>
  <c r="G890" i="2" s="1"/>
  <c r="E891" i="2"/>
  <c r="F891" i="2"/>
  <c r="G891" i="2" s="1"/>
  <c r="E892" i="2"/>
  <c r="F892" i="2"/>
  <c r="G892" i="2" s="1"/>
  <c r="E893" i="2"/>
  <c r="F893" i="2"/>
  <c r="G893" i="2" s="1"/>
  <c r="E894" i="2"/>
  <c r="F894" i="2"/>
  <c r="G894" i="2" s="1"/>
  <c r="E895" i="2"/>
  <c r="F895" i="2"/>
  <c r="G895" i="2" s="1"/>
  <c r="E896" i="2"/>
  <c r="F896" i="2"/>
  <c r="G896" i="2" s="1"/>
  <c r="E897" i="2"/>
  <c r="F897" i="2"/>
  <c r="G897" i="2" s="1"/>
  <c r="E898" i="2"/>
  <c r="F898" i="2"/>
  <c r="G898" i="2" s="1"/>
  <c r="E899" i="2"/>
  <c r="F899" i="2"/>
  <c r="G899" i="2" s="1"/>
  <c r="E900" i="2"/>
  <c r="F900" i="2"/>
  <c r="G900" i="2" s="1"/>
  <c r="E901" i="2"/>
  <c r="F901" i="2"/>
  <c r="G901" i="2" s="1"/>
  <c r="E902" i="2"/>
  <c r="F902" i="2"/>
  <c r="G902" i="2" s="1"/>
  <c r="E903" i="2"/>
  <c r="F903" i="2"/>
  <c r="G903" i="2" s="1"/>
  <c r="E904" i="2"/>
  <c r="F904" i="2"/>
  <c r="G904" i="2" s="1"/>
  <c r="E905" i="2"/>
  <c r="F905" i="2"/>
  <c r="G905" i="2" s="1"/>
  <c r="E906" i="2"/>
  <c r="F906" i="2"/>
  <c r="G906" i="2" s="1"/>
  <c r="E907" i="2"/>
  <c r="F907" i="2"/>
  <c r="G907" i="2" s="1"/>
  <c r="E908" i="2"/>
  <c r="F908" i="2"/>
  <c r="G908" i="2" s="1"/>
  <c r="E909" i="2"/>
  <c r="F909" i="2"/>
  <c r="G909" i="2" s="1"/>
  <c r="E910" i="2"/>
  <c r="F910" i="2"/>
  <c r="G910" i="2" s="1"/>
  <c r="E911" i="2"/>
  <c r="F911" i="2"/>
  <c r="G911" i="2" s="1"/>
  <c r="E912" i="2"/>
  <c r="F912" i="2"/>
  <c r="G912" i="2" s="1"/>
  <c r="E913" i="2"/>
  <c r="F913" i="2"/>
  <c r="G913" i="2" s="1"/>
  <c r="E914" i="2"/>
  <c r="F914" i="2"/>
  <c r="G914" i="2" s="1"/>
  <c r="E915" i="2"/>
  <c r="F915" i="2"/>
  <c r="G915" i="2" s="1"/>
  <c r="E916" i="2"/>
  <c r="F916" i="2"/>
  <c r="G916" i="2" s="1"/>
  <c r="E917" i="2"/>
  <c r="F917" i="2"/>
  <c r="G917" i="2" s="1"/>
  <c r="E918" i="2"/>
  <c r="F918" i="2"/>
  <c r="G918" i="2" s="1"/>
  <c r="E919" i="2"/>
  <c r="F919" i="2"/>
  <c r="G919" i="2" s="1"/>
  <c r="E920" i="2"/>
  <c r="F920" i="2"/>
  <c r="G920" i="2" s="1"/>
  <c r="E921" i="2"/>
  <c r="F921" i="2"/>
  <c r="G921" i="2" s="1"/>
  <c r="E922" i="2"/>
  <c r="F922" i="2"/>
  <c r="G922" i="2" s="1"/>
  <c r="E923" i="2"/>
  <c r="F923" i="2"/>
  <c r="G923" i="2" s="1"/>
  <c r="E924" i="2"/>
  <c r="F924" i="2"/>
  <c r="G924" i="2" s="1"/>
  <c r="E925" i="2"/>
  <c r="F925" i="2"/>
  <c r="G925" i="2" s="1"/>
  <c r="E926" i="2"/>
  <c r="F926" i="2"/>
  <c r="G926" i="2" s="1"/>
  <c r="E927" i="2"/>
  <c r="F927" i="2"/>
  <c r="G927" i="2" s="1"/>
  <c r="E928" i="2"/>
  <c r="F928" i="2"/>
  <c r="G928" i="2" s="1"/>
  <c r="E929" i="2"/>
  <c r="F929" i="2"/>
  <c r="G929" i="2" s="1"/>
  <c r="E930" i="2"/>
  <c r="F930" i="2"/>
  <c r="G930" i="2" s="1"/>
  <c r="E931" i="2"/>
  <c r="F931" i="2"/>
  <c r="G931" i="2" s="1"/>
  <c r="E932" i="2"/>
  <c r="F932" i="2"/>
  <c r="G932" i="2" s="1"/>
  <c r="E933" i="2"/>
  <c r="F933" i="2"/>
  <c r="G933" i="2" s="1"/>
  <c r="E934" i="2"/>
  <c r="F934" i="2"/>
  <c r="G934" i="2" s="1"/>
  <c r="E935" i="2"/>
  <c r="F935" i="2"/>
  <c r="G935" i="2" s="1"/>
  <c r="E936" i="2"/>
  <c r="F936" i="2"/>
  <c r="G936" i="2" s="1"/>
  <c r="E937" i="2"/>
  <c r="F937" i="2"/>
  <c r="G937" i="2" s="1"/>
  <c r="E938" i="2"/>
  <c r="F938" i="2"/>
  <c r="G938" i="2" s="1"/>
  <c r="E939" i="2"/>
  <c r="F939" i="2"/>
  <c r="G939" i="2" s="1"/>
  <c r="E940" i="2"/>
  <c r="F940" i="2"/>
  <c r="G940" i="2" s="1"/>
  <c r="E941" i="2"/>
  <c r="F941" i="2"/>
  <c r="G941" i="2" s="1"/>
  <c r="E942" i="2"/>
  <c r="F942" i="2"/>
  <c r="G942" i="2" s="1"/>
  <c r="E943" i="2"/>
  <c r="F943" i="2"/>
  <c r="G943" i="2" s="1"/>
  <c r="E944" i="2"/>
  <c r="F944" i="2"/>
  <c r="G944" i="2" s="1"/>
  <c r="E945" i="2"/>
  <c r="F945" i="2"/>
  <c r="G945" i="2" s="1"/>
  <c r="E946" i="2"/>
  <c r="F946" i="2"/>
  <c r="G946" i="2" s="1"/>
  <c r="E947" i="2"/>
  <c r="F947" i="2"/>
  <c r="G947" i="2" s="1"/>
  <c r="E948" i="2"/>
  <c r="F948" i="2"/>
  <c r="G948" i="2" s="1"/>
  <c r="E949" i="2"/>
  <c r="F949" i="2"/>
  <c r="G949" i="2" s="1"/>
  <c r="E950" i="2"/>
  <c r="F950" i="2"/>
  <c r="G950" i="2" s="1"/>
  <c r="E951" i="2"/>
  <c r="F951" i="2"/>
  <c r="G951" i="2" s="1"/>
  <c r="E952" i="2"/>
  <c r="F952" i="2"/>
  <c r="G952" i="2" s="1"/>
  <c r="E953" i="2"/>
  <c r="F953" i="2"/>
  <c r="G953" i="2" s="1"/>
  <c r="E954" i="2"/>
  <c r="F954" i="2"/>
  <c r="G954" i="2" s="1"/>
  <c r="E955" i="2"/>
  <c r="F955" i="2"/>
  <c r="G955" i="2" s="1"/>
  <c r="E956" i="2"/>
  <c r="F956" i="2"/>
  <c r="G956" i="2" s="1"/>
  <c r="E957" i="2"/>
  <c r="F957" i="2"/>
  <c r="G957" i="2" s="1"/>
  <c r="E958" i="2"/>
  <c r="F958" i="2"/>
  <c r="G958" i="2" s="1"/>
  <c r="E959" i="2"/>
  <c r="F959" i="2"/>
  <c r="G959" i="2" s="1"/>
  <c r="E960" i="2"/>
  <c r="F960" i="2"/>
  <c r="G960" i="2" s="1"/>
  <c r="E961" i="2"/>
  <c r="F961" i="2"/>
  <c r="G961" i="2" s="1"/>
  <c r="E962" i="2"/>
  <c r="F962" i="2"/>
  <c r="G962" i="2" s="1"/>
  <c r="E963" i="2"/>
  <c r="F963" i="2"/>
  <c r="G963" i="2" s="1"/>
  <c r="E964" i="2"/>
  <c r="F964" i="2"/>
  <c r="G964" i="2" s="1"/>
  <c r="E965" i="2"/>
  <c r="F965" i="2"/>
  <c r="G965" i="2" s="1"/>
  <c r="E966" i="2"/>
  <c r="F966" i="2"/>
  <c r="G966" i="2" s="1"/>
  <c r="E967" i="2"/>
  <c r="F967" i="2"/>
  <c r="G967" i="2" s="1"/>
  <c r="E968" i="2"/>
  <c r="F968" i="2"/>
  <c r="G968" i="2" s="1"/>
  <c r="E969" i="2"/>
  <c r="F969" i="2"/>
  <c r="G969" i="2" s="1"/>
  <c r="E970" i="2"/>
  <c r="F970" i="2"/>
  <c r="G970" i="2" s="1"/>
  <c r="E971" i="2"/>
  <c r="F971" i="2"/>
  <c r="G971" i="2" s="1"/>
  <c r="E972" i="2"/>
  <c r="F972" i="2"/>
  <c r="G972" i="2" s="1"/>
  <c r="E973" i="2"/>
  <c r="F973" i="2"/>
  <c r="G973" i="2" s="1"/>
  <c r="E974" i="2"/>
  <c r="F974" i="2"/>
  <c r="G974" i="2" s="1"/>
  <c r="E975" i="2"/>
  <c r="F975" i="2"/>
  <c r="G975" i="2" s="1"/>
  <c r="E976" i="2"/>
  <c r="F976" i="2"/>
  <c r="G976" i="2" s="1"/>
  <c r="E977" i="2"/>
  <c r="F977" i="2"/>
  <c r="G977" i="2" s="1"/>
  <c r="E978" i="2"/>
  <c r="F978" i="2"/>
  <c r="G978" i="2" s="1"/>
  <c r="E979" i="2"/>
  <c r="F979" i="2"/>
  <c r="G979" i="2" s="1"/>
  <c r="E980" i="2"/>
  <c r="F980" i="2"/>
  <c r="G980" i="2" s="1"/>
  <c r="E981" i="2"/>
  <c r="F981" i="2"/>
  <c r="G981" i="2" s="1"/>
  <c r="E982" i="2"/>
  <c r="F982" i="2"/>
  <c r="G982" i="2" s="1"/>
  <c r="E983" i="2"/>
  <c r="F983" i="2"/>
  <c r="G983" i="2" s="1"/>
  <c r="E984" i="2"/>
  <c r="F984" i="2"/>
  <c r="G984" i="2" s="1"/>
  <c r="E985" i="2"/>
  <c r="F985" i="2"/>
  <c r="G985" i="2" s="1"/>
  <c r="E986" i="2"/>
  <c r="F986" i="2"/>
  <c r="G986" i="2" s="1"/>
  <c r="E987" i="2"/>
  <c r="F987" i="2"/>
  <c r="G987" i="2" s="1"/>
  <c r="E988" i="2"/>
  <c r="F988" i="2"/>
  <c r="G988" i="2" s="1"/>
  <c r="E989" i="2"/>
  <c r="F989" i="2"/>
  <c r="G989" i="2" s="1"/>
  <c r="E990" i="2"/>
  <c r="F990" i="2"/>
  <c r="G990" i="2" s="1"/>
  <c r="E991" i="2"/>
  <c r="F991" i="2"/>
  <c r="G991" i="2" s="1"/>
  <c r="E992" i="2"/>
  <c r="F992" i="2"/>
  <c r="G992" i="2" s="1"/>
  <c r="E993" i="2"/>
  <c r="F993" i="2"/>
  <c r="G993" i="2" s="1"/>
  <c r="E994" i="2"/>
  <c r="F994" i="2"/>
  <c r="G994" i="2" s="1"/>
  <c r="E995" i="2"/>
  <c r="F995" i="2"/>
  <c r="G995" i="2" s="1"/>
  <c r="E996" i="2"/>
  <c r="F996" i="2"/>
  <c r="G996" i="2" s="1"/>
  <c r="E997" i="2"/>
  <c r="F997" i="2"/>
  <c r="G997" i="2" s="1"/>
  <c r="E998" i="2"/>
  <c r="F998" i="2"/>
  <c r="G998" i="2" s="1"/>
  <c r="E999" i="2"/>
  <c r="F999" i="2"/>
  <c r="G999" i="2" s="1"/>
  <c r="E1000" i="2"/>
  <c r="F1000" i="2"/>
  <c r="G1000" i="2" s="1"/>
  <c r="E1001" i="2"/>
  <c r="F1001" i="2"/>
  <c r="G1001" i="2" s="1"/>
  <c r="E1002" i="2"/>
  <c r="F1002" i="2"/>
  <c r="G1002" i="2" s="1"/>
  <c r="E1003" i="2"/>
  <c r="F1003" i="2"/>
  <c r="G1003" i="2" s="1"/>
  <c r="E1004" i="2"/>
  <c r="F1004" i="2"/>
  <c r="G1004" i="2" s="1"/>
  <c r="E1005" i="2"/>
  <c r="F1005" i="2"/>
  <c r="G1005" i="2" s="1"/>
  <c r="E1006" i="2"/>
  <c r="F1006" i="2"/>
  <c r="G1006" i="2" s="1"/>
  <c r="E1007" i="2"/>
  <c r="F1007" i="2"/>
  <c r="G1007" i="2" s="1"/>
  <c r="E1008" i="2"/>
  <c r="F1008" i="2"/>
  <c r="G1008" i="2" s="1"/>
  <c r="E1009" i="2"/>
  <c r="F1009" i="2"/>
  <c r="G1009" i="2" s="1"/>
  <c r="E1010" i="2"/>
  <c r="F1010" i="2"/>
  <c r="G1010" i="2" s="1"/>
  <c r="E1011" i="2"/>
  <c r="F1011" i="2"/>
  <c r="G1011" i="2" s="1"/>
  <c r="E1012" i="2"/>
  <c r="F1012" i="2"/>
  <c r="G1012" i="2" s="1"/>
  <c r="E1013" i="2"/>
  <c r="F1013" i="2"/>
  <c r="G1013" i="2" s="1"/>
  <c r="E1014" i="2"/>
  <c r="F1014" i="2"/>
  <c r="G1014" i="2" s="1"/>
  <c r="E1015" i="2"/>
  <c r="F1015" i="2"/>
  <c r="G1015" i="2" s="1"/>
  <c r="E1016" i="2"/>
  <c r="F1016" i="2"/>
  <c r="G1016" i="2" s="1"/>
  <c r="E1017" i="2"/>
  <c r="F1017" i="2"/>
  <c r="G1017" i="2" s="1"/>
  <c r="E1018" i="2"/>
  <c r="F1018" i="2"/>
  <c r="G1018" i="2" s="1"/>
  <c r="E1019" i="2"/>
  <c r="F1019" i="2"/>
  <c r="G1019" i="2" s="1"/>
  <c r="E1020" i="2"/>
  <c r="F1020" i="2"/>
  <c r="G1020" i="2" s="1"/>
  <c r="E1021" i="2"/>
  <c r="F1021" i="2"/>
  <c r="G1021" i="2" s="1"/>
  <c r="E1022" i="2"/>
  <c r="F1022" i="2"/>
  <c r="G1022" i="2" s="1"/>
  <c r="E1023" i="2"/>
  <c r="F1023" i="2"/>
  <c r="G1023" i="2" s="1"/>
  <c r="E1024" i="2"/>
  <c r="F1024" i="2"/>
  <c r="G1024" i="2" s="1"/>
  <c r="E1025" i="2"/>
  <c r="F1025" i="2"/>
  <c r="G1025" i="2" s="1"/>
  <c r="E1026" i="2"/>
  <c r="F1026" i="2"/>
  <c r="G1026" i="2" s="1"/>
  <c r="E1027" i="2"/>
  <c r="F1027" i="2"/>
  <c r="G1027" i="2" s="1"/>
  <c r="E1028" i="2"/>
  <c r="F1028" i="2"/>
  <c r="G1028" i="2" s="1"/>
  <c r="E1029" i="2"/>
  <c r="F1029" i="2"/>
  <c r="G1029" i="2" s="1"/>
  <c r="E1030" i="2"/>
  <c r="F1030" i="2"/>
  <c r="G1030" i="2" s="1"/>
  <c r="E1031" i="2"/>
  <c r="F1031" i="2"/>
  <c r="G1031" i="2" s="1"/>
  <c r="E1032" i="2"/>
  <c r="F1032" i="2"/>
  <c r="G1032" i="2" s="1"/>
  <c r="E1033" i="2"/>
  <c r="F1033" i="2"/>
  <c r="G1033" i="2" s="1"/>
  <c r="E1034" i="2"/>
  <c r="F1034" i="2"/>
  <c r="G1034" i="2" s="1"/>
  <c r="E1035" i="2"/>
  <c r="F1035" i="2"/>
  <c r="G1035" i="2" s="1"/>
  <c r="E1036" i="2"/>
  <c r="F1036" i="2"/>
  <c r="G1036" i="2" s="1"/>
  <c r="E1037" i="2"/>
  <c r="F1037" i="2"/>
  <c r="G1037" i="2" s="1"/>
  <c r="E1038" i="2"/>
  <c r="F1038" i="2"/>
  <c r="G1038" i="2" s="1"/>
  <c r="E1039" i="2"/>
  <c r="F1039" i="2"/>
  <c r="G1039" i="2" s="1"/>
  <c r="E1040" i="2"/>
  <c r="F1040" i="2"/>
  <c r="G1040" i="2" s="1"/>
  <c r="E1041" i="2"/>
  <c r="F1041" i="2"/>
  <c r="G1041" i="2"/>
  <c r="E1042" i="2"/>
  <c r="F1042" i="2"/>
  <c r="G1042" i="2" s="1"/>
  <c r="E1043" i="2"/>
  <c r="F1043" i="2"/>
  <c r="G1043" i="2" s="1"/>
  <c r="E1044" i="2"/>
  <c r="F1044" i="2"/>
  <c r="G1044" i="2" s="1"/>
  <c r="E1045" i="2"/>
  <c r="F1045" i="2"/>
  <c r="G1045" i="2" s="1"/>
  <c r="E1046" i="2"/>
  <c r="F1046" i="2"/>
  <c r="G1046" i="2" s="1"/>
  <c r="E1047" i="2"/>
  <c r="F1047" i="2"/>
  <c r="G1047" i="2" s="1"/>
  <c r="E1048" i="2"/>
  <c r="F1048" i="2"/>
  <c r="G1048" i="2" s="1"/>
  <c r="E1049" i="2"/>
  <c r="F1049" i="2"/>
  <c r="G1049" i="2" s="1"/>
  <c r="E1050" i="2"/>
  <c r="F1050" i="2"/>
  <c r="G1050" i="2" s="1"/>
  <c r="E1051" i="2"/>
  <c r="F1051" i="2"/>
  <c r="G1051" i="2" s="1"/>
  <c r="E1052" i="2"/>
  <c r="F1052" i="2"/>
  <c r="G1052" i="2" s="1"/>
  <c r="E1053" i="2"/>
  <c r="F1053" i="2"/>
  <c r="G1053" i="2" s="1"/>
  <c r="E1054" i="2"/>
  <c r="F1054" i="2"/>
  <c r="G1054" i="2" s="1"/>
  <c r="E1055" i="2"/>
  <c r="F1055" i="2"/>
  <c r="G1055" i="2" s="1"/>
  <c r="E1056" i="2"/>
  <c r="F1056" i="2"/>
  <c r="G1056" i="2" s="1"/>
  <c r="E1057" i="2"/>
  <c r="F1057" i="2"/>
  <c r="G1057" i="2" s="1"/>
  <c r="E1058" i="2"/>
  <c r="F1058" i="2"/>
  <c r="G1058" i="2" s="1"/>
  <c r="E1059" i="2"/>
  <c r="F1059" i="2"/>
  <c r="G1059" i="2" s="1"/>
  <c r="E1060" i="2"/>
  <c r="F1060" i="2"/>
  <c r="G1060" i="2" s="1"/>
  <c r="E1061" i="2"/>
  <c r="F1061" i="2"/>
  <c r="G1061" i="2" s="1"/>
  <c r="E1062" i="2"/>
  <c r="F1062" i="2"/>
  <c r="G1062" i="2" s="1"/>
  <c r="E1063" i="2"/>
  <c r="F1063" i="2"/>
  <c r="G1063" i="2" s="1"/>
  <c r="E1064" i="2"/>
  <c r="F1064" i="2"/>
  <c r="G1064" i="2" s="1"/>
  <c r="E1065" i="2"/>
  <c r="F1065" i="2"/>
  <c r="G1065" i="2" s="1"/>
  <c r="E1066" i="2"/>
  <c r="F1066" i="2"/>
  <c r="G1066" i="2" s="1"/>
  <c r="E1067" i="2"/>
  <c r="F1067" i="2"/>
  <c r="G1067" i="2" s="1"/>
  <c r="E1068" i="2"/>
  <c r="F1068" i="2"/>
  <c r="G1068" i="2" s="1"/>
  <c r="E1069" i="2"/>
  <c r="F1069" i="2"/>
  <c r="G1069" i="2" s="1"/>
  <c r="E1070" i="2"/>
  <c r="F1070" i="2"/>
  <c r="G1070" i="2" s="1"/>
  <c r="E1071" i="2"/>
  <c r="F1071" i="2"/>
  <c r="G1071" i="2" s="1"/>
  <c r="E1072" i="2"/>
  <c r="F1072" i="2"/>
  <c r="G1072" i="2" s="1"/>
  <c r="E1073" i="2"/>
  <c r="F1073" i="2"/>
  <c r="G1073" i="2" s="1"/>
  <c r="E1074" i="2"/>
  <c r="F1074" i="2"/>
  <c r="G1074" i="2" s="1"/>
  <c r="E1075" i="2"/>
  <c r="F1075" i="2"/>
  <c r="G1075" i="2" s="1"/>
  <c r="E1076" i="2"/>
  <c r="F1076" i="2"/>
  <c r="G1076" i="2" s="1"/>
  <c r="E1077" i="2"/>
  <c r="F1077" i="2"/>
  <c r="G1077" i="2" s="1"/>
  <c r="E1078" i="2"/>
  <c r="F1078" i="2"/>
  <c r="G1078" i="2" s="1"/>
  <c r="E1079" i="2"/>
  <c r="F1079" i="2"/>
  <c r="G1079" i="2" s="1"/>
  <c r="E1080" i="2"/>
  <c r="F1080" i="2"/>
  <c r="G1080" i="2" s="1"/>
  <c r="E1081" i="2"/>
  <c r="F1081" i="2"/>
  <c r="G1081" i="2" s="1"/>
  <c r="E1082" i="2"/>
  <c r="F1082" i="2"/>
  <c r="G1082" i="2" s="1"/>
  <c r="E1083" i="2"/>
  <c r="F1083" i="2"/>
  <c r="G1083" i="2" s="1"/>
  <c r="E1084" i="2"/>
  <c r="F1084" i="2"/>
  <c r="G1084" i="2" s="1"/>
  <c r="E1085" i="2"/>
  <c r="F1085" i="2"/>
  <c r="G1085" i="2" s="1"/>
  <c r="E1086" i="2"/>
  <c r="F1086" i="2"/>
  <c r="G1086" i="2" s="1"/>
  <c r="E1087" i="2"/>
  <c r="F1087" i="2"/>
  <c r="G1087" i="2" s="1"/>
  <c r="E1088" i="2"/>
  <c r="F1088" i="2"/>
  <c r="G1088" i="2" s="1"/>
  <c r="E1089" i="2"/>
  <c r="F1089" i="2"/>
  <c r="G1089" i="2" s="1"/>
  <c r="E1090" i="2"/>
  <c r="F1090" i="2"/>
  <c r="G1090" i="2" s="1"/>
  <c r="E1091" i="2"/>
  <c r="F1091" i="2"/>
  <c r="G1091" i="2" s="1"/>
  <c r="E1092" i="2"/>
  <c r="F1092" i="2"/>
  <c r="G1092" i="2" s="1"/>
  <c r="E1093" i="2"/>
  <c r="F1093" i="2"/>
  <c r="G1093" i="2" s="1"/>
  <c r="E1094" i="2"/>
  <c r="F1094" i="2"/>
  <c r="G1094" i="2" s="1"/>
  <c r="E1095" i="2"/>
  <c r="F1095" i="2"/>
  <c r="G1095" i="2" s="1"/>
  <c r="E1096" i="2"/>
  <c r="F1096" i="2"/>
  <c r="G1096" i="2" s="1"/>
  <c r="E1097" i="2"/>
  <c r="F1097" i="2"/>
  <c r="G1097" i="2" s="1"/>
  <c r="E1098" i="2"/>
  <c r="F1098" i="2"/>
  <c r="G1098" i="2" s="1"/>
  <c r="E1099" i="2"/>
  <c r="F1099" i="2"/>
  <c r="G1099" i="2" s="1"/>
  <c r="E1100" i="2"/>
  <c r="F1100" i="2"/>
  <c r="G1100" i="2" s="1"/>
  <c r="E1101" i="2"/>
  <c r="F1101" i="2"/>
  <c r="G1101" i="2" s="1"/>
  <c r="E1102" i="2"/>
  <c r="F1102" i="2"/>
  <c r="G1102" i="2" s="1"/>
  <c r="E1103" i="2"/>
  <c r="F1103" i="2"/>
  <c r="G1103" i="2" s="1"/>
  <c r="E1104" i="2"/>
  <c r="F1104" i="2"/>
  <c r="G1104" i="2" s="1"/>
  <c r="E1105" i="2"/>
  <c r="F1105" i="2"/>
  <c r="G1105" i="2" s="1"/>
  <c r="E1106" i="2"/>
  <c r="F1106" i="2"/>
  <c r="G1106" i="2" s="1"/>
  <c r="E1107" i="2"/>
  <c r="F1107" i="2"/>
  <c r="G1107" i="2" s="1"/>
  <c r="E1108" i="2"/>
  <c r="F1108" i="2"/>
  <c r="G1108" i="2" s="1"/>
  <c r="E1109" i="2"/>
  <c r="F1109" i="2"/>
  <c r="G1109" i="2" s="1"/>
  <c r="E1110" i="2"/>
  <c r="F1110" i="2"/>
  <c r="G1110" i="2" s="1"/>
  <c r="E1111" i="2"/>
  <c r="F1111" i="2"/>
  <c r="G1111" i="2" s="1"/>
  <c r="E1112" i="2"/>
  <c r="F1112" i="2"/>
  <c r="G1112" i="2" s="1"/>
  <c r="E1113" i="2"/>
  <c r="F1113" i="2"/>
  <c r="G1113" i="2" s="1"/>
  <c r="E1114" i="2"/>
  <c r="F1114" i="2"/>
  <c r="G1114" i="2" s="1"/>
  <c r="E1115" i="2"/>
  <c r="F1115" i="2"/>
  <c r="G1115" i="2" s="1"/>
  <c r="E1116" i="2"/>
  <c r="F1116" i="2"/>
  <c r="G1116" i="2" s="1"/>
  <c r="E1117" i="2"/>
  <c r="F1117" i="2"/>
  <c r="G1117" i="2" s="1"/>
  <c r="E1118" i="2"/>
  <c r="F1118" i="2"/>
  <c r="G1118" i="2" s="1"/>
  <c r="E1119" i="2"/>
  <c r="F1119" i="2"/>
  <c r="G1119" i="2" s="1"/>
  <c r="E1120" i="2"/>
  <c r="F1120" i="2"/>
  <c r="G1120" i="2" s="1"/>
  <c r="E1121" i="2"/>
  <c r="F1121" i="2"/>
  <c r="G1121" i="2" s="1"/>
  <c r="E1122" i="2"/>
  <c r="F1122" i="2"/>
  <c r="G1122" i="2" s="1"/>
  <c r="E1123" i="2"/>
  <c r="F1123" i="2"/>
  <c r="G1123" i="2" s="1"/>
  <c r="E1124" i="2"/>
  <c r="F1124" i="2"/>
  <c r="G1124" i="2" s="1"/>
  <c r="E1125" i="2"/>
  <c r="F1125" i="2"/>
  <c r="G1125" i="2" s="1"/>
  <c r="E1126" i="2"/>
  <c r="F1126" i="2"/>
  <c r="G1126" i="2" s="1"/>
  <c r="E1127" i="2"/>
  <c r="F1127" i="2"/>
  <c r="G1127" i="2" s="1"/>
  <c r="E1128" i="2"/>
  <c r="F1128" i="2"/>
  <c r="G1128" i="2" s="1"/>
  <c r="E1129" i="2"/>
  <c r="F1129" i="2"/>
  <c r="G1129" i="2" s="1"/>
  <c r="E1130" i="2"/>
  <c r="F1130" i="2"/>
  <c r="G1130" i="2" s="1"/>
  <c r="E1131" i="2"/>
  <c r="F1131" i="2"/>
  <c r="G1131" i="2" s="1"/>
  <c r="E1132" i="2"/>
  <c r="F1132" i="2"/>
  <c r="G1132" i="2" s="1"/>
  <c r="E1133" i="2"/>
  <c r="F1133" i="2"/>
  <c r="G1133" i="2" s="1"/>
  <c r="E1134" i="2"/>
  <c r="F1134" i="2"/>
  <c r="G1134" i="2" s="1"/>
  <c r="E1135" i="2"/>
  <c r="F1135" i="2"/>
  <c r="G1135" i="2" s="1"/>
  <c r="E1136" i="2"/>
  <c r="F1136" i="2"/>
  <c r="G1136" i="2" s="1"/>
  <c r="E1137" i="2"/>
  <c r="F1137" i="2"/>
  <c r="G1137" i="2" s="1"/>
  <c r="E1138" i="2"/>
  <c r="F1138" i="2"/>
  <c r="G1138" i="2" s="1"/>
  <c r="E1139" i="2"/>
  <c r="F1139" i="2"/>
  <c r="G1139" i="2" s="1"/>
  <c r="E1140" i="2"/>
  <c r="F1140" i="2"/>
  <c r="G1140" i="2" s="1"/>
  <c r="E1141" i="2"/>
  <c r="F1141" i="2"/>
  <c r="G1141" i="2" s="1"/>
  <c r="E1142" i="2"/>
  <c r="F1142" i="2"/>
  <c r="G1142" i="2" s="1"/>
  <c r="E1143" i="2"/>
  <c r="F1143" i="2"/>
  <c r="G1143" i="2" s="1"/>
  <c r="E1144" i="2"/>
  <c r="F1144" i="2"/>
  <c r="G1144" i="2" s="1"/>
  <c r="E1145" i="2"/>
  <c r="F1145" i="2"/>
  <c r="G1145" i="2" s="1"/>
  <c r="E1146" i="2"/>
  <c r="F1146" i="2"/>
  <c r="G1146" i="2" s="1"/>
  <c r="E1147" i="2"/>
  <c r="F1147" i="2"/>
  <c r="G1147" i="2" s="1"/>
  <c r="E1148" i="2"/>
  <c r="F1148" i="2"/>
  <c r="G1148" i="2" s="1"/>
  <c r="E1149" i="2"/>
  <c r="F1149" i="2"/>
  <c r="G1149" i="2" s="1"/>
  <c r="E1150" i="2"/>
  <c r="F1150" i="2"/>
  <c r="G1150" i="2" s="1"/>
  <c r="E1151" i="2"/>
  <c r="F1151" i="2"/>
  <c r="G1151" i="2" s="1"/>
  <c r="E1152" i="2"/>
  <c r="F1152" i="2"/>
  <c r="G1152" i="2" s="1"/>
  <c r="E1153" i="2"/>
  <c r="F1153" i="2"/>
  <c r="G1153" i="2" s="1"/>
  <c r="E1154" i="2"/>
  <c r="F1154" i="2"/>
  <c r="G1154" i="2" s="1"/>
  <c r="E1155" i="2"/>
  <c r="F1155" i="2"/>
  <c r="G1155" i="2" s="1"/>
  <c r="E1156" i="2"/>
  <c r="F1156" i="2"/>
  <c r="G1156" i="2" s="1"/>
  <c r="E1157" i="2"/>
  <c r="F1157" i="2"/>
  <c r="G1157" i="2" s="1"/>
  <c r="E1158" i="2"/>
  <c r="F1158" i="2"/>
  <c r="G1158" i="2" s="1"/>
  <c r="E1159" i="2"/>
  <c r="F1159" i="2"/>
  <c r="G1159" i="2" s="1"/>
  <c r="E1160" i="2"/>
  <c r="F1160" i="2"/>
  <c r="G1160" i="2" s="1"/>
  <c r="E1161" i="2"/>
  <c r="F1161" i="2"/>
  <c r="G1161" i="2" s="1"/>
  <c r="E1162" i="2"/>
  <c r="F1162" i="2"/>
  <c r="G1162" i="2" s="1"/>
  <c r="E1163" i="2"/>
  <c r="F1163" i="2"/>
  <c r="G1163" i="2" s="1"/>
  <c r="E1164" i="2"/>
  <c r="F1164" i="2"/>
  <c r="G1164" i="2" s="1"/>
  <c r="E1165" i="2"/>
  <c r="F1165" i="2"/>
  <c r="G1165" i="2" s="1"/>
  <c r="E1166" i="2"/>
  <c r="F1166" i="2"/>
  <c r="G1166" i="2" s="1"/>
  <c r="E1167" i="2"/>
  <c r="F1167" i="2"/>
  <c r="G1167" i="2" s="1"/>
  <c r="E1168" i="2"/>
  <c r="F1168" i="2"/>
  <c r="G1168" i="2" s="1"/>
  <c r="E1169" i="2"/>
  <c r="F1169" i="2"/>
  <c r="G1169" i="2" s="1"/>
  <c r="E1170" i="2"/>
  <c r="F1170" i="2"/>
  <c r="G1170" i="2" s="1"/>
  <c r="E1171" i="2"/>
  <c r="F1171" i="2"/>
  <c r="G1171" i="2" s="1"/>
  <c r="E1172" i="2"/>
  <c r="F1172" i="2"/>
  <c r="G1172" i="2" s="1"/>
  <c r="E1173" i="2"/>
  <c r="F1173" i="2"/>
  <c r="G1173" i="2" s="1"/>
  <c r="E1174" i="2"/>
  <c r="F1174" i="2"/>
  <c r="G1174" i="2" s="1"/>
  <c r="E1175" i="2"/>
  <c r="F1175" i="2"/>
  <c r="G1175" i="2" s="1"/>
  <c r="E1176" i="2"/>
  <c r="F1176" i="2"/>
  <c r="G1176" i="2" s="1"/>
  <c r="E1177" i="2"/>
  <c r="F1177" i="2"/>
  <c r="G1177" i="2" s="1"/>
  <c r="E1178" i="2"/>
  <c r="F1178" i="2"/>
  <c r="G1178" i="2" s="1"/>
  <c r="E1179" i="2"/>
  <c r="F1179" i="2"/>
  <c r="G1179" i="2" s="1"/>
  <c r="E1180" i="2"/>
  <c r="F1180" i="2"/>
  <c r="G1180" i="2" s="1"/>
  <c r="E1181" i="2"/>
  <c r="F1181" i="2"/>
  <c r="G1181" i="2" s="1"/>
  <c r="E1182" i="2"/>
  <c r="F1182" i="2"/>
  <c r="G1182" i="2" s="1"/>
  <c r="E1183" i="2"/>
  <c r="F1183" i="2"/>
  <c r="G1183" i="2" s="1"/>
  <c r="E1184" i="2"/>
  <c r="F1184" i="2"/>
  <c r="G1184" i="2" s="1"/>
  <c r="E1185" i="2"/>
  <c r="F1185" i="2"/>
  <c r="G1185" i="2" s="1"/>
  <c r="E1186" i="2"/>
  <c r="F1186" i="2"/>
  <c r="G1186" i="2" s="1"/>
  <c r="E1187" i="2"/>
  <c r="F1187" i="2"/>
  <c r="G1187" i="2" s="1"/>
  <c r="E1188" i="2"/>
  <c r="F1188" i="2"/>
  <c r="G1188" i="2" s="1"/>
  <c r="E1189" i="2"/>
  <c r="F1189" i="2"/>
  <c r="G1189" i="2" s="1"/>
  <c r="E1190" i="2"/>
  <c r="F1190" i="2"/>
  <c r="G1190" i="2" s="1"/>
  <c r="E1191" i="2"/>
  <c r="F1191" i="2"/>
  <c r="G1191" i="2" s="1"/>
  <c r="E1192" i="2"/>
  <c r="F1192" i="2"/>
  <c r="G1192" i="2" s="1"/>
  <c r="E1193" i="2"/>
  <c r="F1193" i="2"/>
  <c r="G1193" i="2" s="1"/>
  <c r="E1194" i="2"/>
  <c r="F1194" i="2"/>
  <c r="G1194" i="2" s="1"/>
  <c r="E1195" i="2"/>
  <c r="F1195" i="2"/>
  <c r="G1195" i="2" s="1"/>
  <c r="E1196" i="2"/>
  <c r="F1196" i="2"/>
  <c r="G1196" i="2" s="1"/>
  <c r="E1197" i="2"/>
  <c r="F1197" i="2"/>
  <c r="G1197" i="2" s="1"/>
  <c r="E1198" i="2"/>
  <c r="F1198" i="2"/>
  <c r="G1198" i="2" s="1"/>
  <c r="E1199" i="2"/>
  <c r="F1199" i="2"/>
  <c r="G1199" i="2" s="1"/>
  <c r="E1200" i="2"/>
  <c r="F1200" i="2"/>
  <c r="G1200" i="2" s="1"/>
  <c r="E1201" i="2"/>
  <c r="F1201" i="2"/>
  <c r="G1201" i="2" s="1"/>
  <c r="E1202" i="2"/>
  <c r="F1202" i="2"/>
  <c r="G1202" i="2" s="1"/>
  <c r="E1203" i="2"/>
  <c r="F1203" i="2"/>
  <c r="G1203" i="2" s="1"/>
  <c r="E1204" i="2"/>
  <c r="F1204" i="2"/>
  <c r="G1204" i="2" s="1"/>
  <c r="E1205" i="2"/>
  <c r="F1205" i="2"/>
  <c r="G1205" i="2" s="1"/>
  <c r="E1206" i="2"/>
  <c r="F1206" i="2"/>
  <c r="G1206" i="2" s="1"/>
  <c r="E1207" i="2"/>
  <c r="F1207" i="2"/>
  <c r="G1207" i="2" s="1"/>
  <c r="E1208" i="2"/>
  <c r="F1208" i="2"/>
  <c r="G1208" i="2" s="1"/>
  <c r="E1209" i="2"/>
  <c r="F1209" i="2"/>
  <c r="G1209" i="2" s="1"/>
  <c r="E1210" i="2"/>
  <c r="F1210" i="2"/>
  <c r="G1210" i="2" s="1"/>
  <c r="E1211" i="2"/>
  <c r="F1211" i="2"/>
  <c r="G1211" i="2" s="1"/>
  <c r="E1212" i="2"/>
  <c r="F1212" i="2"/>
  <c r="G1212" i="2" s="1"/>
  <c r="E1213" i="2"/>
  <c r="F1213" i="2"/>
  <c r="G1213" i="2" s="1"/>
  <c r="E1214" i="2"/>
  <c r="F1214" i="2"/>
  <c r="G1214" i="2" s="1"/>
  <c r="E1215" i="2"/>
  <c r="F1215" i="2"/>
  <c r="G1215" i="2" s="1"/>
  <c r="E1216" i="2"/>
  <c r="F1216" i="2"/>
  <c r="G1216" i="2" s="1"/>
  <c r="E1217" i="2"/>
  <c r="F1217" i="2"/>
  <c r="G1217" i="2" s="1"/>
  <c r="E1218" i="2"/>
  <c r="F1218" i="2"/>
  <c r="G1218" i="2" s="1"/>
  <c r="E1219" i="2"/>
  <c r="F1219" i="2"/>
  <c r="G1219" i="2" s="1"/>
  <c r="E1220" i="2"/>
  <c r="F1220" i="2"/>
  <c r="G1220" i="2" s="1"/>
  <c r="E1221" i="2"/>
  <c r="F1221" i="2"/>
  <c r="G1221" i="2" s="1"/>
  <c r="E1222" i="2"/>
  <c r="F1222" i="2"/>
  <c r="G1222" i="2" s="1"/>
  <c r="E1223" i="2"/>
  <c r="F1223" i="2"/>
  <c r="G1223" i="2" s="1"/>
  <c r="E1224" i="2"/>
  <c r="F1224" i="2"/>
  <c r="G1224" i="2" s="1"/>
  <c r="E1225" i="2"/>
  <c r="F1225" i="2"/>
  <c r="G1225" i="2" s="1"/>
  <c r="E1226" i="2"/>
  <c r="F1226" i="2"/>
  <c r="G1226" i="2" s="1"/>
  <c r="E1227" i="2"/>
  <c r="F1227" i="2"/>
  <c r="G1227" i="2" s="1"/>
  <c r="E1228" i="2"/>
  <c r="F1228" i="2"/>
  <c r="G1228" i="2" s="1"/>
  <c r="E1229" i="2"/>
  <c r="F1229" i="2"/>
  <c r="G1229" i="2" s="1"/>
  <c r="E1230" i="2"/>
  <c r="F1230" i="2"/>
  <c r="G1230" i="2" s="1"/>
  <c r="E1231" i="2"/>
  <c r="F1231" i="2"/>
  <c r="G1231" i="2" s="1"/>
  <c r="E1232" i="2"/>
  <c r="F1232" i="2"/>
  <c r="G1232" i="2" s="1"/>
  <c r="E1233" i="2"/>
  <c r="F1233" i="2"/>
  <c r="G1233" i="2" s="1"/>
  <c r="E1234" i="2"/>
  <c r="F1234" i="2"/>
  <c r="G1234" i="2" s="1"/>
  <c r="E1235" i="2"/>
  <c r="F1235" i="2"/>
  <c r="G1235" i="2" s="1"/>
  <c r="E1236" i="2"/>
  <c r="F1236" i="2"/>
  <c r="G1236" i="2" s="1"/>
  <c r="E1237" i="2"/>
  <c r="F1237" i="2"/>
  <c r="G1237" i="2" s="1"/>
  <c r="E1238" i="2"/>
  <c r="F1238" i="2"/>
  <c r="G1238" i="2" s="1"/>
  <c r="E1239" i="2"/>
  <c r="F1239" i="2"/>
  <c r="G1239" i="2" s="1"/>
  <c r="E1240" i="2"/>
  <c r="F1240" i="2"/>
  <c r="G1240" i="2" s="1"/>
  <c r="E1241" i="2"/>
  <c r="F1241" i="2"/>
  <c r="G1241" i="2" s="1"/>
  <c r="E1242" i="2"/>
  <c r="F1242" i="2"/>
  <c r="G1242" i="2" s="1"/>
  <c r="E1243" i="2"/>
  <c r="F1243" i="2"/>
  <c r="G1243" i="2" s="1"/>
  <c r="E1244" i="2"/>
  <c r="F1244" i="2"/>
  <c r="G1244" i="2" s="1"/>
  <c r="E1245" i="2"/>
  <c r="F1245" i="2"/>
  <c r="G1245" i="2" s="1"/>
  <c r="E1246" i="2"/>
  <c r="F1246" i="2"/>
  <c r="G1246" i="2" s="1"/>
  <c r="E1247" i="2"/>
  <c r="F1247" i="2"/>
  <c r="G1247" i="2" s="1"/>
  <c r="E1248" i="2"/>
  <c r="F1248" i="2"/>
  <c r="G1248" i="2" s="1"/>
  <c r="E1249" i="2"/>
  <c r="F1249" i="2"/>
  <c r="G1249" i="2" s="1"/>
  <c r="E1250" i="2"/>
  <c r="F1250" i="2"/>
  <c r="G1250" i="2" s="1"/>
  <c r="E1251" i="2"/>
  <c r="F1251" i="2"/>
  <c r="G1251" i="2" s="1"/>
  <c r="E1252" i="2"/>
  <c r="F1252" i="2"/>
  <c r="G1252" i="2" s="1"/>
  <c r="E1253" i="2"/>
  <c r="F1253" i="2"/>
  <c r="G1253" i="2" s="1"/>
  <c r="E1254" i="2"/>
  <c r="F1254" i="2"/>
  <c r="G1254" i="2" s="1"/>
  <c r="E1255" i="2"/>
  <c r="F1255" i="2"/>
  <c r="G1255" i="2" s="1"/>
  <c r="E1256" i="2"/>
  <c r="F1256" i="2"/>
  <c r="G1256" i="2" s="1"/>
  <c r="E1257" i="2"/>
  <c r="F1257" i="2"/>
  <c r="G1257" i="2" s="1"/>
  <c r="E1258" i="2"/>
  <c r="F1258" i="2"/>
  <c r="G1258" i="2" s="1"/>
  <c r="E1259" i="2"/>
  <c r="F1259" i="2"/>
  <c r="G1259" i="2" s="1"/>
  <c r="E1260" i="2"/>
  <c r="F1260" i="2"/>
  <c r="G1260" i="2" s="1"/>
  <c r="E1261" i="2"/>
  <c r="F1261" i="2"/>
  <c r="G1261" i="2" s="1"/>
  <c r="E1262" i="2"/>
  <c r="F1262" i="2"/>
  <c r="G1262" i="2" s="1"/>
  <c r="E1263" i="2"/>
  <c r="F1263" i="2"/>
  <c r="G1263" i="2" s="1"/>
  <c r="E1264" i="2"/>
  <c r="F1264" i="2"/>
  <c r="G1264" i="2" s="1"/>
  <c r="E1265" i="2"/>
  <c r="F1265" i="2"/>
  <c r="G1265" i="2" s="1"/>
  <c r="E1266" i="2"/>
  <c r="F1266" i="2"/>
  <c r="G1266" i="2" s="1"/>
  <c r="E1267" i="2"/>
  <c r="F1267" i="2"/>
  <c r="G1267" i="2" s="1"/>
  <c r="E1268" i="2"/>
  <c r="F1268" i="2"/>
  <c r="G1268" i="2" s="1"/>
  <c r="E1269" i="2"/>
  <c r="F1269" i="2"/>
  <c r="G1269" i="2" s="1"/>
  <c r="E1270" i="2"/>
  <c r="F1270" i="2"/>
  <c r="G1270" i="2" s="1"/>
  <c r="E1271" i="2"/>
  <c r="F1271" i="2"/>
  <c r="G1271" i="2" s="1"/>
  <c r="E1272" i="2"/>
  <c r="F1272" i="2"/>
  <c r="G1272" i="2" s="1"/>
  <c r="E1273" i="2"/>
  <c r="F1273" i="2"/>
  <c r="G1273" i="2" s="1"/>
  <c r="E1274" i="2"/>
  <c r="F1274" i="2"/>
  <c r="G1274" i="2" s="1"/>
  <c r="E1275" i="2"/>
  <c r="F1275" i="2"/>
  <c r="G1275" i="2" s="1"/>
  <c r="E1276" i="2"/>
  <c r="F1276" i="2"/>
  <c r="G1276" i="2" s="1"/>
  <c r="E1277" i="2"/>
  <c r="F1277" i="2"/>
  <c r="G1277" i="2" s="1"/>
  <c r="E1278" i="2"/>
  <c r="F1278" i="2"/>
  <c r="G1278" i="2" s="1"/>
  <c r="E1279" i="2"/>
  <c r="F1279" i="2"/>
  <c r="G1279" i="2" s="1"/>
  <c r="E1280" i="2"/>
  <c r="F1280" i="2"/>
  <c r="G1280" i="2" s="1"/>
  <c r="E1281" i="2"/>
  <c r="F1281" i="2"/>
  <c r="G1281" i="2" s="1"/>
  <c r="E1282" i="2"/>
  <c r="F1282" i="2"/>
  <c r="G1282" i="2" s="1"/>
  <c r="E1283" i="2"/>
  <c r="F1283" i="2"/>
  <c r="G1283" i="2" s="1"/>
  <c r="E1284" i="2"/>
  <c r="F1284" i="2"/>
  <c r="G1284" i="2" s="1"/>
  <c r="E1285" i="2"/>
  <c r="F1285" i="2"/>
  <c r="G1285" i="2" s="1"/>
  <c r="E1286" i="2"/>
  <c r="F1286" i="2"/>
  <c r="G1286" i="2" s="1"/>
  <c r="E1287" i="2"/>
  <c r="F1287" i="2"/>
  <c r="G1287" i="2" s="1"/>
  <c r="E1288" i="2"/>
  <c r="F1288" i="2"/>
  <c r="G1288" i="2" s="1"/>
  <c r="E1289" i="2"/>
  <c r="F1289" i="2"/>
  <c r="G1289" i="2" s="1"/>
  <c r="E1290" i="2"/>
  <c r="F1290" i="2"/>
  <c r="G1290" i="2" s="1"/>
  <c r="E1291" i="2"/>
  <c r="F1291" i="2"/>
  <c r="G1291" i="2" s="1"/>
  <c r="E1292" i="2"/>
  <c r="F1292" i="2"/>
  <c r="G1292" i="2" s="1"/>
  <c r="E1293" i="2"/>
  <c r="F1293" i="2"/>
  <c r="G1293" i="2" s="1"/>
  <c r="E1294" i="2"/>
  <c r="F1294" i="2"/>
  <c r="G1294" i="2" s="1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1" i="2"/>
  <c r="B15" i="6"/>
  <c r="B14" i="6"/>
  <c r="B13" i="6"/>
  <c r="B12" i="6"/>
  <c r="B11" i="6"/>
  <c r="B10" i="6"/>
  <c r="B9" i="6"/>
  <c r="B8" i="6"/>
  <c r="B7" i="6"/>
  <c r="B6" i="6"/>
  <c r="B5" i="6"/>
  <c r="B4" i="6"/>
  <c r="B3" i="6"/>
  <c r="B2" i="6"/>
  <c r="B1" i="6"/>
  <c r="N2" i="7"/>
  <c r="N3" i="7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91" i="7"/>
  <c r="N92" i="7"/>
  <c r="N93" i="7"/>
  <c r="N94" i="7"/>
  <c r="N95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60" i="7"/>
  <c r="N196" i="7"/>
  <c r="N197" i="7"/>
  <c r="N198" i="7"/>
  <c r="N199" i="7"/>
  <c r="N200" i="7"/>
  <c r="N201" i="7"/>
  <c r="N202" i="7"/>
  <c r="N203" i="7"/>
  <c r="N204" i="7"/>
  <c r="N205" i="7"/>
  <c r="N206" i="7"/>
  <c r="N213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7" i="7"/>
  <c r="N279" i="7"/>
  <c r="N280" i="7"/>
  <c r="N281" i="7"/>
  <c r="N282" i="7"/>
  <c r="N283" i="7"/>
  <c r="N284" i="7"/>
  <c r="N285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6" i="7"/>
  <c r="N307" i="7"/>
  <c r="N308" i="7"/>
  <c r="N309" i="7"/>
  <c r="N310" i="7"/>
  <c r="N313" i="7"/>
  <c r="N314" i="7"/>
  <c r="N315" i="7"/>
  <c r="N316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278" i="7"/>
  <c r="N383" i="7"/>
  <c r="N339" i="7"/>
  <c r="N340" i="7"/>
  <c r="N341" i="7"/>
  <c r="N342" i="7"/>
  <c r="N343" i="7"/>
  <c r="N344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9" i="7"/>
  <c r="N370" i="7"/>
  <c r="N371" i="7"/>
  <c r="N372" i="7"/>
  <c r="N373" i="7"/>
  <c r="N377" i="7"/>
  <c r="N379" i="7"/>
  <c r="N380" i="7"/>
  <c r="N381" i="7"/>
  <c r="N382" i="7"/>
  <c r="N384" i="7"/>
  <c r="N385" i="7"/>
  <c r="N386" i="7"/>
  <c r="N388" i="7"/>
  <c r="N390" i="7"/>
  <c r="N391" i="7"/>
  <c r="N392" i="7"/>
  <c r="N393" i="7"/>
  <c r="N394" i="7"/>
  <c r="N395" i="7"/>
  <c r="N397" i="7"/>
  <c r="N398" i="7"/>
  <c r="N399" i="7"/>
  <c r="N405" i="7"/>
  <c r="N406" i="7"/>
  <c r="N407" i="7"/>
  <c r="N409" i="7"/>
  <c r="N412" i="7"/>
  <c r="N413" i="7"/>
  <c r="N414" i="7"/>
  <c r="N416" i="7"/>
  <c r="N417" i="7"/>
  <c r="N415" i="7"/>
  <c r="N411" i="7"/>
  <c r="N408" i="7"/>
  <c r="N400" i="7"/>
  <c r="N401" i="7"/>
  <c r="N402" i="7"/>
  <c r="N403" i="7"/>
  <c r="N404" i="7"/>
  <c r="N396" i="7"/>
  <c r="N389" i="7"/>
  <c r="N387" i="7"/>
  <c r="N418" i="7"/>
  <c r="N419" i="7"/>
  <c r="N420" i="7"/>
  <c r="N421" i="7"/>
  <c r="N424" i="7"/>
  <c r="N426" i="7"/>
  <c r="N430" i="7"/>
  <c r="N431" i="7"/>
  <c r="N432" i="7"/>
  <c r="N433" i="7"/>
  <c r="N434" i="7"/>
  <c r="N437" i="7"/>
  <c r="N438" i="7"/>
  <c r="N439" i="7"/>
  <c r="N440" i="7"/>
  <c r="N441" i="7"/>
  <c r="N442" i="7"/>
  <c r="N445" i="7"/>
  <c r="N446" i="7"/>
  <c r="N447" i="7"/>
  <c r="N448" i="7"/>
  <c r="N450" i="7"/>
  <c r="N451" i="7"/>
  <c r="N452" i="7"/>
  <c r="N457" i="7"/>
  <c r="N459" i="7"/>
  <c r="N460" i="7"/>
  <c r="N458" i="7"/>
  <c r="N453" i="7"/>
  <c r="N454" i="7"/>
  <c r="N455" i="7"/>
  <c r="N456" i="7"/>
  <c r="N449" i="7"/>
  <c r="N443" i="7"/>
  <c r="N444" i="7"/>
  <c r="N435" i="7"/>
  <c r="N436" i="7"/>
  <c r="N427" i="7"/>
  <c r="N428" i="7"/>
  <c r="N429" i="7"/>
  <c r="N425" i="7"/>
  <c r="N422" i="7"/>
  <c r="N423" i="7"/>
  <c r="F272" i="7"/>
  <c r="G133" i="7"/>
  <c r="H133" i="7" s="1"/>
  <c r="L733" i="8"/>
  <c r="K733" i="8"/>
  <c r="K732" i="8"/>
  <c r="K731" i="8"/>
  <c r="K730" i="8"/>
  <c r="K729" i="8"/>
  <c r="K728" i="8"/>
  <c r="K727" i="8"/>
  <c r="K726" i="8"/>
  <c r="K725" i="8"/>
  <c r="K724" i="8"/>
  <c r="K723" i="8"/>
  <c r="K722" i="8"/>
  <c r="K721" i="8"/>
  <c r="K720" i="8"/>
  <c r="K719" i="8"/>
  <c r="K718" i="8"/>
  <c r="K717" i="8"/>
  <c r="K716" i="8"/>
  <c r="K715" i="8"/>
  <c r="K714" i="8"/>
  <c r="K713" i="8"/>
  <c r="K712" i="8"/>
  <c r="K711" i="8"/>
  <c r="K710" i="8"/>
  <c r="K709" i="8"/>
  <c r="K708" i="8"/>
  <c r="K707" i="8"/>
  <c r="K706" i="8"/>
  <c r="K705" i="8"/>
  <c r="K704" i="8"/>
  <c r="K703" i="8"/>
  <c r="K702" i="8"/>
  <c r="K701" i="8"/>
  <c r="K700" i="8"/>
  <c r="K699" i="8"/>
  <c r="K698" i="8"/>
  <c r="K697" i="8"/>
  <c r="K696" i="8"/>
  <c r="K695" i="8"/>
  <c r="K694" i="8"/>
  <c r="K693" i="8"/>
  <c r="K692" i="8"/>
  <c r="K691" i="8"/>
  <c r="K690" i="8"/>
  <c r="K689" i="8"/>
  <c r="K688" i="8"/>
  <c r="K687" i="8"/>
  <c r="K686" i="8"/>
  <c r="K685" i="8"/>
  <c r="K684" i="8"/>
  <c r="K683" i="8"/>
  <c r="K682" i="8"/>
  <c r="K681" i="8"/>
  <c r="K680" i="8"/>
  <c r="K679" i="8"/>
  <c r="K678" i="8"/>
  <c r="K677" i="8"/>
  <c r="K676" i="8"/>
  <c r="K675" i="8"/>
  <c r="K674" i="8"/>
  <c r="K673" i="8"/>
  <c r="K672" i="8"/>
  <c r="K671" i="8"/>
  <c r="K670" i="8"/>
  <c r="K669" i="8"/>
  <c r="K668" i="8"/>
  <c r="K667" i="8"/>
  <c r="K666" i="8"/>
  <c r="K665" i="8"/>
  <c r="K664" i="8"/>
  <c r="K663" i="8"/>
  <c r="K662" i="8"/>
  <c r="K661" i="8"/>
  <c r="K660" i="8"/>
  <c r="K659" i="8"/>
  <c r="K658" i="8"/>
  <c r="K657" i="8"/>
  <c r="K656" i="8"/>
  <c r="K655" i="8"/>
  <c r="K654" i="8"/>
  <c r="K653" i="8"/>
  <c r="K652" i="8"/>
  <c r="K651" i="8"/>
  <c r="K650" i="8"/>
  <c r="K649" i="8"/>
  <c r="K648" i="8"/>
  <c r="K647" i="8"/>
  <c r="K646" i="8"/>
  <c r="K645" i="8"/>
  <c r="K644" i="8"/>
  <c r="K643" i="8"/>
  <c r="K642" i="8"/>
  <c r="K641" i="8"/>
  <c r="K640" i="8"/>
  <c r="K639" i="8"/>
  <c r="K638" i="8"/>
  <c r="K637" i="8"/>
  <c r="K636" i="8"/>
  <c r="K635" i="8"/>
  <c r="K634" i="8"/>
  <c r="K633" i="8"/>
  <c r="K632" i="8"/>
  <c r="K631" i="8"/>
  <c r="K630" i="8"/>
  <c r="K629" i="8"/>
  <c r="K628" i="8"/>
  <c r="K627" i="8"/>
  <c r="K626" i="8"/>
  <c r="K625" i="8"/>
  <c r="K624" i="8"/>
  <c r="K623" i="8"/>
  <c r="K622" i="8"/>
  <c r="K621" i="8"/>
  <c r="K620" i="8"/>
  <c r="K619" i="8"/>
  <c r="K618" i="8"/>
  <c r="K617" i="8"/>
  <c r="K616" i="8"/>
  <c r="K615" i="8"/>
  <c r="K614" i="8"/>
  <c r="K613" i="8"/>
  <c r="K612" i="8"/>
  <c r="K611" i="8"/>
  <c r="K610" i="8"/>
  <c r="K609" i="8"/>
  <c r="K608" i="8"/>
  <c r="K607" i="8"/>
  <c r="K606" i="8"/>
  <c r="K605" i="8"/>
  <c r="L604" i="8"/>
  <c r="O604" i="8" s="1"/>
  <c r="K604" i="8"/>
  <c r="K603" i="8"/>
  <c r="K602" i="8"/>
  <c r="K601" i="8"/>
  <c r="K600" i="8"/>
  <c r="K599" i="8"/>
  <c r="K598" i="8"/>
  <c r="K597" i="8"/>
  <c r="K596" i="8"/>
  <c r="K595" i="8"/>
  <c r="K594" i="8"/>
  <c r="K593" i="8"/>
  <c r="K592" i="8"/>
  <c r="K591" i="8"/>
  <c r="K590" i="8"/>
  <c r="K589" i="8"/>
  <c r="K588" i="8"/>
  <c r="K587" i="8"/>
  <c r="K586" i="8"/>
  <c r="K585" i="8"/>
  <c r="K584" i="8"/>
  <c r="K583" i="8"/>
  <c r="K582" i="8"/>
  <c r="K581" i="8"/>
  <c r="K580" i="8"/>
  <c r="K579" i="8"/>
  <c r="K578" i="8"/>
  <c r="K577" i="8"/>
  <c r="K576" i="8"/>
  <c r="K575" i="8"/>
  <c r="K574" i="8"/>
  <c r="K573" i="8"/>
  <c r="K572" i="8"/>
  <c r="K571" i="8"/>
  <c r="K570" i="8"/>
  <c r="K569" i="8"/>
  <c r="K568" i="8"/>
  <c r="K567" i="8"/>
  <c r="K566" i="8"/>
  <c r="K565" i="8"/>
  <c r="K564" i="8"/>
  <c r="K563" i="8"/>
  <c r="K562" i="8"/>
  <c r="K561" i="8"/>
  <c r="K560" i="8"/>
  <c r="K559" i="8"/>
  <c r="K558" i="8"/>
  <c r="K557" i="8"/>
  <c r="K556" i="8"/>
  <c r="K555" i="8"/>
  <c r="K554" i="8"/>
  <c r="K553" i="8"/>
  <c r="K552" i="8"/>
  <c r="K551" i="8"/>
  <c r="K550" i="8"/>
  <c r="K549" i="8"/>
  <c r="K548" i="8"/>
  <c r="K547" i="8"/>
  <c r="K546" i="8"/>
  <c r="K545" i="8"/>
  <c r="K544" i="8"/>
  <c r="K543" i="8"/>
  <c r="K542" i="8"/>
  <c r="K541" i="8"/>
  <c r="K540" i="8"/>
  <c r="K539" i="8"/>
  <c r="K538" i="8"/>
  <c r="K537" i="8"/>
  <c r="K536" i="8"/>
  <c r="K535" i="8"/>
  <c r="K534" i="8"/>
  <c r="K533" i="8"/>
  <c r="K532" i="8"/>
  <c r="K531" i="8"/>
  <c r="K530" i="8"/>
  <c r="K529" i="8"/>
  <c r="K528" i="8"/>
  <c r="K527" i="8"/>
  <c r="K526" i="8"/>
  <c r="K525" i="8"/>
  <c r="K524" i="8"/>
  <c r="K523" i="8"/>
  <c r="K522" i="8"/>
  <c r="K521" i="8"/>
  <c r="K520" i="8"/>
  <c r="K519" i="8"/>
  <c r="K518" i="8"/>
  <c r="K517" i="8"/>
  <c r="K516" i="8"/>
  <c r="K515" i="8"/>
  <c r="K514" i="8"/>
  <c r="K513" i="8"/>
  <c r="K512" i="8"/>
  <c r="K511" i="8"/>
  <c r="K510" i="8"/>
  <c r="K509" i="8"/>
  <c r="K508" i="8"/>
  <c r="K507" i="8"/>
  <c r="K506" i="8"/>
  <c r="K505" i="8"/>
  <c r="K504" i="8"/>
  <c r="K503" i="8"/>
  <c r="K502" i="8"/>
  <c r="K501" i="8"/>
  <c r="K500" i="8"/>
  <c r="K499" i="8"/>
  <c r="K498" i="8"/>
  <c r="K497" i="8"/>
  <c r="K496" i="8"/>
  <c r="K495" i="8"/>
  <c r="K494" i="8"/>
  <c r="K493" i="8"/>
  <c r="K492" i="8"/>
  <c r="K491" i="8"/>
  <c r="K490" i="8"/>
  <c r="K489" i="8"/>
  <c r="K488" i="8"/>
  <c r="K487" i="8"/>
  <c r="K486" i="8"/>
  <c r="K485" i="8"/>
  <c r="K484" i="8"/>
  <c r="K483" i="8"/>
  <c r="K482" i="8"/>
  <c r="K481" i="8"/>
  <c r="K480" i="8"/>
  <c r="K479" i="8"/>
  <c r="K478" i="8"/>
  <c r="K477" i="8"/>
  <c r="K476" i="8"/>
  <c r="K475" i="8"/>
  <c r="K474" i="8"/>
  <c r="K473" i="8"/>
  <c r="K472" i="8"/>
  <c r="K471" i="8"/>
  <c r="K470" i="8"/>
  <c r="K469" i="8"/>
  <c r="K468" i="8"/>
  <c r="K467" i="8"/>
  <c r="K466" i="8"/>
  <c r="K465" i="8"/>
  <c r="K464" i="8"/>
  <c r="K463" i="8"/>
  <c r="K462" i="8"/>
  <c r="K461" i="8"/>
  <c r="K460" i="8"/>
  <c r="K459" i="8"/>
  <c r="K458" i="8"/>
  <c r="K457" i="8"/>
  <c r="K456" i="8"/>
  <c r="K455" i="8"/>
  <c r="K454" i="8"/>
  <c r="K453" i="8"/>
  <c r="K452" i="8"/>
  <c r="K451" i="8"/>
  <c r="K450" i="8"/>
  <c r="K449" i="8"/>
  <c r="K448" i="8"/>
  <c r="K447" i="8"/>
  <c r="K446" i="8"/>
  <c r="K445" i="8"/>
  <c r="K444" i="8"/>
  <c r="K443" i="8"/>
  <c r="K442" i="8"/>
  <c r="K441" i="8"/>
  <c r="K440" i="8"/>
  <c r="K439" i="8"/>
  <c r="K438" i="8"/>
  <c r="K437" i="8"/>
  <c r="K436" i="8"/>
  <c r="K435" i="8"/>
  <c r="K434" i="8"/>
  <c r="K433" i="8"/>
  <c r="K432" i="8"/>
  <c r="K431" i="8"/>
  <c r="K430" i="8"/>
  <c r="K429" i="8"/>
  <c r="K428" i="8"/>
  <c r="K427" i="8"/>
  <c r="K426" i="8"/>
  <c r="K425" i="8"/>
  <c r="K424" i="8"/>
  <c r="K423" i="8"/>
  <c r="K422" i="8"/>
  <c r="K421" i="8"/>
  <c r="K420" i="8"/>
  <c r="K419" i="8"/>
  <c r="K418" i="8"/>
  <c r="K417" i="8"/>
  <c r="K416" i="8"/>
  <c r="K415" i="8"/>
  <c r="K414" i="8"/>
  <c r="K413" i="8"/>
  <c r="K412" i="8"/>
  <c r="K411" i="8"/>
  <c r="K410" i="8"/>
  <c r="K409" i="8"/>
  <c r="K408" i="8"/>
  <c r="K407" i="8"/>
  <c r="K406" i="8"/>
  <c r="K405" i="8"/>
  <c r="K404" i="8"/>
  <c r="K403" i="8"/>
  <c r="K402" i="8"/>
  <c r="K401" i="8"/>
  <c r="K400" i="8"/>
  <c r="K399" i="8"/>
  <c r="K398" i="8"/>
  <c r="K397" i="8"/>
  <c r="K396" i="8"/>
  <c r="K395" i="8"/>
  <c r="K394" i="8"/>
  <c r="K393" i="8"/>
  <c r="K392" i="8"/>
  <c r="K391" i="8"/>
  <c r="K390" i="8"/>
  <c r="K389" i="8"/>
  <c r="K388" i="8"/>
  <c r="K387" i="8"/>
  <c r="K386" i="8"/>
  <c r="K385" i="8"/>
  <c r="K384" i="8"/>
  <c r="K383" i="8"/>
  <c r="K382" i="8"/>
  <c r="K381" i="8"/>
  <c r="K380" i="8"/>
  <c r="K379" i="8"/>
  <c r="K378" i="8"/>
  <c r="K377" i="8"/>
  <c r="K376" i="8"/>
  <c r="K375" i="8"/>
  <c r="K374" i="8"/>
  <c r="K373" i="8"/>
  <c r="K372" i="8"/>
  <c r="K371" i="8"/>
  <c r="K370" i="8"/>
  <c r="K369" i="8"/>
  <c r="K368" i="8"/>
  <c r="K367" i="8"/>
  <c r="K366" i="8"/>
  <c r="K365" i="8"/>
  <c r="K364" i="8"/>
  <c r="K363" i="8"/>
  <c r="K362" i="8"/>
  <c r="K361" i="8"/>
  <c r="K360" i="8"/>
  <c r="K359" i="8"/>
  <c r="K358" i="8"/>
  <c r="K357" i="8"/>
  <c r="K356" i="8"/>
  <c r="K355" i="8"/>
  <c r="K354" i="8"/>
  <c r="K353" i="8"/>
  <c r="K352" i="8"/>
  <c r="K351" i="8"/>
  <c r="K350" i="8"/>
  <c r="K349" i="8"/>
  <c r="K348" i="8"/>
  <c r="K347" i="8"/>
  <c r="K346" i="8"/>
  <c r="K345" i="8"/>
  <c r="K344" i="8"/>
  <c r="K343" i="8"/>
  <c r="K342" i="8"/>
  <c r="K341" i="8"/>
  <c r="K340" i="8"/>
  <c r="K339" i="8"/>
  <c r="K338" i="8"/>
  <c r="K337" i="8"/>
  <c r="K336" i="8"/>
  <c r="K335" i="8"/>
  <c r="K334" i="8"/>
  <c r="K333" i="8"/>
  <c r="K332" i="8"/>
  <c r="K331" i="8"/>
  <c r="K330" i="8"/>
  <c r="K329" i="8"/>
  <c r="K328" i="8"/>
  <c r="K327" i="8"/>
  <c r="K326" i="8"/>
  <c r="K325" i="8"/>
  <c r="K324" i="8"/>
  <c r="K323" i="8"/>
  <c r="K322" i="8"/>
  <c r="K321" i="8"/>
  <c r="K320" i="8"/>
  <c r="K319" i="8"/>
  <c r="K318" i="8"/>
  <c r="K317" i="8"/>
  <c r="K316" i="8"/>
  <c r="K315" i="8"/>
  <c r="K314" i="8"/>
  <c r="K313" i="8"/>
  <c r="K312" i="8"/>
  <c r="K311" i="8"/>
  <c r="K310" i="8"/>
  <c r="K309" i="8"/>
  <c r="K308" i="8"/>
  <c r="K307" i="8"/>
  <c r="K306" i="8"/>
  <c r="K305" i="8"/>
  <c r="K304" i="8"/>
  <c r="K303" i="8"/>
  <c r="K302" i="8"/>
  <c r="K301" i="8"/>
  <c r="K300" i="8"/>
  <c r="K299" i="8"/>
  <c r="K298" i="8"/>
  <c r="K297" i="8"/>
  <c r="K296" i="8"/>
  <c r="K295" i="8"/>
  <c r="K294" i="8"/>
  <c r="K293" i="8"/>
  <c r="K292" i="8"/>
  <c r="K291" i="8"/>
  <c r="K290" i="8"/>
  <c r="K289" i="8"/>
  <c r="K288" i="8"/>
  <c r="K287" i="8"/>
  <c r="K286" i="8"/>
  <c r="K285" i="8"/>
  <c r="K284" i="8"/>
  <c r="K283" i="8"/>
  <c r="K282" i="8"/>
  <c r="K281" i="8"/>
  <c r="K280" i="8"/>
  <c r="K279" i="8"/>
  <c r="K278" i="8"/>
  <c r="K277" i="8"/>
  <c r="K276" i="8"/>
  <c r="K275" i="8"/>
  <c r="K274" i="8"/>
  <c r="K273" i="8"/>
  <c r="K272" i="8"/>
  <c r="K271" i="8"/>
  <c r="K270" i="8"/>
  <c r="K269" i="8"/>
  <c r="K268" i="8"/>
  <c r="K267" i="8"/>
  <c r="K266" i="8"/>
  <c r="K265" i="8"/>
  <c r="K264" i="8"/>
  <c r="K263" i="8"/>
  <c r="K262" i="8"/>
  <c r="K261" i="8"/>
  <c r="K260" i="8"/>
  <c r="K259" i="8"/>
  <c r="K258" i="8"/>
  <c r="K257" i="8"/>
  <c r="K256" i="8"/>
  <c r="K255" i="8"/>
  <c r="K254" i="8"/>
  <c r="K253" i="8"/>
  <c r="K252" i="8"/>
  <c r="K251" i="8"/>
  <c r="K250" i="8"/>
  <c r="K249" i="8"/>
  <c r="K248" i="8"/>
  <c r="K247" i="8"/>
  <c r="K246" i="8"/>
  <c r="K245" i="8"/>
  <c r="K244" i="8"/>
  <c r="K243" i="8"/>
  <c r="K242" i="8"/>
  <c r="K241" i="8"/>
  <c r="K240" i="8"/>
  <c r="K239" i="8"/>
  <c r="K238" i="8"/>
  <c r="K237" i="8"/>
  <c r="K236" i="8"/>
  <c r="F236" i="8"/>
  <c r="K235" i="8"/>
  <c r="K234" i="8"/>
  <c r="K233" i="8"/>
  <c r="K232" i="8"/>
  <c r="K231" i="8"/>
  <c r="K230" i="8"/>
  <c r="K229" i="8"/>
  <c r="K228" i="8"/>
  <c r="K227" i="8"/>
  <c r="K226" i="8"/>
  <c r="K225" i="8"/>
  <c r="K224" i="8"/>
  <c r="K223" i="8"/>
  <c r="K222" i="8"/>
  <c r="K221" i="8"/>
  <c r="K220" i="8"/>
  <c r="K219" i="8"/>
  <c r="K218" i="8"/>
  <c r="K217" i="8"/>
  <c r="K216" i="8"/>
  <c r="K215" i="8"/>
  <c r="K214" i="8"/>
  <c r="K213" i="8"/>
  <c r="K212" i="8"/>
  <c r="K211" i="8"/>
  <c r="K210" i="8"/>
  <c r="K209" i="8"/>
  <c r="K208" i="8"/>
  <c r="K207" i="8"/>
  <c r="K206" i="8"/>
  <c r="K205" i="8"/>
  <c r="K204" i="8"/>
  <c r="K203" i="8"/>
  <c r="K202" i="8"/>
  <c r="K201" i="8"/>
  <c r="K200" i="8"/>
  <c r="K199" i="8"/>
  <c r="K198" i="8"/>
  <c r="K197" i="8"/>
  <c r="K196" i="8"/>
  <c r="K195" i="8"/>
  <c r="K194" i="8"/>
  <c r="K193" i="8"/>
  <c r="K192" i="8"/>
  <c r="K191" i="8"/>
  <c r="K190" i="8"/>
  <c r="K189" i="8"/>
  <c r="K188" i="8"/>
  <c r="K187" i="8"/>
  <c r="K186" i="8"/>
  <c r="K185" i="8"/>
  <c r="K184" i="8"/>
  <c r="K183" i="8"/>
  <c r="K182" i="8"/>
  <c r="K181" i="8"/>
  <c r="K180" i="8"/>
  <c r="K179" i="8"/>
  <c r="K178" i="8"/>
  <c r="K177" i="8"/>
  <c r="K176" i="8"/>
  <c r="K175" i="8"/>
  <c r="K174" i="8"/>
  <c r="K173" i="8"/>
  <c r="K172" i="8"/>
  <c r="G172" i="8"/>
  <c r="H172" i="8" s="1"/>
  <c r="K171" i="8"/>
  <c r="K170" i="8"/>
  <c r="K169" i="8"/>
  <c r="K168" i="8"/>
  <c r="K167" i="8"/>
  <c r="K166" i="8"/>
  <c r="K165" i="8"/>
  <c r="K164" i="8"/>
  <c r="K163" i="8"/>
  <c r="K162" i="8"/>
  <c r="K161" i="8"/>
  <c r="K160" i="8"/>
  <c r="K159" i="8"/>
  <c r="K158" i="8"/>
  <c r="K157" i="8"/>
  <c r="K156" i="8"/>
  <c r="K155" i="8"/>
  <c r="K154" i="8"/>
  <c r="K153" i="8"/>
  <c r="K152" i="8"/>
  <c r="K151" i="8"/>
  <c r="K150" i="8"/>
  <c r="K149" i="8"/>
  <c r="K148" i="8"/>
  <c r="K147" i="8"/>
  <c r="K146" i="8"/>
  <c r="K145" i="8"/>
  <c r="K144" i="8"/>
  <c r="K143" i="8"/>
  <c r="K142" i="8"/>
  <c r="K141" i="8"/>
  <c r="K140" i="8"/>
  <c r="K139" i="8"/>
  <c r="K138" i="8"/>
  <c r="K137" i="8"/>
  <c r="K136" i="8"/>
  <c r="K135" i="8"/>
  <c r="K134" i="8"/>
  <c r="K133" i="8"/>
  <c r="K132" i="8"/>
  <c r="K131" i="8"/>
  <c r="K130" i="8"/>
  <c r="K129" i="8"/>
  <c r="K128" i="8"/>
  <c r="K127" i="8"/>
  <c r="K126" i="8"/>
  <c r="K125" i="8"/>
  <c r="K124" i="8"/>
  <c r="K123" i="8"/>
  <c r="K122" i="8"/>
  <c r="K121" i="8"/>
  <c r="K120" i="8"/>
  <c r="K119" i="8"/>
  <c r="K118" i="8"/>
  <c r="K117" i="8"/>
  <c r="K116" i="8"/>
  <c r="K115" i="8"/>
  <c r="K114" i="8"/>
  <c r="K113" i="8"/>
  <c r="K112" i="8"/>
  <c r="K111" i="8"/>
  <c r="K110" i="8"/>
  <c r="K109" i="8"/>
  <c r="K108" i="8"/>
  <c r="K107" i="8"/>
  <c r="K106" i="8"/>
  <c r="K105" i="8"/>
  <c r="K104" i="8"/>
  <c r="K103" i="8"/>
  <c r="K102" i="8"/>
  <c r="K101" i="8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K2" i="8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3" i="7"/>
  <c r="H2" i="7"/>
  <c r="L2" i="7" s="1"/>
  <c r="N4" i="7"/>
  <c r="N90" i="7"/>
  <c r="N85" i="7"/>
  <c r="N89" i="7"/>
  <c r="N88" i="7"/>
  <c r="N87" i="7"/>
  <c r="N86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34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D7" i="13" l="1"/>
  <c r="D18" i="13"/>
  <c r="L3" i="7"/>
  <c r="L4" i="7" s="1"/>
  <c r="L5" i="7" s="1"/>
  <c r="L6" i="7" s="1"/>
  <c r="L7" i="7" s="1"/>
  <c r="L8" i="7" s="1"/>
  <c r="L9" i="7" s="1"/>
  <c r="L10" i="7" s="1"/>
  <c r="L11" i="7" s="1"/>
  <c r="L12" i="7" s="1"/>
  <c r="L13" i="7" s="1"/>
  <c r="L14" i="7" s="1"/>
  <c r="L15" i="7" s="1"/>
  <c r="L16" i="7" s="1"/>
  <c r="L17" i="7" s="1"/>
  <c r="L18" i="7" s="1"/>
  <c r="L19" i="7" s="1"/>
  <c r="L20" i="7" s="1"/>
  <c r="L21" i="7" s="1"/>
  <c r="L22" i="7" s="1"/>
  <c r="L23" i="7" s="1"/>
  <c r="L24" i="7" s="1"/>
  <c r="L25" i="7" s="1"/>
  <c r="L26" i="7" s="1"/>
  <c r="L27" i="7" s="1"/>
  <c r="L28" i="7" s="1"/>
  <c r="L29" i="7" s="1"/>
  <c r="L30" i="7" s="1"/>
  <c r="L31" i="7" s="1"/>
  <c r="L32" i="7" s="1"/>
  <c r="L33" i="7" s="1"/>
  <c r="L34" i="7" s="1"/>
  <c r="L35" i="7" s="1"/>
  <c r="L36" i="7" s="1"/>
  <c r="L37" i="7" s="1"/>
  <c r="L38" i="7" s="1"/>
  <c r="L39" i="7" s="1"/>
  <c r="L40" i="7" s="1"/>
  <c r="L41" i="7" s="1"/>
  <c r="L42" i="7" s="1"/>
  <c r="L43" i="7" s="1"/>
  <c r="L44" i="7" s="1"/>
  <c r="L45" i="7" s="1"/>
  <c r="L46" i="7" s="1"/>
  <c r="L47" i="7" s="1"/>
  <c r="L48" i="7" s="1"/>
  <c r="L49" i="7" s="1"/>
  <c r="L50" i="7" s="1"/>
  <c r="L51" i="7" s="1"/>
  <c r="L52" i="7" s="1"/>
  <c r="L53" i="7" s="1"/>
  <c r="L54" i="7" s="1"/>
  <c r="L55" i="7" s="1"/>
  <c r="L56" i="7" s="1"/>
  <c r="L57" i="7" s="1"/>
  <c r="L58" i="7" s="1"/>
  <c r="L59" i="7" s="1"/>
  <c r="L60" i="7" s="1"/>
  <c r="L61" i="7" s="1"/>
  <c r="L62" i="7" s="1"/>
  <c r="L63" i="7" s="1"/>
  <c r="L64" i="7" s="1"/>
  <c r="L65" i="7" s="1"/>
  <c r="L66" i="7" s="1"/>
  <c r="L67" i="7" s="1"/>
  <c r="L68" i="7" s="1"/>
  <c r="L69" i="7" s="1"/>
  <c r="L70" i="7" s="1"/>
  <c r="L71" i="7" s="1"/>
  <c r="L72" i="7" s="1"/>
  <c r="L73" i="7" s="1"/>
  <c r="L74" i="7" s="1"/>
  <c r="L75" i="7" s="1"/>
  <c r="L76" i="7" s="1"/>
  <c r="L77" i="7" s="1"/>
  <c r="L78" i="7" s="1"/>
  <c r="L79" i="7" s="1"/>
  <c r="L80" i="7" s="1"/>
  <c r="L81" i="7" s="1"/>
  <c r="L82" i="7" s="1"/>
  <c r="L83" i="7" s="1"/>
  <c r="L84" i="7" s="1"/>
  <c r="L85" i="7" s="1"/>
  <c r="L86" i="7" s="1"/>
  <c r="L87" i="7" s="1"/>
  <c r="L88" i="7" s="1"/>
  <c r="L89" i="7" s="1"/>
  <c r="L90" i="7" s="1"/>
  <c r="L91" i="7" s="1"/>
  <c r="L92" i="7" s="1"/>
  <c r="L93" i="7" s="1"/>
  <c r="L94" i="7" s="1"/>
  <c r="L95" i="7" s="1"/>
  <c r="L96" i="7" s="1"/>
  <c r="L97" i="7" s="1"/>
  <c r="L98" i="7" s="1"/>
  <c r="L99" i="7" s="1"/>
  <c r="L100" i="7" s="1"/>
  <c r="L101" i="7" s="1"/>
  <c r="L102" i="7" s="1"/>
  <c r="L103" i="7" s="1"/>
  <c r="L104" i="7" s="1"/>
  <c r="L105" i="7" s="1"/>
  <c r="L106" i="7" s="1"/>
  <c r="L107" i="7" s="1"/>
  <c r="L108" i="7" s="1"/>
  <c r="L109" i="7" s="1"/>
  <c r="L110" i="7" s="1"/>
  <c r="L111" i="7" s="1"/>
  <c r="L112" i="7" s="1"/>
  <c r="L113" i="7" s="1"/>
  <c r="L114" i="7" s="1"/>
  <c r="L115" i="7" s="1"/>
  <c r="L116" i="7" s="1"/>
  <c r="L117" i="7" s="1"/>
  <c r="L118" i="7" s="1"/>
  <c r="L119" i="7" s="1"/>
  <c r="L120" i="7" s="1"/>
  <c r="L121" i="7" s="1"/>
  <c r="L122" i="7" s="1"/>
  <c r="L123" i="7" s="1"/>
  <c r="L124" i="7" s="1"/>
  <c r="L125" i="7" s="1"/>
  <c r="L126" i="7" s="1"/>
  <c r="L127" i="7" s="1"/>
  <c r="L128" i="7" s="1"/>
  <c r="L129" i="7" s="1"/>
  <c r="L130" i="7" s="1"/>
  <c r="L131" i="7" s="1"/>
  <c r="L132" i="7" s="1"/>
  <c r="L133" i="7" s="1"/>
  <c r="L134" i="7" s="1"/>
  <c r="L135" i="7" s="1"/>
  <c r="L136" i="7" s="1"/>
  <c r="L137" i="7" s="1"/>
  <c r="L138" i="7" s="1"/>
  <c r="L139" i="7" s="1"/>
  <c r="L140" i="7" s="1"/>
  <c r="L141" i="7" s="1"/>
  <c r="L142" i="7" s="1"/>
  <c r="L143" i="7" s="1"/>
  <c r="L144" i="7" s="1"/>
  <c r="L145" i="7" s="1"/>
  <c r="L146" i="7" s="1"/>
  <c r="L147" i="7" s="1"/>
  <c r="L148" i="7" s="1"/>
  <c r="L149" i="7" s="1"/>
  <c r="L150" i="7" s="1"/>
  <c r="L151" i="7" s="1"/>
  <c r="L152" i="7" s="1"/>
  <c r="L153" i="7" s="1"/>
  <c r="L154" i="7" s="1"/>
  <c r="L155" i="7" s="1"/>
  <c r="L156" i="7" s="1"/>
  <c r="L157" i="7" s="1"/>
  <c r="L158" i="7" s="1"/>
  <c r="L159" i="7" s="1"/>
  <c r="L160" i="7" s="1"/>
  <c r="L161" i="7" s="1"/>
  <c r="L162" i="7" s="1"/>
  <c r="L163" i="7" s="1"/>
  <c r="L164" i="7" s="1"/>
  <c r="L165" i="7" s="1"/>
  <c r="L166" i="7" s="1"/>
  <c r="L167" i="7" s="1"/>
  <c r="L168" i="7" s="1"/>
  <c r="L169" i="7" s="1"/>
  <c r="L170" i="7" s="1"/>
  <c r="L171" i="7" s="1"/>
  <c r="L172" i="7" s="1"/>
  <c r="L173" i="7" s="1"/>
  <c r="L174" i="7" s="1"/>
  <c r="L175" i="7" s="1"/>
  <c r="L176" i="7" s="1"/>
  <c r="L177" i="7" s="1"/>
  <c r="L178" i="7" s="1"/>
  <c r="L179" i="7" s="1"/>
  <c r="L180" i="7" s="1"/>
  <c r="L181" i="7" s="1"/>
  <c r="L182" i="7" s="1"/>
  <c r="L183" i="7" s="1"/>
  <c r="L184" i="7" s="1"/>
  <c r="L185" i="7" s="1"/>
  <c r="L186" i="7" s="1"/>
  <c r="L187" i="7" s="1"/>
  <c r="L188" i="7" s="1"/>
  <c r="L189" i="7" s="1"/>
  <c r="L190" i="7" s="1"/>
  <c r="L191" i="7" s="1"/>
  <c r="L192" i="7" s="1"/>
  <c r="L193" i="7" s="1"/>
  <c r="L194" i="7" s="1"/>
  <c r="L195" i="7" s="1"/>
  <c r="L196" i="7" s="1"/>
  <c r="L197" i="7" s="1"/>
  <c r="L198" i="7" s="1"/>
  <c r="L199" i="7" s="1"/>
  <c r="L200" i="7" s="1"/>
  <c r="L201" i="7" s="1"/>
  <c r="L202" i="7" s="1"/>
  <c r="L203" i="7" s="1"/>
  <c r="L204" i="7" s="1"/>
  <c r="L205" i="7" s="1"/>
  <c r="L206" i="7" s="1"/>
  <c r="L207" i="7" s="1"/>
  <c r="L208" i="7" s="1"/>
  <c r="L209" i="7" s="1"/>
  <c r="L210" i="7" s="1"/>
  <c r="L211" i="7" s="1"/>
  <c r="L212" i="7" s="1"/>
  <c r="L213" i="7" s="1"/>
  <c r="L214" i="7" s="1"/>
  <c r="L215" i="7" s="1"/>
  <c r="L216" i="7" s="1"/>
  <c r="L217" i="7" s="1"/>
  <c r="L218" i="7" s="1"/>
  <c r="L219" i="7" s="1"/>
  <c r="L220" i="7" s="1"/>
  <c r="L221" i="7" s="1"/>
  <c r="L222" i="7" s="1"/>
  <c r="L223" i="7" s="1"/>
  <c r="L224" i="7" s="1"/>
  <c r="L225" i="7" s="1"/>
  <c r="L226" i="7" s="1"/>
  <c r="L227" i="7" s="1"/>
  <c r="L228" i="7" s="1"/>
  <c r="L229" i="7" s="1"/>
  <c r="L230" i="7" s="1"/>
  <c r="L231" i="7" s="1"/>
  <c r="L232" i="7" s="1"/>
  <c r="L233" i="7" s="1"/>
  <c r="L234" i="7" s="1"/>
  <c r="L235" i="7" s="1"/>
  <c r="L236" i="7" s="1"/>
  <c r="L237" i="7" s="1"/>
  <c r="L238" i="7" s="1"/>
  <c r="L239" i="7" s="1"/>
  <c r="L240" i="7" s="1"/>
  <c r="L241" i="7" s="1"/>
  <c r="L242" i="7" s="1"/>
  <c r="L243" i="7" s="1"/>
  <c r="L244" i="7" s="1"/>
  <c r="L245" i="7" s="1"/>
  <c r="L246" i="7" s="1"/>
  <c r="L247" i="7" s="1"/>
  <c r="L248" i="7" s="1"/>
  <c r="L249" i="7" s="1"/>
  <c r="L250" i="7" s="1"/>
  <c r="L251" i="7" s="1"/>
  <c r="L252" i="7" s="1"/>
  <c r="L253" i="7" s="1"/>
  <c r="L254" i="7" s="1"/>
  <c r="L255" i="7" s="1"/>
  <c r="L256" i="7" s="1"/>
  <c r="L257" i="7" s="1"/>
  <c r="L258" i="7" s="1"/>
  <c r="L259" i="7" s="1"/>
  <c r="L260" i="7" s="1"/>
  <c r="L261" i="7" s="1"/>
  <c r="L262" i="7" s="1"/>
  <c r="L263" i="7" s="1"/>
  <c r="L264" i="7" s="1"/>
  <c r="L265" i="7" s="1"/>
  <c r="L266" i="7" s="1"/>
  <c r="L267" i="7" s="1"/>
  <c r="L268" i="7" s="1"/>
  <c r="L269" i="7" s="1"/>
  <c r="L270" i="7" s="1"/>
  <c r="L271" i="7" s="1"/>
  <c r="L272" i="7" s="1"/>
  <c r="L273" i="7" s="1"/>
  <c r="L274" i="7" s="1"/>
  <c r="L275" i="7" s="1"/>
  <c r="L276" i="7" s="1"/>
  <c r="L277" i="7" s="1"/>
  <c r="L278" i="7" s="1"/>
  <c r="L279" i="7" s="1"/>
  <c r="L280" i="7" s="1"/>
  <c r="L281" i="7" s="1"/>
  <c r="L282" i="7" s="1"/>
  <c r="L283" i="7" s="1"/>
  <c r="L284" i="7" s="1"/>
  <c r="L285" i="7" s="1"/>
  <c r="L286" i="7" s="1"/>
  <c r="L287" i="7" s="1"/>
  <c r="L288" i="7" s="1"/>
  <c r="L289" i="7" s="1"/>
  <c r="L290" i="7" s="1"/>
  <c r="L291" i="7" s="1"/>
  <c r="L292" i="7" s="1"/>
  <c r="L293" i="7" s="1"/>
  <c r="L294" i="7" s="1"/>
  <c r="L295" i="7" s="1"/>
  <c r="L296" i="7" s="1"/>
  <c r="L297" i="7" s="1"/>
  <c r="L298" i="7" s="1"/>
  <c r="L299" i="7" s="1"/>
  <c r="L300" i="7" s="1"/>
  <c r="L301" i="7" s="1"/>
  <c r="L302" i="7" s="1"/>
  <c r="L303" i="7" s="1"/>
  <c r="L304" i="7" s="1"/>
  <c r="L305" i="7" s="1"/>
  <c r="L306" i="7" s="1"/>
  <c r="L307" i="7" s="1"/>
  <c r="L308" i="7" s="1"/>
  <c r="L309" i="7" s="1"/>
  <c r="L310" i="7" s="1"/>
  <c r="L311" i="7" s="1"/>
  <c r="L312" i="7" s="1"/>
  <c r="L313" i="7" s="1"/>
  <c r="L314" i="7" s="1"/>
  <c r="L315" i="7" s="1"/>
  <c r="L316" i="7" s="1"/>
  <c r="L317" i="7" s="1"/>
  <c r="L318" i="7" s="1"/>
  <c r="L319" i="7" s="1"/>
  <c r="L320" i="7" s="1"/>
  <c r="L321" i="7" s="1"/>
  <c r="L322" i="7" s="1"/>
  <c r="L323" i="7" s="1"/>
  <c r="L324" i="7" s="1"/>
  <c r="L325" i="7" s="1"/>
  <c r="L326" i="7" s="1"/>
  <c r="L327" i="7" s="1"/>
  <c r="L328" i="7" s="1"/>
  <c r="L329" i="7" s="1"/>
  <c r="L330" i="7" s="1"/>
  <c r="L331" i="7" s="1"/>
  <c r="L332" i="7" s="1"/>
  <c r="L333" i="7" s="1"/>
  <c r="L334" i="7" s="1"/>
  <c r="L335" i="7" s="1"/>
  <c r="L336" i="7" s="1"/>
  <c r="L337" i="7" s="1"/>
  <c r="L338" i="7" s="1"/>
  <c r="L339" i="7" s="1"/>
  <c r="L340" i="7" s="1"/>
  <c r="L341" i="7" s="1"/>
  <c r="L342" i="7" s="1"/>
  <c r="L343" i="7" s="1"/>
  <c r="L344" i="7" s="1"/>
  <c r="L345" i="7" s="1"/>
  <c r="L346" i="7" s="1"/>
  <c r="L347" i="7" s="1"/>
  <c r="L348" i="7" s="1"/>
  <c r="L349" i="7" s="1"/>
  <c r="L350" i="7" s="1"/>
  <c r="L351" i="7" s="1"/>
  <c r="L352" i="7" s="1"/>
  <c r="L353" i="7" s="1"/>
  <c r="L354" i="7" s="1"/>
  <c r="L355" i="7" s="1"/>
  <c r="L356" i="7" s="1"/>
  <c r="L357" i="7" s="1"/>
  <c r="L358" i="7" s="1"/>
  <c r="L359" i="7" s="1"/>
  <c r="L360" i="7" s="1"/>
  <c r="L361" i="7" s="1"/>
  <c r="L362" i="7" s="1"/>
  <c r="L363" i="7" s="1"/>
  <c r="L364" i="7" s="1"/>
  <c r="L365" i="7" s="1"/>
  <c r="L366" i="7" s="1"/>
  <c r="L367" i="7" s="1"/>
  <c r="L368" i="7" s="1"/>
  <c r="L369" i="7" s="1"/>
  <c r="L370" i="7" s="1"/>
  <c r="L371" i="7" s="1"/>
  <c r="L372" i="7" s="1"/>
  <c r="L373" i="7" s="1"/>
  <c r="L374" i="7" s="1"/>
  <c r="L375" i="7" s="1"/>
  <c r="L376" i="7" s="1"/>
  <c r="L377" i="7" s="1"/>
  <c r="L378" i="7" s="1"/>
  <c r="L379" i="7" s="1"/>
  <c r="L380" i="7" s="1"/>
  <c r="L381" i="7" s="1"/>
  <c r="L382" i="7" s="1"/>
  <c r="L383" i="7" s="1"/>
  <c r="L384" i="7" s="1"/>
  <c r="L385" i="7" s="1"/>
  <c r="L386" i="7" s="1"/>
  <c r="L387" i="7" s="1"/>
  <c r="L388" i="7" s="1"/>
  <c r="L389" i="7" s="1"/>
  <c r="L390" i="7" s="1"/>
  <c r="L391" i="7" s="1"/>
  <c r="L392" i="7" s="1"/>
  <c r="L393" i="7" s="1"/>
  <c r="L394" i="7" s="1"/>
  <c r="L395" i="7" s="1"/>
  <c r="L396" i="7" s="1"/>
  <c r="L397" i="7" s="1"/>
  <c r="L398" i="7" s="1"/>
  <c r="L399" i="7" s="1"/>
  <c r="L400" i="7" s="1"/>
  <c r="L401" i="7" s="1"/>
  <c r="L402" i="7" s="1"/>
  <c r="L403" i="7" s="1"/>
  <c r="L404" i="7" s="1"/>
  <c r="L405" i="7" s="1"/>
  <c r="L406" i="7" s="1"/>
  <c r="L407" i="7" s="1"/>
  <c r="L408" i="7" s="1"/>
  <c r="L409" i="7" s="1"/>
  <c r="L410" i="7" s="1"/>
  <c r="L411" i="7" s="1"/>
  <c r="L412" i="7" s="1"/>
  <c r="L413" i="7" s="1"/>
  <c r="L414" i="7" s="1"/>
  <c r="L415" i="7" s="1"/>
  <c r="L416" i="7" s="1"/>
  <c r="L417" i="7" s="1"/>
  <c r="L418" i="7" s="1"/>
  <c r="L419" i="7" s="1"/>
  <c r="L420" i="7" s="1"/>
  <c r="L421" i="7" s="1"/>
  <c r="L422" i="7" s="1"/>
  <c r="L423" i="7" s="1"/>
  <c r="L424" i="7" s="1"/>
  <c r="L425" i="7" s="1"/>
  <c r="L426" i="7" s="1"/>
  <c r="L427" i="7" s="1"/>
  <c r="L428" i="7" s="1"/>
  <c r="L429" i="7" s="1"/>
  <c r="L430" i="7" s="1"/>
  <c r="L431" i="7" s="1"/>
  <c r="L432" i="7" s="1"/>
  <c r="L433" i="7" s="1"/>
  <c r="L434" i="7" s="1"/>
  <c r="L435" i="7" s="1"/>
  <c r="L436" i="7" s="1"/>
  <c r="L437" i="7" s="1"/>
  <c r="L438" i="7" s="1"/>
  <c r="L439" i="7" s="1"/>
  <c r="L440" i="7" s="1"/>
  <c r="L441" i="7" s="1"/>
  <c r="L442" i="7" s="1"/>
  <c r="L443" i="7" s="1"/>
  <c r="L444" i="7" s="1"/>
  <c r="L445" i="7" s="1"/>
  <c r="L446" i="7" s="1"/>
  <c r="L447" i="7" s="1"/>
  <c r="L448" i="7" s="1"/>
  <c r="L449" i="7" s="1"/>
  <c r="L450" i="7" s="1"/>
  <c r="L451" i="7" s="1"/>
  <c r="L452" i="7" s="1"/>
  <c r="L453" i="7" s="1"/>
  <c r="L454" i="7" s="1"/>
  <c r="L455" i="7" s="1"/>
  <c r="L456" i="7" s="1"/>
  <c r="L457" i="7" s="1"/>
  <c r="L458" i="7" s="1"/>
  <c r="L459" i="7" s="1"/>
  <c r="L460" i="7" s="1"/>
  <c r="L461" i="7" s="1"/>
  <c r="D21" i="13" l="1"/>
  <c r="E4" i="13"/>
  <c r="L733" i="1"/>
  <c r="L604" i="1"/>
  <c r="O604" i="1" s="1"/>
  <c r="E49" i="2"/>
  <c r="F49" i="2"/>
  <c r="G49" i="2" s="1"/>
  <c r="E50" i="2"/>
  <c r="F50" i="2"/>
  <c r="G50" i="2" s="1"/>
  <c r="E51" i="2"/>
  <c r="F51" i="2"/>
  <c r="G51" i="2" s="1"/>
  <c r="E52" i="2"/>
  <c r="F52" i="2"/>
  <c r="G52" i="2" s="1"/>
  <c r="E53" i="2"/>
  <c r="F53" i="2"/>
  <c r="G53" i="2" s="1"/>
  <c r="E54" i="2"/>
  <c r="F54" i="2"/>
  <c r="G54" i="2" s="1"/>
  <c r="E55" i="2"/>
  <c r="F55" i="2"/>
  <c r="G55" i="2" s="1"/>
  <c r="E56" i="2"/>
  <c r="F56" i="2"/>
  <c r="G56" i="2" s="1"/>
  <c r="E57" i="2"/>
  <c r="F57" i="2"/>
  <c r="G57" i="2" s="1"/>
  <c r="E58" i="2"/>
  <c r="F58" i="2"/>
  <c r="G58" i="2" s="1"/>
  <c r="E59" i="2"/>
  <c r="F59" i="2"/>
  <c r="G59" i="2" s="1"/>
  <c r="E60" i="2"/>
  <c r="F60" i="2"/>
  <c r="G60" i="2" s="1"/>
  <c r="E61" i="2"/>
  <c r="F61" i="2"/>
  <c r="G61" i="2" s="1"/>
  <c r="E62" i="2"/>
  <c r="F62" i="2"/>
  <c r="G62" i="2" s="1"/>
  <c r="E63" i="2"/>
  <c r="F63" i="2"/>
  <c r="G63" i="2" s="1"/>
  <c r="E64" i="2"/>
  <c r="F64" i="2"/>
  <c r="G64" i="2" s="1"/>
  <c r="E41" i="2"/>
  <c r="F41" i="2"/>
  <c r="G41" i="2" s="1"/>
  <c r="E42" i="2"/>
  <c r="F42" i="2"/>
  <c r="G42" i="2" s="1"/>
  <c r="E43" i="2"/>
  <c r="F43" i="2"/>
  <c r="G43" i="2" s="1"/>
  <c r="E44" i="2"/>
  <c r="F44" i="2"/>
  <c r="G44" i="2" s="1"/>
  <c r="E45" i="2"/>
  <c r="F45" i="2"/>
  <c r="G45" i="2" s="1"/>
  <c r="E46" i="2"/>
  <c r="F46" i="2"/>
  <c r="G46" i="2" s="1"/>
  <c r="E47" i="2"/>
  <c r="F47" i="2"/>
  <c r="G47" i="2" s="1"/>
  <c r="E48" i="2"/>
  <c r="F48" i="2"/>
  <c r="G48" i="2" s="1"/>
  <c r="E18" i="13" l="1"/>
  <c r="E21" i="13" s="1"/>
  <c r="E7" i="13"/>
  <c r="F27" i="2"/>
  <c r="G27" i="2" s="1"/>
  <c r="F28" i="2"/>
  <c r="G28" i="2" s="1"/>
  <c r="F29" i="2"/>
  <c r="G29" i="2" s="1"/>
  <c r="F30" i="2"/>
  <c r="G30" i="2" s="1"/>
  <c r="F31" i="2"/>
  <c r="G31" i="2" s="1"/>
  <c r="F32" i="2"/>
  <c r="G32" i="2" s="1"/>
  <c r="F33" i="2"/>
  <c r="G33" i="2" s="1"/>
  <c r="F34" i="2"/>
  <c r="G34" i="2" s="1"/>
  <c r="F35" i="2"/>
  <c r="G35" i="2" s="1"/>
  <c r="F36" i="2"/>
  <c r="G36" i="2" s="1"/>
  <c r="F37" i="2"/>
  <c r="G37" i="2" s="1"/>
  <c r="F38" i="2"/>
  <c r="G38" i="2" s="1"/>
  <c r="F39" i="2"/>
  <c r="G39" i="2" s="1"/>
  <c r="F40" i="2"/>
  <c r="G40" i="2" s="1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F3" i="2"/>
  <c r="G3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F13" i="2"/>
  <c r="G13" i="2" s="1"/>
  <c r="F14" i="2"/>
  <c r="G14" i="2" s="1"/>
  <c r="F15" i="2"/>
  <c r="G15" i="2" s="1"/>
  <c r="F16" i="2"/>
  <c r="G16" i="2" s="1"/>
  <c r="F17" i="2"/>
  <c r="G17" i="2" s="1"/>
  <c r="F18" i="2"/>
  <c r="G18" i="2" s="1"/>
  <c r="F19" i="2"/>
  <c r="G19" i="2" s="1"/>
  <c r="F20" i="2"/>
  <c r="G20" i="2" s="1"/>
  <c r="F21" i="2"/>
  <c r="G21" i="2" s="1"/>
  <c r="F22" i="2"/>
  <c r="G22" i="2" s="1"/>
  <c r="F23" i="2"/>
  <c r="G23" i="2" s="1"/>
  <c r="F24" i="2"/>
  <c r="G24" i="2" s="1"/>
  <c r="F25" i="2"/>
  <c r="G25" i="2" s="1"/>
  <c r="F26" i="2"/>
  <c r="G26" i="2" s="1"/>
  <c r="F2" i="2"/>
  <c r="G2" i="2" s="1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N1" i="2"/>
  <c r="N2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M1299" i="5"/>
  <c r="J1299" i="5"/>
  <c r="P1299" i="5" s="1"/>
  <c r="M1298" i="5"/>
  <c r="J1298" i="5"/>
  <c r="P1298" i="5" s="1"/>
  <c r="M1297" i="5"/>
  <c r="J1297" i="5"/>
  <c r="K1297" i="5" s="1"/>
  <c r="M1296" i="5"/>
  <c r="J1296" i="5"/>
  <c r="P1296" i="5" s="1"/>
  <c r="M1295" i="5"/>
  <c r="J1295" i="5"/>
  <c r="P1295" i="5" s="1"/>
  <c r="M1294" i="5"/>
  <c r="J1294" i="5"/>
  <c r="K1294" i="5" s="1"/>
  <c r="M1293" i="5"/>
  <c r="J1293" i="5"/>
  <c r="K1293" i="5" s="1"/>
  <c r="M1292" i="5"/>
  <c r="J1292" i="5"/>
  <c r="P1292" i="5" s="1"/>
  <c r="M1291" i="5"/>
  <c r="J1291" i="5"/>
  <c r="P1291" i="5" s="1"/>
  <c r="M1290" i="5"/>
  <c r="J1290" i="5"/>
  <c r="K1290" i="5" s="1"/>
  <c r="M1289" i="5"/>
  <c r="J1289" i="5"/>
  <c r="K1289" i="5" s="1"/>
  <c r="M1288" i="5"/>
  <c r="J1288" i="5"/>
  <c r="P1288" i="5" s="1"/>
  <c r="M1287" i="5"/>
  <c r="J1287" i="5"/>
  <c r="P1287" i="5" s="1"/>
  <c r="M1286" i="5"/>
  <c r="J1286" i="5"/>
  <c r="M1285" i="5"/>
  <c r="J1285" i="5"/>
  <c r="M1284" i="5"/>
  <c r="J1284" i="5"/>
  <c r="P1284" i="5" s="1"/>
  <c r="M1283" i="5"/>
  <c r="J1283" i="5"/>
  <c r="P1283" i="5" s="1"/>
  <c r="M1282" i="5"/>
  <c r="J1282" i="5"/>
  <c r="K1282" i="5" s="1"/>
  <c r="M1281" i="5"/>
  <c r="J1281" i="5"/>
  <c r="K1281" i="5" s="1"/>
  <c r="M1280" i="5"/>
  <c r="J1280" i="5"/>
  <c r="P1280" i="5" s="1"/>
  <c r="M1279" i="5"/>
  <c r="J1279" i="5"/>
  <c r="P1279" i="5" s="1"/>
  <c r="M1278" i="5"/>
  <c r="J1278" i="5"/>
  <c r="M1277" i="5"/>
  <c r="J1277" i="5"/>
  <c r="M1276" i="5"/>
  <c r="J1276" i="5"/>
  <c r="P1276" i="5" s="1"/>
  <c r="M1275" i="5"/>
  <c r="J1275" i="5"/>
  <c r="P1275" i="5" s="1"/>
  <c r="M1274" i="5"/>
  <c r="J1274" i="5"/>
  <c r="P1274" i="5" s="1"/>
  <c r="M1273" i="5"/>
  <c r="J1273" i="5"/>
  <c r="K1273" i="5" s="1"/>
  <c r="M1272" i="5"/>
  <c r="J1272" i="5"/>
  <c r="P1272" i="5" s="1"/>
  <c r="M1271" i="5"/>
  <c r="J1271" i="5"/>
  <c r="P1271" i="5" s="1"/>
  <c r="M1270" i="5"/>
  <c r="J1270" i="5"/>
  <c r="M1269" i="5"/>
  <c r="J1269" i="5"/>
  <c r="M1268" i="5"/>
  <c r="J1268" i="5"/>
  <c r="P1268" i="5" s="1"/>
  <c r="M1267" i="5"/>
  <c r="J1267" i="5"/>
  <c r="P1267" i="5" s="1"/>
  <c r="M1266" i="5"/>
  <c r="J1266" i="5"/>
  <c r="K1266" i="5" s="1"/>
  <c r="M1265" i="5"/>
  <c r="J1265" i="5"/>
  <c r="K1265" i="5" s="1"/>
  <c r="M1264" i="5"/>
  <c r="J1264" i="5"/>
  <c r="P1264" i="5" s="1"/>
  <c r="M1263" i="5"/>
  <c r="J1263" i="5"/>
  <c r="P1263" i="5" s="1"/>
  <c r="M1262" i="5"/>
  <c r="J1262" i="5"/>
  <c r="M1261" i="5"/>
  <c r="J1261" i="5"/>
  <c r="M1260" i="5"/>
  <c r="J1260" i="5"/>
  <c r="P1260" i="5" s="1"/>
  <c r="M1259" i="5"/>
  <c r="J1259" i="5"/>
  <c r="P1259" i="5" s="1"/>
  <c r="M1258" i="5"/>
  <c r="J1258" i="5"/>
  <c r="P1258" i="5" s="1"/>
  <c r="M1257" i="5"/>
  <c r="J1257" i="5"/>
  <c r="K1257" i="5" s="1"/>
  <c r="M1256" i="5"/>
  <c r="J1256" i="5"/>
  <c r="P1256" i="5" s="1"/>
  <c r="M1255" i="5"/>
  <c r="J1255" i="5"/>
  <c r="P1255" i="5" s="1"/>
  <c r="M1254" i="5"/>
  <c r="J1254" i="5"/>
  <c r="M1253" i="5"/>
  <c r="J1253" i="5"/>
  <c r="M1252" i="5"/>
  <c r="J1252" i="5"/>
  <c r="P1252" i="5" s="1"/>
  <c r="M1251" i="5"/>
  <c r="J1251" i="5"/>
  <c r="P1251" i="5" s="1"/>
  <c r="M1250" i="5"/>
  <c r="J1250" i="5"/>
  <c r="K1250" i="5" s="1"/>
  <c r="M1249" i="5"/>
  <c r="J1249" i="5"/>
  <c r="K1249" i="5" s="1"/>
  <c r="M1248" i="5"/>
  <c r="J1248" i="5"/>
  <c r="P1248" i="5" s="1"/>
  <c r="M1247" i="5"/>
  <c r="J1247" i="5"/>
  <c r="P1247" i="5" s="1"/>
  <c r="M1246" i="5"/>
  <c r="J1246" i="5"/>
  <c r="M1245" i="5"/>
  <c r="J1245" i="5"/>
  <c r="M1244" i="5"/>
  <c r="J1244" i="5"/>
  <c r="P1244" i="5" s="1"/>
  <c r="M1243" i="5"/>
  <c r="J1243" i="5"/>
  <c r="M1242" i="5"/>
  <c r="J1242" i="5"/>
  <c r="K1242" i="5" s="1"/>
  <c r="M1241" i="5"/>
  <c r="J1241" i="5"/>
  <c r="K1241" i="5" s="1"/>
  <c r="M1240" i="5"/>
  <c r="J1240" i="5"/>
  <c r="K1240" i="5" s="1"/>
  <c r="M1239" i="5"/>
  <c r="J1239" i="5"/>
  <c r="M1238" i="5"/>
  <c r="J1238" i="5"/>
  <c r="P1238" i="5" s="1"/>
  <c r="M1237" i="5"/>
  <c r="J1237" i="5"/>
  <c r="M1236" i="5"/>
  <c r="J1236" i="5"/>
  <c r="K1236" i="5" s="1"/>
  <c r="M1235" i="5"/>
  <c r="J1235" i="5"/>
  <c r="M1234" i="5"/>
  <c r="J1234" i="5"/>
  <c r="K1234" i="5" s="1"/>
  <c r="M1233" i="5"/>
  <c r="J1233" i="5"/>
  <c r="K1233" i="5" s="1"/>
  <c r="M1232" i="5"/>
  <c r="J1232" i="5"/>
  <c r="K1232" i="5" s="1"/>
  <c r="M1231" i="5"/>
  <c r="J1231" i="5"/>
  <c r="M1230" i="5"/>
  <c r="J1230" i="5"/>
  <c r="M1229" i="5"/>
  <c r="J1229" i="5"/>
  <c r="M1228" i="5"/>
  <c r="J1228" i="5"/>
  <c r="P1228" i="5" s="1"/>
  <c r="M1227" i="5"/>
  <c r="J1227" i="5"/>
  <c r="M1226" i="5"/>
  <c r="J1226" i="5"/>
  <c r="K1226" i="5" s="1"/>
  <c r="M1225" i="5"/>
  <c r="J1225" i="5"/>
  <c r="K1225" i="5" s="1"/>
  <c r="M1224" i="5"/>
  <c r="J1224" i="5"/>
  <c r="K1224" i="5" s="1"/>
  <c r="M1223" i="5"/>
  <c r="J1223" i="5"/>
  <c r="M1222" i="5"/>
  <c r="J1222" i="5"/>
  <c r="P1222" i="5" s="1"/>
  <c r="M1221" i="5"/>
  <c r="J1221" i="5"/>
  <c r="M1220" i="5"/>
  <c r="J1220" i="5"/>
  <c r="K1220" i="5" s="1"/>
  <c r="M1219" i="5"/>
  <c r="J1219" i="5"/>
  <c r="M1218" i="5"/>
  <c r="J1218" i="5"/>
  <c r="K1218" i="5" s="1"/>
  <c r="M1217" i="5"/>
  <c r="J1217" i="5"/>
  <c r="K1217" i="5" s="1"/>
  <c r="M1216" i="5"/>
  <c r="J1216" i="5"/>
  <c r="P1216" i="5" s="1"/>
  <c r="M1215" i="5"/>
  <c r="J1215" i="5"/>
  <c r="M1214" i="5"/>
  <c r="J1214" i="5"/>
  <c r="M1213" i="5"/>
  <c r="J1213" i="5"/>
  <c r="M1212" i="5"/>
  <c r="J1212" i="5"/>
  <c r="K1212" i="5" s="1"/>
  <c r="M1211" i="5"/>
  <c r="J1211" i="5"/>
  <c r="M1210" i="5"/>
  <c r="J1210" i="5"/>
  <c r="K1210" i="5" s="1"/>
  <c r="M1209" i="5"/>
  <c r="J1209" i="5"/>
  <c r="K1209" i="5" s="1"/>
  <c r="M1208" i="5"/>
  <c r="J1208" i="5"/>
  <c r="K1208" i="5" s="1"/>
  <c r="M1207" i="5"/>
  <c r="J1207" i="5"/>
  <c r="M1206" i="5"/>
  <c r="J1206" i="5"/>
  <c r="P1206" i="5" s="1"/>
  <c r="M1205" i="5"/>
  <c r="J1205" i="5"/>
  <c r="M1204" i="5"/>
  <c r="J1204" i="5"/>
  <c r="K1204" i="5" s="1"/>
  <c r="M1203" i="5"/>
  <c r="J1203" i="5"/>
  <c r="M1202" i="5"/>
  <c r="J1202" i="5"/>
  <c r="K1202" i="5" s="1"/>
  <c r="M1201" i="5"/>
  <c r="J1201" i="5"/>
  <c r="K1201" i="5" s="1"/>
  <c r="M1200" i="5"/>
  <c r="J1200" i="5"/>
  <c r="K1200" i="5" s="1"/>
  <c r="M1199" i="5"/>
  <c r="J1199" i="5"/>
  <c r="M1198" i="5"/>
  <c r="J1198" i="5"/>
  <c r="M1197" i="5"/>
  <c r="J1197" i="5"/>
  <c r="M1196" i="5"/>
  <c r="J1196" i="5"/>
  <c r="K1196" i="5" s="1"/>
  <c r="M1195" i="5"/>
  <c r="J1195" i="5"/>
  <c r="M1194" i="5"/>
  <c r="J1194" i="5"/>
  <c r="P1194" i="5" s="1"/>
  <c r="M1193" i="5"/>
  <c r="J1193" i="5"/>
  <c r="K1193" i="5" s="1"/>
  <c r="M1192" i="5"/>
  <c r="J1192" i="5"/>
  <c r="K1192" i="5" s="1"/>
  <c r="M1191" i="5"/>
  <c r="J1191" i="5"/>
  <c r="M1190" i="5"/>
  <c r="J1190" i="5"/>
  <c r="P1190" i="5" s="1"/>
  <c r="M1189" i="5"/>
  <c r="J1189" i="5"/>
  <c r="M1188" i="5"/>
  <c r="J1188" i="5"/>
  <c r="K1188" i="5" s="1"/>
  <c r="M1187" i="5"/>
  <c r="J1187" i="5"/>
  <c r="M1186" i="5"/>
  <c r="J1186" i="5"/>
  <c r="K1186" i="5" s="1"/>
  <c r="M1185" i="5"/>
  <c r="J1185" i="5"/>
  <c r="K1185" i="5" s="1"/>
  <c r="M1184" i="5"/>
  <c r="J1184" i="5"/>
  <c r="K1184" i="5" s="1"/>
  <c r="M1183" i="5"/>
  <c r="J1183" i="5"/>
  <c r="M1182" i="5"/>
  <c r="J1182" i="5"/>
  <c r="M1181" i="5"/>
  <c r="J1181" i="5"/>
  <c r="M1180" i="5"/>
  <c r="J1180" i="5"/>
  <c r="K1180" i="5" s="1"/>
  <c r="M1179" i="5"/>
  <c r="J1179" i="5"/>
  <c r="M1178" i="5"/>
  <c r="J1178" i="5"/>
  <c r="K1178" i="5" s="1"/>
  <c r="M1177" i="5"/>
  <c r="J1177" i="5"/>
  <c r="K1177" i="5" s="1"/>
  <c r="M1176" i="5"/>
  <c r="J1176" i="5"/>
  <c r="K1176" i="5" s="1"/>
  <c r="M1175" i="5"/>
  <c r="J1175" i="5"/>
  <c r="M1174" i="5"/>
  <c r="J1174" i="5"/>
  <c r="P1174" i="5" s="1"/>
  <c r="M1173" i="5"/>
  <c r="J1173" i="5"/>
  <c r="M1172" i="5"/>
  <c r="J1172" i="5"/>
  <c r="K1172" i="5" s="1"/>
  <c r="M1171" i="5"/>
  <c r="J1171" i="5"/>
  <c r="M1170" i="5"/>
  <c r="J1170" i="5"/>
  <c r="K1170" i="5" s="1"/>
  <c r="M1169" i="5"/>
  <c r="J1169" i="5"/>
  <c r="K1169" i="5" s="1"/>
  <c r="M1168" i="5"/>
  <c r="J1168" i="5"/>
  <c r="P1168" i="5" s="1"/>
  <c r="M1167" i="5"/>
  <c r="J1167" i="5"/>
  <c r="P1167" i="5" s="1"/>
  <c r="M1166" i="5"/>
  <c r="J1166" i="5"/>
  <c r="M1165" i="5"/>
  <c r="J1165" i="5"/>
  <c r="M1164" i="5"/>
  <c r="J1164" i="5"/>
  <c r="K1164" i="5" s="1"/>
  <c r="M1163" i="5"/>
  <c r="J1163" i="5"/>
  <c r="M1162" i="5"/>
  <c r="J1162" i="5"/>
  <c r="K1162" i="5" s="1"/>
  <c r="M1161" i="5"/>
  <c r="J1161" i="5"/>
  <c r="K1161" i="5" s="1"/>
  <c r="M1160" i="5"/>
  <c r="J1160" i="5"/>
  <c r="K1160" i="5" s="1"/>
  <c r="M1159" i="5"/>
  <c r="J1159" i="5"/>
  <c r="M1158" i="5"/>
  <c r="J1158" i="5"/>
  <c r="P1158" i="5" s="1"/>
  <c r="M1157" i="5"/>
  <c r="J1157" i="5"/>
  <c r="M1156" i="5"/>
  <c r="J1156" i="5"/>
  <c r="K1156" i="5" s="1"/>
  <c r="M1155" i="5"/>
  <c r="J1155" i="5"/>
  <c r="M1154" i="5"/>
  <c r="J1154" i="5"/>
  <c r="P1154" i="5" s="1"/>
  <c r="M1153" i="5"/>
  <c r="J1153" i="5"/>
  <c r="K1153" i="5" s="1"/>
  <c r="M1152" i="5"/>
  <c r="J1152" i="5"/>
  <c r="K1152" i="5" s="1"/>
  <c r="M1151" i="5"/>
  <c r="J1151" i="5"/>
  <c r="M1150" i="5"/>
  <c r="J1150" i="5"/>
  <c r="M1149" i="5"/>
  <c r="J1149" i="5"/>
  <c r="M1148" i="5"/>
  <c r="J1148" i="5"/>
  <c r="K1148" i="5" s="1"/>
  <c r="M1147" i="5"/>
  <c r="J1147" i="5"/>
  <c r="M1146" i="5"/>
  <c r="J1146" i="5"/>
  <c r="K1146" i="5" s="1"/>
  <c r="M1145" i="5"/>
  <c r="J1145" i="5"/>
  <c r="K1145" i="5" s="1"/>
  <c r="M1144" i="5"/>
  <c r="J1144" i="5"/>
  <c r="P1144" i="5" s="1"/>
  <c r="M1143" i="5"/>
  <c r="J1143" i="5"/>
  <c r="M1142" i="5"/>
  <c r="J1142" i="5"/>
  <c r="P1142" i="5" s="1"/>
  <c r="M1141" i="5"/>
  <c r="J1141" i="5"/>
  <c r="M1140" i="5"/>
  <c r="J1140" i="5"/>
  <c r="K1140" i="5" s="1"/>
  <c r="M1139" i="5"/>
  <c r="J1139" i="5"/>
  <c r="M1138" i="5"/>
  <c r="J1138" i="5"/>
  <c r="K1138" i="5" s="1"/>
  <c r="M1137" i="5"/>
  <c r="J1137" i="5"/>
  <c r="K1137" i="5" s="1"/>
  <c r="M1136" i="5"/>
  <c r="J1136" i="5"/>
  <c r="P1136" i="5" s="1"/>
  <c r="M1135" i="5"/>
  <c r="J1135" i="5"/>
  <c r="M1134" i="5"/>
  <c r="J1134" i="5"/>
  <c r="P1134" i="5" s="1"/>
  <c r="M1133" i="5"/>
  <c r="J1133" i="5"/>
  <c r="P1133" i="5" s="1"/>
  <c r="M1132" i="5"/>
  <c r="J1132" i="5"/>
  <c r="K1132" i="5" s="1"/>
  <c r="M1131" i="5"/>
  <c r="J1131" i="5"/>
  <c r="P1131" i="5" s="1"/>
  <c r="M1130" i="5"/>
  <c r="J1130" i="5"/>
  <c r="P1130" i="5" s="1"/>
  <c r="M1129" i="5"/>
  <c r="J1129" i="5"/>
  <c r="K1129" i="5" s="1"/>
  <c r="M1128" i="5"/>
  <c r="J1128" i="5"/>
  <c r="K1128" i="5" s="1"/>
  <c r="M1127" i="5"/>
  <c r="J1127" i="5"/>
  <c r="M1126" i="5"/>
  <c r="J1126" i="5"/>
  <c r="P1126" i="5" s="1"/>
  <c r="M1125" i="5"/>
  <c r="J1125" i="5"/>
  <c r="M1124" i="5"/>
  <c r="J1124" i="5"/>
  <c r="K1124" i="5" s="1"/>
  <c r="M1123" i="5"/>
  <c r="J1123" i="5"/>
  <c r="M1122" i="5"/>
  <c r="J1122" i="5"/>
  <c r="K1122" i="5" s="1"/>
  <c r="M1121" i="5"/>
  <c r="J1121" i="5"/>
  <c r="K1121" i="5" s="1"/>
  <c r="M1120" i="5"/>
  <c r="J1120" i="5"/>
  <c r="K1120" i="5" s="1"/>
  <c r="M1119" i="5"/>
  <c r="J1119" i="5"/>
  <c r="M1118" i="5"/>
  <c r="J1118" i="5"/>
  <c r="P1118" i="5" s="1"/>
  <c r="M1117" i="5"/>
  <c r="J1117" i="5"/>
  <c r="M1116" i="5"/>
  <c r="J1116" i="5"/>
  <c r="K1116" i="5" s="1"/>
  <c r="M1115" i="5"/>
  <c r="J1115" i="5"/>
  <c r="M1114" i="5"/>
  <c r="J1114" i="5"/>
  <c r="K1114" i="5" s="1"/>
  <c r="M1113" i="5"/>
  <c r="J1113" i="5"/>
  <c r="K1113" i="5" s="1"/>
  <c r="M1112" i="5"/>
  <c r="J1112" i="5"/>
  <c r="K1112" i="5" s="1"/>
  <c r="M1111" i="5"/>
  <c r="J1111" i="5"/>
  <c r="M1110" i="5"/>
  <c r="J1110" i="5"/>
  <c r="M1109" i="5"/>
  <c r="J1109" i="5"/>
  <c r="M1108" i="5"/>
  <c r="J1108" i="5"/>
  <c r="K1108" i="5" s="1"/>
  <c r="M1107" i="5"/>
  <c r="J1107" i="5"/>
  <c r="M1106" i="5"/>
  <c r="J1106" i="5"/>
  <c r="K1106" i="5" s="1"/>
  <c r="M1105" i="5"/>
  <c r="J1105" i="5"/>
  <c r="K1105" i="5" s="1"/>
  <c r="M1104" i="5"/>
  <c r="J1104" i="5"/>
  <c r="K1104" i="5" s="1"/>
  <c r="M1103" i="5"/>
  <c r="J1103" i="5"/>
  <c r="M1102" i="5"/>
  <c r="J1102" i="5"/>
  <c r="P1102" i="5" s="1"/>
  <c r="M1101" i="5"/>
  <c r="J1101" i="5"/>
  <c r="M1100" i="5"/>
  <c r="J1100" i="5"/>
  <c r="K1100" i="5" s="1"/>
  <c r="M1099" i="5"/>
  <c r="J1099" i="5"/>
  <c r="M1098" i="5"/>
  <c r="J1098" i="5"/>
  <c r="P1098" i="5" s="1"/>
  <c r="M1097" i="5"/>
  <c r="J1097" i="5"/>
  <c r="K1097" i="5" s="1"/>
  <c r="M1096" i="5"/>
  <c r="J1096" i="5"/>
  <c r="K1096" i="5" s="1"/>
  <c r="M1095" i="5"/>
  <c r="J1095" i="5"/>
  <c r="P1095" i="5" s="1"/>
  <c r="M1094" i="5"/>
  <c r="J1094" i="5"/>
  <c r="P1094" i="5" s="1"/>
  <c r="M1093" i="5"/>
  <c r="J1093" i="5"/>
  <c r="M1092" i="5"/>
  <c r="J1092" i="5"/>
  <c r="K1092" i="5" s="1"/>
  <c r="M1091" i="5"/>
  <c r="J1091" i="5"/>
  <c r="M1090" i="5"/>
  <c r="J1090" i="5"/>
  <c r="K1090" i="5" s="1"/>
  <c r="M1089" i="5"/>
  <c r="J1089" i="5"/>
  <c r="K1089" i="5" s="1"/>
  <c r="M1088" i="5"/>
  <c r="J1088" i="5"/>
  <c r="K1088" i="5" s="1"/>
  <c r="M1087" i="5"/>
  <c r="J1087" i="5"/>
  <c r="M1086" i="5"/>
  <c r="J1086" i="5"/>
  <c r="P1086" i="5" s="1"/>
  <c r="M1085" i="5"/>
  <c r="J1085" i="5"/>
  <c r="M1084" i="5"/>
  <c r="J1084" i="5"/>
  <c r="K1084" i="5" s="1"/>
  <c r="M1083" i="5"/>
  <c r="J1083" i="5"/>
  <c r="M1082" i="5"/>
  <c r="J1082" i="5"/>
  <c r="K1082" i="5" s="1"/>
  <c r="M1081" i="5"/>
  <c r="J1081" i="5"/>
  <c r="K1081" i="5" s="1"/>
  <c r="M1080" i="5"/>
  <c r="J1080" i="5"/>
  <c r="K1080" i="5" s="1"/>
  <c r="M1079" i="5"/>
  <c r="J1079" i="5"/>
  <c r="M1078" i="5"/>
  <c r="J1078" i="5"/>
  <c r="P1078" i="5" s="1"/>
  <c r="M1077" i="5"/>
  <c r="J1077" i="5"/>
  <c r="M1076" i="5"/>
  <c r="J1076" i="5"/>
  <c r="K1076" i="5" s="1"/>
  <c r="M1075" i="5"/>
  <c r="J1075" i="5"/>
  <c r="M1074" i="5"/>
  <c r="J1074" i="5"/>
  <c r="P1074" i="5" s="1"/>
  <c r="M1073" i="5"/>
  <c r="J1073" i="5"/>
  <c r="K1073" i="5" s="1"/>
  <c r="M1072" i="5"/>
  <c r="J1072" i="5"/>
  <c r="K1072" i="5" s="1"/>
  <c r="M1071" i="5"/>
  <c r="J1071" i="5"/>
  <c r="P1071" i="5" s="1"/>
  <c r="M1070" i="5"/>
  <c r="J1070" i="5"/>
  <c r="P1070" i="5" s="1"/>
  <c r="M1069" i="5"/>
  <c r="J1069" i="5"/>
  <c r="M1068" i="5"/>
  <c r="J1068" i="5"/>
  <c r="K1068" i="5" s="1"/>
  <c r="M1067" i="5"/>
  <c r="J1067" i="5"/>
  <c r="P1067" i="5" s="1"/>
  <c r="M1066" i="5"/>
  <c r="J1066" i="5"/>
  <c r="P1066" i="5" s="1"/>
  <c r="M1065" i="5"/>
  <c r="J1065" i="5"/>
  <c r="K1065" i="5" s="1"/>
  <c r="M1064" i="5"/>
  <c r="J1064" i="5"/>
  <c r="P1064" i="5" s="1"/>
  <c r="M1063" i="5"/>
  <c r="J1063" i="5"/>
  <c r="M1062" i="5"/>
  <c r="J1062" i="5"/>
  <c r="P1062" i="5" s="1"/>
  <c r="M1061" i="5"/>
  <c r="J1061" i="5"/>
  <c r="M1060" i="5"/>
  <c r="J1060" i="5"/>
  <c r="P1060" i="5" s="1"/>
  <c r="M1059" i="5"/>
  <c r="J1059" i="5"/>
  <c r="P1059" i="5" s="1"/>
  <c r="M1058" i="5"/>
  <c r="J1058" i="5"/>
  <c r="K1058" i="5" s="1"/>
  <c r="M1057" i="5"/>
  <c r="J1057" i="5"/>
  <c r="K1057" i="5" s="1"/>
  <c r="M1056" i="5"/>
  <c r="J1056" i="5"/>
  <c r="K1056" i="5" s="1"/>
  <c r="M1055" i="5"/>
  <c r="J1055" i="5"/>
  <c r="P1055" i="5" s="1"/>
  <c r="M1054" i="5"/>
  <c r="J1054" i="5"/>
  <c r="P1054" i="5" s="1"/>
  <c r="M1053" i="5"/>
  <c r="J1053" i="5"/>
  <c r="M1052" i="5"/>
  <c r="J1052" i="5"/>
  <c r="K1052" i="5" s="1"/>
  <c r="M1051" i="5"/>
  <c r="J1051" i="5"/>
  <c r="M1050" i="5"/>
  <c r="J1050" i="5"/>
  <c r="K1050" i="5" s="1"/>
  <c r="M1049" i="5"/>
  <c r="J1049" i="5"/>
  <c r="K1049" i="5" s="1"/>
  <c r="M1048" i="5"/>
  <c r="J1048" i="5"/>
  <c r="K1048" i="5" s="1"/>
  <c r="M1047" i="5"/>
  <c r="J1047" i="5"/>
  <c r="P1047" i="5" s="1"/>
  <c r="M1046" i="5"/>
  <c r="J1046" i="5"/>
  <c r="M1045" i="5"/>
  <c r="J1045" i="5"/>
  <c r="M1044" i="5"/>
  <c r="J1044" i="5"/>
  <c r="K1044" i="5" s="1"/>
  <c r="M1043" i="5"/>
  <c r="J1043" i="5"/>
  <c r="M1042" i="5"/>
  <c r="J1042" i="5"/>
  <c r="K1042" i="5" s="1"/>
  <c r="M1041" i="5"/>
  <c r="J1041" i="5"/>
  <c r="K1041" i="5" s="1"/>
  <c r="M1040" i="5"/>
  <c r="J1040" i="5"/>
  <c r="P1040" i="5" s="1"/>
  <c r="M1039" i="5"/>
  <c r="J1039" i="5"/>
  <c r="M1038" i="5"/>
  <c r="J1038" i="5"/>
  <c r="P1038" i="5" s="1"/>
  <c r="M1037" i="5"/>
  <c r="J1037" i="5"/>
  <c r="M1036" i="5"/>
  <c r="J1036" i="5"/>
  <c r="K1036" i="5" s="1"/>
  <c r="M1035" i="5"/>
  <c r="J1035" i="5"/>
  <c r="M1034" i="5"/>
  <c r="J1034" i="5"/>
  <c r="P1034" i="5" s="1"/>
  <c r="M1033" i="5"/>
  <c r="J1033" i="5"/>
  <c r="K1033" i="5" s="1"/>
  <c r="M1032" i="5"/>
  <c r="J1032" i="5"/>
  <c r="K1032" i="5" s="1"/>
  <c r="M1031" i="5"/>
  <c r="J1031" i="5"/>
  <c r="M1030" i="5"/>
  <c r="J1030" i="5"/>
  <c r="M1029" i="5"/>
  <c r="J1029" i="5"/>
  <c r="M1028" i="5"/>
  <c r="J1028" i="5"/>
  <c r="K1028" i="5" s="1"/>
  <c r="M1027" i="5"/>
  <c r="J1027" i="5"/>
  <c r="M1026" i="5"/>
  <c r="J1026" i="5"/>
  <c r="P1026" i="5" s="1"/>
  <c r="M1025" i="5"/>
  <c r="J1025" i="5"/>
  <c r="K1025" i="5" s="1"/>
  <c r="M1024" i="5"/>
  <c r="J1024" i="5"/>
  <c r="K1024" i="5" s="1"/>
  <c r="M1023" i="5"/>
  <c r="J1023" i="5"/>
  <c r="M1022" i="5"/>
  <c r="J1022" i="5"/>
  <c r="P1022" i="5" s="1"/>
  <c r="M1021" i="5"/>
  <c r="J1021" i="5"/>
  <c r="M1020" i="5"/>
  <c r="J1020" i="5"/>
  <c r="K1020" i="5" s="1"/>
  <c r="M1019" i="5"/>
  <c r="J1019" i="5"/>
  <c r="P1019" i="5" s="1"/>
  <c r="M1018" i="5"/>
  <c r="J1018" i="5"/>
  <c r="P1018" i="5" s="1"/>
  <c r="M1017" i="5"/>
  <c r="J1017" i="5"/>
  <c r="K1017" i="5" s="1"/>
  <c r="M1016" i="5"/>
  <c r="J1016" i="5"/>
  <c r="K1016" i="5" s="1"/>
  <c r="M1015" i="5"/>
  <c r="J1015" i="5"/>
  <c r="M1014" i="5"/>
  <c r="J1014" i="5"/>
  <c r="M1013" i="5"/>
  <c r="J1013" i="5"/>
  <c r="M1012" i="5"/>
  <c r="J1012" i="5"/>
  <c r="K1012" i="5" s="1"/>
  <c r="M1011" i="5"/>
  <c r="J1011" i="5"/>
  <c r="M1010" i="5"/>
  <c r="J1010" i="5"/>
  <c r="K1010" i="5" s="1"/>
  <c r="M1009" i="5"/>
  <c r="J1009" i="5"/>
  <c r="K1009" i="5" s="1"/>
  <c r="M1008" i="5"/>
  <c r="J1008" i="5"/>
  <c r="K1008" i="5" s="1"/>
  <c r="M1007" i="5"/>
  <c r="J1007" i="5"/>
  <c r="P1007" i="5" s="1"/>
  <c r="M1006" i="5"/>
  <c r="J1006" i="5"/>
  <c r="P1006" i="5" s="1"/>
  <c r="M1005" i="5"/>
  <c r="J1005" i="5"/>
  <c r="M1004" i="5"/>
  <c r="J1004" i="5"/>
  <c r="K1004" i="5" s="1"/>
  <c r="M1003" i="5"/>
  <c r="J1003" i="5"/>
  <c r="M1002" i="5"/>
  <c r="J1002" i="5"/>
  <c r="P1002" i="5" s="1"/>
  <c r="M1001" i="5"/>
  <c r="J1001" i="5"/>
  <c r="K1001" i="5" s="1"/>
  <c r="M1000" i="5"/>
  <c r="J1000" i="5"/>
  <c r="M999" i="5"/>
  <c r="J999" i="5"/>
  <c r="M998" i="5"/>
  <c r="J998" i="5"/>
  <c r="P998" i="5" s="1"/>
  <c r="M997" i="5"/>
  <c r="J997" i="5"/>
  <c r="M996" i="5"/>
  <c r="J996" i="5"/>
  <c r="K996" i="5" s="1"/>
  <c r="M995" i="5"/>
  <c r="J995" i="5"/>
  <c r="P995" i="5" s="1"/>
  <c r="M994" i="5"/>
  <c r="J994" i="5"/>
  <c r="K994" i="5" s="1"/>
  <c r="M993" i="5"/>
  <c r="J993" i="5"/>
  <c r="K993" i="5" s="1"/>
  <c r="M992" i="5"/>
  <c r="J992" i="5"/>
  <c r="M991" i="5"/>
  <c r="J991" i="5"/>
  <c r="P991" i="5" s="1"/>
  <c r="M990" i="5"/>
  <c r="J990" i="5"/>
  <c r="P990" i="5" s="1"/>
  <c r="M989" i="5"/>
  <c r="J989" i="5"/>
  <c r="P989" i="5" s="1"/>
  <c r="M988" i="5"/>
  <c r="J988" i="5"/>
  <c r="K988" i="5" s="1"/>
  <c r="M987" i="5"/>
  <c r="J987" i="5"/>
  <c r="M986" i="5"/>
  <c r="J986" i="5"/>
  <c r="P986" i="5" s="1"/>
  <c r="M985" i="5"/>
  <c r="J985" i="5"/>
  <c r="P985" i="5" s="1"/>
  <c r="M984" i="5"/>
  <c r="J984" i="5"/>
  <c r="M983" i="5"/>
  <c r="J983" i="5"/>
  <c r="M982" i="5"/>
  <c r="J982" i="5"/>
  <c r="P982" i="5" s="1"/>
  <c r="M981" i="5"/>
  <c r="J981" i="5"/>
  <c r="P981" i="5" s="1"/>
  <c r="M980" i="5"/>
  <c r="J980" i="5"/>
  <c r="P980" i="5" s="1"/>
  <c r="M979" i="5"/>
  <c r="J979" i="5"/>
  <c r="M978" i="5"/>
  <c r="J978" i="5"/>
  <c r="K978" i="5" s="1"/>
  <c r="M977" i="5"/>
  <c r="J977" i="5"/>
  <c r="K977" i="5" s="1"/>
  <c r="M976" i="5"/>
  <c r="J976" i="5"/>
  <c r="M975" i="5"/>
  <c r="J975" i="5"/>
  <c r="M974" i="5"/>
  <c r="J974" i="5"/>
  <c r="M973" i="5"/>
  <c r="J973" i="5"/>
  <c r="M972" i="5"/>
  <c r="J972" i="5"/>
  <c r="K972" i="5" s="1"/>
  <c r="M971" i="5"/>
  <c r="J971" i="5"/>
  <c r="P971" i="5" s="1"/>
  <c r="M970" i="5"/>
  <c r="J970" i="5"/>
  <c r="K970" i="5" s="1"/>
  <c r="M969" i="5"/>
  <c r="J969" i="5"/>
  <c r="K969" i="5" s="1"/>
  <c r="M968" i="5"/>
  <c r="J968" i="5"/>
  <c r="M967" i="5"/>
  <c r="J967" i="5"/>
  <c r="M966" i="5"/>
  <c r="J966" i="5"/>
  <c r="P966" i="5" s="1"/>
  <c r="M965" i="5"/>
  <c r="J965" i="5"/>
  <c r="P965" i="5" s="1"/>
  <c r="M964" i="5"/>
  <c r="J964" i="5"/>
  <c r="K964" i="5" s="1"/>
  <c r="M963" i="5"/>
  <c r="J963" i="5"/>
  <c r="M962" i="5"/>
  <c r="J962" i="5"/>
  <c r="K962" i="5" s="1"/>
  <c r="M961" i="5"/>
  <c r="J961" i="5"/>
  <c r="K961" i="5" s="1"/>
  <c r="M960" i="5"/>
  <c r="J960" i="5"/>
  <c r="M959" i="5"/>
  <c r="J959" i="5"/>
  <c r="M958" i="5"/>
  <c r="J958" i="5"/>
  <c r="P958" i="5" s="1"/>
  <c r="M957" i="5"/>
  <c r="J957" i="5"/>
  <c r="M956" i="5"/>
  <c r="J956" i="5"/>
  <c r="K956" i="5" s="1"/>
  <c r="M955" i="5"/>
  <c r="J955" i="5"/>
  <c r="M954" i="5"/>
  <c r="J954" i="5"/>
  <c r="K954" i="5" s="1"/>
  <c r="M953" i="5"/>
  <c r="J953" i="5"/>
  <c r="K953" i="5" s="1"/>
  <c r="M952" i="5"/>
  <c r="J952" i="5"/>
  <c r="M951" i="5"/>
  <c r="J951" i="5"/>
  <c r="M950" i="5"/>
  <c r="J950" i="5"/>
  <c r="M949" i="5"/>
  <c r="J949" i="5"/>
  <c r="M948" i="5"/>
  <c r="J948" i="5"/>
  <c r="K948" i="5" s="1"/>
  <c r="M947" i="5"/>
  <c r="J947" i="5"/>
  <c r="P947" i="5" s="1"/>
  <c r="M946" i="5"/>
  <c r="J946" i="5"/>
  <c r="K946" i="5" s="1"/>
  <c r="M945" i="5"/>
  <c r="J945" i="5"/>
  <c r="K945" i="5" s="1"/>
  <c r="M944" i="5"/>
  <c r="J944" i="5"/>
  <c r="M943" i="5"/>
  <c r="J943" i="5"/>
  <c r="M942" i="5"/>
  <c r="J942" i="5"/>
  <c r="M941" i="5"/>
  <c r="J941" i="5"/>
  <c r="M940" i="5"/>
  <c r="J940" i="5"/>
  <c r="K940" i="5" s="1"/>
  <c r="M939" i="5"/>
  <c r="J939" i="5"/>
  <c r="M938" i="5"/>
  <c r="J938" i="5"/>
  <c r="K938" i="5" s="1"/>
  <c r="M937" i="5"/>
  <c r="J937" i="5"/>
  <c r="P937" i="5" s="1"/>
  <c r="M936" i="5"/>
  <c r="J936" i="5"/>
  <c r="M935" i="5"/>
  <c r="J935" i="5"/>
  <c r="M934" i="5"/>
  <c r="J934" i="5"/>
  <c r="M933" i="5"/>
  <c r="J933" i="5"/>
  <c r="M932" i="5"/>
  <c r="J932" i="5"/>
  <c r="K932" i="5" s="1"/>
  <c r="M931" i="5"/>
  <c r="J931" i="5"/>
  <c r="M930" i="5"/>
  <c r="J930" i="5"/>
  <c r="K930" i="5" s="1"/>
  <c r="M929" i="5"/>
  <c r="J929" i="5"/>
  <c r="K929" i="5" s="1"/>
  <c r="M928" i="5"/>
  <c r="J928" i="5"/>
  <c r="M927" i="5"/>
  <c r="J927" i="5"/>
  <c r="M926" i="5"/>
  <c r="J926" i="5"/>
  <c r="M925" i="5"/>
  <c r="J925" i="5"/>
  <c r="M924" i="5"/>
  <c r="J924" i="5"/>
  <c r="K924" i="5" s="1"/>
  <c r="M923" i="5"/>
  <c r="J923" i="5"/>
  <c r="M922" i="5"/>
  <c r="J922" i="5"/>
  <c r="K922" i="5" s="1"/>
  <c r="M921" i="5"/>
  <c r="J921" i="5"/>
  <c r="K921" i="5" s="1"/>
  <c r="M920" i="5"/>
  <c r="J920" i="5"/>
  <c r="M919" i="5"/>
  <c r="J919" i="5"/>
  <c r="P919" i="5" s="1"/>
  <c r="M918" i="5"/>
  <c r="J918" i="5"/>
  <c r="M917" i="5"/>
  <c r="J917" i="5"/>
  <c r="M916" i="5"/>
  <c r="J916" i="5"/>
  <c r="K916" i="5" s="1"/>
  <c r="M915" i="5"/>
  <c r="J915" i="5"/>
  <c r="M914" i="5"/>
  <c r="J914" i="5"/>
  <c r="K914" i="5" s="1"/>
  <c r="M913" i="5"/>
  <c r="J913" i="5"/>
  <c r="P913" i="5" s="1"/>
  <c r="M912" i="5"/>
  <c r="J912" i="5"/>
  <c r="M911" i="5"/>
  <c r="J911" i="5"/>
  <c r="M910" i="5"/>
  <c r="J910" i="5"/>
  <c r="M909" i="5"/>
  <c r="J909" i="5"/>
  <c r="M908" i="5"/>
  <c r="J908" i="5"/>
  <c r="K908" i="5" s="1"/>
  <c r="M907" i="5"/>
  <c r="J907" i="5"/>
  <c r="M906" i="5"/>
  <c r="J906" i="5"/>
  <c r="K906" i="5" s="1"/>
  <c r="M905" i="5"/>
  <c r="J905" i="5"/>
  <c r="K905" i="5" s="1"/>
  <c r="M904" i="5"/>
  <c r="J904" i="5"/>
  <c r="M903" i="5"/>
  <c r="J903" i="5"/>
  <c r="M902" i="5"/>
  <c r="J902" i="5"/>
  <c r="M901" i="5"/>
  <c r="J901" i="5"/>
  <c r="P901" i="5" s="1"/>
  <c r="M900" i="5"/>
  <c r="J900" i="5"/>
  <c r="K900" i="5" s="1"/>
  <c r="M899" i="5"/>
  <c r="J899" i="5"/>
  <c r="P899" i="5" s="1"/>
  <c r="M898" i="5"/>
  <c r="J898" i="5"/>
  <c r="K898" i="5" s="1"/>
  <c r="M897" i="5"/>
  <c r="J897" i="5"/>
  <c r="K897" i="5" s="1"/>
  <c r="M896" i="5"/>
  <c r="J896" i="5"/>
  <c r="M895" i="5"/>
  <c r="J895" i="5"/>
  <c r="M894" i="5"/>
  <c r="J894" i="5"/>
  <c r="M893" i="5"/>
  <c r="J893" i="5"/>
  <c r="M892" i="5"/>
  <c r="J892" i="5"/>
  <c r="K892" i="5" s="1"/>
  <c r="M891" i="5"/>
  <c r="J891" i="5"/>
  <c r="M890" i="5"/>
  <c r="J890" i="5"/>
  <c r="K890" i="5" s="1"/>
  <c r="M889" i="5"/>
  <c r="J889" i="5"/>
  <c r="K889" i="5" s="1"/>
  <c r="M888" i="5"/>
  <c r="J888" i="5"/>
  <c r="M887" i="5"/>
  <c r="J887" i="5"/>
  <c r="M886" i="5"/>
  <c r="J886" i="5"/>
  <c r="M885" i="5"/>
  <c r="J885" i="5"/>
  <c r="M884" i="5"/>
  <c r="J884" i="5"/>
  <c r="K884" i="5" s="1"/>
  <c r="M883" i="5"/>
  <c r="J883" i="5"/>
  <c r="M882" i="5"/>
  <c r="J882" i="5"/>
  <c r="K882" i="5" s="1"/>
  <c r="M881" i="5"/>
  <c r="J881" i="5"/>
  <c r="K881" i="5" s="1"/>
  <c r="M880" i="5"/>
  <c r="J880" i="5"/>
  <c r="M879" i="5"/>
  <c r="J879" i="5"/>
  <c r="M878" i="5"/>
  <c r="J878" i="5"/>
  <c r="M877" i="5"/>
  <c r="J877" i="5"/>
  <c r="M876" i="5"/>
  <c r="J876" i="5"/>
  <c r="K876" i="5" s="1"/>
  <c r="M875" i="5"/>
  <c r="J875" i="5"/>
  <c r="M874" i="5"/>
  <c r="J874" i="5"/>
  <c r="K874" i="5" s="1"/>
  <c r="M873" i="5"/>
  <c r="J873" i="5"/>
  <c r="K873" i="5" s="1"/>
  <c r="M872" i="5"/>
  <c r="J872" i="5"/>
  <c r="M871" i="5"/>
  <c r="J871" i="5"/>
  <c r="P871" i="5" s="1"/>
  <c r="M870" i="5"/>
  <c r="J870" i="5"/>
  <c r="M869" i="5"/>
  <c r="J869" i="5"/>
  <c r="M868" i="5"/>
  <c r="J868" i="5"/>
  <c r="K868" i="5" s="1"/>
  <c r="M867" i="5"/>
  <c r="J867" i="5"/>
  <c r="M866" i="5"/>
  <c r="J866" i="5"/>
  <c r="K866" i="5" s="1"/>
  <c r="M865" i="5"/>
  <c r="J865" i="5"/>
  <c r="K865" i="5" s="1"/>
  <c r="M864" i="5"/>
  <c r="J864" i="5"/>
  <c r="M863" i="5"/>
  <c r="J863" i="5"/>
  <c r="M862" i="5"/>
  <c r="J862" i="5"/>
  <c r="M861" i="5"/>
  <c r="J861" i="5"/>
  <c r="M860" i="5"/>
  <c r="J860" i="5"/>
  <c r="K860" i="5" s="1"/>
  <c r="M859" i="5"/>
  <c r="J859" i="5"/>
  <c r="M858" i="5"/>
  <c r="J858" i="5"/>
  <c r="K858" i="5" s="1"/>
  <c r="M857" i="5"/>
  <c r="J857" i="5"/>
  <c r="K857" i="5" s="1"/>
  <c r="M856" i="5"/>
  <c r="J856" i="5"/>
  <c r="M855" i="5"/>
  <c r="J855" i="5"/>
  <c r="P855" i="5" s="1"/>
  <c r="M854" i="5"/>
  <c r="J854" i="5"/>
  <c r="P854" i="5" s="1"/>
  <c r="M853" i="5"/>
  <c r="J853" i="5"/>
  <c r="M852" i="5"/>
  <c r="J852" i="5"/>
  <c r="K852" i="5" s="1"/>
  <c r="M851" i="5"/>
  <c r="J851" i="5"/>
  <c r="M850" i="5"/>
  <c r="J850" i="5"/>
  <c r="K850" i="5" s="1"/>
  <c r="M849" i="5"/>
  <c r="J849" i="5"/>
  <c r="K849" i="5" s="1"/>
  <c r="M848" i="5"/>
  <c r="J848" i="5"/>
  <c r="M847" i="5"/>
  <c r="J847" i="5"/>
  <c r="P847" i="5" s="1"/>
  <c r="M846" i="5"/>
  <c r="J846" i="5"/>
  <c r="M845" i="5"/>
  <c r="J845" i="5"/>
  <c r="M844" i="5"/>
  <c r="J844" i="5"/>
  <c r="K844" i="5" s="1"/>
  <c r="M843" i="5"/>
  <c r="J843" i="5"/>
  <c r="M842" i="5"/>
  <c r="J842" i="5"/>
  <c r="K842" i="5" s="1"/>
  <c r="M841" i="5"/>
  <c r="J841" i="5"/>
  <c r="K841" i="5" s="1"/>
  <c r="M840" i="5"/>
  <c r="J840" i="5"/>
  <c r="M839" i="5"/>
  <c r="J839" i="5"/>
  <c r="M838" i="5"/>
  <c r="J838" i="5"/>
  <c r="M837" i="5"/>
  <c r="J837" i="5"/>
  <c r="M836" i="5"/>
  <c r="J836" i="5"/>
  <c r="K836" i="5" s="1"/>
  <c r="M835" i="5"/>
  <c r="J835" i="5"/>
  <c r="M834" i="5"/>
  <c r="J834" i="5"/>
  <c r="K834" i="5" s="1"/>
  <c r="M833" i="5"/>
  <c r="J833" i="5"/>
  <c r="K833" i="5" s="1"/>
  <c r="M832" i="5"/>
  <c r="J832" i="5"/>
  <c r="M831" i="5"/>
  <c r="J831" i="5"/>
  <c r="M830" i="5"/>
  <c r="J830" i="5"/>
  <c r="P830" i="5" s="1"/>
  <c r="M829" i="5"/>
  <c r="J829" i="5"/>
  <c r="M828" i="5"/>
  <c r="J828" i="5"/>
  <c r="K828" i="5" s="1"/>
  <c r="M827" i="5"/>
  <c r="J827" i="5"/>
  <c r="M826" i="5"/>
  <c r="J826" i="5"/>
  <c r="K826" i="5" s="1"/>
  <c r="M825" i="5"/>
  <c r="J825" i="5"/>
  <c r="K825" i="5" s="1"/>
  <c r="M824" i="5"/>
  <c r="J824" i="5"/>
  <c r="M823" i="5"/>
  <c r="J823" i="5"/>
  <c r="M822" i="5"/>
  <c r="J822" i="5"/>
  <c r="M821" i="5"/>
  <c r="J821" i="5"/>
  <c r="M820" i="5"/>
  <c r="J820" i="5"/>
  <c r="K820" i="5" s="1"/>
  <c r="M819" i="5"/>
  <c r="J819" i="5"/>
  <c r="M818" i="5"/>
  <c r="J818" i="5"/>
  <c r="K818" i="5" s="1"/>
  <c r="M817" i="5"/>
  <c r="J817" i="5"/>
  <c r="K817" i="5" s="1"/>
  <c r="M816" i="5"/>
  <c r="J816" i="5"/>
  <c r="M815" i="5"/>
  <c r="J815" i="5"/>
  <c r="M814" i="5"/>
  <c r="J814" i="5"/>
  <c r="M813" i="5"/>
  <c r="J813" i="5"/>
  <c r="M812" i="5"/>
  <c r="J812" i="5"/>
  <c r="K812" i="5" s="1"/>
  <c r="M811" i="5"/>
  <c r="J811" i="5"/>
  <c r="M810" i="5"/>
  <c r="J810" i="5"/>
  <c r="K810" i="5" s="1"/>
  <c r="M809" i="5"/>
  <c r="J809" i="5"/>
  <c r="K809" i="5" s="1"/>
  <c r="M808" i="5"/>
  <c r="J808" i="5"/>
  <c r="M807" i="5"/>
  <c r="J807" i="5"/>
  <c r="M806" i="5"/>
  <c r="J806" i="5"/>
  <c r="M805" i="5"/>
  <c r="J805" i="5"/>
  <c r="M804" i="5"/>
  <c r="J804" i="5"/>
  <c r="K804" i="5" s="1"/>
  <c r="M803" i="5"/>
  <c r="J803" i="5"/>
  <c r="M802" i="5"/>
  <c r="J802" i="5"/>
  <c r="K802" i="5" s="1"/>
  <c r="M801" i="5"/>
  <c r="J801" i="5"/>
  <c r="K801" i="5" s="1"/>
  <c r="M800" i="5"/>
  <c r="J800" i="5"/>
  <c r="M799" i="5"/>
  <c r="J799" i="5"/>
  <c r="M798" i="5"/>
  <c r="J798" i="5"/>
  <c r="M797" i="5"/>
  <c r="J797" i="5"/>
  <c r="M796" i="5"/>
  <c r="J796" i="5"/>
  <c r="K796" i="5" s="1"/>
  <c r="M795" i="5"/>
  <c r="J795" i="5"/>
  <c r="M794" i="5"/>
  <c r="J794" i="5"/>
  <c r="K794" i="5" s="1"/>
  <c r="M793" i="5"/>
  <c r="J793" i="5"/>
  <c r="K793" i="5" s="1"/>
  <c r="M792" i="5"/>
  <c r="J792" i="5"/>
  <c r="M791" i="5"/>
  <c r="J791" i="5"/>
  <c r="M790" i="5"/>
  <c r="J790" i="5"/>
  <c r="M789" i="5"/>
  <c r="J789" i="5"/>
  <c r="M788" i="5"/>
  <c r="J788" i="5"/>
  <c r="K788" i="5" s="1"/>
  <c r="M787" i="5"/>
  <c r="J787" i="5"/>
  <c r="P787" i="5" s="1"/>
  <c r="M786" i="5"/>
  <c r="J786" i="5"/>
  <c r="K786" i="5" s="1"/>
  <c r="M785" i="5"/>
  <c r="J785" i="5"/>
  <c r="K785" i="5" s="1"/>
  <c r="M784" i="5"/>
  <c r="J784" i="5"/>
  <c r="M783" i="5"/>
  <c r="J783" i="5"/>
  <c r="P783" i="5" s="1"/>
  <c r="M782" i="5"/>
  <c r="J782" i="5"/>
  <c r="P782" i="5" s="1"/>
  <c r="M781" i="5"/>
  <c r="J781" i="5"/>
  <c r="M780" i="5"/>
  <c r="J780" i="5"/>
  <c r="K780" i="5" s="1"/>
  <c r="M779" i="5"/>
  <c r="J779" i="5"/>
  <c r="M778" i="5"/>
  <c r="J778" i="5"/>
  <c r="K778" i="5" s="1"/>
  <c r="M777" i="5"/>
  <c r="J777" i="5"/>
  <c r="K777" i="5" s="1"/>
  <c r="M776" i="5"/>
  <c r="J776" i="5"/>
  <c r="M775" i="5"/>
  <c r="J775" i="5"/>
  <c r="M774" i="5"/>
  <c r="J774" i="5"/>
  <c r="M773" i="5"/>
  <c r="J773" i="5"/>
  <c r="M772" i="5"/>
  <c r="J772" i="5"/>
  <c r="K772" i="5" s="1"/>
  <c r="M771" i="5"/>
  <c r="J771" i="5"/>
  <c r="M770" i="5"/>
  <c r="J770" i="5"/>
  <c r="K770" i="5" s="1"/>
  <c r="M769" i="5"/>
  <c r="J769" i="5"/>
  <c r="K769" i="5" s="1"/>
  <c r="M768" i="5"/>
  <c r="J768" i="5"/>
  <c r="M767" i="5"/>
  <c r="J767" i="5"/>
  <c r="P767" i="5" s="1"/>
  <c r="M766" i="5"/>
  <c r="J766" i="5"/>
  <c r="M765" i="5"/>
  <c r="J765" i="5"/>
  <c r="M764" i="5"/>
  <c r="J764" i="5"/>
  <c r="K764" i="5" s="1"/>
  <c r="M763" i="5"/>
  <c r="J763" i="5"/>
  <c r="M762" i="5"/>
  <c r="J762" i="5"/>
  <c r="K762" i="5" s="1"/>
  <c r="M761" i="5"/>
  <c r="J761" i="5"/>
  <c r="K761" i="5" s="1"/>
  <c r="M760" i="5"/>
  <c r="J760" i="5"/>
  <c r="M759" i="5"/>
  <c r="J759" i="5"/>
  <c r="M758" i="5"/>
  <c r="J758" i="5"/>
  <c r="M757" i="5"/>
  <c r="J757" i="5"/>
  <c r="M756" i="5"/>
  <c r="J756" i="5"/>
  <c r="K756" i="5" s="1"/>
  <c r="M755" i="5"/>
  <c r="J755" i="5"/>
  <c r="M754" i="5"/>
  <c r="J754" i="5"/>
  <c r="K754" i="5" s="1"/>
  <c r="M753" i="5"/>
  <c r="J753" i="5"/>
  <c r="K753" i="5" s="1"/>
  <c r="M752" i="5"/>
  <c r="J752" i="5"/>
  <c r="M751" i="5"/>
  <c r="J751" i="5"/>
  <c r="M750" i="5"/>
  <c r="J750" i="5"/>
  <c r="P750" i="5" s="1"/>
  <c r="M749" i="5"/>
  <c r="J749" i="5"/>
  <c r="M748" i="5"/>
  <c r="J748" i="5"/>
  <c r="K748" i="5" s="1"/>
  <c r="M747" i="5"/>
  <c r="J747" i="5"/>
  <c r="M746" i="5"/>
  <c r="J746" i="5"/>
  <c r="K746" i="5" s="1"/>
  <c r="M745" i="5"/>
  <c r="J745" i="5"/>
  <c r="K745" i="5" s="1"/>
  <c r="M744" i="5"/>
  <c r="J744" i="5"/>
  <c r="M743" i="5"/>
  <c r="J743" i="5"/>
  <c r="M742" i="5"/>
  <c r="J742" i="5"/>
  <c r="M741" i="5"/>
  <c r="J741" i="5"/>
  <c r="M740" i="5"/>
  <c r="J740" i="5"/>
  <c r="K740" i="5" s="1"/>
  <c r="M739" i="5"/>
  <c r="J739" i="5"/>
  <c r="M738" i="5"/>
  <c r="J738" i="5"/>
  <c r="K738" i="5" s="1"/>
  <c r="M737" i="5"/>
  <c r="J737" i="5"/>
  <c r="K737" i="5" s="1"/>
  <c r="M736" i="5"/>
  <c r="J736" i="5"/>
  <c r="M735" i="5"/>
  <c r="J735" i="5"/>
  <c r="M734" i="5"/>
  <c r="J734" i="5"/>
  <c r="M733" i="5"/>
  <c r="J733" i="5"/>
  <c r="M732" i="5"/>
  <c r="J732" i="5"/>
  <c r="K732" i="5" s="1"/>
  <c r="M731" i="5"/>
  <c r="J731" i="5"/>
  <c r="M730" i="5"/>
  <c r="J730" i="5"/>
  <c r="K730" i="5" s="1"/>
  <c r="M729" i="5"/>
  <c r="J729" i="5"/>
  <c r="K729" i="5" s="1"/>
  <c r="M728" i="5"/>
  <c r="J728" i="5"/>
  <c r="M727" i="5"/>
  <c r="J727" i="5"/>
  <c r="M726" i="5"/>
  <c r="J726" i="5"/>
  <c r="M725" i="5"/>
  <c r="J725" i="5"/>
  <c r="M724" i="5"/>
  <c r="J724" i="5"/>
  <c r="K724" i="5" s="1"/>
  <c r="M723" i="5"/>
  <c r="J723" i="5"/>
  <c r="M722" i="5"/>
  <c r="J722" i="5"/>
  <c r="K722" i="5" s="1"/>
  <c r="M721" i="5"/>
  <c r="J721" i="5"/>
  <c r="K721" i="5" s="1"/>
  <c r="M720" i="5"/>
  <c r="J720" i="5"/>
  <c r="M719" i="5"/>
  <c r="J719" i="5"/>
  <c r="M718" i="5"/>
  <c r="J718" i="5"/>
  <c r="M717" i="5"/>
  <c r="J717" i="5"/>
  <c r="M716" i="5"/>
  <c r="J716" i="5"/>
  <c r="K716" i="5" s="1"/>
  <c r="M715" i="5"/>
  <c r="J715" i="5"/>
  <c r="M714" i="5"/>
  <c r="J714" i="5"/>
  <c r="K714" i="5" s="1"/>
  <c r="M713" i="5"/>
  <c r="J713" i="5"/>
  <c r="K713" i="5" s="1"/>
  <c r="M712" i="5"/>
  <c r="J712" i="5"/>
  <c r="M711" i="5"/>
  <c r="J711" i="5"/>
  <c r="P711" i="5" s="1"/>
  <c r="I711" i="5"/>
  <c r="M710" i="5"/>
  <c r="J710" i="5"/>
  <c r="P710" i="5" s="1"/>
  <c r="I710" i="5"/>
  <c r="M709" i="5"/>
  <c r="J709" i="5"/>
  <c r="P709" i="5" s="1"/>
  <c r="I709" i="5"/>
  <c r="M708" i="5"/>
  <c r="J708" i="5"/>
  <c r="P708" i="5" s="1"/>
  <c r="I708" i="5"/>
  <c r="M707" i="5"/>
  <c r="J707" i="5"/>
  <c r="I707" i="5"/>
  <c r="M706" i="5"/>
  <c r="J706" i="5"/>
  <c r="P706" i="5" s="1"/>
  <c r="I706" i="5"/>
  <c r="M705" i="5"/>
  <c r="J705" i="5"/>
  <c r="P705" i="5" s="1"/>
  <c r="I705" i="5"/>
  <c r="M704" i="5"/>
  <c r="J704" i="5"/>
  <c r="P704" i="5" s="1"/>
  <c r="I704" i="5"/>
  <c r="M703" i="5"/>
  <c r="J703" i="5"/>
  <c r="P703" i="5" s="1"/>
  <c r="I703" i="5"/>
  <c r="M702" i="5"/>
  <c r="J702" i="5"/>
  <c r="I702" i="5"/>
  <c r="M701" i="5"/>
  <c r="J701" i="5"/>
  <c r="P701" i="5" s="1"/>
  <c r="I701" i="5"/>
  <c r="M700" i="5"/>
  <c r="J700" i="5"/>
  <c r="P700" i="5" s="1"/>
  <c r="I700" i="5"/>
  <c r="M699" i="5"/>
  <c r="J699" i="5"/>
  <c r="P699" i="5" s="1"/>
  <c r="I699" i="5"/>
  <c r="M698" i="5"/>
  <c r="J698" i="5"/>
  <c r="P698" i="5" s="1"/>
  <c r="I698" i="5"/>
  <c r="M697" i="5"/>
  <c r="J697" i="5"/>
  <c r="P697" i="5" s="1"/>
  <c r="I697" i="5"/>
  <c r="M696" i="5"/>
  <c r="J696" i="5"/>
  <c r="P696" i="5" s="1"/>
  <c r="I696" i="5"/>
  <c r="M695" i="5"/>
  <c r="J695" i="5"/>
  <c r="P695" i="5" s="1"/>
  <c r="I695" i="5"/>
  <c r="M694" i="5"/>
  <c r="J694" i="5"/>
  <c r="P694" i="5" s="1"/>
  <c r="I694" i="5"/>
  <c r="M693" i="5"/>
  <c r="J693" i="5"/>
  <c r="P693" i="5" s="1"/>
  <c r="I693" i="5"/>
  <c r="M692" i="5"/>
  <c r="J692" i="5"/>
  <c r="P692" i="5" s="1"/>
  <c r="I692" i="5"/>
  <c r="M691" i="5"/>
  <c r="J691" i="5"/>
  <c r="P691" i="5" s="1"/>
  <c r="I691" i="5"/>
  <c r="M690" i="5"/>
  <c r="J690" i="5"/>
  <c r="P690" i="5" s="1"/>
  <c r="I690" i="5"/>
  <c r="M689" i="5"/>
  <c r="J689" i="5"/>
  <c r="P689" i="5" s="1"/>
  <c r="I689" i="5"/>
  <c r="M688" i="5"/>
  <c r="J688" i="5"/>
  <c r="P688" i="5" s="1"/>
  <c r="I688" i="5"/>
  <c r="M687" i="5"/>
  <c r="J687" i="5"/>
  <c r="P687" i="5" s="1"/>
  <c r="I687" i="5"/>
  <c r="M686" i="5"/>
  <c r="J686" i="5"/>
  <c r="P686" i="5" s="1"/>
  <c r="I686" i="5"/>
  <c r="M685" i="5"/>
  <c r="J685" i="5"/>
  <c r="P685" i="5" s="1"/>
  <c r="I685" i="5"/>
  <c r="M684" i="5"/>
  <c r="J684" i="5"/>
  <c r="P684" i="5" s="1"/>
  <c r="I684" i="5"/>
  <c r="M683" i="5"/>
  <c r="J683" i="5"/>
  <c r="P683" i="5" s="1"/>
  <c r="I683" i="5"/>
  <c r="M682" i="5"/>
  <c r="J682" i="5"/>
  <c r="P682" i="5" s="1"/>
  <c r="I682" i="5"/>
  <c r="M681" i="5"/>
  <c r="J681" i="5"/>
  <c r="P681" i="5" s="1"/>
  <c r="I681" i="5"/>
  <c r="M680" i="5"/>
  <c r="J680" i="5"/>
  <c r="P680" i="5" s="1"/>
  <c r="I680" i="5"/>
  <c r="M679" i="5"/>
  <c r="J679" i="5"/>
  <c r="P679" i="5" s="1"/>
  <c r="I679" i="5"/>
  <c r="M678" i="5"/>
  <c r="J678" i="5"/>
  <c r="P678" i="5" s="1"/>
  <c r="I678" i="5"/>
  <c r="M677" i="5"/>
  <c r="J677" i="5"/>
  <c r="P677" i="5" s="1"/>
  <c r="I677" i="5"/>
  <c r="M676" i="5"/>
  <c r="J676" i="5"/>
  <c r="P676" i="5" s="1"/>
  <c r="I676" i="5"/>
  <c r="M675" i="5"/>
  <c r="J675" i="5"/>
  <c r="P675" i="5" s="1"/>
  <c r="I675" i="5"/>
  <c r="M674" i="5"/>
  <c r="J674" i="5"/>
  <c r="P674" i="5" s="1"/>
  <c r="I674" i="5"/>
  <c r="M673" i="5"/>
  <c r="J673" i="5"/>
  <c r="P673" i="5" s="1"/>
  <c r="I673" i="5"/>
  <c r="M672" i="5"/>
  <c r="J672" i="5"/>
  <c r="P672" i="5" s="1"/>
  <c r="I672" i="5"/>
  <c r="M671" i="5"/>
  <c r="J671" i="5"/>
  <c r="P671" i="5" s="1"/>
  <c r="I671" i="5"/>
  <c r="M670" i="5"/>
  <c r="J670" i="5"/>
  <c r="P670" i="5" s="1"/>
  <c r="I670" i="5"/>
  <c r="M669" i="5"/>
  <c r="J669" i="5"/>
  <c r="P669" i="5" s="1"/>
  <c r="I669" i="5"/>
  <c r="M668" i="5"/>
  <c r="J668" i="5"/>
  <c r="P668" i="5" s="1"/>
  <c r="I668" i="5"/>
  <c r="M667" i="5"/>
  <c r="J667" i="5"/>
  <c r="P667" i="5" s="1"/>
  <c r="I667" i="5"/>
  <c r="M666" i="5"/>
  <c r="J666" i="5"/>
  <c r="P666" i="5" s="1"/>
  <c r="I666" i="5"/>
  <c r="M665" i="5"/>
  <c r="J665" i="5"/>
  <c r="P665" i="5" s="1"/>
  <c r="I665" i="5"/>
  <c r="M664" i="5"/>
  <c r="J664" i="5"/>
  <c r="P664" i="5" s="1"/>
  <c r="I664" i="5"/>
  <c r="M663" i="5"/>
  <c r="J663" i="5"/>
  <c r="P663" i="5" s="1"/>
  <c r="I663" i="5"/>
  <c r="M662" i="5"/>
  <c r="J662" i="5"/>
  <c r="P662" i="5" s="1"/>
  <c r="I662" i="5"/>
  <c r="M661" i="5"/>
  <c r="J661" i="5"/>
  <c r="P661" i="5" s="1"/>
  <c r="I661" i="5"/>
  <c r="M660" i="5"/>
  <c r="J660" i="5"/>
  <c r="P660" i="5" s="1"/>
  <c r="I660" i="5"/>
  <c r="M659" i="5"/>
  <c r="J659" i="5"/>
  <c r="P659" i="5" s="1"/>
  <c r="I659" i="5"/>
  <c r="M658" i="5"/>
  <c r="J658" i="5"/>
  <c r="P658" i="5" s="1"/>
  <c r="I658" i="5"/>
  <c r="M657" i="5"/>
  <c r="J657" i="5"/>
  <c r="P657" i="5" s="1"/>
  <c r="I657" i="5"/>
  <c r="M656" i="5"/>
  <c r="J656" i="5"/>
  <c r="P656" i="5" s="1"/>
  <c r="I656" i="5"/>
  <c r="M655" i="5"/>
  <c r="J655" i="5"/>
  <c r="P655" i="5" s="1"/>
  <c r="I655" i="5"/>
  <c r="M654" i="5"/>
  <c r="J654" i="5"/>
  <c r="P654" i="5" s="1"/>
  <c r="I654" i="5"/>
  <c r="M653" i="5"/>
  <c r="J653" i="5"/>
  <c r="P653" i="5" s="1"/>
  <c r="I653" i="5"/>
  <c r="M652" i="5"/>
  <c r="J652" i="5"/>
  <c r="P652" i="5" s="1"/>
  <c r="I652" i="5"/>
  <c r="M651" i="5"/>
  <c r="J651" i="5"/>
  <c r="P651" i="5" s="1"/>
  <c r="I651" i="5"/>
  <c r="M650" i="5"/>
  <c r="J650" i="5"/>
  <c r="P650" i="5" s="1"/>
  <c r="I650" i="5"/>
  <c r="M649" i="5"/>
  <c r="J649" i="5"/>
  <c r="P649" i="5" s="1"/>
  <c r="I649" i="5"/>
  <c r="M648" i="5"/>
  <c r="J648" i="5"/>
  <c r="P648" i="5" s="1"/>
  <c r="I648" i="5"/>
  <c r="M647" i="5"/>
  <c r="J647" i="5"/>
  <c r="P647" i="5" s="1"/>
  <c r="I647" i="5"/>
  <c r="M646" i="5"/>
  <c r="J646" i="5"/>
  <c r="P646" i="5" s="1"/>
  <c r="I646" i="5"/>
  <c r="M645" i="5"/>
  <c r="J645" i="5"/>
  <c r="P645" i="5" s="1"/>
  <c r="I645" i="5"/>
  <c r="M644" i="5"/>
  <c r="J644" i="5"/>
  <c r="P644" i="5" s="1"/>
  <c r="I644" i="5"/>
  <c r="M643" i="5"/>
  <c r="J643" i="5"/>
  <c r="P643" i="5" s="1"/>
  <c r="I643" i="5"/>
  <c r="M642" i="5"/>
  <c r="J642" i="5"/>
  <c r="P642" i="5" s="1"/>
  <c r="I642" i="5"/>
  <c r="M641" i="5"/>
  <c r="J641" i="5"/>
  <c r="P641" i="5" s="1"/>
  <c r="I641" i="5"/>
  <c r="M640" i="5"/>
  <c r="J640" i="5"/>
  <c r="P640" i="5" s="1"/>
  <c r="I640" i="5"/>
  <c r="M639" i="5"/>
  <c r="J639" i="5"/>
  <c r="P639" i="5" s="1"/>
  <c r="I639" i="5"/>
  <c r="M638" i="5"/>
  <c r="J638" i="5"/>
  <c r="P638" i="5" s="1"/>
  <c r="I638" i="5"/>
  <c r="M637" i="5"/>
  <c r="J637" i="5"/>
  <c r="P637" i="5" s="1"/>
  <c r="I637" i="5"/>
  <c r="M636" i="5"/>
  <c r="J636" i="5"/>
  <c r="P636" i="5" s="1"/>
  <c r="I636" i="5"/>
  <c r="M635" i="5"/>
  <c r="J635" i="5"/>
  <c r="P635" i="5" s="1"/>
  <c r="I635" i="5"/>
  <c r="M634" i="5"/>
  <c r="J634" i="5"/>
  <c r="P634" i="5" s="1"/>
  <c r="I634" i="5"/>
  <c r="M633" i="5"/>
  <c r="J633" i="5"/>
  <c r="P633" i="5" s="1"/>
  <c r="I633" i="5"/>
  <c r="M632" i="5"/>
  <c r="J632" i="5"/>
  <c r="P632" i="5" s="1"/>
  <c r="I632" i="5"/>
  <c r="M631" i="5"/>
  <c r="J631" i="5"/>
  <c r="P631" i="5" s="1"/>
  <c r="I631" i="5"/>
  <c r="M630" i="5"/>
  <c r="J630" i="5"/>
  <c r="P630" i="5" s="1"/>
  <c r="I630" i="5"/>
  <c r="M629" i="5"/>
  <c r="J629" i="5"/>
  <c r="P629" i="5" s="1"/>
  <c r="I629" i="5"/>
  <c r="M628" i="5"/>
  <c r="J628" i="5"/>
  <c r="P628" i="5" s="1"/>
  <c r="I628" i="5"/>
  <c r="M627" i="5"/>
  <c r="J627" i="5"/>
  <c r="P627" i="5" s="1"/>
  <c r="I627" i="5"/>
  <c r="M626" i="5"/>
  <c r="J626" i="5"/>
  <c r="P626" i="5" s="1"/>
  <c r="I626" i="5"/>
  <c r="M625" i="5"/>
  <c r="J625" i="5"/>
  <c r="P625" i="5" s="1"/>
  <c r="I625" i="5"/>
  <c r="M624" i="5"/>
  <c r="J624" i="5"/>
  <c r="P624" i="5" s="1"/>
  <c r="I624" i="5"/>
  <c r="M623" i="5"/>
  <c r="J623" i="5"/>
  <c r="P623" i="5" s="1"/>
  <c r="I623" i="5"/>
  <c r="M622" i="5"/>
  <c r="J622" i="5"/>
  <c r="P622" i="5" s="1"/>
  <c r="I622" i="5"/>
  <c r="M621" i="5"/>
  <c r="J621" i="5"/>
  <c r="P621" i="5" s="1"/>
  <c r="I621" i="5"/>
  <c r="M620" i="5"/>
  <c r="J620" i="5"/>
  <c r="P620" i="5" s="1"/>
  <c r="I620" i="5"/>
  <c r="M619" i="5"/>
  <c r="J619" i="5"/>
  <c r="P619" i="5" s="1"/>
  <c r="I619" i="5"/>
  <c r="M618" i="5"/>
  <c r="J618" i="5"/>
  <c r="P618" i="5" s="1"/>
  <c r="I618" i="5"/>
  <c r="M617" i="5"/>
  <c r="J617" i="5"/>
  <c r="P617" i="5" s="1"/>
  <c r="I617" i="5"/>
  <c r="M616" i="5"/>
  <c r="J616" i="5"/>
  <c r="P616" i="5" s="1"/>
  <c r="I616" i="5"/>
  <c r="M615" i="5"/>
  <c r="J615" i="5"/>
  <c r="P615" i="5" s="1"/>
  <c r="I615" i="5"/>
  <c r="M614" i="5"/>
  <c r="J614" i="5"/>
  <c r="P614" i="5" s="1"/>
  <c r="I614" i="5"/>
  <c r="M613" i="5"/>
  <c r="J613" i="5"/>
  <c r="P613" i="5" s="1"/>
  <c r="I613" i="5"/>
  <c r="M612" i="5"/>
  <c r="J612" i="5"/>
  <c r="P612" i="5" s="1"/>
  <c r="I612" i="5"/>
  <c r="M611" i="5"/>
  <c r="J611" i="5"/>
  <c r="P611" i="5" s="1"/>
  <c r="I611" i="5"/>
  <c r="M610" i="5"/>
  <c r="J610" i="5"/>
  <c r="P610" i="5" s="1"/>
  <c r="I610" i="5"/>
  <c r="M609" i="5"/>
  <c r="J609" i="5"/>
  <c r="P609" i="5" s="1"/>
  <c r="I609" i="5"/>
  <c r="M608" i="5"/>
  <c r="J608" i="5"/>
  <c r="P608" i="5" s="1"/>
  <c r="I608" i="5"/>
  <c r="M607" i="5"/>
  <c r="J607" i="5"/>
  <c r="P607" i="5" s="1"/>
  <c r="I607" i="5"/>
  <c r="M606" i="5"/>
  <c r="J606" i="5"/>
  <c r="P606" i="5" s="1"/>
  <c r="I606" i="5"/>
  <c r="M605" i="5"/>
  <c r="J605" i="5"/>
  <c r="P605" i="5" s="1"/>
  <c r="I605" i="5"/>
  <c r="M604" i="5"/>
  <c r="J604" i="5"/>
  <c r="P604" i="5" s="1"/>
  <c r="I604" i="5"/>
  <c r="M603" i="5"/>
  <c r="J603" i="5"/>
  <c r="P603" i="5" s="1"/>
  <c r="I603" i="5"/>
  <c r="M602" i="5"/>
  <c r="J602" i="5"/>
  <c r="P602" i="5" s="1"/>
  <c r="I602" i="5"/>
  <c r="M601" i="5"/>
  <c r="J601" i="5"/>
  <c r="P601" i="5" s="1"/>
  <c r="I601" i="5"/>
  <c r="M600" i="5"/>
  <c r="J600" i="5"/>
  <c r="P600" i="5" s="1"/>
  <c r="I600" i="5"/>
  <c r="M599" i="5"/>
  <c r="J599" i="5"/>
  <c r="P599" i="5" s="1"/>
  <c r="I599" i="5"/>
  <c r="M598" i="5"/>
  <c r="J598" i="5"/>
  <c r="P598" i="5" s="1"/>
  <c r="I598" i="5"/>
  <c r="M597" i="5"/>
  <c r="J597" i="5"/>
  <c r="P597" i="5" s="1"/>
  <c r="I597" i="5"/>
  <c r="M596" i="5"/>
  <c r="J596" i="5"/>
  <c r="P596" i="5" s="1"/>
  <c r="I596" i="5"/>
  <c r="M595" i="5"/>
  <c r="J595" i="5"/>
  <c r="P595" i="5" s="1"/>
  <c r="I595" i="5"/>
  <c r="M594" i="5"/>
  <c r="J594" i="5"/>
  <c r="P594" i="5" s="1"/>
  <c r="I594" i="5"/>
  <c r="M593" i="5"/>
  <c r="J593" i="5"/>
  <c r="P593" i="5" s="1"/>
  <c r="I593" i="5"/>
  <c r="M592" i="5"/>
  <c r="J592" i="5"/>
  <c r="P592" i="5" s="1"/>
  <c r="I592" i="5"/>
  <c r="M591" i="5"/>
  <c r="J591" i="5"/>
  <c r="P591" i="5" s="1"/>
  <c r="I591" i="5"/>
  <c r="M590" i="5"/>
  <c r="J590" i="5"/>
  <c r="P590" i="5" s="1"/>
  <c r="I590" i="5"/>
  <c r="M589" i="5"/>
  <c r="J589" i="5"/>
  <c r="P589" i="5" s="1"/>
  <c r="I589" i="5"/>
  <c r="M588" i="5"/>
  <c r="J588" i="5"/>
  <c r="I588" i="5"/>
  <c r="M587" i="5"/>
  <c r="J587" i="5"/>
  <c r="P587" i="5" s="1"/>
  <c r="I587" i="5"/>
  <c r="M586" i="5"/>
  <c r="J586" i="5"/>
  <c r="P586" i="5" s="1"/>
  <c r="I586" i="5"/>
  <c r="M585" i="5"/>
  <c r="J585" i="5"/>
  <c r="P585" i="5" s="1"/>
  <c r="I585" i="5"/>
  <c r="M584" i="5"/>
  <c r="J584" i="5"/>
  <c r="P584" i="5" s="1"/>
  <c r="I584" i="5"/>
  <c r="M583" i="5"/>
  <c r="J583" i="5"/>
  <c r="P583" i="5" s="1"/>
  <c r="I583" i="5"/>
  <c r="M582" i="5"/>
  <c r="J582" i="5"/>
  <c r="P582" i="5" s="1"/>
  <c r="I582" i="5"/>
  <c r="M581" i="5"/>
  <c r="J581" i="5"/>
  <c r="P581" i="5" s="1"/>
  <c r="I581" i="5"/>
  <c r="M580" i="5"/>
  <c r="J580" i="5"/>
  <c r="P580" i="5" s="1"/>
  <c r="I580" i="5"/>
  <c r="M579" i="5"/>
  <c r="J579" i="5"/>
  <c r="P579" i="5" s="1"/>
  <c r="I579" i="5"/>
  <c r="M578" i="5"/>
  <c r="J578" i="5"/>
  <c r="P578" i="5" s="1"/>
  <c r="I578" i="5"/>
  <c r="M577" i="5"/>
  <c r="J577" i="5"/>
  <c r="P577" i="5" s="1"/>
  <c r="I577" i="5"/>
  <c r="M576" i="5"/>
  <c r="J576" i="5"/>
  <c r="P576" i="5" s="1"/>
  <c r="I576" i="5"/>
  <c r="M575" i="5"/>
  <c r="J575" i="5"/>
  <c r="P575" i="5" s="1"/>
  <c r="I575" i="5"/>
  <c r="M574" i="5"/>
  <c r="J574" i="5"/>
  <c r="P574" i="5" s="1"/>
  <c r="I574" i="5"/>
  <c r="M573" i="5"/>
  <c r="J573" i="5"/>
  <c r="P573" i="5" s="1"/>
  <c r="I573" i="5"/>
  <c r="M572" i="5"/>
  <c r="J572" i="5"/>
  <c r="P572" i="5" s="1"/>
  <c r="I572" i="5"/>
  <c r="M571" i="5"/>
  <c r="J571" i="5"/>
  <c r="P571" i="5" s="1"/>
  <c r="I571" i="5"/>
  <c r="M570" i="5"/>
  <c r="J570" i="5"/>
  <c r="P570" i="5" s="1"/>
  <c r="I570" i="5"/>
  <c r="M569" i="5"/>
  <c r="J569" i="5"/>
  <c r="P569" i="5" s="1"/>
  <c r="I569" i="5"/>
  <c r="M568" i="5"/>
  <c r="J568" i="5"/>
  <c r="P568" i="5" s="1"/>
  <c r="I568" i="5"/>
  <c r="M567" i="5"/>
  <c r="J567" i="5"/>
  <c r="P567" i="5" s="1"/>
  <c r="I567" i="5"/>
  <c r="M566" i="5"/>
  <c r="J566" i="5"/>
  <c r="P566" i="5" s="1"/>
  <c r="I566" i="5"/>
  <c r="M565" i="5"/>
  <c r="J565" i="5"/>
  <c r="P565" i="5" s="1"/>
  <c r="I565" i="5"/>
  <c r="M564" i="5"/>
  <c r="J564" i="5"/>
  <c r="P564" i="5" s="1"/>
  <c r="I564" i="5"/>
  <c r="M563" i="5"/>
  <c r="J563" i="5"/>
  <c r="P563" i="5" s="1"/>
  <c r="I563" i="5"/>
  <c r="M562" i="5"/>
  <c r="J562" i="5"/>
  <c r="P562" i="5" s="1"/>
  <c r="I562" i="5"/>
  <c r="M561" i="5"/>
  <c r="J561" i="5"/>
  <c r="P561" i="5" s="1"/>
  <c r="I561" i="5"/>
  <c r="M560" i="5"/>
  <c r="J560" i="5"/>
  <c r="P560" i="5" s="1"/>
  <c r="I560" i="5"/>
  <c r="M559" i="5"/>
  <c r="J559" i="5"/>
  <c r="P559" i="5" s="1"/>
  <c r="I559" i="5"/>
  <c r="M558" i="5"/>
  <c r="J558" i="5"/>
  <c r="P558" i="5" s="1"/>
  <c r="I558" i="5"/>
  <c r="M557" i="5"/>
  <c r="J557" i="5"/>
  <c r="P557" i="5" s="1"/>
  <c r="I557" i="5"/>
  <c r="M556" i="5"/>
  <c r="J556" i="5"/>
  <c r="P556" i="5" s="1"/>
  <c r="I556" i="5"/>
  <c r="M555" i="5"/>
  <c r="J555" i="5"/>
  <c r="P555" i="5" s="1"/>
  <c r="I555" i="5"/>
  <c r="M554" i="5"/>
  <c r="J554" i="5"/>
  <c r="P554" i="5" s="1"/>
  <c r="I554" i="5"/>
  <c r="M553" i="5"/>
  <c r="J553" i="5"/>
  <c r="P553" i="5" s="1"/>
  <c r="I553" i="5"/>
  <c r="M552" i="5"/>
  <c r="J552" i="5"/>
  <c r="P552" i="5" s="1"/>
  <c r="I552" i="5"/>
  <c r="M551" i="5"/>
  <c r="J551" i="5"/>
  <c r="P551" i="5" s="1"/>
  <c r="I551" i="5"/>
  <c r="M550" i="5"/>
  <c r="J550" i="5"/>
  <c r="P550" i="5" s="1"/>
  <c r="I550" i="5"/>
  <c r="M549" i="5"/>
  <c r="J549" i="5"/>
  <c r="P549" i="5" s="1"/>
  <c r="I549" i="5"/>
  <c r="M548" i="5"/>
  <c r="J548" i="5"/>
  <c r="P548" i="5" s="1"/>
  <c r="I548" i="5"/>
  <c r="M547" i="5"/>
  <c r="J547" i="5"/>
  <c r="P547" i="5" s="1"/>
  <c r="I547" i="5"/>
  <c r="M546" i="5"/>
  <c r="J546" i="5"/>
  <c r="P546" i="5" s="1"/>
  <c r="I546" i="5"/>
  <c r="M545" i="5"/>
  <c r="J545" i="5"/>
  <c r="P545" i="5" s="1"/>
  <c r="I545" i="5"/>
  <c r="M544" i="5"/>
  <c r="J544" i="5"/>
  <c r="P544" i="5" s="1"/>
  <c r="I544" i="5"/>
  <c r="M543" i="5"/>
  <c r="J543" i="5"/>
  <c r="P543" i="5" s="1"/>
  <c r="I543" i="5"/>
  <c r="M542" i="5"/>
  <c r="J542" i="5"/>
  <c r="P542" i="5" s="1"/>
  <c r="I542" i="5"/>
  <c r="M541" i="5"/>
  <c r="J541" i="5"/>
  <c r="P541" i="5" s="1"/>
  <c r="I541" i="5"/>
  <c r="M540" i="5"/>
  <c r="J540" i="5"/>
  <c r="P540" i="5" s="1"/>
  <c r="I540" i="5"/>
  <c r="M539" i="5"/>
  <c r="J539" i="5"/>
  <c r="P539" i="5" s="1"/>
  <c r="I539" i="5"/>
  <c r="M538" i="5"/>
  <c r="J538" i="5"/>
  <c r="P538" i="5" s="1"/>
  <c r="I538" i="5"/>
  <c r="M537" i="5"/>
  <c r="J537" i="5"/>
  <c r="P537" i="5" s="1"/>
  <c r="I537" i="5"/>
  <c r="M536" i="5"/>
  <c r="J536" i="5"/>
  <c r="P536" i="5" s="1"/>
  <c r="I536" i="5"/>
  <c r="M535" i="5"/>
  <c r="J535" i="5"/>
  <c r="P535" i="5" s="1"/>
  <c r="I535" i="5"/>
  <c r="M534" i="5"/>
  <c r="J534" i="5"/>
  <c r="P534" i="5" s="1"/>
  <c r="I534" i="5"/>
  <c r="M533" i="5"/>
  <c r="J533" i="5"/>
  <c r="P533" i="5" s="1"/>
  <c r="I533" i="5"/>
  <c r="M532" i="5"/>
  <c r="J532" i="5"/>
  <c r="P532" i="5" s="1"/>
  <c r="I532" i="5"/>
  <c r="M531" i="5"/>
  <c r="J531" i="5"/>
  <c r="P531" i="5" s="1"/>
  <c r="I531" i="5"/>
  <c r="M530" i="5"/>
  <c r="J530" i="5"/>
  <c r="P530" i="5" s="1"/>
  <c r="I530" i="5"/>
  <c r="M529" i="5"/>
  <c r="J529" i="5"/>
  <c r="P529" i="5" s="1"/>
  <c r="I529" i="5"/>
  <c r="M528" i="5"/>
  <c r="J528" i="5"/>
  <c r="P528" i="5" s="1"/>
  <c r="I528" i="5"/>
  <c r="M527" i="5"/>
  <c r="J527" i="5"/>
  <c r="P527" i="5" s="1"/>
  <c r="I527" i="5"/>
  <c r="M526" i="5"/>
  <c r="J526" i="5"/>
  <c r="P526" i="5" s="1"/>
  <c r="I526" i="5"/>
  <c r="M525" i="5"/>
  <c r="J525" i="5"/>
  <c r="P525" i="5" s="1"/>
  <c r="I525" i="5"/>
  <c r="M524" i="5"/>
  <c r="J524" i="5"/>
  <c r="P524" i="5" s="1"/>
  <c r="I524" i="5"/>
  <c r="M523" i="5"/>
  <c r="J523" i="5"/>
  <c r="P523" i="5" s="1"/>
  <c r="I523" i="5"/>
  <c r="M522" i="5"/>
  <c r="J522" i="5"/>
  <c r="P522" i="5" s="1"/>
  <c r="I522" i="5"/>
  <c r="M521" i="5"/>
  <c r="J521" i="5"/>
  <c r="P521" i="5" s="1"/>
  <c r="I521" i="5"/>
  <c r="M520" i="5"/>
  <c r="J520" i="5"/>
  <c r="P520" i="5" s="1"/>
  <c r="I520" i="5"/>
  <c r="M519" i="5"/>
  <c r="J519" i="5"/>
  <c r="P519" i="5" s="1"/>
  <c r="I519" i="5"/>
  <c r="M518" i="5"/>
  <c r="J518" i="5"/>
  <c r="P518" i="5" s="1"/>
  <c r="I518" i="5"/>
  <c r="M517" i="5"/>
  <c r="J517" i="5"/>
  <c r="P517" i="5" s="1"/>
  <c r="I517" i="5"/>
  <c r="M516" i="5"/>
  <c r="J516" i="5"/>
  <c r="P516" i="5" s="1"/>
  <c r="I516" i="5"/>
  <c r="M515" i="5"/>
  <c r="J515" i="5"/>
  <c r="P515" i="5" s="1"/>
  <c r="I515" i="5"/>
  <c r="M514" i="5"/>
  <c r="J514" i="5"/>
  <c r="P514" i="5" s="1"/>
  <c r="I514" i="5"/>
  <c r="M513" i="5"/>
  <c r="J513" i="5"/>
  <c r="P513" i="5" s="1"/>
  <c r="I513" i="5"/>
  <c r="M512" i="5"/>
  <c r="J512" i="5"/>
  <c r="P512" i="5" s="1"/>
  <c r="I512" i="5"/>
  <c r="M511" i="5"/>
  <c r="J511" i="5"/>
  <c r="P511" i="5" s="1"/>
  <c r="I511" i="5"/>
  <c r="M510" i="5"/>
  <c r="J510" i="5"/>
  <c r="P510" i="5" s="1"/>
  <c r="I510" i="5"/>
  <c r="M509" i="5"/>
  <c r="J509" i="5"/>
  <c r="P509" i="5" s="1"/>
  <c r="I509" i="5"/>
  <c r="M508" i="5"/>
  <c r="J508" i="5"/>
  <c r="P508" i="5" s="1"/>
  <c r="I508" i="5"/>
  <c r="M507" i="5"/>
  <c r="J507" i="5"/>
  <c r="P507" i="5" s="1"/>
  <c r="I507" i="5"/>
  <c r="M506" i="5"/>
  <c r="J506" i="5"/>
  <c r="P506" i="5" s="1"/>
  <c r="I506" i="5"/>
  <c r="M505" i="5"/>
  <c r="J505" i="5"/>
  <c r="P505" i="5" s="1"/>
  <c r="I505" i="5"/>
  <c r="M504" i="5"/>
  <c r="J504" i="5"/>
  <c r="P504" i="5" s="1"/>
  <c r="I504" i="5"/>
  <c r="M503" i="5"/>
  <c r="J503" i="5"/>
  <c r="P503" i="5" s="1"/>
  <c r="I503" i="5"/>
  <c r="M502" i="5"/>
  <c r="J502" i="5"/>
  <c r="P502" i="5" s="1"/>
  <c r="I502" i="5"/>
  <c r="M501" i="5"/>
  <c r="J501" i="5"/>
  <c r="P501" i="5" s="1"/>
  <c r="I501" i="5"/>
  <c r="M500" i="5"/>
  <c r="J500" i="5"/>
  <c r="P500" i="5" s="1"/>
  <c r="I500" i="5"/>
  <c r="M499" i="5"/>
  <c r="J499" i="5"/>
  <c r="P499" i="5" s="1"/>
  <c r="I499" i="5"/>
  <c r="M498" i="5"/>
  <c r="J498" i="5"/>
  <c r="P498" i="5" s="1"/>
  <c r="I498" i="5"/>
  <c r="M497" i="5"/>
  <c r="J497" i="5"/>
  <c r="P497" i="5" s="1"/>
  <c r="I497" i="5"/>
  <c r="M496" i="5"/>
  <c r="J496" i="5"/>
  <c r="P496" i="5" s="1"/>
  <c r="I496" i="5"/>
  <c r="M495" i="5"/>
  <c r="J495" i="5"/>
  <c r="P495" i="5" s="1"/>
  <c r="I495" i="5"/>
  <c r="M494" i="5"/>
  <c r="J494" i="5"/>
  <c r="P494" i="5" s="1"/>
  <c r="I494" i="5"/>
  <c r="M493" i="5"/>
  <c r="J493" i="5"/>
  <c r="P493" i="5" s="1"/>
  <c r="I493" i="5"/>
  <c r="M492" i="5"/>
  <c r="J492" i="5"/>
  <c r="P492" i="5" s="1"/>
  <c r="I492" i="5"/>
  <c r="M491" i="5"/>
  <c r="J491" i="5"/>
  <c r="P491" i="5" s="1"/>
  <c r="I491" i="5"/>
  <c r="M490" i="5"/>
  <c r="J490" i="5"/>
  <c r="P490" i="5" s="1"/>
  <c r="I490" i="5"/>
  <c r="M489" i="5"/>
  <c r="J489" i="5"/>
  <c r="P489" i="5" s="1"/>
  <c r="I489" i="5"/>
  <c r="M488" i="5"/>
  <c r="J488" i="5"/>
  <c r="P488" i="5" s="1"/>
  <c r="I488" i="5"/>
  <c r="M487" i="5"/>
  <c r="J487" i="5"/>
  <c r="P487" i="5" s="1"/>
  <c r="I487" i="5"/>
  <c r="M486" i="5"/>
  <c r="J486" i="5"/>
  <c r="P486" i="5" s="1"/>
  <c r="I486" i="5"/>
  <c r="M485" i="5"/>
  <c r="J485" i="5"/>
  <c r="P485" i="5" s="1"/>
  <c r="I485" i="5"/>
  <c r="M484" i="5"/>
  <c r="J484" i="5"/>
  <c r="P484" i="5" s="1"/>
  <c r="I484" i="5"/>
  <c r="M483" i="5"/>
  <c r="J483" i="5"/>
  <c r="P483" i="5" s="1"/>
  <c r="I483" i="5"/>
  <c r="M482" i="5"/>
  <c r="J482" i="5"/>
  <c r="P482" i="5" s="1"/>
  <c r="I482" i="5"/>
  <c r="M481" i="5"/>
  <c r="J481" i="5"/>
  <c r="P481" i="5" s="1"/>
  <c r="I481" i="5"/>
  <c r="M480" i="5"/>
  <c r="J480" i="5"/>
  <c r="P480" i="5" s="1"/>
  <c r="I480" i="5"/>
  <c r="M479" i="5"/>
  <c r="J479" i="5"/>
  <c r="P479" i="5" s="1"/>
  <c r="I479" i="5"/>
  <c r="M478" i="5"/>
  <c r="J478" i="5"/>
  <c r="P478" i="5" s="1"/>
  <c r="I478" i="5"/>
  <c r="M477" i="5"/>
  <c r="J477" i="5"/>
  <c r="P477" i="5" s="1"/>
  <c r="I477" i="5"/>
  <c r="M476" i="5"/>
  <c r="J476" i="5"/>
  <c r="P476" i="5" s="1"/>
  <c r="I476" i="5"/>
  <c r="M475" i="5"/>
  <c r="J475" i="5"/>
  <c r="P475" i="5" s="1"/>
  <c r="I475" i="5"/>
  <c r="M474" i="5"/>
  <c r="J474" i="5"/>
  <c r="P474" i="5" s="1"/>
  <c r="I474" i="5"/>
  <c r="M473" i="5"/>
  <c r="J473" i="5"/>
  <c r="P473" i="5" s="1"/>
  <c r="I473" i="5"/>
  <c r="M472" i="5"/>
  <c r="J472" i="5"/>
  <c r="P472" i="5" s="1"/>
  <c r="I472" i="5"/>
  <c r="M471" i="5"/>
  <c r="J471" i="5"/>
  <c r="P471" i="5" s="1"/>
  <c r="I471" i="5"/>
  <c r="M470" i="5"/>
  <c r="J470" i="5"/>
  <c r="P470" i="5" s="1"/>
  <c r="I470" i="5"/>
  <c r="M469" i="5"/>
  <c r="J469" i="5"/>
  <c r="P469" i="5" s="1"/>
  <c r="I469" i="5"/>
  <c r="M468" i="5"/>
  <c r="J468" i="5"/>
  <c r="I468" i="5"/>
  <c r="M467" i="5"/>
  <c r="J467" i="5"/>
  <c r="P467" i="5" s="1"/>
  <c r="I467" i="5"/>
  <c r="M466" i="5"/>
  <c r="J466" i="5"/>
  <c r="P466" i="5" s="1"/>
  <c r="I466" i="5"/>
  <c r="M465" i="5"/>
  <c r="J465" i="5"/>
  <c r="P465" i="5" s="1"/>
  <c r="I465" i="5"/>
  <c r="M464" i="5"/>
  <c r="J464" i="5"/>
  <c r="P464" i="5" s="1"/>
  <c r="I464" i="5"/>
  <c r="M463" i="5"/>
  <c r="J463" i="5"/>
  <c r="P463" i="5" s="1"/>
  <c r="I463" i="5"/>
  <c r="M462" i="5"/>
  <c r="J462" i="5"/>
  <c r="P462" i="5" s="1"/>
  <c r="I462" i="5"/>
  <c r="M461" i="5"/>
  <c r="J461" i="5"/>
  <c r="P461" i="5" s="1"/>
  <c r="I461" i="5"/>
  <c r="M460" i="5"/>
  <c r="J460" i="5"/>
  <c r="P460" i="5" s="1"/>
  <c r="I460" i="5"/>
  <c r="M459" i="5"/>
  <c r="J459" i="5"/>
  <c r="P459" i="5" s="1"/>
  <c r="I459" i="5"/>
  <c r="M458" i="5"/>
  <c r="J458" i="5"/>
  <c r="P458" i="5" s="1"/>
  <c r="I458" i="5"/>
  <c r="M457" i="5"/>
  <c r="J457" i="5"/>
  <c r="P457" i="5" s="1"/>
  <c r="I457" i="5"/>
  <c r="M456" i="5"/>
  <c r="J456" i="5"/>
  <c r="P456" i="5" s="1"/>
  <c r="I456" i="5"/>
  <c r="M455" i="5"/>
  <c r="J455" i="5"/>
  <c r="P455" i="5" s="1"/>
  <c r="I455" i="5"/>
  <c r="M454" i="5"/>
  <c r="J454" i="5"/>
  <c r="P454" i="5" s="1"/>
  <c r="I454" i="5"/>
  <c r="M453" i="5"/>
  <c r="J453" i="5"/>
  <c r="P453" i="5" s="1"/>
  <c r="I453" i="5"/>
  <c r="M452" i="5"/>
  <c r="J452" i="5"/>
  <c r="P452" i="5" s="1"/>
  <c r="I452" i="5"/>
  <c r="M451" i="5"/>
  <c r="J451" i="5"/>
  <c r="P451" i="5" s="1"/>
  <c r="I451" i="5"/>
  <c r="M450" i="5"/>
  <c r="J450" i="5"/>
  <c r="P450" i="5" s="1"/>
  <c r="I450" i="5"/>
  <c r="M449" i="5"/>
  <c r="J449" i="5"/>
  <c r="P449" i="5" s="1"/>
  <c r="I449" i="5"/>
  <c r="M448" i="5"/>
  <c r="J448" i="5"/>
  <c r="P448" i="5" s="1"/>
  <c r="I448" i="5"/>
  <c r="M447" i="5"/>
  <c r="J447" i="5"/>
  <c r="P447" i="5" s="1"/>
  <c r="I447" i="5"/>
  <c r="M446" i="5"/>
  <c r="J446" i="5"/>
  <c r="P446" i="5" s="1"/>
  <c r="I446" i="5"/>
  <c r="M445" i="5"/>
  <c r="J445" i="5"/>
  <c r="P445" i="5" s="1"/>
  <c r="I445" i="5"/>
  <c r="M444" i="5"/>
  <c r="J444" i="5"/>
  <c r="P444" i="5" s="1"/>
  <c r="I444" i="5"/>
  <c r="M443" i="5"/>
  <c r="J443" i="5"/>
  <c r="P443" i="5" s="1"/>
  <c r="I443" i="5"/>
  <c r="M442" i="5"/>
  <c r="J442" i="5"/>
  <c r="P442" i="5" s="1"/>
  <c r="I442" i="5"/>
  <c r="M441" i="5"/>
  <c r="J441" i="5"/>
  <c r="P441" i="5" s="1"/>
  <c r="I441" i="5"/>
  <c r="M440" i="5"/>
  <c r="J440" i="5"/>
  <c r="P440" i="5" s="1"/>
  <c r="I440" i="5"/>
  <c r="M439" i="5"/>
  <c r="J439" i="5"/>
  <c r="P439" i="5" s="1"/>
  <c r="I439" i="5"/>
  <c r="M438" i="5"/>
  <c r="J438" i="5"/>
  <c r="P438" i="5" s="1"/>
  <c r="I438" i="5"/>
  <c r="M437" i="5"/>
  <c r="J437" i="5"/>
  <c r="P437" i="5" s="1"/>
  <c r="I437" i="5"/>
  <c r="M436" i="5"/>
  <c r="J436" i="5"/>
  <c r="P436" i="5" s="1"/>
  <c r="I436" i="5"/>
  <c r="M435" i="5"/>
  <c r="J435" i="5"/>
  <c r="P435" i="5" s="1"/>
  <c r="I435" i="5"/>
  <c r="M434" i="5"/>
  <c r="J434" i="5"/>
  <c r="P434" i="5" s="1"/>
  <c r="I434" i="5"/>
  <c r="M433" i="5"/>
  <c r="J433" i="5"/>
  <c r="P433" i="5" s="1"/>
  <c r="I433" i="5"/>
  <c r="M432" i="5"/>
  <c r="J432" i="5"/>
  <c r="P432" i="5" s="1"/>
  <c r="I432" i="5"/>
  <c r="M431" i="5"/>
  <c r="J431" i="5"/>
  <c r="P431" i="5" s="1"/>
  <c r="I431" i="5"/>
  <c r="M430" i="5"/>
  <c r="J430" i="5"/>
  <c r="P430" i="5" s="1"/>
  <c r="I430" i="5"/>
  <c r="M429" i="5"/>
  <c r="J429" i="5"/>
  <c r="P429" i="5" s="1"/>
  <c r="I429" i="5"/>
  <c r="M428" i="5"/>
  <c r="J428" i="5"/>
  <c r="P428" i="5" s="1"/>
  <c r="I428" i="5"/>
  <c r="M427" i="5"/>
  <c r="J427" i="5"/>
  <c r="P427" i="5" s="1"/>
  <c r="I427" i="5"/>
  <c r="M426" i="5"/>
  <c r="J426" i="5"/>
  <c r="P426" i="5" s="1"/>
  <c r="I426" i="5"/>
  <c r="M425" i="5"/>
  <c r="J425" i="5"/>
  <c r="P425" i="5" s="1"/>
  <c r="I425" i="5"/>
  <c r="M424" i="5"/>
  <c r="J424" i="5"/>
  <c r="P424" i="5" s="1"/>
  <c r="I424" i="5"/>
  <c r="M423" i="5"/>
  <c r="J423" i="5"/>
  <c r="P423" i="5" s="1"/>
  <c r="I423" i="5"/>
  <c r="M422" i="5"/>
  <c r="J422" i="5"/>
  <c r="P422" i="5" s="1"/>
  <c r="I422" i="5"/>
  <c r="M421" i="5"/>
  <c r="J421" i="5"/>
  <c r="P421" i="5" s="1"/>
  <c r="I421" i="5"/>
  <c r="M420" i="5"/>
  <c r="J420" i="5"/>
  <c r="P420" i="5" s="1"/>
  <c r="I420" i="5"/>
  <c r="M419" i="5"/>
  <c r="J419" i="5"/>
  <c r="P419" i="5" s="1"/>
  <c r="I419" i="5"/>
  <c r="M418" i="5"/>
  <c r="J418" i="5"/>
  <c r="P418" i="5" s="1"/>
  <c r="I418" i="5"/>
  <c r="M417" i="5"/>
  <c r="J417" i="5"/>
  <c r="P417" i="5" s="1"/>
  <c r="I417" i="5"/>
  <c r="M416" i="5"/>
  <c r="J416" i="5"/>
  <c r="P416" i="5" s="1"/>
  <c r="I416" i="5"/>
  <c r="M415" i="5"/>
  <c r="J415" i="5"/>
  <c r="P415" i="5" s="1"/>
  <c r="I415" i="5"/>
  <c r="M414" i="5"/>
  <c r="J414" i="5"/>
  <c r="P414" i="5" s="1"/>
  <c r="I414" i="5"/>
  <c r="M413" i="5"/>
  <c r="J413" i="5"/>
  <c r="P413" i="5" s="1"/>
  <c r="I413" i="5"/>
  <c r="M412" i="5"/>
  <c r="J412" i="5"/>
  <c r="P412" i="5" s="1"/>
  <c r="I412" i="5"/>
  <c r="M411" i="5"/>
  <c r="J411" i="5"/>
  <c r="P411" i="5" s="1"/>
  <c r="I411" i="5"/>
  <c r="M410" i="5"/>
  <c r="J410" i="5"/>
  <c r="P410" i="5" s="1"/>
  <c r="I410" i="5"/>
  <c r="M409" i="5"/>
  <c r="J409" i="5"/>
  <c r="P409" i="5" s="1"/>
  <c r="I409" i="5"/>
  <c r="M408" i="5"/>
  <c r="J408" i="5"/>
  <c r="P408" i="5" s="1"/>
  <c r="I408" i="5"/>
  <c r="M407" i="5"/>
  <c r="J407" i="5"/>
  <c r="P407" i="5" s="1"/>
  <c r="I407" i="5"/>
  <c r="M406" i="5"/>
  <c r="J406" i="5"/>
  <c r="P406" i="5" s="1"/>
  <c r="I406" i="5"/>
  <c r="M405" i="5"/>
  <c r="J405" i="5"/>
  <c r="P405" i="5" s="1"/>
  <c r="I405" i="5"/>
  <c r="M404" i="5"/>
  <c r="J404" i="5"/>
  <c r="P404" i="5" s="1"/>
  <c r="I404" i="5"/>
  <c r="M403" i="5"/>
  <c r="J403" i="5"/>
  <c r="P403" i="5" s="1"/>
  <c r="I403" i="5"/>
  <c r="M402" i="5"/>
  <c r="J402" i="5"/>
  <c r="P402" i="5" s="1"/>
  <c r="I402" i="5"/>
  <c r="M401" i="5"/>
  <c r="J401" i="5"/>
  <c r="P401" i="5" s="1"/>
  <c r="I401" i="5"/>
  <c r="M400" i="5"/>
  <c r="J400" i="5"/>
  <c r="P400" i="5" s="1"/>
  <c r="I400" i="5"/>
  <c r="M399" i="5"/>
  <c r="J399" i="5"/>
  <c r="P399" i="5" s="1"/>
  <c r="I399" i="5"/>
  <c r="M398" i="5"/>
  <c r="J398" i="5"/>
  <c r="P398" i="5" s="1"/>
  <c r="I398" i="5"/>
  <c r="M397" i="5"/>
  <c r="J397" i="5"/>
  <c r="P397" i="5" s="1"/>
  <c r="I397" i="5"/>
  <c r="M396" i="5"/>
  <c r="J396" i="5"/>
  <c r="P396" i="5" s="1"/>
  <c r="I396" i="5"/>
  <c r="M395" i="5"/>
  <c r="J395" i="5"/>
  <c r="P395" i="5" s="1"/>
  <c r="I395" i="5"/>
  <c r="M394" i="5"/>
  <c r="J394" i="5"/>
  <c r="P394" i="5" s="1"/>
  <c r="I394" i="5"/>
  <c r="M393" i="5"/>
  <c r="J393" i="5"/>
  <c r="P393" i="5" s="1"/>
  <c r="I393" i="5"/>
  <c r="M392" i="5"/>
  <c r="J392" i="5"/>
  <c r="P392" i="5" s="1"/>
  <c r="I392" i="5"/>
  <c r="M391" i="5"/>
  <c r="J391" i="5"/>
  <c r="P391" i="5" s="1"/>
  <c r="I391" i="5"/>
  <c r="M390" i="5"/>
  <c r="J390" i="5"/>
  <c r="P390" i="5" s="1"/>
  <c r="I390" i="5"/>
  <c r="M389" i="5"/>
  <c r="J389" i="5"/>
  <c r="P389" i="5" s="1"/>
  <c r="I389" i="5"/>
  <c r="M388" i="5"/>
  <c r="J388" i="5"/>
  <c r="P388" i="5" s="1"/>
  <c r="I388" i="5"/>
  <c r="M387" i="5"/>
  <c r="J387" i="5"/>
  <c r="P387" i="5" s="1"/>
  <c r="I387" i="5"/>
  <c r="M386" i="5"/>
  <c r="J386" i="5"/>
  <c r="P386" i="5" s="1"/>
  <c r="I386" i="5"/>
  <c r="M385" i="5"/>
  <c r="J385" i="5"/>
  <c r="P385" i="5" s="1"/>
  <c r="I385" i="5"/>
  <c r="M384" i="5"/>
  <c r="J384" i="5"/>
  <c r="P384" i="5" s="1"/>
  <c r="I384" i="5"/>
  <c r="M383" i="5"/>
  <c r="J383" i="5"/>
  <c r="P383" i="5" s="1"/>
  <c r="I383" i="5"/>
  <c r="M382" i="5"/>
  <c r="J382" i="5"/>
  <c r="P382" i="5" s="1"/>
  <c r="I382" i="5"/>
  <c r="M381" i="5"/>
  <c r="J381" i="5"/>
  <c r="P381" i="5" s="1"/>
  <c r="I381" i="5"/>
  <c r="M380" i="5"/>
  <c r="J380" i="5"/>
  <c r="P380" i="5" s="1"/>
  <c r="I380" i="5"/>
  <c r="M379" i="5"/>
  <c r="J379" i="5"/>
  <c r="P379" i="5" s="1"/>
  <c r="I379" i="5"/>
  <c r="M378" i="5"/>
  <c r="J378" i="5"/>
  <c r="P378" i="5" s="1"/>
  <c r="I378" i="5"/>
  <c r="M377" i="5"/>
  <c r="J377" i="5"/>
  <c r="P377" i="5" s="1"/>
  <c r="I377" i="5"/>
  <c r="M376" i="5"/>
  <c r="J376" i="5"/>
  <c r="P376" i="5" s="1"/>
  <c r="I376" i="5"/>
  <c r="M375" i="5"/>
  <c r="J375" i="5"/>
  <c r="P375" i="5" s="1"/>
  <c r="I375" i="5"/>
  <c r="M374" i="5"/>
  <c r="J374" i="5"/>
  <c r="P374" i="5" s="1"/>
  <c r="I374" i="5"/>
  <c r="M373" i="5"/>
  <c r="J373" i="5"/>
  <c r="P373" i="5" s="1"/>
  <c r="I373" i="5"/>
  <c r="M372" i="5"/>
  <c r="J372" i="5"/>
  <c r="P372" i="5" s="1"/>
  <c r="I372" i="5"/>
  <c r="M371" i="5"/>
  <c r="J371" i="5"/>
  <c r="P371" i="5" s="1"/>
  <c r="I371" i="5"/>
  <c r="M370" i="5"/>
  <c r="J370" i="5"/>
  <c r="P370" i="5" s="1"/>
  <c r="I370" i="5"/>
  <c r="M369" i="5"/>
  <c r="J369" i="5"/>
  <c r="P369" i="5" s="1"/>
  <c r="I369" i="5"/>
  <c r="M368" i="5"/>
  <c r="J368" i="5"/>
  <c r="P368" i="5" s="1"/>
  <c r="I368" i="5"/>
  <c r="M367" i="5"/>
  <c r="J367" i="5"/>
  <c r="P367" i="5" s="1"/>
  <c r="I367" i="5"/>
  <c r="M366" i="5"/>
  <c r="J366" i="5"/>
  <c r="P366" i="5" s="1"/>
  <c r="I366" i="5"/>
  <c r="M365" i="5"/>
  <c r="J365" i="5"/>
  <c r="P365" i="5" s="1"/>
  <c r="I365" i="5"/>
  <c r="M364" i="5"/>
  <c r="J364" i="5"/>
  <c r="P364" i="5" s="1"/>
  <c r="I364" i="5"/>
  <c r="M363" i="5"/>
  <c r="J363" i="5"/>
  <c r="P363" i="5" s="1"/>
  <c r="I363" i="5"/>
  <c r="M362" i="5"/>
  <c r="J362" i="5"/>
  <c r="P362" i="5" s="1"/>
  <c r="I362" i="5"/>
  <c r="M361" i="5"/>
  <c r="J361" i="5"/>
  <c r="P361" i="5" s="1"/>
  <c r="I361" i="5"/>
  <c r="M360" i="5"/>
  <c r="J360" i="5"/>
  <c r="P360" i="5" s="1"/>
  <c r="I360" i="5"/>
  <c r="M359" i="5"/>
  <c r="J359" i="5"/>
  <c r="P359" i="5" s="1"/>
  <c r="I359" i="5"/>
  <c r="M358" i="5"/>
  <c r="J358" i="5"/>
  <c r="P358" i="5" s="1"/>
  <c r="I358" i="5"/>
  <c r="M357" i="5"/>
  <c r="J357" i="5"/>
  <c r="P357" i="5" s="1"/>
  <c r="I357" i="5"/>
  <c r="M356" i="5"/>
  <c r="J356" i="5"/>
  <c r="P356" i="5" s="1"/>
  <c r="I356" i="5"/>
  <c r="M355" i="5"/>
  <c r="J355" i="5"/>
  <c r="P355" i="5" s="1"/>
  <c r="I355" i="5"/>
  <c r="M354" i="5"/>
  <c r="J354" i="5"/>
  <c r="P354" i="5" s="1"/>
  <c r="I354" i="5"/>
  <c r="M353" i="5"/>
  <c r="J353" i="5"/>
  <c r="P353" i="5" s="1"/>
  <c r="I353" i="5"/>
  <c r="M352" i="5"/>
  <c r="J352" i="5"/>
  <c r="P352" i="5" s="1"/>
  <c r="I352" i="5"/>
  <c r="M351" i="5"/>
  <c r="J351" i="5"/>
  <c r="P351" i="5" s="1"/>
  <c r="I351" i="5"/>
  <c r="M350" i="5"/>
  <c r="J350" i="5"/>
  <c r="P350" i="5" s="1"/>
  <c r="I350" i="5"/>
  <c r="M349" i="5"/>
  <c r="J349" i="5"/>
  <c r="P349" i="5" s="1"/>
  <c r="I349" i="5"/>
  <c r="M348" i="5"/>
  <c r="J348" i="5"/>
  <c r="P348" i="5" s="1"/>
  <c r="I348" i="5"/>
  <c r="M347" i="5"/>
  <c r="J347" i="5"/>
  <c r="P347" i="5" s="1"/>
  <c r="I347" i="5"/>
  <c r="M346" i="5"/>
  <c r="J346" i="5"/>
  <c r="P346" i="5" s="1"/>
  <c r="I346" i="5"/>
  <c r="M345" i="5"/>
  <c r="J345" i="5"/>
  <c r="P345" i="5" s="1"/>
  <c r="I345" i="5"/>
  <c r="M344" i="5"/>
  <c r="J344" i="5"/>
  <c r="P344" i="5" s="1"/>
  <c r="I344" i="5"/>
  <c r="M343" i="5"/>
  <c r="J343" i="5"/>
  <c r="P343" i="5" s="1"/>
  <c r="I343" i="5"/>
  <c r="M342" i="5"/>
  <c r="J342" i="5"/>
  <c r="P342" i="5" s="1"/>
  <c r="I342" i="5"/>
  <c r="M341" i="5"/>
  <c r="J341" i="5"/>
  <c r="P341" i="5" s="1"/>
  <c r="I341" i="5"/>
  <c r="M340" i="5"/>
  <c r="J340" i="5"/>
  <c r="P340" i="5" s="1"/>
  <c r="I340" i="5"/>
  <c r="M339" i="5"/>
  <c r="J339" i="5"/>
  <c r="P339" i="5" s="1"/>
  <c r="I339" i="5"/>
  <c r="M338" i="5"/>
  <c r="J338" i="5"/>
  <c r="P338" i="5" s="1"/>
  <c r="I338" i="5"/>
  <c r="M337" i="5"/>
  <c r="J337" i="5"/>
  <c r="P337" i="5" s="1"/>
  <c r="I337" i="5"/>
  <c r="M336" i="5"/>
  <c r="J336" i="5"/>
  <c r="P336" i="5" s="1"/>
  <c r="I336" i="5"/>
  <c r="M335" i="5"/>
  <c r="J335" i="5"/>
  <c r="P335" i="5" s="1"/>
  <c r="I335" i="5"/>
  <c r="M334" i="5"/>
  <c r="J334" i="5"/>
  <c r="P334" i="5" s="1"/>
  <c r="I334" i="5"/>
  <c r="M333" i="5"/>
  <c r="J333" i="5"/>
  <c r="P333" i="5" s="1"/>
  <c r="I333" i="5"/>
  <c r="M332" i="5"/>
  <c r="J332" i="5"/>
  <c r="P332" i="5" s="1"/>
  <c r="I332" i="5"/>
  <c r="M331" i="5"/>
  <c r="J331" i="5"/>
  <c r="P331" i="5" s="1"/>
  <c r="I331" i="5"/>
  <c r="M330" i="5"/>
  <c r="J330" i="5"/>
  <c r="P330" i="5" s="1"/>
  <c r="I330" i="5"/>
  <c r="M329" i="5"/>
  <c r="J329" i="5"/>
  <c r="P329" i="5" s="1"/>
  <c r="I329" i="5"/>
  <c r="M328" i="5"/>
  <c r="J328" i="5"/>
  <c r="P328" i="5" s="1"/>
  <c r="I328" i="5"/>
  <c r="M327" i="5"/>
  <c r="J327" i="5"/>
  <c r="P327" i="5" s="1"/>
  <c r="I327" i="5"/>
  <c r="M326" i="5"/>
  <c r="J326" i="5"/>
  <c r="P326" i="5" s="1"/>
  <c r="I326" i="5"/>
  <c r="M325" i="5"/>
  <c r="J325" i="5"/>
  <c r="P325" i="5" s="1"/>
  <c r="I325" i="5"/>
  <c r="M324" i="5"/>
  <c r="J324" i="5"/>
  <c r="P324" i="5" s="1"/>
  <c r="I324" i="5"/>
  <c r="M323" i="5"/>
  <c r="J323" i="5"/>
  <c r="P323" i="5" s="1"/>
  <c r="I323" i="5"/>
  <c r="M322" i="5"/>
  <c r="J322" i="5"/>
  <c r="P322" i="5" s="1"/>
  <c r="I322" i="5"/>
  <c r="M321" i="5"/>
  <c r="J321" i="5"/>
  <c r="P321" i="5" s="1"/>
  <c r="I321" i="5"/>
  <c r="M320" i="5"/>
  <c r="J320" i="5"/>
  <c r="P320" i="5" s="1"/>
  <c r="I320" i="5"/>
  <c r="M319" i="5"/>
  <c r="J319" i="5"/>
  <c r="P319" i="5" s="1"/>
  <c r="I319" i="5"/>
  <c r="M318" i="5"/>
  <c r="J318" i="5"/>
  <c r="P318" i="5" s="1"/>
  <c r="I318" i="5"/>
  <c r="M317" i="5"/>
  <c r="J317" i="5"/>
  <c r="P317" i="5" s="1"/>
  <c r="I317" i="5"/>
  <c r="M316" i="5"/>
  <c r="J316" i="5"/>
  <c r="P316" i="5" s="1"/>
  <c r="I316" i="5"/>
  <c r="M315" i="5"/>
  <c r="J315" i="5"/>
  <c r="P315" i="5" s="1"/>
  <c r="I315" i="5"/>
  <c r="M314" i="5"/>
  <c r="J314" i="5"/>
  <c r="P314" i="5" s="1"/>
  <c r="I314" i="5"/>
  <c r="M313" i="5"/>
  <c r="J313" i="5"/>
  <c r="P313" i="5" s="1"/>
  <c r="I313" i="5"/>
  <c r="M312" i="5"/>
  <c r="J312" i="5"/>
  <c r="P312" i="5" s="1"/>
  <c r="I312" i="5"/>
  <c r="M311" i="5"/>
  <c r="J311" i="5"/>
  <c r="P311" i="5" s="1"/>
  <c r="I311" i="5"/>
  <c r="M310" i="5"/>
  <c r="J310" i="5"/>
  <c r="P310" i="5" s="1"/>
  <c r="I310" i="5"/>
  <c r="M309" i="5"/>
  <c r="J309" i="5"/>
  <c r="P309" i="5" s="1"/>
  <c r="I309" i="5"/>
  <c r="M308" i="5"/>
  <c r="J308" i="5"/>
  <c r="P308" i="5" s="1"/>
  <c r="I308" i="5"/>
  <c r="M307" i="5"/>
  <c r="J307" i="5"/>
  <c r="P307" i="5" s="1"/>
  <c r="I307" i="5"/>
  <c r="M306" i="5"/>
  <c r="J306" i="5"/>
  <c r="P306" i="5" s="1"/>
  <c r="I306" i="5"/>
  <c r="M305" i="5"/>
  <c r="J305" i="5"/>
  <c r="P305" i="5" s="1"/>
  <c r="I305" i="5"/>
  <c r="M304" i="5"/>
  <c r="J304" i="5"/>
  <c r="P304" i="5" s="1"/>
  <c r="I304" i="5"/>
  <c r="M303" i="5"/>
  <c r="J303" i="5"/>
  <c r="P303" i="5" s="1"/>
  <c r="I303" i="5"/>
  <c r="M302" i="5"/>
  <c r="J302" i="5"/>
  <c r="P302" i="5" s="1"/>
  <c r="I302" i="5"/>
  <c r="M301" i="5"/>
  <c r="J301" i="5"/>
  <c r="P301" i="5" s="1"/>
  <c r="I301" i="5"/>
  <c r="M300" i="5"/>
  <c r="J300" i="5"/>
  <c r="P300" i="5" s="1"/>
  <c r="I300" i="5"/>
  <c r="M299" i="5"/>
  <c r="J299" i="5"/>
  <c r="P299" i="5" s="1"/>
  <c r="I299" i="5"/>
  <c r="M298" i="5"/>
  <c r="J298" i="5"/>
  <c r="P298" i="5" s="1"/>
  <c r="I298" i="5"/>
  <c r="M297" i="5"/>
  <c r="J297" i="5"/>
  <c r="P297" i="5" s="1"/>
  <c r="I297" i="5"/>
  <c r="M296" i="5"/>
  <c r="J296" i="5"/>
  <c r="P296" i="5" s="1"/>
  <c r="I296" i="5"/>
  <c r="M295" i="5"/>
  <c r="J295" i="5"/>
  <c r="P295" i="5" s="1"/>
  <c r="I295" i="5"/>
  <c r="M294" i="5"/>
  <c r="J294" i="5"/>
  <c r="P294" i="5" s="1"/>
  <c r="I294" i="5"/>
  <c r="M293" i="5"/>
  <c r="J293" i="5"/>
  <c r="P293" i="5" s="1"/>
  <c r="I293" i="5"/>
  <c r="M292" i="5"/>
  <c r="J292" i="5"/>
  <c r="P292" i="5" s="1"/>
  <c r="I292" i="5"/>
  <c r="M291" i="5"/>
  <c r="J291" i="5"/>
  <c r="P291" i="5" s="1"/>
  <c r="I291" i="5"/>
  <c r="M290" i="5"/>
  <c r="J290" i="5"/>
  <c r="P290" i="5" s="1"/>
  <c r="I290" i="5"/>
  <c r="M289" i="5"/>
  <c r="J289" i="5"/>
  <c r="P289" i="5" s="1"/>
  <c r="I289" i="5"/>
  <c r="M288" i="5"/>
  <c r="J288" i="5"/>
  <c r="P288" i="5" s="1"/>
  <c r="I288" i="5"/>
  <c r="M287" i="5"/>
  <c r="J287" i="5"/>
  <c r="P287" i="5" s="1"/>
  <c r="I287" i="5"/>
  <c r="M286" i="5"/>
  <c r="J286" i="5"/>
  <c r="P286" i="5" s="1"/>
  <c r="I286" i="5"/>
  <c r="M285" i="5"/>
  <c r="J285" i="5"/>
  <c r="P285" i="5" s="1"/>
  <c r="I285" i="5"/>
  <c r="M284" i="5"/>
  <c r="J284" i="5"/>
  <c r="P284" i="5" s="1"/>
  <c r="I284" i="5"/>
  <c r="M283" i="5"/>
  <c r="J283" i="5"/>
  <c r="P283" i="5" s="1"/>
  <c r="I283" i="5"/>
  <c r="M282" i="5"/>
  <c r="J282" i="5"/>
  <c r="P282" i="5" s="1"/>
  <c r="I282" i="5"/>
  <c r="M281" i="5"/>
  <c r="J281" i="5"/>
  <c r="P281" i="5" s="1"/>
  <c r="I281" i="5"/>
  <c r="M280" i="5"/>
  <c r="J280" i="5"/>
  <c r="P280" i="5" s="1"/>
  <c r="I280" i="5"/>
  <c r="M279" i="5"/>
  <c r="J279" i="5"/>
  <c r="P279" i="5" s="1"/>
  <c r="I279" i="5"/>
  <c r="M278" i="5"/>
  <c r="J278" i="5"/>
  <c r="P278" i="5" s="1"/>
  <c r="I278" i="5"/>
  <c r="M277" i="5"/>
  <c r="J277" i="5"/>
  <c r="P277" i="5" s="1"/>
  <c r="I277" i="5"/>
  <c r="M276" i="5"/>
  <c r="J276" i="5"/>
  <c r="P276" i="5" s="1"/>
  <c r="I276" i="5"/>
  <c r="M275" i="5"/>
  <c r="J275" i="5"/>
  <c r="P275" i="5" s="1"/>
  <c r="I275" i="5"/>
  <c r="M274" i="5"/>
  <c r="J274" i="5"/>
  <c r="P274" i="5" s="1"/>
  <c r="I274" i="5"/>
  <c r="M273" i="5"/>
  <c r="J273" i="5"/>
  <c r="P273" i="5" s="1"/>
  <c r="I273" i="5"/>
  <c r="M272" i="5"/>
  <c r="J272" i="5"/>
  <c r="P272" i="5" s="1"/>
  <c r="I272" i="5"/>
  <c r="M271" i="5"/>
  <c r="J271" i="5"/>
  <c r="P271" i="5" s="1"/>
  <c r="I271" i="5"/>
  <c r="M270" i="5"/>
  <c r="J270" i="5"/>
  <c r="P270" i="5" s="1"/>
  <c r="I270" i="5"/>
  <c r="M269" i="5"/>
  <c r="J269" i="5"/>
  <c r="P269" i="5" s="1"/>
  <c r="I269" i="5"/>
  <c r="M268" i="5"/>
  <c r="J268" i="5"/>
  <c r="P268" i="5" s="1"/>
  <c r="I268" i="5"/>
  <c r="M267" i="5"/>
  <c r="J267" i="5"/>
  <c r="P267" i="5" s="1"/>
  <c r="I267" i="5"/>
  <c r="M266" i="5"/>
  <c r="J266" i="5"/>
  <c r="P266" i="5" s="1"/>
  <c r="I266" i="5"/>
  <c r="M265" i="5"/>
  <c r="J265" i="5"/>
  <c r="P265" i="5" s="1"/>
  <c r="I265" i="5"/>
  <c r="M264" i="5"/>
  <c r="J264" i="5"/>
  <c r="P264" i="5" s="1"/>
  <c r="I264" i="5"/>
  <c r="M263" i="5"/>
  <c r="J263" i="5"/>
  <c r="P263" i="5" s="1"/>
  <c r="I263" i="5"/>
  <c r="M262" i="5"/>
  <c r="J262" i="5"/>
  <c r="P262" i="5" s="1"/>
  <c r="I262" i="5"/>
  <c r="M261" i="5"/>
  <c r="J261" i="5"/>
  <c r="P261" i="5" s="1"/>
  <c r="I261" i="5"/>
  <c r="M260" i="5"/>
  <c r="J260" i="5"/>
  <c r="P260" i="5" s="1"/>
  <c r="I260" i="5"/>
  <c r="M259" i="5"/>
  <c r="J259" i="5"/>
  <c r="P259" i="5" s="1"/>
  <c r="I259" i="5"/>
  <c r="M258" i="5"/>
  <c r="J258" i="5"/>
  <c r="P258" i="5" s="1"/>
  <c r="I258" i="5"/>
  <c r="M257" i="5"/>
  <c r="J257" i="5"/>
  <c r="P257" i="5" s="1"/>
  <c r="I257" i="5"/>
  <c r="M256" i="5"/>
  <c r="J256" i="5"/>
  <c r="P256" i="5" s="1"/>
  <c r="I256" i="5"/>
  <c r="M255" i="5"/>
  <c r="J255" i="5"/>
  <c r="P255" i="5" s="1"/>
  <c r="I255" i="5"/>
  <c r="M254" i="5"/>
  <c r="J254" i="5"/>
  <c r="P254" i="5" s="1"/>
  <c r="I254" i="5"/>
  <c r="M253" i="5"/>
  <c r="J253" i="5"/>
  <c r="P253" i="5" s="1"/>
  <c r="I253" i="5"/>
  <c r="M252" i="5"/>
  <c r="J252" i="5"/>
  <c r="P252" i="5" s="1"/>
  <c r="I252" i="5"/>
  <c r="M251" i="5"/>
  <c r="J251" i="5"/>
  <c r="P251" i="5" s="1"/>
  <c r="I251" i="5"/>
  <c r="M250" i="5"/>
  <c r="J250" i="5"/>
  <c r="P250" i="5" s="1"/>
  <c r="I250" i="5"/>
  <c r="M249" i="5"/>
  <c r="J249" i="5"/>
  <c r="P249" i="5" s="1"/>
  <c r="I249" i="5"/>
  <c r="M248" i="5"/>
  <c r="J248" i="5"/>
  <c r="P248" i="5" s="1"/>
  <c r="I248" i="5"/>
  <c r="M247" i="5"/>
  <c r="J247" i="5"/>
  <c r="P247" i="5" s="1"/>
  <c r="I247" i="5"/>
  <c r="M246" i="5"/>
  <c r="J246" i="5"/>
  <c r="P246" i="5" s="1"/>
  <c r="I246" i="5"/>
  <c r="M245" i="5"/>
  <c r="J245" i="5"/>
  <c r="P245" i="5" s="1"/>
  <c r="I245" i="5"/>
  <c r="M244" i="5"/>
  <c r="J244" i="5"/>
  <c r="P244" i="5" s="1"/>
  <c r="I244" i="5"/>
  <c r="M243" i="5"/>
  <c r="J243" i="5"/>
  <c r="P243" i="5" s="1"/>
  <c r="I243" i="5"/>
  <c r="M242" i="5"/>
  <c r="J242" i="5"/>
  <c r="P242" i="5" s="1"/>
  <c r="I242" i="5"/>
  <c r="M241" i="5"/>
  <c r="J241" i="5"/>
  <c r="P241" i="5" s="1"/>
  <c r="I241" i="5"/>
  <c r="M240" i="5"/>
  <c r="J240" i="5"/>
  <c r="P240" i="5" s="1"/>
  <c r="I240" i="5"/>
  <c r="M239" i="5"/>
  <c r="J239" i="5"/>
  <c r="P239" i="5" s="1"/>
  <c r="I239" i="5"/>
  <c r="M238" i="5"/>
  <c r="J238" i="5"/>
  <c r="P238" i="5" s="1"/>
  <c r="I238" i="5"/>
  <c r="M237" i="5"/>
  <c r="J237" i="5"/>
  <c r="P237" i="5" s="1"/>
  <c r="I237" i="5"/>
  <c r="M236" i="5"/>
  <c r="J236" i="5"/>
  <c r="P236" i="5" s="1"/>
  <c r="I236" i="5"/>
  <c r="M235" i="5"/>
  <c r="J235" i="5"/>
  <c r="P235" i="5" s="1"/>
  <c r="I235" i="5"/>
  <c r="M234" i="5"/>
  <c r="J234" i="5"/>
  <c r="P234" i="5" s="1"/>
  <c r="I234" i="5"/>
  <c r="M233" i="5"/>
  <c r="J233" i="5"/>
  <c r="P233" i="5" s="1"/>
  <c r="I233" i="5"/>
  <c r="M232" i="5"/>
  <c r="J232" i="5"/>
  <c r="P232" i="5" s="1"/>
  <c r="I232" i="5"/>
  <c r="M231" i="5"/>
  <c r="J231" i="5"/>
  <c r="P231" i="5" s="1"/>
  <c r="I231" i="5"/>
  <c r="M230" i="5"/>
  <c r="J230" i="5"/>
  <c r="P230" i="5" s="1"/>
  <c r="I230" i="5"/>
  <c r="M229" i="5"/>
  <c r="J229" i="5"/>
  <c r="P229" i="5" s="1"/>
  <c r="I229" i="5"/>
  <c r="M228" i="5"/>
  <c r="J228" i="5"/>
  <c r="P228" i="5" s="1"/>
  <c r="I228" i="5"/>
  <c r="M227" i="5"/>
  <c r="J227" i="5"/>
  <c r="P227" i="5" s="1"/>
  <c r="I227" i="5"/>
  <c r="M226" i="5"/>
  <c r="J226" i="5"/>
  <c r="P226" i="5" s="1"/>
  <c r="I226" i="5"/>
  <c r="M225" i="5"/>
  <c r="J225" i="5"/>
  <c r="P225" i="5" s="1"/>
  <c r="I225" i="5"/>
  <c r="M224" i="5"/>
  <c r="J224" i="5"/>
  <c r="P224" i="5" s="1"/>
  <c r="I224" i="5"/>
  <c r="M223" i="5"/>
  <c r="J223" i="5"/>
  <c r="P223" i="5" s="1"/>
  <c r="I223" i="5"/>
  <c r="M222" i="5"/>
  <c r="J222" i="5"/>
  <c r="P222" i="5" s="1"/>
  <c r="I222" i="5"/>
  <c r="M221" i="5"/>
  <c r="J221" i="5"/>
  <c r="P221" i="5" s="1"/>
  <c r="I221" i="5"/>
  <c r="M220" i="5"/>
  <c r="J220" i="5"/>
  <c r="P220" i="5" s="1"/>
  <c r="I220" i="5"/>
  <c r="M219" i="5"/>
  <c r="J219" i="5"/>
  <c r="P219" i="5" s="1"/>
  <c r="I219" i="5"/>
  <c r="M218" i="5"/>
  <c r="J218" i="5"/>
  <c r="P218" i="5" s="1"/>
  <c r="I218" i="5"/>
  <c r="M217" i="5"/>
  <c r="J217" i="5"/>
  <c r="P217" i="5" s="1"/>
  <c r="I217" i="5"/>
  <c r="M216" i="5"/>
  <c r="J216" i="5"/>
  <c r="P216" i="5" s="1"/>
  <c r="I216" i="5"/>
  <c r="M215" i="5"/>
  <c r="J215" i="5"/>
  <c r="P215" i="5" s="1"/>
  <c r="I215" i="5"/>
  <c r="M214" i="5"/>
  <c r="J214" i="5"/>
  <c r="P214" i="5" s="1"/>
  <c r="I214" i="5"/>
  <c r="M213" i="5"/>
  <c r="J213" i="5"/>
  <c r="P213" i="5" s="1"/>
  <c r="I213" i="5"/>
  <c r="M212" i="5"/>
  <c r="J212" i="5"/>
  <c r="P212" i="5" s="1"/>
  <c r="I212" i="5"/>
  <c r="M211" i="5"/>
  <c r="J211" i="5"/>
  <c r="P211" i="5" s="1"/>
  <c r="I211" i="5"/>
  <c r="M210" i="5"/>
  <c r="J210" i="5"/>
  <c r="P210" i="5" s="1"/>
  <c r="I210" i="5"/>
  <c r="M209" i="5"/>
  <c r="J209" i="5"/>
  <c r="P209" i="5" s="1"/>
  <c r="I209" i="5"/>
  <c r="M208" i="5"/>
  <c r="J208" i="5"/>
  <c r="P208" i="5" s="1"/>
  <c r="I208" i="5"/>
  <c r="M207" i="5"/>
  <c r="J207" i="5"/>
  <c r="P207" i="5" s="1"/>
  <c r="I207" i="5"/>
  <c r="M206" i="5"/>
  <c r="J206" i="5"/>
  <c r="P206" i="5" s="1"/>
  <c r="I206" i="5"/>
  <c r="M205" i="5"/>
  <c r="J205" i="5"/>
  <c r="P205" i="5" s="1"/>
  <c r="I205" i="5"/>
  <c r="M204" i="5"/>
  <c r="J204" i="5"/>
  <c r="P204" i="5" s="1"/>
  <c r="I204" i="5"/>
  <c r="M203" i="5"/>
  <c r="J203" i="5"/>
  <c r="P203" i="5" s="1"/>
  <c r="I203" i="5"/>
  <c r="M202" i="5"/>
  <c r="J202" i="5"/>
  <c r="P202" i="5" s="1"/>
  <c r="I202" i="5"/>
  <c r="M201" i="5"/>
  <c r="J201" i="5"/>
  <c r="P201" i="5" s="1"/>
  <c r="I201" i="5"/>
  <c r="M200" i="5"/>
  <c r="J200" i="5"/>
  <c r="P200" i="5" s="1"/>
  <c r="I200" i="5"/>
  <c r="M199" i="5"/>
  <c r="J199" i="5"/>
  <c r="P199" i="5" s="1"/>
  <c r="I199" i="5"/>
  <c r="M198" i="5"/>
  <c r="J198" i="5"/>
  <c r="P198" i="5" s="1"/>
  <c r="I198" i="5"/>
  <c r="M197" i="5"/>
  <c r="J197" i="5"/>
  <c r="P197" i="5" s="1"/>
  <c r="I197" i="5"/>
  <c r="M196" i="5"/>
  <c r="J196" i="5"/>
  <c r="P196" i="5" s="1"/>
  <c r="I196" i="5"/>
  <c r="M195" i="5"/>
  <c r="J195" i="5"/>
  <c r="P195" i="5" s="1"/>
  <c r="I195" i="5"/>
  <c r="M194" i="5"/>
  <c r="J194" i="5"/>
  <c r="P194" i="5" s="1"/>
  <c r="I194" i="5"/>
  <c r="M193" i="5"/>
  <c r="J193" i="5"/>
  <c r="P193" i="5" s="1"/>
  <c r="I193" i="5"/>
  <c r="M192" i="5"/>
  <c r="J192" i="5"/>
  <c r="P192" i="5" s="1"/>
  <c r="I192" i="5"/>
  <c r="M191" i="5"/>
  <c r="J191" i="5"/>
  <c r="P191" i="5" s="1"/>
  <c r="I191" i="5"/>
  <c r="M190" i="5"/>
  <c r="J190" i="5"/>
  <c r="P190" i="5" s="1"/>
  <c r="I190" i="5"/>
  <c r="M189" i="5"/>
  <c r="J189" i="5"/>
  <c r="P189" i="5" s="1"/>
  <c r="I189" i="5"/>
  <c r="M188" i="5"/>
  <c r="J188" i="5"/>
  <c r="P188" i="5" s="1"/>
  <c r="I188" i="5"/>
  <c r="M187" i="5"/>
  <c r="J187" i="5"/>
  <c r="P187" i="5" s="1"/>
  <c r="I187" i="5"/>
  <c r="M186" i="5"/>
  <c r="J186" i="5"/>
  <c r="P186" i="5" s="1"/>
  <c r="I186" i="5"/>
  <c r="M185" i="5"/>
  <c r="J185" i="5"/>
  <c r="P185" i="5" s="1"/>
  <c r="I185" i="5"/>
  <c r="M184" i="5"/>
  <c r="J184" i="5"/>
  <c r="P184" i="5" s="1"/>
  <c r="I184" i="5"/>
  <c r="M183" i="5"/>
  <c r="J183" i="5"/>
  <c r="P183" i="5" s="1"/>
  <c r="I183" i="5"/>
  <c r="M182" i="5"/>
  <c r="J182" i="5"/>
  <c r="P182" i="5" s="1"/>
  <c r="I182" i="5"/>
  <c r="M181" i="5"/>
  <c r="J181" i="5"/>
  <c r="P181" i="5" s="1"/>
  <c r="I181" i="5"/>
  <c r="M180" i="5"/>
  <c r="J180" i="5"/>
  <c r="P180" i="5" s="1"/>
  <c r="I180" i="5"/>
  <c r="M179" i="5"/>
  <c r="J179" i="5"/>
  <c r="P179" i="5" s="1"/>
  <c r="I179" i="5"/>
  <c r="M178" i="5"/>
  <c r="J178" i="5"/>
  <c r="P178" i="5" s="1"/>
  <c r="I178" i="5"/>
  <c r="M177" i="5"/>
  <c r="J177" i="5"/>
  <c r="P177" i="5" s="1"/>
  <c r="I177" i="5"/>
  <c r="M176" i="5"/>
  <c r="J176" i="5"/>
  <c r="P176" i="5" s="1"/>
  <c r="I176" i="5"/>
  <c r="M175" i="5"/>
  <c r="J175" i="5"/>
  <c r="P175" i="5" s="1"/>
  <c r="I175" i="5"/>
  <c r="M174" i="5"/>
  <c r="J174" i="5"/>
  <c r="P174" i="5" s="1"/>
  <c r="I174" i="5"/>
  <c r="M173" i="5"/>
  <c r="J173" i="5"/>
  <c r="P173" i="5" s="1"/>
  <c r="I173" i="5"/>
  <c r="M172" i="5"/>
  <c r="J172" i="5"/>
  <c r="P172" i="5" s="1"/>
  <c r="I172" i="5"/>
  <c r="M171" i="5"/>
  <c r="J171" i="5"/>
  <c r="P171" i="5" s="1"/>
  <c r="I171" i="5"/>
  <c r="M170" i="5"/>
  <c r="J170" i="5"/>
  <c r="P170" i="5" s="1"/>
  <c r="I170" i="5"/>
  <c r="M169" i="5"/>
  <c r="J169" i="5"/>
  <c r="P169" i="5" s="1"/>
  <c r="I169" i="5"/>
  <c r="M168" i="5"/>
  <c r="J168" i="5"/>
  <c r="P168" i="5" s="1"/>
  <c r="I168" i="5"/>
  <c r="M167" i="5"/>
  <c r="J167" i="5"/>
  <c r="P167" i="5" s="1"/>
  <c r="I167" i="5"/>
  <c r="M166" i="5"/>
  <c r="J166" i="5"/>
  <c r="P166" i="5" s="1"/>
  <c r="I166" i="5"/>
  <c r="M165" i="5"/>
  <c r="J165" i="5"/>
  <c r="P165" i="5" s="1"/>
  <c r="I165" i="5"/>
  <c r="M164" i="5"/>
  <c r="J164" i="5"/>
  <c r="P164" i="5" s="1"/>
  <c r="I164" i="5"/>
  <c r="M163" i="5"/>
  <c r="J163" i="5"/>
  <c r="P163" i="5" s="1"/>
  <c r="I163" i="5"/>
  <c r="M162" i="5"/>
  <c r="J162" i="5"/>
  <c r="P162" i="5" s="1"/>
  <c r="I162" i="5"/>
  <c r="M161" i="5"/>
  <c r="J161" i="5"/>
  <c r="P161" i="5" s="1"/>
  <c r="I161" i="5"/>
  <c r="M160" i="5"/>
  <c r="J160" i="5"/>
  <c r="P160" i="5" s="1"/>
  <c r="I160" i="5"/>
  <c r="M159" i="5"/>
  <c r="J159" i="5"/>
  <c r="P159" i="5" s="1"/>
  <c r="I159" i="5"/>
  <c r="M158" i="5"/>
  <c r="J158" i="5"/>
  <c r="P158" i="5" s="1"/>
  <c r="I158" i="5"/>
  <c r="M157" i="5"/>
  <c r="J157" i="5"/>
  <c r="P157" i="5" s="1"/>
  <c r="I157" i="5"/>
  <c r="M156" i="5"/>
  <c r="J156" i="5"/>
  <c r="P156" i="5" s="1"/>
  <c r="I156" i="5"/>
  <c r="M155" i="5"/>
  <c r="J155" i="5"/>
  <c r="P155" i="5" s="1"/>
  <c r="I155" i="5"/>
  <c r="M154" i="5"/>
  <c r="J154" i="5"/>
  <c r="P154" i="5" s="1"/>
  <c r="I154" i="5"/>
  <c r="M153" i="5"/>
  <c r="J153" i="5"/>
  <c r="P153" i="5" s="1"/>
  <c r="I153" i="5"/>
  <c r="M152" i="5"/>
  <c r="J152" i="5"/>
  <c r="P152" i="5" s="1"/>
  <c r="I152" i="5"/>
  <c r="M151" i="5"/>
  <c r="J151" i="5"/>
  <c r="P151" i="5" s="1"/>
  <c r="I151" i="5"/>
  <c r="M150" i="5"/>
  <c r="J150" i="5"/>
  <c r="P150" i="5" s="1"/>
  <c r="I150" i="5"/>
  <c r="M149" i="5"/>
  <c r="J149" i="5"/>
  <c r="P149" i="5" s="1"/>
  <c r="I149" i="5"/>
  <c r="M148" i="5"/>
  <c r="J148" i="5"/>
  <c r="P148" i="5" s="1"/>
  <c r="I148" i="5"/>
  <c r="M147" i="5"/>
  <c r="J147" i="5"/>
  <c r="P147" i="5" s="1"/>
  <c r="I147" i="5"/>
  <c r="M146" i="5"/>
  <c r="J146" i="5"/>
  <c r="P146" i="5" s="1"/>
  <c r="I146" i="5"/>
  <c r="M145" i="5"/>
  <c r="J145" i="5"/>
  <c r="P145" i="5" s="1"/>
  <c r="I145" i="5"/>
  <c r="M144" i="5"/>
  <c r="J144" i="5"/>
  <c r="P144" i="5" s="1"/>
  <c r="I144" i="5"/>
  <c r="M143" i="5"/>
  <c r="J143" i="5"/>
  <c r="P143" i="5" s="1"/>
  <c r="I143" i="5"/>
  <c r="M142" i="5"/>
  <c r="J142" i="5"/>
  <c r="P142" i="5" s="1"/>
  <c r="I142" i="5"/>
  <c r="M141" i="5"/>
  <c r="J141" i="5"/>
  <c r="P141" i="5" s="1"/>
  <c r="I141" i="5"/>
  <c r="M140" i="5"/>
  <c r="J140" i="5"/>
  <c r="P140" i="5" s="1"/>
  <c r="I140" i="5"/>
  <c r="M139" i="5"/>
  <c r="J139" i="5"/>
  <c r="P139" i="5" s="1"/>
  <c r="I139" i="5"/>
  <c r="M138" i="5"/>
  <c r="J138" i="5"/>
  <c r="P138" i="5" s="1"/>
  <c r="I138" i="5"/>
  <c r="M137" i="5"/>
  <c r="J137" i="5"/>
  <c r="P137" i="5" s="1"/>
  <c r="I137" i="5"/>
  <c r="M136" i="5"/>
  <c r="J136" i="5"/>
  <c r="P136" i="5" s="1"/>
  <c r="I136" i="5"/>
  <c r="M135" i="5"/>
  <c r="J135" i="5"/>
  <c r="P135" i="5" s="1"/>
  <c r="I135" i="5"/>
  <c r="M134" i="5"/>
  <c r="J134" i="5"/>
  <c r="P134" i="5" s="1"/>
  <c r="I134" i="5"/>
  <c r="M133" i="5"/>
  <c r="J133" i="5"/>
  <c r="P133" i="5" s="1"/>
  <c r="I133" i="5"/>
  <c r="M132" i="5"/>
  <c r="J132" i="5"/>
  <c r="P132" i="5" s="1"/>
  <c r="I132" i="5"/>
  <c r="M131" i="5"/>
  <c r="J131" i="5"/>
  <c r="P131" i="5" s="1"/>
  <c r="I131" i="5"/>
  <c r="M130" i="5"/>
  <c r="J130" i="5"/>
  <c r="P130" i="5" s="1"/>
  <c r="I130" i="5"/>
  <c r="M129" i="5"/>
  <c r="J129" i="5"/>
  <c r="P129" i="5" s="1"/>
  <c r="I129" i="5"/>
  <c r="M128" i="5"/>
  <c r="J128" i="5"/>
  <c r="P128" i="5" s="1"/>
  <c r="I128" i="5"/>
  <c r="M127" i="5"/>
  <c r="J127" i="5"/>
  <c r="P127" i="5" s="1"/>
  <c r="I127" i="5"/>
  <c r="M126" i="5"/>
  <c r="J126" i="5"/>
  <c r="P126" i="5" s="1"/>
  <c r="I126" i="5"/>
  <c r="M125" i="5"/>
  <c r="J125" i="5"/>
  <c r="P125" i="5" s="1"/>
  <c r="I125" i="5"/>
  <c r="M124" i="5"/>
  <c r="J124" i="5"/>
  <c r="P124" i="5" s="1"/>
  <c r="I124" i="5"/>
  <c r="M123" i="5"/>
  <c r="J123" i="5"/>
  <c r="P123" i="5" s="1"/>
  <c r="I123" i="5"/>
  <c r="M122" i="5"/>
  <c r="J122" i="5"/>
  <c r="P122" i="5" s="1"/>
  <c r="I122" i="5"/>
  <c r="M121" i="5"/>
  <c r="J121" i="5"/>
  <c r="P121" i="5" s="1"/>
  <c r="I121" i="5"/>
  <c r="M120" i="5"/>
  <c r="J120" i="5"/>
  <c r="P120" i="5" s="1"/>
  <c r="I120" i="5"/>
  <c r="M119" i="5"/>
  <c r="J119" i="5"/>
  <c r="P119" i="5" s="1"/>
  <c r="I119" i="5"/>
  <c r="M118" i="5"/>
  <c r="J118" i="5"/>
  <c r="P118" i="5" s="1"/>
  <c r="I118" i="5"/>
  <c r="M117" i="5"/>
  <c r="J117" i="5"/>
  <c r="P117" i="5" s="1"/>
  <c r="I117" i="5"/>
  <c r="M116" i="5"/>
  <c r="J116" i="5"/>
  <c r="P116" i="5" s="1"/>
  <c r="I116" i="5"/>
  <c r="M115" i="5"/>
  <c r="J115" i="5"/>
  <c r="P115" i="5" s="1"/>
  <c r="I115" i="5"/>
  <c r="M114" i="5"/>
  <c r="J114" i="5"/>
  <c r="P114" i="5" s="1"/>
  <c r="I114" i="5"/>
  <c r="M113" i="5"/>
  <c r="J113" i="5"/>
  <c r="P113" i="5" s="1"/>
  <c r="I113" i="5"/>
  <c r="M112" i="5"/>
  <c r="J112" i="5"/>
  <c r="P112" i="5" s="1"/>
  <c r="I112" i="5"/>
  <c r="M111" i="5"/>
  <c r="J111" i="5"/>
  <c r="P111" i="5" s="1"/>
  <c r="I111" i="5"/>
  <c r="M110" i="5"/>
  <c r="J110" i="5"/>
  <c r="P110" i="5" s="1"/>
  <c r="I110" i="5"/>
  <c r="M109" i="5"/>
  <c r="J109" i="5"/>
  <c r="P109" i="5" s="1"/>
  <c r="I109" i="5"/>
  <c r="M108" i="5"/>
  <c r="J108" i="5"/>
  <c r="P108" i="5" s="1"/>
  <c r="I108" i="5"/>
  <c r="M107" i="5"/>
  <c r="J107" i="5"/>
  <c r="P107" i="5" s="1"/>
  <c r="I107" i="5"/>
  <c r="M106" i="5"/>
  <c r="J106" i="5"/>
  <c r="P106" i="5" s="1"/>
  <c r="I106" i="5"/>
  <c r="M105" i="5"/>
  <c r="J105" i="5"/>
  <c r="P105" i="5" s="1"/>
  <c r="I105" i="5"/>
  <c r="M104" i="5"/>
  <c r="J104" i="5"/>
  <c r="P104" i="5" s="1"/>
  <c r="I104" i="5"/>
  <c r="M103" i="5"/>
  <c r="J103" i="5"/>
  <c r="P103" i="5" s="1"/>
  <c r="I103" i="5"/>
  <c r="M102" i="5"/>
  <c r="J102" i="5"/>
  <c r="P102" i="5" s="1"/>
  <c r="I102" i="5"/>
  <c r="M101" i="5"/>
  <c r="J101" i="5"/>
  <c r="P101" i="5" s="1"/>
  <c r="I101" i="5"/>
  <c r="M100" i="5"/>
  <c r="J100" i="5"/>
  <c r="P100" i="5" s="1"/>
  <c r="I100" i="5"/>
  <c r="M99" i="5"/>
  <c r="J99" i="5"/>
  <c r="P99" i="5" s="1"/>
  <c r="I99" i="5"/>
  <c r="M98" i="5"/>
  <c r="J98" i="5"/>
  <c r="P98" i="5" s="1"/>
  <c r="I98" i="5"/>
  <c r="M97" i="5"/>
  <c r="J97" i="5"/>
  <c r="P97" i="5" s="1"/>
  <c r="I97" i="5"/>
  <c r="M96" i="5"/>
  <c r="J96" i="5"/>
  <c r="P96" i="5" s="1"/>
  <c r="I96" i="5"/>
  <c r="M95" i="5"/>
  <c r="J95" i="5"/>
  <c r="P95" i="5" s="1"/>
  <c r="I95" i="5"/>
  <c r="M94" i="5"/>
  <c r="J94" i="5"/>
  <c r="P94" i="5" s="1"/>
  <c r="I94" i="5"/>
  <c r="M93" i="5"/>
  <c r="J93" i="5"/>
  <c r="P93" i="5" s="1"/>
  <c r="I93" i="5"/>
  <c r="M92" i="5"/>
  <c r="J92" i="5"/>
  <c r="P92" i="5" s="1"/>
  <c r="I92" i="5"/>
  <c r="M91" i="5"/>
  <c r="J91" i="5"/>
  <c r="P91" i="5" s="1"/>
  <c r="I91" i="5"/>
  <c r="M90" i="5"/>
  <c r="J90" i="5"/>
  <c r="P90" i="5" s="1"/>
  <c r="I90" i="5"/>
  <c r="M89" i="5"/>
  <c r="J89" i="5"/>
  <c r="P89" i="5" s="1"/>
  <c r="I89" i="5"/>
  <c r="M88" i="5"/>
  <c r="J88" i="5"/>
  <c r="P88" i="5" s="1"/>
  <c r="I88" i="5"/>
  <c r="M87" i="5"/>
  <c r="J87" i="5"/>
  <c r="P87" i="5" s="1"/>
  <c r="I87" i="5"/>
  <c r="M86" i="5"/>
  <c r="J86" i="5"/>
  <c r="P86" i="5" s="1"/>
  <c r="I86" i="5"/>
  <c r="M85" i="5"/>
  <c r="J85" i="5"/>
  <c r="P85" i="5" s="1"/>
  <c r="I85" i="5"/>
  <c r="M84" i="5"/>
  <c r="J84" i="5"/>
  <c r="P84" i="5" s="1"/>
  <c r="I84" i="5"/>
  <c r="M83" i="5"/>
  <c r="J83" i="5"/>
  <c r="P83" i="5" s="1"/>
  <c r="I83" i="5"/>
  <c r="M82" i="5"/>
  <c r="J82" i="5"/>
  <c r="P82" i="5" s="1"/>
  <c r="I82" i="5"/>
  <c r="M81" i="5"/>
  <c r="J81" i="5"/>
  <c r="P81" i="5" s="1"/>
  <c r="I81" i="5"/>
  <c r="M80" i="5"/>
  <c r="J80" i="5"/>
  <c r="P80" i="5" s="1"/>
  <c r="I80" i="5"/>
  <c r="M79" i="5"/>
  <c r="J79" i="5"/>
  <c r="P79" i="5" s="1"/>
  <c r="I79" i="5"/>
  <c r="M78" i="5"/>
  <c r="J78" i="5"/>
  <c r="P78" i="5" s="1"/>
  <c r="I78" i="5"/>
  <c r="M77" i="5"/>
  <c r="J77" i="5"/>
  <c r="P77" i="5" s="1"/>
  <c r="I77" i="5"/>
  <c r="M76" i="5"/>
  <c r="J76" i="5"/>
  <c r="P76" i="5" s="1"/>
  <c r="I76" i="5"/>
  <c r="M75" i="5"/>
  <c r="J75" i="5"/>
  <c r="P75" i="5" s="1"/>
  <c r="I75" i="5"/>
  <c r="M74" i="5"/>
  <c r="J74" i="5"/>
  <c r="P74" i="5" s="1"/>
  <c r="I74" i="5"/>
  <c r="M73" i="5"/>
  <c r="J73" i="5"/>
  <c r="P73" i="5" s="1"/>
  <c r="I73" i="5"/>
  <c r="M72" i="5"/>
  <c r="J72" i="5"/>
  <c r="P72" i="5" s="1"/>
  <c r="I72" i="5"/>
  <c r="M71" i="5"/>
  <c r="J71" i="5"/>
  <c r="P71" i="5" s="1"/>
  <c r="I71" i="5"/>
  <c r="M70" i="5"/>
  <c r="J70" i="5"/>
  <c r="P70" i="5" s="1"/>
  <c r="I70" i="5"/>
  <c r="M69" i="5"/>
  <c r="J69" i="5"/>
  <c r="P69" i="5" s="1"/>
  <c r="I69" i="5"/>
  <c r="M68" i="5"/>
  <c r="J68" i="5"/>
  <c r="P68" i="5" s="1"/>
  <c r="I68" i="5"/>
  <c r="M67" i="5"/>
  <c r="J67" i="5"/>
  <c r="P67" i="5" s="1"/>
  <c r="I67" i="5"/>
  <c r="M66" i="5"/>
  <c r="J66" i="5"/>
  <c r="P66" i="5" s="1"/>
  <c r="I66" i="5"/>
  <c r="M65" i="5"/>
  <c r="J65" i="5"/>
  <c r="P65" i="5" s="1"/>
  <c r="I65" i="5"/>
  <c r="M64" i="5"/>
  <c r="J64" i="5"/>
  <c r="P64" i="5" s="1"/>
  <c r="I64" i="5"/>
  <c r="M63" i="5"/>
  <c r="J63" i="5"/>
  <c r="P63" i="5" s="1"/>
  <c r="I63" i="5"/>
  <c r="M62" i="5"/>
  <c r="J62" i="5"/>
  <c r="P62" i="5" s="1"/>
  <c r="I62" i="5"/>
  <c r="M61" i="5"/>
  <c r="J61" i="5"/>
  <c r="P61" i="5" s="1"/>
  <c r="I61" i="5"/>
  <c r="M60" i="5"/>
  <c r="J60" i="5"/>
  <c r="P60" i="5" s="1"/>
  <c r="I60" i="5"/>
  <c r="M59" i="5"/>
  <c r="J59" i="5"/>
  <c r="P59" i="5" s="1"/>
  <c r="I59" i="5"/>
  <c r="M58" i="5"/>
  <c r="J58" i="5"/>
  <c r="P58" i="5" s="1"/>
  <c r="I58" i="5"/>
  <c r="M57" i="5"/>
  <c r="J57" i="5"/>
  <c r="P57" i="5" s="1"/>
  <c r="I57" i="5"/>
  <c r="M56" i="5"/>
  <c r="J56" i="5"/>
  <c r="P56" i="5" s="1"/>
  <c r="I56" i="5"/>
  <c r="M55" i="5"/>
  <c r="J55" i="5"/>
  <c r="P55" i="5" s="1"/>
  <c r="I55" i="5"/>
  <c r="M54" i="5"/>
  <c r="J54" i="5"/>
  <c r="P54" i="5" s="1"/>
  <c r="I54" i="5"/>
  <c r="M53" i="5"/>
  <c r="J53" i="5"/>
  <c r="P53" i="5" s="1"/>
  <c r="I53" i="5"/>
  <c r="M52" i="5"/>
  <c r="J52" i="5"/>
  <c r="P52" i="5" s="1"/>
  <c r="I52" i="5"/>
  <c r="M51" i="5"/>
  <c r="J51" i="5"/>
  <c r="P51" i="5" s="1"/>
  <c r="I51" i="5"/>
  <c r="M50" i="5"/>
  <c r="J50" i="5"/>
  <c r="P50" i="5" s="1"/>
  <c r="I50" i="5"/>
  <c r="M49" i="5"/>
  <c r="J49" i="5"/>
  <c r="P49" i="5" s="1"/>
  <c r="I49" i="5"/>
  <c r="M48" i="5"/>
  <c r="J48" i="5"/>
  <c r="P48" i="5" s="1"/>
  <c r="I48" i="5"/>
  <c r="M47" i="5"/>
  <c r="J47" i="5"/>
  <c r="P47" i="5" s="1"/>
  <c r="I47" i="5"/>
  <c r="M46" i="5"/>
  <c r="J46" i="5"/>
  <c r="P46" i="5" s="1"/>
  <c r="I46" i="5"/>
  <c r="M45" i="5"/>
  <c r="J45" i="5"/>
  <c r="P45" i="5" s="1"/>
  <c r="I45" i="5"/>
  <c r="M44" i="5"/>
  <c r="J44" i="5"/>
  <c r="P44" i="5" s="1"/>
  <c r="I44" i="5"/>
  <c r="M43" i="5"/>
  <c r="J43" i="5"/>
  <c r="P43" i="5" s="1"/>
  <c r="I43" i="5"/>
  <c r="M42" i="5"/>
  <c r="J42" i="5"/>
  <c r="P42" i="5" s="1"/>
  <c r="I42" i="5"/>
  <c r="M41" i="5"/>
  <c r="J41" i="5"/>
  <c r="P41" i="5" s="1"/>
  <c r="I41" i="5"/>
  <c r="M40" i="5"/>
  <c r="J40" i="5"/>
  <c r="P40" i="5" s="1"/>
  <c r="I40" i="5"/>
  <c r="M39" i="5"/>
  <c r="J39" i="5"/>
  <c r="P39" i="5" s="1"/>
  <c r="I39" i="5"/>
  <c r="M38" i="5"/>
  <c r="J38" i="5"/>
  <c r="P38" i="5" s="1"/>
  <c r="I38" i="5"/>
  <c r="M37" i="5"/>
  <c r="J37" i="5"/>
  <c r="P37" i="5" s="1"/>
  <c r="I37" i="5"/>
  <c r="M36" i="5"/>
  <c r="J36" i="5"/>
  <c r="P36" i="5" s="1"/>
  <c r="I36" i="5"/>
  <c r="M35" i="5"/>
  <c r="J35" i="5"/>
  <c r="P35" i="5" s="1"/>
  <c r="I35" i="5"/>
  <c r="M34" i="5"/>
  <c r="J34" i="5"/>
  <c r="P34" i="5" s="1"/>
  <c r="I34" i="5"/>
  <c r="M33" i="5"/>
  <c r="J33" i="5"/>
  <c r="P33" i="5" s="1"/>
  <c r="I33" i="5"/>
  <c r="M32" i="5"/>
  <c r="J32" i="5"/>
  <c r="P32" i="5" s="1"/>
  <c r="I32" i="5"/>
  <c r="M31" i="5"/>
  <c r="J31" i="5"/>
  <c r="P31" i="5" s="1"/>
  <c r="I31" i="5"/>
  <c r="M30" i="5"/>
  <c r="J30" i="5"/>
  <c r="P30" i="5" s="1"/>
  <c r="I30" i="5"/>
  <c r="M29" i="5"/>
  <c r="J29" i="5"/>
  <c r="P29" i="5" s="1"/>
  <c r="I29" i="5"/>
  <c r="M28" i="5"/>
  <c r="J28" i="5"/>
  <c r="P28" i="5" s="1"/>
  <c r="I28" i="5"/>
  <c r="M27" i="5"/>
  <c r="J27" i="5"/>
  <c r="P27" i="5" s="1"/>
  <c r="I27" i="5"/>
  <c r="M26" i="5"/>
  <c r="J26" i="5"/>
  <c r="P26" i="5" s="1"/>
  <c r="I26" i="5"/>
  <c r="M25" i="5"/>
  <c r="J25" i="5"/>
  <c r="P25" i="5" s="1"/>
  <c r="I25" i="5"/>
  <c r="M24" i="5"/>
  <c r="J24" i="5"/>
  <c r="P24" i="5" s="1"/>
  <c r="I24" i="5"/>
  <c r="M23" i="5"/>
  <c r="J23" i="5"/>
  <c r="P23" i="5" s="1"/>
  <c r="I23" i="5"/>
  <c r="M22" i="5"/>
  <c r="J22" i="5"/>
  <c r="P22" i="5" s="1"/>
  <c r="I22" i="5"/>
  <c r="M21" i="5"/>
  <c r="J21" i="5"/>
  <c r="P21" i="5" s="1"/>
  <c r="I21" i="5"/>
  <c r="M20" i="5"/>
  <c r="J20" i="5"/>
  <c r="P20" i="5" s="1"/>
  <c r="I20" i="5"/>
  <c r="M19" i="5"/>
  <c r="J19" i="5"/>
  <c r="P19" i="5" s="1"/>
  <c r="I19" i="5"/>
  <c r="M18" i="5"/>
  <c r="J18" i="5"/>
  <c r="P18" i="5" s="1"/>
  <c r="I18" i="5"/>
  <c r="M17" i="5"/>
  <c r="J17" i="5"/>
  <c r="P17" i="5" s="1"/>
  <c r="I17" i="5"/>
  <c r="M16" i="5"/>
  <c r="J16" i="5"/>
  <c r="P16" i="5" s="1"/>
  <c r="I16" i="5"/>
  <c r="M15" i="5"/>
  <c r="J15" i="5"/>
  <c r="P15" i="5" s="1"/>
  <c r="I15" i="5"/>
  <c r="M14" i="5"/>
  <c r="J14" i="5"/>
  <c r="P14" i="5" s="1"/>
  <c r="I14" i="5"/>
  <c r="M13" i="5"/>
  <c r="J13" i="5"/>
  <c r="P13" i="5" s="1"/>
  <c r="I13" i="5"/>
  <c r="M12" i="5"/>
  <c r="J12" i="5"/>
  <c r="P12" i="5" s="1"/>
  <c r="I12" i="5"/>
  <c r="M11" i="5"/>
  <c r="J11" i="5"/>
  <c r="P11" i="5" s="1"/>
  <c r="I11" i="5"/>
  <c r="M10" i="5"/>
  <c r="J10" i="5"/>
  <c r="P10" i="5" s="1"/>
  <c r="I10" i="5"/>
  <c r="M9" i="5"/>
  <c r="J9" i="5"/>
  <c r="P9" i="5" s="1"/>
  <c r="I9" i="5"/>
  <c r="M8" i="5"/>
  <c r="J8" i="5"/>
  <c r="P8" i="5" s="1"/>
  <c r="I8" i="5"/>
  <c r="M7" i="5"/>
  <c r="J7" i="5"/>
  <c r="P7" i="5" s="1"/>
  <c r="I7" i="5"/>
  <c r="M6" i="5"/>
  <c r="J6" i="5"/>
  <c r="P6" i="5" s="1"/>
  <c r="I6" i="5"/>
  <c r="M5" i="5"/>
  <c r="J5" i="5"/>
  <c r="P5" i="5" s="1"/>
  <c r="I5" i="5"/>
  <c r="M4" i="5"/>
  <c r="J4" i="5"/>
  <c r="P4" i="5" s="1"/>
  <c r="I4" i="5"/>
  <c r="M3" i="5"/>
  <c r="J3" i="5"/>
  <c r="P3" i="5" s="1"/>
  <c r="I3" i="5"/>
  <c r="M2" i="5"/>
  <c r="J2" i="5"/>
  <c r="P2" i="5" s="1"/>
  <c r="I2" i="5"/>
  <c r="F236" i="1"/>
  <c r="L601" i="8" l="1"/>
  <c r="O601" i="8" s="1"/>
  <c r="L548" i="8"/>
  <c r="O548" i="8" s="1"/>
  <c r="L420" i="8"/>
  <c r="O420" i="8" s="1"/>
  <c r="L279" i="8"/>
  <c r="O279" i="8" s="1"/>
  <c r="L247" i="8"/>
  <c r="O247" i="8" s="1"/>
  <c r="L142" i="8"/>
  <c r="O142" i="8" s="1"/>
  <c r="L121" i="8"/>
  <c r="O121" i="8" s="1"/>
  <c r="L11" i="8"/>
  <c r="O11" i="8" s="1"/>
  <c r="L720" i="8"/>
  <c r="O720" i="8" s="1"/>
  <c r="L404" i="8"/>
  <c r="O404" i="8" s="1"/>
  <c r="L292" i="8"/>
  <c r="O292" i="8" s="1"/>
  <c r="L259" i="8"/>
  <c r="O259" i="8" s="1"/>
  <c r="L98" i="8"/>
  <c r="O98" i="8" s="1"/>
  <c r="L532" i="8"/>
  <c r="O532" i="8" s="1"/>
  <c r="L25" i="8"/>
  <c r="O25" i="8" s="1"/>
  <c r="L516" i="8"/>
  <c r="O516" i="8" s="1"/>
  <c r="L388" i="8"/>
  <c r="O388" i="8" s="1"/>
  <c r="L271" i="8"/>
  <c r="O271" i="8" s="1"/>
  <c r="L239" i="8"/>
  <c r="O239" i="8" s="1"/>
  <c r="L126" i="8"/>
  <c r="O126" i="8" s="1"/>
  <c r="L75" i="8"/>
  <c r="O75" i="8" s="1"/>
  <c r="L2" i="8"/>
  <c r="O2" i="8" s="1"/>
  <c r="L500" i="8"/>
  <c r="O500" i="8" s="1"/>
  <c r="L283" i="8"/>
  <c r="O283" i="8" s="1"/>
  <c r="L251" i="8"/>
  <c r="O251" i="8" s="1"/>
  <c r="L89" i="8"/>
  <c r="O89" i="8" s="1"/>
  <c r="L340" i="8"/>
  <c r="O340" i="8" s="1"/>
  <c r="L275" i="8"/>
  <c r="O275" i="8" s="1"/>
  <c r="L684" i="8"/>
  <c r="O684" i="8" s="1"/>
  <c r="L564" i="8"/>
  <c r="O564" i="8" s="1"/>
  <c r="L267" i="8"/>
  <c r="O267" i="8" s="1"/>
  <c r="L107" i="8"/>
  <c r="O107" i="8" s="1"/>
  <c r="L372" i="8"/>
  <c r="O372" i="8" s="1"/>
  <c r="L468" i="8"/>
  <c r="O468" i="8" s="1"/>
  <c r="L243" i="8"/>
  <c r="O243" i="8" s="1"/>
  <c r="L616" i="8"/>
  <c r="O616" i="8" s="1"/>
  <c r="L436" i="8"/>
  <c r="O436" i="8" s="1"/>
  <c r="L197" i="8"/>
  <c r="O197" i="8" s="1"/>
  <c r="L484" i="8"/>
  <c r="O484" i="8" s="1"/>
  <c r="L356" i="8"/>
  <c r="O356" i="8" s="1"/>
  <c r="L263" i="8"/>
  <c r="O263" i="8" s="1"/>
  <c r="L131" i="8"/>
  <c r="O131" i="8" s="1"/>
  <c r="L66" i="8"/>
  <c r="O66" i="8" s="1"/>
  <c r="L310" i="8"/>
  <c r="O310" i="8" s="1"/>
  <c r="L43" i="8"/>
  <c r="O43" i="8" s="1"/>
  <c r="L301" i="8"/>
  <c r="O301" i="8" s="1"/>
  <c r="L716" i="8"/>
  <c r="O716" i="8" s="1"/>
  <c r="L678" i="8"/>
  <c r="O678" i="8" s="1"/>
  <c r="L671" i="8"/>
  <c r="O671" i="8" s="1"/>
  <c r="L648" i="8"/>
  <c r="O648" i="8" s="1"/>
  <c r="L580" i="8"/>
  <c r="O580" i="8" s="1"/>
  <c r="L452" i="8"/>
  <c r="O452" i="8" s="1"/>
  <c r="L324" i="8"/>
  <c r="O324" i="8" s="1"/>
  <c r="L255" i="8"/>
  <c r="O255" i="8" s="1"/>
  <c r="L229" i="8"/>
  <c r="O229" i="8" s="1"/>
  <c r="L57" i="8"/>
  <c r="O57" i="8" s="1"/>
  <c r="L34" i="8"/>
  <c r="O34" i="8" s="1"/>
  <c r="L704" i="8"/>
  <c r="O704" i="8" s="1"/>
  <c r="L117" i="8"/>
  <c r="O117" i="8" s="1"/>
  <c r="L174" i="8"/>
  <c r="O174" i="8" s="1"/>
  <c r="L346" i="8"/>
  <c r="O346" i="8" s="1"/>
  <c r="L474" i="8"/>
  <c r="O474" i="8" s="1"/>
  <c r="L592" i="8"/>
  <c r="O592" i="8" s="1"/>
  <c r="L723" i="8"/>
  <c r="O723" i="8" s="1"/>
  <c r="L691" i="8"/>
  <c r="O691" i="8" s="1"/>
  <c r="L647" i="8"/>
  <c r="O647" i="8" s="1"/>
  <c r="L615" i="8"/>
  <c r="O615" i="8" s="1"/>
  <c r="L228" i="8"/>
  <c r="O228" i="8" s="1"/>
  <c r="L196" i="8"/>
  <c r="O196" i="8" s="1"/>
  <c r="L137" i="8"/>
  <c r="O137" i="8" s="1"/>
  <c r="L583" i="8"/>
  <c r="O583" i="8" s="1"/>
  <c r="L551" i="8"/>
  <c r="O551" i="8" s="1"/>
  <c r="L519" i="8"/>
  <c r="O519" i="8" s="1"/>
  <c r="L487" i="8"/>
  <c r="O487" i="8" s="1"/>
  <c r="L455" i="8"/>
  <c r="O455" i="8" s="1"/>
  <c r="L423" i="8"/>
  <c r="O423" i="8" s="1"/>
  <c r="L391" i="8"/>
  <c r="O391" i="8" s="1"/>
  <c r="L359" i="8"/>
  <c r="O359" i="8" s="1"/>
  <c r="L327" i="8"/>
  <c r="O327" i="8" s="1"/>
  <c r="L295" i="8"/>
  <c r="O295" i="8" s="1"/>
  <c r="L710" i="8"/>
  <c r="O710" i="8" s="1"/>
  <c r="L674" i="8"/>
  <c r="O674" i="8" s="1"/>
  <c r="L630" i="8"/>
  <c r="O630" i="8" s="1"/>
  <c r="L598" i="8"/>
  <c r="O598" i="8" s="1"/>
  <c r="L215" i="8"/>
  <c r="O215" i="8" s="1"/>
  <c r="L183" i="8"/>
  <c r="O183" i="8" s="1"/>
  <c r="L120" i="8"/>
  <c r="O120" i="8" s="1"/>
  <c r="L88" i="8"/>
  <c r="O88" i="8" s="1"/>
  <c r="L56" i="8"/>
  <c r="O56" i="8" s="1"/>
  <c r="L24" i="8"/>
  <c r="O24" i="8" s="1"/>
  <c r="L721" i="8"/>
  <c r="O721" i="8" s="1"/>
  <c r="L689" i="8"/>
  <c r="O689" i="8" s="1"/>
  <c r="L641" i="8"/>
  <c r="O641" i="8" s="1"/>
  <c r="L609" i="8"/>
  <c r="O609" i="8" s="1"/>
  <c r="L218" i="8"/>
  <c r="O218" i="8" s="1"/>
  <c r="L186" i="8"/>
  <c r="O186" i="8" s="1"/>
  <c r="L573" i="8"/>
  <c r="O573" i="8" s="1"/>
  <c r="L541" i="8"/>
  <c r="O541" i="8" s="1"/>
  <c r="L509" i="8"/>
  <c r="O509" i="8" s="1"/>
  <c r="L477" i="8"/>
  <c r="O477" i="8" s="1"/>
  <c r="L445" i="8"/>
  <c r="O445" i="8" s="1"/>
  <c r="L413" i="8"/>
  <c r="O413" i="8" s="1"/>
  <c r="L381" i="8"/>
  <c r="O381" i="8" s="1"/>
  <c r="L349" i="8"/>
  <c r="O349" i="8" s="1"/>
  <c r="L39" i="8"/>
  <c r="O39" i="8" s="1"/>
  <c r="L58" i="8"/>
  <c r="O58" i="8" s="1"/>
  <c r="L138" i="8"/>
  <c r="O138" i="8" s="1"/>
  <c r="L260" i="8"/>
  <c r="O260" i="8" s="1"/>
  <c r="L302" i="8"/>
  <c r="O302" i="8" s="1"/>
  <c r="L432" i="8"/>
  <c r="O432" i="8" s="1"/>
  <c r="L560" i="8"/>
  <c r="O560" i="8" s="1"/>
  <c r="L45" i="8"/>
  <c r="O45" i="8" s="1"/>
  <c r="L167" i="8"/>
  <c r="O167" i="8" s="1"/>
  <c r="L321" i="8"/>
  <c r="O321" i="8" s="1"/>
  <c r="L438" i="8"/>
  <c r="O438" i="8" s="1"/>
  <c r="L566" i="8"/>
  <c r="O566" i="8" s="1"/>
  <c r="L31" i="8"/>
  <c r="O31" i="8" s="1"/>
  <c r="L18" i="8"/>
  <c r="O18" i="8" s="1"/>
  <c r="L105" i="8"/>
  <c r="O105" i="8" s="1"/>
  <c r="L245" i="8"/>
  <c r="O245" i="8" s="1"/>
  <c r="L277" i="8"/>
  <c r="O277" i="8" s="1"/>
  <c r="L364" i="8"/>
  <c r="O364" i="8" s="1"/>
  <c r="L492" i="8"/>
  <c r="O492" i="8" s="1"/>
  <c r="L663" i="8"/>
  <c r="O663" i="8" s="1"/>
  <c r="L152" i="8"/>
  <c r="O152" i="8" s="1"/>
  <c r="L290" i="8"/>
  <c r="O290" i="8" s="1"/>
  <c r="L402" i="8"/>
  <c r="O402" i="8" s="1"/>
  <c r="L530" i="8"/>
  <c r="O530" i="8" s="1"/>
  <c r="L5" i="8"/>
  <c r="O5" i="8" s="1"/>
  <c r="L42" i="8"/>
  <c r="O42" i="8" s="1"/>
  <c r="L130" i="8"/>
  <c r="O130" i="8" s="1"/>
  <c r="L254" i="8"/>
  <c r="O254" i="8" s="1"/>
  <c r="L286" i="8"/>
  <c r="O286" i="8" s="1"/>
  <c r="L392" i="8"/>
  <c r="O392" i="8" s="1"/>
  <c r="L520" i="8"/>
  <c r="O520" i="8" s="1"/>
  <c r="L708" i="8"/>
  <c r="O708" i="8" s="1"/>
  <c r="L29" i="8"/>
  <c r="O29" i="8" s="1"/>
  <c r="L111" i="8"/>
  <c r="O111" i="8" s="1"/>
  <c r="L146" i="8"/>
  <c r="O146" i="8" s="1"/>
  <c r="L185" i="8"/>
  <c r="O185" i="8" s="1"/>
  <c r="L362" i="8"/>
  <c r="O362" i="8" s="1"/>
  <c r="L490" i="8"/>
  <c r="O490" i="8" s="1"/>
  <c r="L636" i="8"/>
  <c r="O636" i="8" s="1"/>
  <c r="L719" i="8"/>
  <c r="O719" i="8" s="1"/>
  <c r="L687" i="8"/>
  <c r="O687" i="8" s="1"/>
  <c r="L643" i="8"/>
  <c r="O643" i="8" s="1"/>
  <c r="L611" i="8"/>
  <c r="O611" i="8" s="1"/>
  <c r="L224" i="8"/>
  <c r="O224" i="8" s="1"/>
  <c r="L192" i="8"/>
  <c r="O192" i="8" s="1"/>
  <c r="L133" i="8"/>
  <c r="O133" i="8" s="1"/>
  <c r="L579" i="8"/>
  <c r="O579" i="8" s="1"/>
  <c r="L547" i="8"/>
  <c r="O547" i="8" s="1"/>
  <c r="L515" i="8"/>
  <c r="O515" i="8" s="1"/>
  <c r="L483" i="8"/>
  <c r="O483" i="8" s="1"/>
  <c r="L451" i="8"/>
  <c r="O451" i="8" s="1"/>
  <c r="L419" i="8"/>
  <c r="O419" i="8" s="1"/>
  <c r="L387" i="8"/>
  <c r="O387" i="8" s="1"/>
  <c r="L355" i="8"/>
  <c r="O355" i="8" s="1"/>
  <c r="L323" i="8"/>
  <c r="O323" i="8" s="1"/>
  <c r="L291" i="8"/>
  <c r="O291" i="8" s="1"/>
  <c r="L706" i="8"/>
  <c r="O706" i="8" s="1"/>
  <c r="L658" i="8"/>
  <c r="O658" i="8" s="1"/>
  <c r="L626" i="8"/>
  <c r="O626" i="8" s="1"/>
  <c r="L594" i="8"/>
  <c r="O594" i="8" s="1"/>
  <c r="L211" i="8"/>
  <c r="O211" i="8" s="1"/>
  <c r="L179" i="8"/>
  <c r="O179" i="8" s="1"/>
  <c r="L116" i="8"/>
  <c r="O116" i="8" s="1"/>
  <c r="L84" i="8"/>
  <c r="O84" i="8" s="1"/>
  <c r="L52" i="8"/>
  <c r="O52" i="8" s="1"/>
  <c r="L20" i="8"/>
  <c r="O20" i="8" s="1"/>
  <c r="L717" i="8"/>
  <c r="O717" i="8" s="1"/>
  <c r="L685" i="8"/>
  <c r="O685" i="8" s="1"/>
  <c r="L637" i="8"/>
  <c r="O637" i="8" s="1"/>
  <c r="L605" i="8"/>
  <c r="O605" i="8" s="1"/>
  <c r="L214" i="8"/>
  <c r="O214" i="8" s="1"/>
  <c r="L677" i="8"/>
  <c r="O677" i="8" s="1"/>
  <c r="L569" i="8"/>
  <c r="O569" i="8" s="1"/>
  <c r="L537" i="8"/>
  <c r="O537" i="8" s="1"/>
  <c r="L505" i="8"/>
  <c r="O505" i="8" s="1"/>
  <c r="L473" i="8"/>
  <c r="O473" i="8" s="1"/>
  <c r="L441" i="8"/>
  <c r="O441" i="8" s="1"/>
  <c r="L409" i="8"/>
  <c r="O409" i="8" s="1"/>
  <c r="L377" i="8"/>
  <c r="O377" i="8" s="1"/>
  <c r="L345" i="8"/>
  <c r="O345" i="8" s="1"/>
  <c r="L62" i="8"/>
  <c r="O62" i="8" s="1"/>
  <c r="L67" i="8"/>
  <c r="O67" i="8" s="1"/>
  <c r="L205" i="8"/>
  <c r="O205" i="8" s="1"/>
  <c r="L264" i="8"/>
  <c r="O264" i="8" s="1"/>
  <c r="L316" i="8"/>
  <c r="O316" i="8" s="1"/>
  <c r="L448" i="8"/>
  <c r="O448" i="8" s="1"/>
  <c r="L576" i="8"/>
  <c r="O576" i="8" s="1"/>
  <c r="L77" i="8"/>
  <c r="O77" i="8" s="1"/>
  <c r="L171" i="8"/>
  <c r="O171" i="8" s="1"/>
  <c r="L326" i="8"/>
  <c r="O326" i="8" s="1"/>
  <c r="L454" i="8"/>
  <c r="O454" i="8" s="1"/>
  <c r="L582" i="8"/>
  <c r="O582" i="8" s="1"/>
  <c r="L54" i="8"/>
  <c r="O54" i="8" s="1"/>
  <c r="L27" i="8"/>
  <c r="O27" i="8" s="1"/>
  <c r="L114" i="8"/>
  <c r="O114" i="8" s="1"/>
  <c r="L249" i="8"/>
  <c r="O249" i="8" s="1"/>
  <c r="L281" i="8"/>
  <c r="O281" i="8" s="1"/>
  <c r="L380" i="8"/>
  <c r="O380" i="8" s="1"/>
  <c r="L508" i="8"/>
  <c r="O508" i="8" s="1"/>
  <c r="L700" i="8"/>
  <c r="O700" i="8" s="1"/>
  <c r="L160" i="8"/>
  <c r="O160" i="8" s="1"/>
  <c r="L304" i="8"/>
  <c r="O304" i="8" s="1"/>
  <c r="L418" i="8"/>
  <c r="O418" i="8" s="1"/>
  <c r="L546" i="8"/>
  <c r="O546" i="8" s="1"/>
  <c r="L37" i="8"/>
  <c r="O37" i="8" s="1"/>
  <c r="L51" i="8"/>
  <c r="O51" i="8" s="1"/>
  <c r="L135" i="8"/>
  <c r="O135" i="8" s="1"/>
  <c r="L258" i="8"/>
  <c r="O258" i="8" s="1"/>
  <c r="L300" i="8"/>
  <c r="O300" i="8" s="1"/>
  <c r="L408" i="8"/>
  <c r="O408" i="8" s="1"/>
  <c r="L536" i="8"/>
  <c r="O536" i="8" s="1"/>
  <c r="L14" i="8"/>
  <c r="O14" i="8" s="1"/>
  <c r="L7" i="8"/>
  <c r="O7" i="8" s="1"/>
  <c r="L150" i="8"/>
  <c r="O150" i="8" s="1"/>
  <c r="L217" i="8"/>
  <c r="O217" i="8" s="1"/>
  <c r="L378" i="8"/>
  <c r="O378" i="8" s="1"/>
  <c r="L506" i="8"/>
  <c r="O506" i="8" s="1"/>
  <c r="L661" i="8"/>
  <c r="O661" i="8" s="1"/>
  <c r="L715" i="8"/>
  <c r="O715" i="8" s="1"/>
  <c r="L683" i="8"/>
  <c r="O683" i="8" s="1"/>
  <c r="L639" i="8"/>
  <c r="O639" i="8" s="1"/>
  <c r="L607" i="8"/>
  <c r="O607" i="8" s="1"/>
  <c r="L220" i="8"/>
  <c r="O220" i="8" s="1"/>
  <c r="L188" i="8"/>
  <c r="O188" i="8" s="1"/>
  <c r="L129" i="8"/>
  <c r="O129" i="8" s="1"/>
  <c r="L575" i="8"/>
  <c r="O575" i="8" s="1"/>
  <c r="L543" i="8"/>
  <c r="O543" i="8" s="1"/>
  <c r="L511" i="8"/>
  <c r="O511" i="8" s="1"/>
  <c r="L479" i="8"/>
  <c r="O479" i="8" s="1"/>
  <c r="L447" i="8"/>
  <c r="O447" i="8" s="1"/>
  <c r="L415" i="8"/>
  <c r="O415" i="8" s="1"/>
  <c r="L383" i="8"/>
  <c r="O383" i="8" s="1"/>
  <c r="L351" i="8"/>
  <c r="O351" i="8" s="1"/>
  <c r="L319" i="8"/>
  <c r="O319" i="8" s="1"/>
  <c r="L287" i="8"/>
  <c r="O287" i="8" s="1"/>
  <c r="L702" i="8"/>
  <c r="O702" i="8" s="1"/>
  <c r="L654" i="8"/>
  <c r="O654" i="8" s="1"/>
  <c r="L622" i="8"/>
  <c r="O622" i="8" s="1"/>
  <c r="L590" i="8"/>
  <c r="O590" i="8" s="1"/>
  <c r="L207" i="8"/>
  <c r="O207" i="8" s="1"/>
  <c r="L175" i="8"/>
  <c r="O175" i="8" s="1"/>
  <c r="L112" i="8"/>
  <c r="O112" i="8" s="1"/>
  <c r="L80" i="8"/>
  <c r="O80" i="8" s="1"/>
  <c r="L48" i="8"/>
  <c r="O48" i="8" s="1"/>
  <c r="L16" i="8"/>
  <c r="O16" i="8" s="1"/>
  <c r="L713" i="8"/>
  <c r="O713" i="8" s="1"/>
  <c r="L681" i="8"/>
  <c r="O681" i="8" s="1"/>
  <c r="L633" i="8"/>
  <c r="O633" i="8" s="1"/>
  <c r="L597" i="8"/>
  <c r="O597" i="8" s="1"/>
  <c r="L210" i="8"/>
  <c r="O210" i="8" s="1"/>
  <c r="L664" i="8"/>
  <c r="O664" i="8" s="1"/>
  <c r="L565" i="8"/>
  <c r="O565" i="8" s="1"/>
  <c r="L533" i="8"/>
  <c r="O533" i="8" s="1"/>
  <c r="L501" i="8"/>
  <c r="O501" i="8" s="1"/>
  <c r="L469" i="8"/>
  <c r="O469" i="8" s="1"/>
  <c r="L437" i="8"/>
  <c r="O437" i="8" s="1"/>
  <c r="L405" i="8"/>
  <c r="O405" i="8" s="1"/>
  <c r="L373" i="8"/>
  <c r="O373" i="8" s="1"/>
  <c r="L341" i="8"/>
  <c r="O341" i="8" s="1"/>
  <c r="L85" i="8"/>
  <c r="O85" i="8" s="1"/>
  <c r="L81" i="8"/>
  <c r="O81" i="8" s="1"/>
  <c r="L236" i="8"/>
  <c r="O236" i="8" s="1"/>
  <c r="L268" i="8"/>
  <c r="O268" i="8" s="1"/>
  <c r="L336" i="8"/>
  <c r="O336" i="8" s="1"/>
  <c r="L464" i="8"/>
  <c r="O464" i="8" s="1"/>
  <c r="L624" i="8"/>
  <c r="O624" i="8" s="1"/>
  <c r="L95" i="8"/>
  <c r="O95" i="8" s="1"/>
  <c r="L181" i="8"/>
  <c r="O181" i="8" s="1"/>
  <c r="L342" i="8"/>
  <c r="O342" i="8" s="1"/>
  <c r="L470" i="8"/>
  <c r="O470" i="8" s="1"/>
  <c r="L600" i="8"/>
  <c r="O600" i="8" s="1"/>
  <c r="L63" i="8"/>
  <c r="O63" i="8" s="1"/>
  <c r="L41" i="8"/>
  <c r="O41" i="8" s="1"/>
  <c r="L123" i="8"/>
  <c r="O123" i="8" s="1"/>
  <c r="L253" i="8"/>
  <c r="O253" i="8" s="1"/>
  <c r="L285" i="8"/>
  <c r="O285" i="8" s="1"/>
  <c r="L396" i="8"/>
  <c r="O396" i="8" s="1"/>
  <c r="L524" i="8"/>
  <c r="O524" i="8" s="1"/>
  <c r="L732" i="8"/>
  <c r="O732" i="8" s="1"/>
  <c r="L164" i="8"/>
  <c r="O164" i="8" s="1"/>
  <c r="L313" i="8"/>
  <c r="O313" i="8" s="1"/>
  <c r="L434" i="8"/>
  <c r="O434" i="8" s="1"/>
  <c r="L562" i="8"/>
  <c r="O562" i="8" s="1"/>
  <c r="L69" i="8"/>
  <c r="O69" i="8" s="1"/>
  <c r="L65" i="8"/>
  <c r="O65" i="8" s="1"/>
  <c r="L189" i="8"/>
  <c r="O189" i="8" s="1"/>
  <c r="L262" i="8"/>
  <c r="O262" i="8" s="1"/>
  <c r="L309" i="8"/>
  <c r="O309" i="8" s="1"/>
  <c r="L424" i="8"/>
  <c r="O424" i="8" s="1"/>
  <c r="L552" i="8"/>
  <c r="O552" i="8" s="1"/>
  <c r="L30" i="8"/>
  <c r="O30" i="8" s="1"/>
  <c r="L154" i="8"/>
  <c r="O154" i="8" s="1"/>
  <c r="L288" i="8"/>
  <c r="O288" i="8" s="1"/>
  <c r="L394" i="8"/>
  <c r="O394" i="8" s="1"/>
  <c r="L522" i="8"/>
  <c r="O522" i="8" s="1"/>
  <c r="L676" i="8"/>
  <c r="O676" i="8" s="1"/>
  <c r="L711" i="8"/>
  <c r="O711" i="8" s="1"/>
  <c r="L675" i="8"/>
  <c r="O675" i="8" s="1"/>
  <c r="L635" i="8"/>
  <c r="O635" i="8" s="1"/>
  <c r="L603" i="8"/>
  <c r="O603" i="8" s="1"/>
  <c r="L216" i="8"/>
  <c r="O216" i="8" s="1"/>
  <c r="L184" i="8"/>
  <c r="O184" i="8" s="1"/>
  <c r="L125" i="8"/>
  <c r="O125" i="8" s="1"/>
  <c r="L571" i="8"/>
  <c r="O571" i="8" s="1"/>
  <c r="L539" i="8"/>
  <c r="O539" i="8" s="1"/>
  <c r="L507" i="8"/>
  <c r="O507" i="8" s="1"/>
  <c r="L475" i="8"/>
  <c r="O475" i="8" s="1"/>
  <c r="L443" i="8"/>
  <c r="O443" i="8" s="1"/>
  <c r="L411" i="8"/>
  <c r="O411" i="8" s="1"/>
  <c r="L379" i="8"/>
  <c r="O379" i="8" s="1"/>
  <c r="L347" i="8"/>
  <c r="O347" i="8" s="1"/>
  <c r="L315" i="8"/>
  <c r="O315" i="8" s="1"/>
  <c r="L730" i="8"/>
  <c r="O730" i="8" s="1"/>
  <c r="L698" i="8"/>
  <c r="O698" i="8" s="1"/>
  <c r="L650" i="8"/>
  <c r="O650" i="8" s="1"/>
  <c r="L618" i="8"/>
  <c r="O618" i="8" s="1"/>
  <c r="L235" i="8"/>
  <c r="O235" i="8" s="1"/>
  <c r="L203" i="8"/>
  <c r="O203" i="8" s="1"/>
  <c r="L140" i="8"/>
  <c r="O140" i="8" s="1"/>
  <c r="L108" i="8"/>
  <c r="O108" i="8" s="1"/>
  <c r="L76" i="8"/>
  <c r="O76" i="8" s="1"/>
  <c r="L44" i="8"/>
  <c r="O44" i="8" s="1"/>
  <c r="L12" i="8"/>
  <c r="O12" i="8" s="1"/>
  <c r="L709" i="8"/>
  <c r="O709" i="8" s="1"/>
  <c r="L673" i="8"/>
  <c r="O673" i="8" s="1"/>
  <c r="L629" i="8"/>
  <c r="O629" i="8" s="1"/>
  <c r="L593" i="8"/>
  <c r="O593" i="8" s="1"/>
  <c r="L206" i="8"/>
  <c r="O206" i="8" s="1"/>
  <c r="L660" i="8"/>
  <c r="O660" i="8" s="1"/>
  <c r="L561" i="8"/>
  <c r="O561" i="8" s="1"/>
  <c r="L529" i="8"/>
  <c r="O529" i="8" s="1"/>
  <c r="L497" i="8"/>
  <c r="O497" i="8" s="1"/>
  <c r="L465" i="8"/>
  <c r="O465" i="8" s="1"/>
  <c r="L433" i="8"/>
  <c r="O433" i="8" s="1"/>
  <c r="L401" i="8"/>
  <c r="O401" i="8" s="1"/>
  <c r="L369" i="8"/>
  <c r="O369" i="8" s="1"/>
  <c r="L337" i="8"/>
  <c r="O337" i="8" s="1"/>
  <c r="L3" i="8"/>
  <c r="O3" i="8" s="1"/>
  <c r="L90" i="8"/>
  <c r="O90" i="8" s="1"/>
  <c r="L240" i="8"/>
  <c r="O240" i="8" s="1"/>
  <c r="L272" i="8"/>
  <c r="O272" i="8" s="1"/>
  <c r="L352" i="8"/>
  <c r="O352" i="8" s="1"/>
  <c r="L480" i="8"/>
  <c r="O480" i="8" s="1"/>
  <c r="L656" i="8"/>
  <c r="O656" i="8" s="1"/>
  <c r="L118" i="8"/>
  <c r="O118" i="8" s="1"/>
  <c r="L193" i="8"/>
  <c r="O193" i="8" s="1"/>
  <c r="L358" i="8"/>
  <c r="O358" i="8" s="1"/>
  <c r="L486" i="8"/>
  <c r="O486" i="8" s="1"/>
  <c r="L612" i="8"/>
  <c r="O612" i="8" s="1"/>
  <c r="L86" i="8"/>
  <c r="O86" i="8" s="1"/>
  <c r="L50" i="8"/>
  <c r="O50" i="8" s="1"/>
  <c r="L134" i="8"/>
  <c r="O134" i="8" s="1"/>
  <c r="L257" i="8"/>
  <c r="O257" i="8" s="1"/>
  <c r="L294" i="8"/>
  <c r="O294" i="8" s="1"/>
  <c r="L412" i="8"/>
  <c r="O412" i="8" s="1"/>
  <c r="L540" i="8"/>
  <c r="O540" i="8" s="1"/>
  <c r="L23" i="8"/>
  <c r="O23" i="8" s="1"/>
  <c r="L168" i="8"/>
  <c r="O168" i="8" s="1"/>
  <c r="L322" i="8"/>
  <c r="O322" i="8" s="1"/>
  <c r="L450" i="8"/>
  <c r="O450" i="8" s="1"/>
  <c r="L578" i="8"/>
  <c r="O578" i="8" s="1"/>
  <c r="L101" i="8"/>
  <c r="O101" i="8" s="1"/>
  <c r="L74" i="8"/>
  <c r="O74" i="8" s="1"/>
  <c r="L221" i="8"/>
  <c r="O221" i="8" s="1"/>
  <c r="L266" i="8"/>
  <c r="O266" i="8" s="1"/>
  <c r="L318" i="8"/>
  <c r="O318" i="8" s="1"/>
  <c r="L440" i="8"/>
  <c r="O440" i="8" s="1"/>
  <c r="L568" i="8"/>
  <c r="O568" i="8" s="1"/>
  <c r="L87" i="8"/>
  <c r="O87" i="8" s="1"/>
  <c r="L61" i="8"/>
  <c r="O61" i="8" s="1"/>
  <c r="L153" i="8"/>
  <c r="O153" i="8" s="1"/>
  <c r="L296" i="8"/>
  <c r="O296" i="8" s="1"/>
  <c r="L414" i="8"/>
  <c r="O414" i="8" s="1"/>
  <c r="L542" i="8"/>
  <c r="O542" i="8" s="1"/>
  <c r="L161" i="8"/>
  <c r="O161" i="8" s="1"/>
  <c r="L53" i="8"/>
  <c r="O53" i="8" s="1"/>
  <c r="L158" i="8"/>
  <c r="O158" i="8" s="1"/>
  <c r="L297" i="8"/>
  <c r="O297" i="8" s="1"/>
  <c r="L410" i="8"/>
  <c r="O410" i="8" s="1"/>
  <c r="L538" i="8"/>
  <c r="O538" i="8" s="1"/>
  <c r="L672" i="8"/>
  <c r="O672" i="8" s="1"/>
  <c r="L707" i="8"/>
  <c r="O707" i="8" s="1"/>
  <c r="L666" i="8"/>
  <c r="O666" i="8" s="1"/>
  <c r="L631" i="8"/>
  <c r="O631" i="8" s="1"/>
  <c r="L599" i="8"/>
  <c r="O599" i="8" s="1"/>
  <c r="L212" i="8"/>
  <c r="O212" i="8" s="1"/>
  <c r="L180" i="8"/>
  <c r="O180" i="8" s="1"/>
  <c r="L679" i="8"/>
  <c r="O679" i="8" s="1"/>
  <c r="L567" i="8"/>
  <c r="O567" i="8" s="1"/>
  <c r="L535" i="8"/>
  <c r="O535" i="8" s="1"/>
  <c r="L503" i="8"/>
  <c r="O503" i="8" s="1"/>
  <c r="L471" i="8"/>
  <c r="O471" i="8" s="1"/>
  <c r="L439" i="8"/>
  <c r="O439" i="8" s="1"/>
  <c r="L407" i="8"/>
  <c r="O407" i="8" s="1"/>
  <c r="L375" i="8"/>
  <c r="O375" i="8" s="1"/>
  <c r="L343" i="8"/>
  <c r="O343" i="8" s="1"/>
  <c r="L311" i="8"/>
  <c r="O311" i="8" s="1"/>
  <c r="L726" i="8"/>
  <c r="O726" i="8" s="1"/>
  <c r="L694" i="8"/>
  <c r="O694" i="8" s="1"/>
  <c r="L646" i="8"/>
  <c r="O646" i="8" s="1"/>
  <c r="L614" i="8"/>
  <c r="O614" i="8" s="1"/>
  <c r="L231" i="8"/>
  <c r="O231" i="8" s="1"/>
  <c r="L199" i="8"/>
  <c r="O199" i="8" s="1"/>
  <c r="L136" i="8"/>
  <c r="O136" i="8" s="1"/>
  <c r="L104" i="8"/>
  <c r="O104" i="8" s="1"/>
  <c r="L72" i="8"/>
  <c r="O72" i="8" s="1"/>
  <c r="L40" i="8"/>
  <c r="O40" i="8" s="1"/>
  <c r="L8" i="8"/>
  <c r="O8" i="8" s="1"/>
  <c r="L705" i="8"/>
  <c r="O705" i="8" s="1"/>
  <c r="L657" i="8"/>
  <c r="O657" i="8" s="1"/>
  <c r="L625" i="8"/>
  <c r="O625" i="8" s="1"/>
  <c r="L234" i="8"/>
  <c r="O234" i="8" s="1"/>
  <c r="L202" i="8"/>
  <c r="O202" i="8" s="1"/>
  <c r="L589" i="8"/>
  <c r="O589" i="8" s="1"/>
  <c r="L557" i="8"/>
  <c r="O557" i="8" s="1"/>
  <c r="L525" i="8"/>
  <c r="O525" i="8" s="1"/>
  <c r="L493" i="8"/>
  <c r="O493" i="8" s="1"/>
  <c r="L461" i="8"/>
  <c r="O461" i="8" s="1"/>
  <c r="L429" i="8"/>
  <c r="O429" i="8" s="1"/>
  <c r="L397" i="8"/>
  <c r="O397" i="8" s="1"/>
  <c r="L365" i="8"/>
  <c r="O365" i="8" s="1"/>
  <c r="L333" i="8"/>
  <c r="O333" i="8" s="1"/>
  <c r="L17" i="8"/>
  <c r="O17" i="8" s="1"/>
  <c r="L99" i="8"/>
  <c r="O99" i="8" s="1"/>
  <c r="L244" i="8"/>
  <c r="O244" i="8" s="1"/>
  <c r="L276" i="8"/>
  <c r="O276" i="8" s="1"/>
  <c r="L368" i="8"/>
  <c r="O368" i="8" s="1"/>
  <c r="L496" i="8"/>
  <c r="O496" i="8" s="1"/>
  <c r="L667" i="8"/>
  <c r="O667" i="8" s="1"/>
  <c r="L147" i="8"/>
  <c r="O147" i="8" s="1"/>
  <c r="L225" i="8"/>
  <c r="O225" i="8" s="1"/>
  <c r="L374" i="8"/>
  <c r="O374" i="8" s="1"/>
  <c r="L502" i="8"/>
  <c r="O502" i="8" s="1"/>
  <c r="L644" i="8"/>
  <c r="O644" i="8" s="1"/>
  <c r="L109" i="8"/>
  <c r="O109" i="8" s="1"/>
  <c r="L59" i="8"/>
  <c r="O59" i="8" s="1"/>
  <c r="L139" i="8"/>
  <c r="O139" i="8" s="1"/>
  <c r="L261" i="8"/>
  <c r="O261" i="8" s="1"/>
  <c r="L308" i="8"/>
  <c r="O308" i="8" s="1"/>
  <c r="L428" i="8"/>
  <c r="O428" i="8" s="1"/>
  <c r="L556" i="8"/>
  <c r="O556" i="8" s="1"/>
  <c r="L55" i="8"/>
  <c r="O55" i="8" s="1"/>
  <c r="L177" i="8"/>
  <c r="O177" i="8" s="1"/>
  <c r="L338" i="8"/>
  <c r="O338" i="8" s="1"/>
  <c r="L466" i="8"/>
  <c r="O466" i="8" s="1"/>
  <c r="L620" i="8"/>
  <c r="O620" i="8" s="1"/>
  <c r="L148" i="8"/>
  <c r="O148" i="8" s="1"/>
  <c r="L83" i="8"/>
  <c r="O83" i="8" s="1"/>
  <c r="L238" i="8"/>
  <c r="O238" i="8" s="1"/>
  <c r="L270" i="8"/>
  <c r="O270" i="8" s="1"/>
  <c r="L328" i="8"/>
  <c r="O328" i="8" s="1"/>
  <c r="L456" i="8"/>
  <c r="O456" i="8" s="1"/>
  <c r="L584" i="8"/>
  <c r="O584" i="8" s="1"/>
  <c r="L119" i="8"/>
  <c r="O119" i="8" s="1"/>
  <c r="L70" i="8"/>
  <c r="O70" i="8" s="1"/>
  <c r="L157" i="8"/>
  <c r="O157" i="8" s="1"/>
  <c r="L305" i="8"/>
  <c r="O305" i="8" s="1"/>
  <c r="L430" i="8"/>
  <c r="O430" i="8" s="1"/>
  <c r="L558" i="8"/>
  <c r="O558" i="8" s="1"/>
  <c r="L156" i="8"/>
  <c r="O156" i="8" s="1"/>
  <c r="L71" i="8"/>
  <c r="O71" i="8" s="1"/>
  <c r="L162" i="8"/>
  <c r="O162" i="8" s="1"/>
  <c r="L306" i="8"/>
  <c r="O306" i="8" s="1"/>
  <c r="L426" i="8"/>
  <c r="O426" i="8" s="1"/>
  <c r="L554" i="8"/>
  <c r="O554" i="8" s="1"/>
  <c r="L668" i="8"/>
  <c r="O668" i="8" s="1"/>
  <c r="L703" i="8"/>
  <c r="O703" i="8" s="1"/>
  <c r="L659" i="8"/>
  <c r="O659" i="8" s="1"/>
  <c r="L627" i="8"/>
  <c r="O627" i="8" s="1"/>
  <c r="L595" i="8"/>
  <c r="O595" i="8" s="1"/>
  <c r="L208" i="8"/>
  <c r="O208" i="8" s="1"/>
  <c r="L176" i="8"/>
  <c r="O176" i="8" s="1"/>
  <c r="L670" i="8"/>
  <c r="O670" i="8" s="1"/>
  <c r="L563" i="8"/>
  <c r="O563" i="8" s="1"/>
  <c r="L531" i="8"/>
  <c r="O531" i="8" s="1"/>
  <c r="L499" i="8"/>
  <c r="O499" i="8" s="1"/>
  <c r="L467" i="8"/>
  <c r="O467" i="8" s="1"/>
  <c r="L435" i="8"/>
  <c r="O435" i="8" s="1"/>
  <c r="L403" i="8"/>
  <c r="O403" i="8" s="1"/>
  <c r="L371" i="8"/>
  <c r="O371" i="8" s="1"/>
  <c r="L339" i="8"/>
  <c r="O339" i="8" s="1"/>
  <c r="L307" i="8"/>
  <c r="O307" i="8" s="1"/>
  <c r="L722" i="8"/>
  <c r="O722" i="8" s="1"/>
  <c r="L690" i="8"/>
  <c r="O690" i="8" s="1"/>
  <c r="L642" i="8"/>
  <c r="O642" i="8" s="1"/>
  <c r="L610" i="8"/>
  <c r="O610" i="8" s="1"/>
  <c r="L227" i="8"/>
  <c r="O227" i="8" s="1"/>
  <c r="L195" i="8"/>
  <c r="O195" i="8" s="1"/>
  <c r="L132" i="8"/>
  <c r="O132" i="8" s="1"/>
  <c r="L100" i="8"/>
  <c r="O100" i="8" s="1"/>
  <c r="L68" i="8"/>
  <c r="O68" i="8" s="1"/>
  <c r="L36" i="8"/>
  <c r="O36" i="8" s="1"/>
  <c r="L4" i="8"/>
  <c r="O4" i="8" s="1"/>
  <c r="L701" i="8"/>
  <c r="O701" i="8" s="1"/>
  <c r="L653" i="8"/>
  <c r="O653" i="8" s="1"/>
  <c r="L621" i="8"/>
  <c r="O621" i="8" s="1"/>
  <c r="L230" i="8"/>
  <c r="O230" i="8" s="1"/>
  <c r="L198" i="8"/>
  <c r="O198" i="8" s="1"/>
  <c r="L585" i="8"/>
  <c r="O585" i="8" s="1"/>
  <c r="L553" i="8"/>
  <c r="O553" i="8" s="1"/>
  <c r="L521" i="8"/>
  <c r="O521" i="8" s="1"/>
  <c r="L489" i="8"/>
  <c r="O489" i="8" s="1"/>
  <c r="L457" i="8"/>
  <c r="O457" i="8" s="1"/>
  <c r="L425" i="8"/>
  <c r="O425" i="8" s="1"/>
  <c r="L393" i="8"/>
  <c r="O393" i="8" s="1"/>
  <c r="L361" i="8"/>
  <c r="O361" i="8" s="1"/>
  <c r="L329" i="8"/>
  <c r="O329" i="8" s="1"/>
  <c r="L26" i="8"/>
  <c r="O26" i="8" s="1"/>
  <c r="L113" i="8"/>
  <c r="O113" i="8" s="1"/>
  <c r="L248" i="8"/>
  <c r="O248" i="8" s="1"/>
  <c r="L280" i="8"/>
  <c r="O280" i="8" s="1"/>
  <c r="L384" i="8"/>
  <c r="O384" i="8" s="1"/>
  <c r="L512" i="8"/>
  <c r="O512" i="8" s="1"/>
  <c r="L692" i="8"/>
  <c r="O692" i="8" s="1"/>
  <c r="L151" i="8"/>
  <c r="O151" i="8" s="1"/>
  <c r="L289" i="8"/>
  <c r="O289" i="8" s="1"/>
  <c r="L390" i="8"/>
  <c r="O390" i="8" s="1"/>
  <c r="L518" i="8"/>
  <c r="O518" i="8" s="1"/>
  <c r="L680" i="8"/>
  <c r="O680" i="8" s="1"/>
  <c r="L143" i="8"/>
  <c r="O143" i="8" s="1"/>
  <c r="L73" i="8"/>
  <c r="O73" i="8" s="1"/>
  <c r="L213" i="8"/>
  <c r="O213" i="8" s="1"/>
  <c r="L265" i="8"/>
  <c r="O265" i="8" s="1"/>
  <c r="L317" i="8"/>
  <c r="O317" i="8" s="1"/>
  <c r="L444" i="8"/>
  <c r="O444" i="8" s="1"/>
  <c r="L572" i="8"/>
  <c r="O572" i="8" s="1"/>
  <c r="L78" i="8"/>
  <c r="O78" i="8" s="1"/>
  <c r="L182" i="8"/>
  <c r="O182" i="8" s="1"/>
  <c r="L354" i="8"/>
  <c r="O354" i="8" s="1"/>
  <c r="L482" i="8"/>
  <c r="O482" i="8" s="1"/>
  <c r="L652" i="8"/>
  <c r="O652" i="8" s="1"/>
  <c r="L10" i="8"/>
  <c r="O10" i="8" s="1"/>
  <c r="L97" i="8"/>
  <c r="O97" i="8" s="1"/>
  <c r="L242" i="8"/>
  <c r="O242" i="8" s="1"/>
  <c r="L274" i="8"/>
  <c r="O274" i="8" s="1"/>
  <c r="L344" i="8"/>
  <c r="O344" i="8" s="1"/>
  <c r="L472" i="8"/>
  <c r="O472" i="8" s="1"/>
  <c r="L596" i="8"/>
  <c r="O596" i="8" s="1"/>
  <c r="L79" i="8"/>
  <c r="O79" i="8" s="1"/>
  <c r="L314" i="8"/>
  <c r="O314" i="8" s="1"/>
  <c r="L94" i="8"/>
  <c r="O94" i="8" s="1"/>
  <c r="L166" i="8"/>
  <c r="O166" i="8" s="1"/>
  <c r="L320" i="8"/>
  <c r="O320" i="8" s="1"/>
  <c r="L442" i="8"/>
  <c r="O442" i="8" s="1"/>
  <c r="L570" i="8"/>
  <c r="O570" i="8" s="1"/>
  <c r="L731" i="8"/>
  <c r="O731" i="8" s="1"/>
  <c r="L699" i="8"/>
  <c r="O699" i="8" s="1"/>
  <c r="L655" i="8"/>
  <c r="O655" i="8" s="1"/>
  <c r="L623" i="8"/>
  <c r="O623" i="8" s="1"/>
  <c r="L591" i="8"/>
  <c r="O591" i="8" s="1"/>
  <c r="L204" i="8"/>
  <c r="O204" i="8" s="1"/>
  <c r="L172" i="8"/>
  <c r="O172" i="8" s="1"/>
  <c r="L662" i="8"/>
  <c r="O662" i="8" s="1"/>
  <c r="L559" i="8"/>
  <c r="O559" i="8" s="1"/>
  <c r="L527" i="8"/>
  <c r="O527" i="8" s="1"/>
  <c r="L495" i="8"/>
  <c r="O495" i="8" s="1"/>
  <c r="L463" i="8"/>
  <c r="O463" i="8" s="1"/>
  <c r="L431" i="8"/>
  <c r="O431" i="8" s="1"/>
  <c r="L399" i="8"/>
  <c r="O399" i="8" s="1"/>
  <c r="L367" i="8"/>
  <c r="O367" i="8" s="1"/>
  <c r="L335" i="8"/>
  <c r="O335" i="8" s="1"/>
  <c r="L303" i="8"/>
  <c r="O303" i="8" s="1"/>
  <c r="L718" i="8"/>
  <c r="O718" i="8" s="1"/>
  <c r="L686" i="8"/>
  <c r="O686" i="8" s="1"/>
  <c r="L638" i="8"/>
  <c r="O638" i="8" s="1"/>
  <c r="L606" i="8"/>
  <c r="O606" i="8" s="1"/>
  <c r="L223" i="8"/>
  <c r="O223" i="8" s="1"/>
  <c r="L191" i="8"/>
  <c r="O191" i="8" s="1"/>
  <c r="L128" i="8"/>
  <c r="O128" i="8" s="1"/>
  <c r="L96" i="8"/>
  <c r="O96" i="8" s="1"/>
  <c r="L64" i="8"/>
  <c r="O64" i="8" s="1"/>
  <c r="L32" i="8"/>
  <c r="O32" i="8" s="1"/>
  <c r="L729" i="8"/>
  <c r="O729" i="8" s="1"/>
  <c r="L697" i="8"/>
  <c r="O697" i="8" s="1"/>
  <c r="L649" i="8"/>
  <c r="O649" i="8" s="1"/>
  <c r="L617" i="8"/>
  <c r="O617" i="8" s="1"/>
  <c r="L226" i="8"/>
  <c r="O226" i="8" s="1"/>
  <c r="L194" i="8"/>
  <c r="O194" i="8" s="1"/>
  <c r="L581" i="8"/>
  <c r="O581" i="8" s="1"/>
  <c r="L549" i="8"/>
  <c r="O549" i="8" s="1"/>
  <c r="L517" i="8"/>
  <c r="O517" i="8" s="1"/>
  <c r="L485" i="8"/>
  <c r="O485" i="8" s="1"/>
  <c r="L453" i="8"/>
  <c r="O453" i="8" s="1"/>
  <c r="L421" i="8"/>
  <c r="O421" i="8" s="1"/>
  <c r="L389" i="8"/>
  <c r="O389" i="8" s="1"/>
  <c r="L357" i="8"/>
  <c r="O357" i="8" s="1"/>
  <c r="L325" i="8"/>
  <c r="O325" i="8" s="1"/>
  <c r="L35" i="8"/>
  <c r="O35" i="8" s="1"/>
  <c r="L122" i="8"/>
  <c r="O122" i="8" s="1"/>
  <c r="L252" i="8"/>
  <c r="O252" i="8" s="1"/>
  <c r="L284" i="8"/>
  <c r="O284" i="8" s="1"/>
  <c r="L400" i="8"/>
  <c r="O400" i="8" s="1"/>
  <c r="L528" i="8"/>
  <c r="O528" i="8" s="1"/>
  <c r="L724" i="8"/>
  <c r="O724" i="8" s="1"/>
  <c r="L159" i="8"/>
  <c r="O159" i="8" s="1"/>
  <c r="L298" i="8"/>
  <c r="O298" i="8" s="1"/>
  <c r="L406" i="8"/>
  <c r="O406" i="8" s="1"/>
  <c r="L534" i="8"/>
  <c r="O534" i="8" s="1"/>
  <c r="L712" i="8"/>
  <c r="O712" i="8" s="1"/>
  <c r="L155" i="8"/>
  <c r="O155" i="8" s="1"/>
  <c r="L82" i="8"/>
  <c r="O82" i="8" s="1"/>
  <c r="L237" i="8"/>
  <c r="O237" i="8" s="1"/>
  <c r="L269" i="8"/>
  <c r="O269" i="8" s="1"/>
  <c r="L332" i="8"/>
  <c r="O332" i="8" s="1"/>
  <c r="L460" i="8"/>
  <c r="O460" i="8" s="1"/>
  <c r="L588" i="8"/>
  <c r="O588" i="8" s="1"/>
  <c r="L110" i="8"/>
  <c r="O110" i="8" s="1"/>
  <c r="L201" i="8"/>
  <c r="O201" i="8" s="1"/>
  <c r="L370" i="8"/>
  <c r="O370" i="8" s="1"/>
  <c r="L498" i="8"/>
  <c r="O498" i="8" s="1"/>
  <c r="L669" i="8"/>
  <c r="O669" i="8" s="1"/>
  <c r="L19" i="8"/>
  <c r="O19" i="8" s="1"/>
  <c r="L106" i="8"/>
  <c r="O106" i="8" s="1"/>
  <c r="L246" i="8"/>
  <c r="O246" i="8" s="1"/>
  <c r="L278" i="8"/>
  <c r="O278" i="8" s="1"/>
  <c r="L360" i="8"/>
  <c r="O360" i="8" s="1"/>
  <c r="L488" i="8"/>
  <c r="O488" i="8" s="1"/>
  <c r="L608" i="8"/>
  <c r="O608" i="8" s="1"/>
  <c r="L6" i="8"/>
  <c r="O6" i="8" s="1"/>
  <c r="L93" i="8"/>
  <c r="O93" i="8" s="1"/>
  <c r="L165" i="8"/>
  <c r="O165" i="8" s="1"/>
  <c r="L334" i="8"/>
  <c r="O334" i="8" s="1"/>
  <c r="L462" i="8"/>
  <c r="O462" i="8" s="1"/>
  <c r="L628" i="8"/>
  <c r="O628" i="8" s="1"/>
  <c r="L103" i="8"/>
  <c r="O103" i="8" s="1"/>
  <c r="L170" i="8"/>
  <c r="O170" i="8" s="1"/>
  <c r="L330" i="8"/>
  <c r="O330" i="8" s="1"/>
  <c r="L458" i="8"/>
  <c r="O458" i="8" s="1"/>
  <c r="L586" i="8"/>
  <c r="O586" i="8" s="1"/>
  <c r="L727" i="8"/>
  <c r="O727" i="8" s="1"/>
  <c r="L695" i="8"/>
  <c r="O695" i="8" s="1"/>
  <c r="L651" i="8"/>
  <c r="O651" i="8" s="1"/>
  <c r="L619" i="8"/>
  <c r="O619" i="8" s="1"/>
  <c r="L232" i="8"/>
  <c r="O232" i="8" s="1"/>
  <c r="L200" i="8"/>
  <c r="O200" i="8" s="1"/>
  <c r="L141" i="8"/>
  <c r="O141" i="8" s="1"/>
  <c r="L587" i="8"/>
  <c r="O587" i="8" s="1"/>
  <c r="L555" i="8"/>
  <c r="O555" i="8" s="1"/>
  <c r="L523" i="8"/>
  <c r="O523" i="8" s="1"/>
  <c r="L491" i="8"/>
  <c r="O491" i="8" s="1"/>
  <c r="L459" i="8"/>
  <c r="O459" i="8" s="1"/>
  <c r="L427" i="8"/>
  <c r="O427" i="8" s="1"/>
  <c r="L395" i="8"/>
  <c r="O395" i="8" s="1"/>
  <c r="L363" i="8"/>
  <c r="O363" i="8" s="1"/>
  <c r="L331" i="8"/>
  <c r="O331" i="8" s="1"/>
  <c r="L299" i="8"/>
  <c r="O299" i="8" s="1"/>
  <c r="L714" i="8"/>
  <c r="O714" i="8" s="1"/>
  <c r="L682" i="8"/>
  <c r="O682" i="8" s="1"/>
  <c r="L634" i="8"/>
  <c r="O634" i="8" s="1"/>
  <c r="L602" i="8"/>
  <c r="O602" i="8" s="1"/>
  <c r="L219" i="8"/>
  <c r="O219" i="8" s="1"/>
  <c r="L187" i="8"/>
  <c r="O187" i="8" s="1"/>
  <c r="L124" i="8"/>
  <c r="O124" i="8" s="1"/>
  <c r="L92" i="8"/>
  <c r="O92" i="8" s="1"/>
  <c r="L60" i="8"/>
  <c r="O60" i="8" s="1"/>
  <c r="L28" i="8"/>
  <c r="O28" i="8" s="1"/>
  <c r="L725" i="8"/>
  <c r="O725" i="8" s="1"/>
  <c r="L693" i="8"/>
  <c r="O693" i="8" s="1"/>
  <c r="L645" i="8"/>
  <c r="O645" i="8" s="1"/>
  <c r="L613" i="8"/>
  <c r="O613" i="8" s="1"/>
  <c r="L222" i="8"/>
  <c r="O222" i="8" s="1"/>
  <c r="L190" i="8"/>
  <c r="O190" i="8" s="1"/>
  <c r="L577" i="8"/>
  <c r="O577" i="8" s="1"/>
  <c r="L545" i="8"/>
  <c r="O545" i="8" s="1"/>
  <c r="L513" i="8"/>
  <c r="O513" i="8" s="1"/>
  <c r="L481" i="8"/>
  <c r="O481" i="8" s="1"/>
  <c r="L449" i="8"/>
  <c r="O449" i="8" s="1"/>
  <c r="L417" i="8"/>
  <c r="O417" i="8" s="1"/>
  <c r="L385" i="8"/>
  <c r="O385" i="8" s="1"/>
  <c r="L353" i="8"/>
  <c r="O353" i="8" s="1"/>
  <c r="L21" i="8"/>
  <c r="O21" i="8" s="1"/>
  <c r="L49" i="8"/>
  <c r="O49" i="8" s="1"/>
  <c r="L127" i="8"/>
  <c r="O127" i="8" s="1"/>
  <c r="L256" i="8"/>
  <c r="O256" i="8" s="1"/>
  <c r="L293" i="8"/>
  <c r="O293" i="8" s="1"/>
  <c r="L416" i="8"/>
  <c r="O416" i="8" s="1"/>
  <c r="L544" i="8"/>
  <c r="O544" i="8" s="1"/>
  <c r="L22" i="8"/>
  <c r="O22" i="8" s="1"/>
  <c r="L163" i="8"/>
  <c r="O163" i="8" s="1"/>
  <c r="L312" i="8"/>
  <c r="O312" i="8" s="1"/>
  <c r="L422" i="8"/>
  <c r="O422" i="8" s="1"/>
  <c r="L550" i="8"/>
  <c r="O550" i="8" s="1"/>
  <c r="L13" i="8"/>
  <c r="O13" i="8" s="1"/>
  <c r="L9" i="8"/>
  <c r="O9" i="8" s="1"/>
  <c r="L91" i="8"/>
  <c r="O91" i="8" s="1"/>
  <c r="L241" i="8"/>
  <c r="O241" i="8" s="1"/>
  <c r="L273" i="8"/>
  <c r="O273" i="8" s="1"/>
  <c r="L348" i="8"/>
  <c r="O348" i="8" s="1"/>
  <c r="L476" i="8"/>
  <c r="O476" i="8" s="1"/>
  <c r="L632" i="8"/>
  <c r="O632" i="8" s="1"/>
  <c r="L144" i="8"/>
  <c r="O144" i="8" s="1"/>
  <c r="L233" i="8"/>
  <c r="O233" i="8" s="1"/>
  <c r="L386" i="8"/>
  <c r="O386" i="8" s="1"/>
  <c r="L514" i="8"/>
  <c r="O514" i="8" s="1"/>
  <c r="L688" i="8"/>
  <c r="O688" i="8" s="1"/>
  <c r="L33" i="8"/>
  <c r="O33" i="8" s="1"/>
  <c r="L115" i="8"/>
  <c r="O115" i="8" s="1"/>
  <c r="L250" i="8"/>
  <c r="O250" i="8" s="1"/>
  <c r="L282" i="8"/>
  <c r="O282" i="8" s="1"/>
  <c r="L376" i="8"/>
  <c r="O376" i="8" s="1"/>
  <c r="L504" i="8"/>
  <c r="O504" i="8" s="1"/>
  <c r="L640" i="8"/>
  <c r="O640" i="8" s="1"/>
  <c r="L15" i="8"/>
  <c r="O15" i="8" s="1"/>
  <c r="L102" i="8"/>
  <c r="O102" i="8" s="1"/>
  <c r="L178" i="8"/>
  <c r="O178" i="8" s="1"/>
  <c r="L494" i="8"/>
  <c r="O494" i="8" s="1"/>
  <c r="L46" i="8"/>
  <c r="O46" i="8" s="1"/>
  <c r="L209" i="8"/>
  <c r="O209" i="8" s="1"/>
  <c r="L38" i="8"/>
  <c r="O38" i="8" s="1"/>
  <c r="L47" i="8"/>
  <c r="O47" i="8" s="1"/>
  <c r="L366" i="8"/>
  <c r="O366" i="8" s="1"/>
  <c r="L574" i="8"/>
  <c r="O574" i="8" s="1"/>
  <c r="L665" i="8"/>
  <c r="O665" i="8" s="1"/>
  <c r="L149" i="8"/>
  <c r="O149" i="8" s="1"/>
  <c r="L169" i="8"/>
  <c r="O169" i="8" s="1"/>
  <c r="L728" i="8"/>
  <c r="O728" i="8" s="1"/>
  <c r="L145" i="8"/>
  <c r="O145" i="8" s="1"/>
  <c r="L382" i="8"/>
  <c r="O382" i="8" s="1"/>
  <c r="L398" i="8"/>
  <c r="O398" i="8" s="1"/>
  <c r="L696" i="8"/>
  <c r="O696" i="8" s="1"/>
  <c r="L446" i="8"/>
  <c r="O446" i="8" s="1"/>
  <c r="L526" i="8"/>
  <c r="O526" i="8" s="1"/>
  <c r="L173" i="8"/>
  <c r="O173" i="8" s="1"/>
  <c r="L478" i="8"/>
  <c r="O478" i="8" s="1"/>
  <c r="L510" i="8"/>
  <c r="O510" i="8" s="1"/>
  <c r="L350" i="8"/>
  <c r="O350" i="8" s="1"/>
  <c r="L605" i="1"/>
  <c r="O605" i="1" s="1"/>
  <c r="L613" i="1"/>
  <c r="O613" i="1" s="1"/>
  <c r="L621" i="1"/>
  <c r="O621" i="1" s="1"/>
  <c r="L629" i="1"/>
  <c r="O629" i="1" s="1"/>
  <c r="L637" i="1"/>
  <c r="O637" i="1" s="1"/>
  <c r="L645" i="1"/>
  <c r="O645" i="1" s="1"/>
  <c r="L653" i="1"/>
  <c r="O653" i="1" s="1"/>
  <c r="L661" i="1"/>
  <c r="O661" i="1" s="1"/>
  <c r="L669" i="1"/>
  <c r="O669" i="1" s="1"/>
  <c r="L677" i="1"/>
  <c r="O677" i="1" s="1"/>
  <c r="L685" i="1"/>
  <c r="O685" i="1" s="1"/>
  <c r="L693" i="1"/>
  <c r="O693" i="1" s="1"/>
  <c r="L701" i="1"/>
  <c r="O701" i="1" s="1"/>
  <c r="L709" i="1"/>
  <c r="O709" i="1" s="1"/>
  <c r="L717" i="1"/>
  <c r="O717" i="1" s="1"/>
  <c r="L725" i="1"/>
  <c r="O725" i="1" s="1"/>
  <c r="L401" i="1"/>
  <c r="O401" i="1" s="1"/>
  <c r="L409" i="1"/>
  <c r="O409" i="1" s="1"/>
  <c r="L417" i="1"/>
  <c r="O417" i="1" s="1"/>
  <c r="L425" i="1"/>
  <c r="O425" i="1" s="1"/>
  <c r="L433" i="1"/>
  <c r="O433" i="1" s="1"/>
  <c r="L441" i="1"/>
  <c r="O441" i="1" s="1"/>
  <c r="L449" i="1"/>
  <c r="O449" i="1" s="1"/>
  <c r="L457" i="1"/>
  <c r="O457" i="1" s="1"/>
  <c r="L465" i="1"/>
  <c r="O465" i="1" s="1"/>
  <c r="L473" i="1"/>
  <c r="L481" i="1"/>
  <c r="O481" i="1" s="1"/>
  <c r="L489" i="1"/>
  <c r="O489" i="1" s="1"/>
  <c r="L497" i="1"/>
  <c r="O497" i="1" s="1"/>
  <c r="L505" i="1"/>
  <c r="O505" i="1" s="1"/>
  <c r="L513" i="1"/>
  <c r="O513" i="1" s="1"/>
  <c r="L521" i="1"/>
  <c r="O521" i="1" s="1"/>
  <c r="L529" i="1"/>
  <c r="O529" i="1" s="1"/>
  <c r="L537" i="1"/>
  <c r="O537" i="1" s="1"/>
  <c r="L545" i="1"/>
  <c r="O545" i="1" s="1"/>
  <c r="L553" i="1"/>
  <c r="O553" i="1" s="1"/>
  <c r="L561" i="1"/>
  <c r="O561" i="1" s="1"/>
  <c r="L569" i="1"/>
  <c r="O569" i="1" s="1"/>
  <c r="L577" i="1"/>
  <c r="O577" i="1" s="1"/>
  <c r="L585" i="1"/>
  <c r="O585" i="1" s="1"/>
  <c r="L593" i="1"/>
  <c r="O593" i="1" s="1"/>
  <c r="L601" i="1"/>
  <c r="O601" i="1" s="1"/>
  <c r="L464" i="1"/>
  <c r="O464" i="1" s="1"/>
  <c r="L512" i="1"/>
  <c r="O512" i="1" s="1"/>
  <c r="L552" i="1"/>
  <c r="O552" i="1" s="1"/>
  <c r="L584" i="1"/>
  <c r="O584" i="1" s="1"/>
  <c r="L606" i="1"/>
  <c r="O606" i="1" s="1"/>
  <c r="L614" i="1"/>
  <c r="O614" i="1" s="1"/>
  <c r="L622" i="1"/>
  <c r="O622" i="1" s="1"/>
  <c r="L630" i="1"/>
  <c r="O630" i="1" s="1"/>
  <c r="L638" i="1"/>
  <c r="O638" i="1" s="1"/>
  <c r="L646" i="1"/>
  <c r="O646" i="1" s="1"/>
  <c r="L654" i="1"/>
  <c r="O654" i="1" s="1"/>
  <c r="L662" i="1"/>
  <c r="O662" i="1" s="1"/>
  <c r="L670" i="1"/>
  <c r="O670" i="1" s="1"/>
  <c r="L678" i="1"/>
  <c r="O678" i="1" s="1"/>
  <c r="L686" i="1"/>
  <c r="O686" i="1" s="1"/>
  <c r="L694" i="1"/>
  <c r="O694" i="1" s="1"/>
  <c r="L702" i="1"/>
  <c r="O702" i="1" s="1"/>
  <c r="L710" i="1"/>
  <c r="O710" i="1" s="1"/>
  <c r="L718" i="1"/>
  <c r="O718" i="1" s="1"/>
  <c r="L726" i="1"/>
  <c r="O726" i="1" s="1"/>
  <c r="L402" i="1"/>
  <c r="O402" i="1" s="1"/>
  <c r="L410" i="1"/>
  <c r="O410" i="1" s="1"/>
  <c r="L418" i="1"/>
  <c r="O418" i="1" s="1"/>
  <c r="L426" i="1"/>
  <c r="O426" i="1" s="1"/>
  <c r="L434" i="1"/>
  <c r="O434" i="1" s="1"/>
  <c r="L442" i="1"/>
  <c r="O442" i="1" s="1"/>
  <c r="L450" i="1"/>
  <c r="O450" i="1" s="1"/>
  <c r="L458" i="1"/>
  <c r="O458" i="1" s="1"/>
  <c r="L466" i="1"/>
  <c r="O466" i="1" s="1"/>
  <c r="L474" i="1"/>
  <c r="O474" i="1" s="1"/>
  <c r="L482" i="1"/>
  <c r="O482" i="1" s="1"/>
  <c r="L490" i="1"/>
  <c r="O490" i="1" s="1"/>
  <c r="L498" i="1"/>
  <c r="O498" i="1" s="1"/>
  <c r="L506" i="1"/>
  <c r="O506" i="1" s="1"/>
  <c r="L514" i="1"/>
  <c r="O514" i="1" s="1"/>
  <c r="L522" i="1"/>
  <c r="O522" i="1" s="1"/>
  <c r="L530" i="1"/>
  <c r="O530" i="1" s="1"/>
  <c r="L538" i="1"/>
  <c r="O538" i="1" s="1"/>
  <c r="L546" i="1"/>
  <c r="O546" i="1" s="1"/>
  <c r="L554" i="1"/>
  <c r="O554" i="1" s="1"/>
  <c r="L562" i="1"/>
  <c r="O562" i="1" s="1"/>
  <c r="L570" i="1"/>
  <c r="O570" i="1" s="1"/>
  <c r="L578" i="1"/>
  <c r="O578" i="1" s="1"/>
  <c r="L586" i="1"/>
  <c r="O586" i="1" s="1"/>
  <c r="L594" i="1"/>
  <c r="O594" i="1" s="1"/>
  <c r="L602" i="1"/>
  <c r="O602" i="1" s="1"/>
  <c r="L565" i="1"/>
  <c r="O565" i="1" s="1"/>
  <c r="L581" i="1"/>
  <c r="O581" i="1" s="1"/>
  <c r="L607" i="1"/>
  <c r="O607" i="1" s="1"/>
  <c r="L615" i="1"/>
  <c r="O615" i="1" s="1"/>
  <c r="L623" i="1"/>
  <c r="O623" i="1" s="1"/>
  <c r="L631" i="1"/>
  <c r="O631" i="1" s="1"/>
  <c r="L639" i="1"/>
  <c r="O639" i="1" s="1"/>
  <c r="L647" i="1"/>
  <c r="O647" i="1" s="1"/>
  <c r="L655" i="1"/>
  <c r="O655" i="1" s="1"/>
  <c r="L663" i="1"/>
  <c r="O663" i="1" s="1"/>
  <c r="L671" i="1"/>
  <c r="O671" i="1" s="1"/>
  <c r="L679" i="1"/>
  <c r="O679" i="1" s="1"/>
  <c r="L687" i="1"/>
  <c r="O687" i="1" s="1"/>
  <c r="L695" i="1"/>
  <c r="O695" i="1" s="1"/>
  <c r="L703" i="1"/>
  <c r="O703" i="1" s="1"/>
  <c r="L711" i="1"/>
  <c r="O711" i="1" s="1"/>
  <c r="L719" i="1"/>
  <c r="O719" i="1" s="1"/>
  <c r="L727" i="1"/>
  <c r="O727" i="1" s="1"/>
  <c r="L403" i="1"/>
  <c r="O403" i="1" s="1"/>
  <c r="L411" i="1"/>
  <c r="O411" i="1" s="1"/>
  <c r="L419" i="1"/>
  <c r="O419" i="1" s="1"/>
  <c r="L427" i="1"/>
  <c r="O427" i="1" s="1"/>
  <c r="L435" i="1"/>
  <c r="O435" i="1" s="1"/>
  <c r="L443" i="1"/>
  <c r="O443" i="1" s="1"/>
  <c r="L451" i="1"/>
  <c r="O451" i="1" s="1"/>
  <c r="L459" i="1"/>
  <c r="O459" i="1" s="1"/>
  <c r="L467" i="1"/>
  <c r="O467" i="1" s="1"/>
  <c r="L475" i="1"/>
  <c r="O475" i="1" s="1"/>
  <c r="L483" i="1"/>
  <c r="O483" i="1" s="1"/>
  <c r="L491" i="1"/>
  <c r="O491" i="1" s="1"/>
  <c r="L499" i="1"/>
  <c r="O499" i="1" s="1"/>
  <c r="L507" i="1"/>
  <c r="O507" i="1" s="1"/>
  <c r="L515" i="1"/>
  <c r="O515" i="1" s="1"/>
  <c r="L523" i="1"/>
  <c r="O523" i="1" s="1"/>
  <c r="L531" i="1"/>
  <c r="O531" i="1" s="1"/>
  <c r="L539" i="1"/>
  <c r="O539" i="1" s="1"/>
  <c r="L547" i="1"/>
  <c r="O547" i="1" s="1"/>
  <c r="L555" i="1"/>
  <c r="O555" i="1" s="1"/>
  <c r="L563" i="1"/>
  <c r="O563" i="1" s="1"/>
  <c r="L571" i="1"/>
  <c r="O571" i="1" s="1"/>
  <c r="L579" i="1"/>
  <c r="O579" i="1" s="1"/>
  <c r="L587" i="1"/>
  <c r="O587" i="1" s="1"/>
  <c r="L595" i="1"/>
  <c r="O595" i="1" s="1"/>
  <c r="L603" i="1"/>
  <c r="O603" i="1" s="1"/>
  <c r="L557" i="1"/>
  <c r="O557" i="1" s="1"/>
  <c r="L589" i="1"/>
  <c r="O589" i="1" s="1"/>
  <c r="L644" i="1"/>
  <c r="O644" i="1" s="1"/>
  <c r="L700" i="1"/>
  <c r="O700" i="1" s="1"/>
  <c r="L408" i="1"/>
  <c r="O408" i="1" s="1"/>
  <c r="L448" i="1"/>
  <c r="O448" i="1" s="1"/>
  <c r="L496" i="1"/>
  <c r="O496" i="1" s="1"/>
  <c r="L528" i="1"/>
  <c r="O528" i="1" s="1"/>
  <c r="L568" i="1"/>
  <c r="O568" i="1" s="1"/>
  <c r="L600" i="1"/>
  <c r="O600" i="1" s="1"/>
  <c r="L608" i="1"/>
  <c r="O608" i="1" s="1"/>
  <c r="L616" i="1"/>
  <c r="O616" i="1" s="1"/>
  <c r="L624" i="1"/>
  <c r="O624" i="1" s="1"/>
  <c r="L632" i="1"/>
  <c r="O632" i="1" s="1"/>
  <c r="L640" i="1"/>
  <c r="O640" i="1" s="1"/>
  <c r="L648" i="1"/>
  <c r="O648" i="1" s="1"/>
  <c r="L656" i="1"/>
  <c r="O656" i="1" s="1"/>
  <c r="L664" i="1"/>
  <c r="O664" i="1" s="1"/>
  <c r="L672" i="1"/>
  <c r="O672" i="1" s="1"/>
  <c r="L680" i="1"/>
  <c r="O680" i="1" s="1"/>
  <c r="L688" i="1"/>
  <c r="O688" i="1" s="1"/>
  <c r="L696" i="1"/>
  <c r="O696" i="1" s="1"/>
  <c r="L704" i="1"/>
  <c r="O704" i="1" s="1"/>
  <c r="L712" i="1"/>
  <c r="O712" i="1" s="1"/>
  <c r="L720" i="1"/>
  <c r="O720" i="1" s="1"/>
  <c r="L728" i="1"/>
  <c r="O728" i="1" s="1"/>
  <c r="L404" i="1"/>
  <c r="O404" i="1" s="1"/>
  <c r="L412" i="1"/>
  <c r="O412" i="1" s="1"/>
  <c r="L420" i="1"/>
  <c r="O420" i="1" s="1"/>
  <c r="L428" i="1"/>
  <c r="O428" i="1" s="1"/>
  <c r="L436" i="1"/>
  <c r="O436" i="1" s="1"/>
  <c r="L444" i="1"/>
  <c r="O444" i="1" s="1"/>
  <c r="L452" i="1"/>
  <c r="O452" i="1" s="1"/>
  <c r="L460" i="1"/>
  <c r="O460" i="1" s="1"/>
  <c r="L468" i="1"/>
  <c r="O468" i="1" s="1"/>
  <c r="L476" i="1"/>
  <c r="O476" i="1" s="1"/>
  <c r="L484" i="1"/>
  <c r="O484" i="1" s="1"/>
  <c r="L492" i="1"/>
  <c r="O492" i="1" s="1"/>
  <c r="L500" i="1"/>
  <c r="O500" i="1" s="1"/>
  <c r="L508" i="1"/>
  <c r="O508" i="1" s="1"/>
  <c r="L516" i="1"/>
  <c r="O516" i="1" s="1"/>
  <c r="L524" i="1"/>
  <c r="O524" i="1" s="1"/>
  <c r="L532" i="1"/>
  <c r="O532" i="1" s="1"/>
  <c r="L540" i="1"/>
  <c r="O540" i="1" s="1"/>
  <c r="L548" i="1"/>
  <c r="O548" i="1" s="1"/>
  <c r="L556" i="1"/>
  <c r="O556" i="1" s="1"/>
  <c r="L564" i="1"/>
  <c r="O564" i="1" s="1"/>
  <c r="L572" i="1"/>
  <c r="O572" i="1" s="1"/>
  <c r="L580" i="1"/>
  <c r="O580" i="1" s="1"/>
  <c r="L588" i="1"/>
  <c r="O588" i="1" s="1"/>
  <c r="L596" i="1"/>
  <c r="O596" i="1" s="1"/>
  <c r="L609" i="1"/>
  <c r="O609" i="1" s="1"/>
  <c r="L617" i="1"/>
  <c r="O617" i="1" s="1"/>
  <c r="L625" i="1"/>
  <c r="O625" i="1" s="1"/>
  <c r="L633" i="1"/>
  <c r="O633" i="1" s="1"/>
  <c r="L641" i="1"/>
  <c r="O641" i="1" s="1"/>
  <c r="L649" i="1"/>
  <c r="O649" i="1" s="1"/>
  <c r="L657" i="1"/>
  <c r="O657" i="1" s="1"/>
  <c r="L665" i="1"/>
  <c r="O665" i="1" s="1"/>
  <c r="L673" i="1"/>
  <c r="O673" i="1" s="1"/>
  <c r="L681" i="1"/>
  <c r="O681" i="1" s="1"/>
  <c r="L689" i="1"/>
  <c r="O689" i="1" s="1"/>
  <c r="L697" i="1"/>
  <c r="O697" i="1" s="1"/>
  <c r="L705" i="1"/>
  <c r="O705" i="1" s="1"/>
  <c r="L713" i="1"/>
  <c r="O713" i="1" s="1"/>
  <c r="L721" i="1"/>
  <c r="O721" i="1" s="1"/>
  <c r="L729" i="1"/>
  <c r="O729" i="1" s="1"/>
  <c r="L405" i="1"/>
  <c r="O405" i="1" s="1"/>
  <c r="L413" i="1"/>
  <c r="O413" i="1" s="1"/>
  <c r="L421" i="1"/>
  <c r="O421" i="1" s="1"/>
  <c r="L429" i="1"/>
  <c r="O429" i="1" s="1"/>
  <c r="L437" i="1"/>
  <c r="O437" i="1" s="1"/>
  <c r="L445" i="1"/>
  <c r="O445" i="1" s="1"/>
  <c r="L453" i="1"/>
  <c r="O453" i="1" s="1"/>
  <c r="L461" i="1"/>
  <c r="O461" i="1" s="1"/>
  <c r="L469" i="1"/>
  <c r="O469" i="1" s="1"/>
  <c r="L477" i="1"/>
  <c r="O477" i="1" s="1"/>
  <c r="L485" i="1"/>
  <c r="O485" i="1" s="1"/>
  <c r="L493" i="1"/>
  <c r="O493" i="1" s="1"/>
  <c r="L501" i="1"/>
  <c r="O501" i="1" s="1"/>
  <c r="L509" i="1"/>
  <c r="O509" i="1" s="1"/>
  <c r="L517" i="1"/>
  <c r="O517" i="1" s="1"/>
  <c r="L525" i="1"/>
  <c r="O525" i="1" s="1"/>
  <c r="L533" i="1"/>
  <c r="O533" i="1" s="1"/>
  <c r="L541" i="1"/>
  <c r="O541" i="1" s="1"/>
  <c r="L549" i="1"/>
  <c r="O549" i="1" s="1"/>
  <c r="L573" i="1"/>
  <c r="O573" i="1" s="1"/>
  <c r="L597" i="1"/>
  <c r="O597" i="1" s="1"/>
  <c r="L660" i="1"/>
  <c r="O660" i="1" s="1"/>
  <c r="L724" i="1"/>
  <c r="O724" i="1" s="1"/>
  <c r="L424" i="1"/>
  <c r="O424" i="1" s="1"/>
  <c r="L456" i="1"/>
  <c r="O456" i="1" s="1"/>
  <c r="L488" i="1"/>
  <c r="O488" i="1" s="1"/>
  <c r="L520" i="1"/>
  <c r="O520" i="1" s="1"/>
  <c r="L560" i="1"/>
  <c r="O560" i="1" s="1"/>
  <c r="L592" i="1"/>
  <c r="O592" i="1" s="1"/>
  <c r="L610" i="1"/>
  <c r="O610" i="1" s="1"/>
  <c r="L618" i="1"/>
  <c r="O618" i="1" s="1"/>
  <c r="L626" i="1"/>
  <c r="O626" i="1" s="1"/>
  <c r="L634" i="1"/>
  <c r="O634" i="1" s="1"/>
  <c r="L642" i="1"/>
  <c r="O642" i="1" s="1"/>
  <c r="L650" i="1"/>
  <c r="O650" i="1" s="1"/>
  <c r="L658" i="1"/>
  <c r="O658" i="1" s="1"/>
  <c r="L666" i="1"/>
  <c r="O666" i="1" s="1"/>
  <c r="L674" i="1"/>
  <c r="O674" i="1" s="1"/>
  <c r="L682" i="1"/>
  <c r="O682" i="1" s="1"/>
  <c r="L690" i="1"/>
  <c r="O690" i="1" s="1"/>
  <c r="L698" i="1"/>
  <c r="O698" i="1" s="1"/>
  <c r="L706" i="1"/>
  <c r="O706" i="1" s="1"/>
  <c r="L714" i="1"/>
  <c r="O714" i="1" s="1"/>
  <c r="L722" i="1"/>
  <c r="O722" i="1" s="1"/>
  <c r="L730" i="1"/>
  <c r="O730" i="1" s="1"/>
  <c r="L406" i="1"/>
  <c r="O406" i="1" s="1"/>
  <c r="L414" i="1"/>
  <c r="O414" i="1" s="1"/>
  <c r="L422" i="1"/>
  <c r="O422" i="1" s="1"/>
  <c r="L430" i="1"/>
  <c r="O430" i="1" s="1"/>
  <c r="L438" i="1"/>
  <c r="O438" i="1" s="1"/>
  <c r="L446" i="1"/>
  <c r="O446" i="1" s="1"/>
  <c r="L454" i="1"/>
  <c r="O454" i="1" s="1"/>
  <c r="L462" i="1"/>
  <c r="O462" i="1" s="1"/>
  <c r="L470" i="1"/>
  <c r="O470" i="1" s="1"/>
  <c r="L478" i="1"/>
  <c r="O478" i="1" s="1"/>
  <c r="L486" i="1"/>
  <c r="O486" i="1" s="1"/>
  <c r="L494" i="1"/>
  <c r="O494" i="1" s="1"/>
  <c r="L502" i="1"/>
  <c r="O502" i="1" s="1"/>
  <c r="L510" i="1"/>
  <c r="O510" i="1" s="1"/>
  <c r="L518" i="1"/>
  <c r="O518" i="1" s="1"/>
  <c r="L526" i="1"/>
  <c r="O526" i="1" s="1"/>
  <c r="L534" i="1"/>
  <c r="O534" i="1" s="1"/>
  <c r="L542" i="1"/>
  <c r="O542" i="1" s="1"/>
  <c r="L550" i="1"/>
  <c r="O550" i="1" s="1"/>
  <c r="L558" i="1"/>
  <c r="O558" i="1" s="1"/>
  <c r="L566" i="1"/>
  <c r="O566" i="1" s="1"/>
  <c r="L574" i="1"/>
  <c r="O574" i="1" s="1"/>
  <c r="L582" i="1"/>
  <c r="O582" i="1" s="1"/>
  <c r="L590" i="1"/>
  <c r="O590" i="1" s="1"/>
  <c r="L598" i="1"/>
  <c r="O598" i="1" s="1"/>
  <c r="L620" i="1"/>
  <c r="O620" i="1" s="1"/>
  <c r="L636" i="1"/>
  <c r="O636" i="1" s="1"/>
  <c r="L668" i="1"/>
  <c r="O668" i="1" s="1"/>
  <c r="L684" i="1"/>
  <c r="O684" i="1" s="1"/>
  <c r="L708" i="1"/>
  <c r="O708" i="1" s="1"/>
  <c r="L732" i="1"/>
  <c r="O732" i="1" s="1"/>
  <c r="L432" i="1"/>
  <c r="O432" i="1" s="1"/>
  <c r="L480" i="1"/>
  <c r="O480" i="1" s="1"/>
  <c r="L536" i="1"/>
  <c r="O536" i="1" s="1"/>
  <c r="L576" i="1"/>
  <c r="O576" i="1" s="1"/>
  <c r="L611" i="1"/>
  <c r="O611" i="1" s="1"/>
  <c r="L619" i="1"/>
  <c r="O619" i="1" s="1"/>
  <c r="L627" i="1"/>
  <c r="O627" i="1" s="1"/>
  <c r="L635" i="1"/>
  <c r="O635" i="1" s="1"/>
  <c r="L643" i="1"/>
  <c r="O643" i="1" s="1"/>
  <c r="L651" i="1"/>
  <c r="O651" i="1" s="1"/>
  <c r="L659" i="1"/>
  <c r="O659" i="1" s="1"/>
  <c r="L667" i="1"/>
  <c r="O667" i="1" s="1"/>
  <c r="L675" i="1"/>
  <c r="O675" i="1" s="1"/>
  <c r="L683" i="1"/>
  <c r="O683" i="1" s="1"/>
  <c r="L691" i="1"/>
  <c r="O691" i="1" s="1"/>
  <c r="L699" i="1"/>
  <c r="O699" i="1" s="1"/>
  <c r="L707" i="1"/>
  <c r="O707" i="1" s="1"/>
  <c r="L715" i="1"/>
  <c r="O715" i="1" s="1"/>
  <c r="L723" i="1"/>
  <c r="O723" i="1" s="1"/>
  <c r="L731" i="1"/>
  <c r="O731" i="1" s="1"/>
  <c r="L407" i="1"/>
  <c r="O407" i="1" s="1"/>
  <c r="L415" i="1"/>
  <c r="O415" i="1" s="1"/>
  <c r="L423" i="1"/>
  <c r="O423" i="1" s="1"/>
  <c r="L431" i="1"/>
  <c r="O431" i="1" s="1"/>
  <c r="L439" i="1"/>
  <c r="O439" i="1" s="1"/>
  <c r="L447" i="1"/>
  <c r="O447" i="1" s="1"/>
  <c r="L455" i="1"/>
  <c r="O455" i="1" s="1"/>
  <c r="L463" i="1"/>
  <c r="O463" i="1" s="1"/>
  <c r="L471" i="1"/>
  <c r="O471" i="1" s="1"/>
  <c r="L479" i="1"/>
  <c r="O479" i="1" s="1"/>
  <c r="L487" i="1"/>
  <c r="O487" i="1" s="1"/>
  <c r="L495" i="1"/>
  <c r="O495" i="1" s="1"/>
  <c r="L503" i="1"/>
  <c r="O503" i="1" s="1"/>
  <c r="L511" i="1"/>
  <c r="O511" i="1" s="1"/>
  <c r="L519" i="1"/>
  <c r="O519" i="1" s="1"/>
  <c r="L527" i="1"/>
  <c r="O527" i="1" s="1"/>
  <c r="L535" i="1"/>
  <c r="O535" i="1" s="1"/>
  <c r="L543" i="1"/>
  <c r="O543" i="1" s="1"/>
  <c r="L551" i="1"/>
  <c r="O551" i="1" s="1"/>
  <c r="L559" i="1"/>
  <c r="O559" i="1" s="1"/>
  <c r="L567" i="1"/>
  <c r="O567" i="1" s="1"/>
  <c r="L575" i="1"/>
  <c r="O575" i="1" s="1"/>
  <c r="L583" i="1"/>
  <c r="O583" i="1" s="1"/>
  <c r="L591" i="1"/>
  <c r="O591" i="1" s="1"/>
  <c r="L599" i="1"/>
  <c r="O599" i="1" s="1"/>
  <c r="L612" i="1"/>
  <c r="O612" i="1" s="1"/>
  <c r="L628" i="1"/>
  <c r="O628" i="1" s="1"/>
  <c r="L652" i="1"/>
  <c r="O652" i="1" s="1"/>
  <c r="L676" i="1"/>
  <c r="O676" i="1" s="1"/>
  <c r="L692" i="1"/>
  <c r="O692" i="1" s="1"/>
  <c r="L716" i="1"/>
  <c r="O716" i="1" s="1"/>
  <c r="L416" i="1"/>
  <c r="O416" i="1" s="1"/>
  <c r="L440" i="1"/>
  <c r="O440" i="1" s="1"/>
  <c r="L472" i="1"/>
  <c r="O472" i="1" s="1"/>
  <c r="L504" i="1"/>
  <c r="O504" i="1" s="1"/>
  <c r="L544" i="1"/>
  <c r="O544" i="1" s="1"/>
  <c r="L388" i="1"/>
  <c r="O388" i="1" s="1"/>
  <c r="L374" i="1"/>
  <c r="O374" i="1" s="1"/>
  <c r="O473" i="1"/>
  <c r="L400" i="1"/>
  <c r="O400" i="1" s="1"/>
  <c r="K395" i="5"/>
  <c r="K403" i="5"/>
  <c r="K411" i="5"/>
  <c r="K467" i="5"/>
  <c r="K475" i="5"/>
  <c r="P850" i="5"/>
  <c r="P1161" i="5"/>
  <c r="P1033" i="5"/>
  <c r="P722" i="5"/>
  <c r="K255" i="5"/>
  <c r="K343" i="5"/>
  <c r="K487" i="5"/>
  <c r="K591" i="5"/>
  <c r="K782" i="5"/>
  <c r="P1273" i="5"/>
  <c r="P1145" i="5"/>
  <c r="P1017" i="5"/>
  <c r="P828" i="5"/>
  <c r="P716" i="5"/>
  <c r="P1257" i="5"/>
  <c r="P1001" i="5"/>
  <c r="P1241" i="5"/>
  <c r="P1113" i="5"/>
  <c r="P956" i="5"/>
  <c r="P780" i="5"/>
  <c r="P1129" i="5"/>
  <c r="P786" i="5"/>
  <c r="P1225" i="5"/>
  <c r="P1097" i="5"/>
  <c r="P764" i="5"/>
  <c r="P1209" i="5"/>
  <c r="P1081" i="5"/>
  <c r="P930" i="5"/>
  <c r="P761" i="5"/>
  <c r="P1193" i="5"/>
  <c r="P1065" i="5"/>
  <c r="P914" i="5"/>
  <c r="P745" i="5"/>
  <c r="N179" i="5"/>
  <c r="O179" i="5" s="1"/>
  <c r="N667" i="5"/>
  <c r="O667" i="5" s="1"/>
  <c r="N675" i="5"/>
  <c r="O675" i="5" s="1"/>
  <c r="P1177" i="5"/>
  <c r="P1049" i="5"/>
  <c r="P892" i="5"/>
  <c r="P738" i="5"/>
  <c r="L366" i="1"/>
  <c r="O366" i="1" s="1"/>
  <c r="L397" i="1"/>
  <c r="O397" i="1" s="1"/>
  <c r="L389" i="1"/>
  <c r="O389" i="1" s="1"/>
  <c r="L381" i="1"/>
  <c r="O381" i="1" s="1"/>
  <c r="L373" i="1"/>
  <c r="O373" i="1" s="1"/>
  <c r="L380" i="1"/>
  <c r="O380" i="1" s="1"/>
  <c r="L372" i="1"/>
  <c r="O372" i="1" s="1"/>
  <c r="L364" i="1"/>
  <c r="O364" i="1" s="1"/>
  <c r="L395" i="1"/>
  <c r="O395" i="1" s="1"/>
  <c r="L387" i="1"/>
  <c r="O387" i="1" s="1"/>
  <c r="L379" i="1"/>
  <c r="O379" i="1" s="1"/>
  <c r="L365" i="1"/>
  <c r="O365" i="1" s="1"/>
  <c r="L396" i="1"/>
  <c r="O396" i="1" s="1"/>
  <c r="L371" i="1"/>
  <c r="O371" i="1" s="1"/>
  <c r="L363" i="1"/>
  <c r="O363" i="1" s="1"/>
  <c r="L394" i="1"/>
  <c r="O394" i="1" s="1"/>
  <c r="L386" i="1"/>
  <c r="O386" i="1" s="1"/>
  <c r="L378" i="1"/>
  <c r="O378" i="1" s="1"/>
  <c r="L370" i="1"/>
  <c r="O370" i="1" s="1"/>
  <c r="L362" i="1"/>
  <c r="O362" i="1" s="1"/>
  <c r="L393" i="1"/>
  <c r="O393" i="1" s="1"/>
  <c r="L385" i="1"/>
  <c r="O385" i="1" s="1"/>
  <c r="L377" i="1"/>
  <c r="O377" i="1" s="1"/>
  <c r="L369" i="1"/>
  <c r="O369" i="1" s="1"/>
  <c r="L392" i="1"/>
  <c r="O392" i="1" s="1"/>
  <c r="L384" i="1"/>
  <c r="O384" i="1" s="1"/>
  <c r="L376" i="1"/>
  <c r="O376" i="1" s="1"/>
  <c r="L368" i="1"/>
  <c r="O368" i="1" s="1"/>
  <c r="L399" i="1"/>
  <c r="O399" i="1" s="1"/>
  <c r="L391" i="1"/>
  <c r="O391" i="1" s="1"/>
  <c r="L383" i="1"/>
  <c r="O383" i="1" s="1"/>
  <c r="L375" i="1"/>
  <c r="O375" i="1" s="1"/>
  <c r="L367" i="1"/>
  <c r="O367" i="1" s="1"/>
  <c r="L398" i="1"/>
  <c r="O398" i="1" s="1"/>
  <c r="L390" i="1"/>
  <c r="O390" i="1" s="1"/>
  <c r="L382" i="1"/>
  <c r="O382" i="1" s="1"/>
  <c r="K803" i="5"/>
  <c r="P803" i="5"/>
  <c r="K831" i="5"/>
  <c r="P831" i="5"/>
  <c r="K839" i="5"/>
  <c r="P839" i="5"/>
  <c r="K863" i="5"/>
  <c r="P863" i="5"/>
  <c r="K915" i="5"/>
  <c r="P915" i="5"/>
  <c r="K1166" i="5"/>
  <c r="P1166" i="5"/>
  <c r="K1182" i="5"/>
  <c r="P1182" i="5"/>
  <c r="K1198" i="5"/>
  <c r="P1198" i="5"/>
  <c r="K1214" i="5"/>
  <c r="P1214" i="5"/>
  <c r="K1286" i="5"/>
  <c r="P1286" i="5"/>
  <c r="P978" i="5"/>
  <c r="P873" i="5"/>
  <c r="P809" i="5"/>
  <c r="K1254" i="5"/>
  <c r="P1254" i="5"/>
  <c r="K1262" i="5"/>
  <c r="P1262" i="5"/>
  <c r="K712" i="5"/>
  <c r="P712" i="5"/>
  <c r="K720" i="5"/>
  <c r="P720" i="5"/>
  <c r="K728" i="5"/>
  <c r="P728" i="5"/>
  <c r="K736" i="5"/>
  <c r="P736" i="5"/>
  <c r="K744" i="5"/>
  <c r="P744" i="5"/>
  <c r="K752" i="5"/>
  <c r="P752" i="5"/>
  <c r="K760" i="5"/>
  <c r="P760" i="5"/>
  <c r="K768" i="5"/>
  <c r="P768" i="5"/>
  <c r="K776" i="5"/>
  <c r="P776" i="5"/>
  <c r="K931" i="5"/>
  <c r="P931" i="5"/>
  <c r="K935" i="5"/>
  <c r="P935" i="5"/>
  <c r="K939" i="5"/>
  <c r="P939" i="5"/>
  <c r="K943" i="5"/>
  <c r="P943" i="5"/>
  <c r="N1110" i="5"/>
  <c r="O1110" i="5" s="1"/>
  <c r="P1240" i="5"/>
  <c r="P1224" i="5"/>
  <c r="P1208" i="5"/>
  <c r="P1192" i="5"/>
  <c r="P1176" i="5"/>
  <c r="P1160" i="5"/>
  <c r="P1128" i="5"/>
  <c r="P1112" i="5"/>
  <c r="P1096" i="5"/>
  <c r="P1080" i="5"/>
  <c r="P1048" i="5"/>
  <c r="P1032" i="5"/>
  <c r="P1016" i="5"/>
  <c r="P996" i="5"/>
  <c r="P977" i="5"/>
  <c r="P954" i="5"/>
  <c r="P932" i="5"/>
  <c r="P890" i="5"/>
  <c r="P868" i="5"/>
  <c r="P849" i="5"/>
  <c r="P826" i="5"/>
  <c r="P804" i="5"/>
  <c r="P785" i="5"/>
  <c r="P762" i="5"/>
  <c r="P740" i="5"/>
  <c r="P721" i="5"/>
  <c r="K784" i="5"/>
  <c r="P784" i="5"/>
  <c r="K792" i="5"/>
  <c r="P792" i="5"/>
  <c r="K800" i="5"/>
  <c r="P800" i="5"/>
  <c r="K808" i="5"/>
  <c r="P808" i="5"/>
  <c r="K816" i="5"/>
  <c r="P816" i="5"/>
  <c r="K824" i="5"/>
  <c r="P824" i="5"/>
  <c r="K832" i="5"/>
  <c r="P832" i="5"/>
  <c r="K840" i="5"/>
  <c r="P840" i="5"/>
  <c r="K848" i="5"/>
  <c r="P848" i="5"/>
  <c r="K864" i="5"/>
  <c r="P864" i="5"/>
  <c r="K872" i="5"/>
  <c r="P872" i="5"/>
  <c r="K896" i="5"/>
  <c r="P896" i="5"/>
  <c r="K904" i="5"/>
  <c r="P904" i="5"/>
  <c r="K912" i="5"/>
  <c r="P912" i="5"/>
  <c r="K928" i="5"/>
  <c r="P928" i="5"/>
  <c r="K951" i="5"/>
  <c r="P951" i="5"/>
  <c r="K955" i="5"/>
  <c r="P955" i="5"/>
  <c r="K959" i="5"/>
  <c r="P959" i="5"/>
  <c r="K963" i="5"/>
  <c r="P963" i="5"/>
  <c r="K967" i="5"/>
  <c r="P967" i="5"/>
  <c r="K975" i="5"/>
  <c r="P975" i="5"/>
  <c r="K979" i="5"/>
  <c r="P979" i="5"/>
  <c r="K983" i="5"/>
  <c r="P983" i="5"/>
  <c r="K987" i="5"/>
  <c r="P987" i="5"/>
  <c r="K999" i="5"/>
  <c r="P999" i="5"/>
  <c r="K1003" i="5"/>
  <c r="P1003" i="5"/>
  <c r="K1011" i="5"/>
  <c r="P1011" i="5"/>
  <c r="K1015" i="5"/>
  <c r="P1015" i="5"/>
  <c r="K1023" i="5"/>
  <c r="P1023" i="5"/>
  <c r="K1027" i="5"/>
  <c r="P1027" i="5"/>
  <c r="K1031" i="5"/>
  <c r="P1031" i="5"/>
  <c r="K1035" i="5"/>
  <c r="P1035" i="5"/>
  <c r="K1039" i="5"/>
  <c r="P1039" i="5"/>
  <c r="K1043" i="5"/>
  <c r="P1043" i="5"/>
  <c r="K1051" i="5"/>
  <c r="P1051" i="5"/>
  <c r="K1063" i="5"/>
  <c r="P1063" i="5"/>
  <c r="K1075" i="5"/>
  <c r="P1075" i="5"/>
  <c r="K1079" i="5"/>
  <c r="P1079" i="5"/>
  <c r="K1083" i="5"/>
  <c r="P1083" i="5"/>
  <c r="K1087" i="5"/>
  <c r="P1087" i="5"/>
  <c r="K1091" i="5"/>
  <c r="P1091" i="5"/>
  <c r="K1099" i="5"/>
  <c r="P1099" i="5"/>
  <c r="K1103" i="5"/>
  <c r="P1103" i="5"/>
  <c r="K1107" i="5"/>
  <c r="P1107" i="5"/>
  <c r="K1111" i="5"/>
  <c r="P1111" i="5"/>
  <c r="K1115" i="5"/>
  <c r="P1115" i="5"/>
  <c r="K1119" i="5"/>
  <c r="P1119" i="5"/>
  <c r="K1123" i="5"/>
  <c r="P1123" i="5"/>
  <c r="K1127" i="5"/>
  <c r="P1127" i="5"/>
  <c r="K1135" i="5"/>
  <c r="P1135" i="5"/>
  <c r="K1139" i="5"/>
  <c r="P1139" i="5"/>
  <c r="K1143" i="5"/>
  <c r="P1143" i="5"/>
  <c r="K1147" i="5"/>
  <c r="P1147" i="5"/>
  <c r="K1151" i="5"/>
  <c r="P1151" i="5"/>
  <c r="K1155" i="5"/>
  <c r="P1155" i="5"/>
  <c r="K1159" i="5"/>
  <c r="P1159" i="5"/>
  <c r="K1163" i="5"/>
  <c r="P1163" i="5"/>
  <c r="K1171" i="5"/>
  <c r="P1171" i="5"/>
  <c r="K1175" i="5"/>
  <c r="P1175" i="5"/>
  <c r="K1179" i="5"/>
  <c r="P1179" i="5"/>
  <c r="K1183" i="5"/>
  <c r="P1183" i="5"/>
  <c r="K1187" i="5"/>
  <c r="P1187" i="5"/>
  <c r="K1191" i="5"/>
  <c r="P1191" i="5"/>
  <c r="K1195" i="5"/>
  <c r="P1195" i="5"/>
  <c r="K1199" i="5"/>
  <c r="P1199" i="5"/>
  <c r="K1203" i="5"/>
  <c r="P1203" i="5"/>
  <c r="K1207" i="5"/>
  <c r="P1207" i="5"/>
  <c r="K1211" i="5"/>
  <c r="P1211" i="5"/>
  <c r="K1215" i="5"/>
  <c r="P1215" i="5"/>
  <c r="K1219" i="5"/>
  <c r="P1219" i="5"/>
  <c r="K1223" i="5"/>
  <c r="P1223" i="5"/>
  <c r="K1227" i="5"/>
  <c r="P1227" i="5"/>
  <c r="K1231" i="5"/>
  <c r="P1231" i="5"/>
  <c r="K1235" i="5"/>
  <c r="P1235" i="5"/>
  <c r="K1239" i="5"/>
  <c r="P1239" i="5"/>
  <c r="K1243" i="5"/>
  <c r="P1243" i="5"/>
  <c r="P1294" i="5"/>
  <c r="P1236" i="5"/>
  <c r="P1220" i="5"/>
  <c r="P1204" i="5"/>
  <c r="P1188" i="5"/>
  <c r="P1172" i="5"/>
  <c r="P1156" i="5"/>
  <c r="P1140" i="5"/>
  <c r="P1124" i="5"/>
  <c r="P1108" i="5"/>
  <c r="P1092" i="5"/>
  <c r="P1076" i="5"/>
  <c r="P1044" i="5"/>
  <c r="P1028" i="5"/>
  <c r="P1012" i="5"/>
  <c r="P994" i="5"/>
  <c r="P972" i="5"/>
  <c r="P953" i="5"/>
  <c r="P908" i="5"/>
  <c r="P889" i="5"/>
  <c r="P866" i="5"/>
  <c r="P844" i="5"/>
  <c r="P825" i="5"/>
  <c r="P802" i="5"/>
  <c r="K807" i="5"/>
  <c r="P807" i="5"/>
  <c r="K823" i="5"/>
  <c r="P823" i="5"/>
  <c r="K843" i="5"/>
  <c r="P843" i="5"/>
  <c r="K859" i="5"/>
  <c r="P859" i="5"/>
  <c r="K875" i="5"/>
  <c r="P875" i="5"/>
  <c r="K887" i="5"/>
  <c r="P887" i="5"/>
  <c r="K903" i="5"/>
  <c r="P903" i="5"/>
  <c r="K950" i="5"/>
  <c r="P950" i="5"/>
  <c r="K974" i="5"/>
  <c r="P974" i="5"/>
  <c r="K856" i="5"/>
  <c r="P856" i="5"/>
  <c r="K880" i="5"/>
  <c r="P880" i="5"/>
  <c r="K888" i="5"/>
  <c r="P888" i="5"/>
  <c r="K920" i="5"/>
  <c r="P920" i="5"/>
  <c r="K707" i="5"/>
  <c r="P707" i="5"/>
  <c r="K717" i="5"/>
  <c r="P717" i="5"/>
  <c r="K725" i="5"/>
  <c r="P725" i="5"/>
  <c r="K733" i="5"/>
  <c r="P733" i="5"/>
  <c r="K741" i="5"/>
  <c r="P741" i="5"/>
  <c r="K749" i="5"/>
  <c r="P749" i="5"/>
  <c r="K757" i="5"/>
  <c r="P757" i="5"/>
  <c r="K765" i="5"/>
  <c r="P765" i="5"/>
  <c r="K773" i="5"/>
  <c r="P773" i="5"/>
  <c r="K781" i="5"/>
  <c r="P781" i="5"/>
  <c r="K936" i="5"/>
  <c r="P936" i="5"/>
  <c r="K944" i="5"/>
  <c r="P944" i="5"/>
  <c r="N1135" i="5"/>
  <c r="O1135" i="5" s="1"/>
  <c r="P1293" i="5"/>
  <c r="P1282" i="5"/>
  <c r="P1266" i="5"/>
  <c r="P1250" i="5"/>
  <c r="P1234" i="5"/>
  <c r="P1218" i="5"/>
  <c r="P1202" i="5"/>
  <c r="P1186" i="5"/>
  <c r="P1170" i="5"/>
  <c r="P1138" i="5"/>
  <c r="P1122" i="5"/>
  <c r="P1106" i="5"/>
  <c r="P1090" i="5"/>
  <c r="P1058" i="5"/>
  <c r="P1042" i="5"/>
  <c r="P1010" i="5"/>
  <c r="P993" i="5"/>
  <c r="P970" i="5"/>
  <c r="P948" i="5"/>
  <c r="P929" i="5"/>
  <c r="P906" i="5"/>
  <c r="P884" i="5"/>
  <c r="P865" i="5"/>
  <c r="P842" i="5"/>
  <c r="P820" i="5"/>
  <c r="P801" i="5"/>
  <c r="P778" i="5"/>
  <c r="P756" i="5"/>
  <c r="P737" i="5"/>
  <c r="P714" i="5"/>
  <c r="K811" i="5"/>
  <c r="P811" i="5"/>
  <c r="K827" i="5"/>
  <c r="P827" i="5"/>
  <c r="K851" i="5"/>
  <c r="P851" i="5"/>
  <c r="K883" i="5"/>
  <c r="P883" i="5"/>
  <c r="K911" i="5"/>
  <c r="P911" i="5"/>
  <c r="K927" i="5"/>
  <c r="P927" i="5"/>
  <c r="N702" i="5"/>
  <c r="O702" i="5" s="1"/>
  <c r="P702" i="5"/>
  <c r="K789" i="5"/>
  <c r="P789" i="5"/>
  <c r="K797" i="5"/>
  <c r="P797" i="5"/>
  <c r="K805" i="5"/>
  <c r="P805" i="5"/>
  <c r="K837" i="5"/>
  <c r="P837" i="5"/>
  <c r="K869" i="5"/>
  <c r="P869" i="5"/>
  <c r="P1281" i="5"/>
  <c r="P1265" i="5"/>
  <c r="P1249" i="5"/>
  <c r="P1233" i="5"/>
  <c r="P1217" i="5"/>
  <c r="P1201" i="5"/>
  <c r="P1185" i="5"/>
  <c r="P1169" i="5"/>
  <c r="P1153" i="5"/>
  <c r="P1137" i="5"/>
  <c r="P1121" i="5"/>
  <c r="P1105" i="5"/>
  <c r="P1089" i="5"/>
  <c r="P1073" i="5"/>
  <c r="P1057" i="5"/>
  <c r="P1041" i="5"/>
  <c r="P1025" i="5"/>
  <c r="P1009" i="5"/>
  <c r="P988" i="5"/>
  <c r="P969" i="5"/>
  <c r="P946" i="5"/>
  <c r="P924" i="5"/>
  <c r="P905" i="5"/>
  <c r="P882" i="5"/>
  <c r="P860" i="5"/>
  <c r="P841" i="5"/>
  <c r="P818" i="5"/>
  <c r="P796" i="5"/>
  <c r="P777" i="5"/>
  <c r="P754" i="5"/>
  <c r="P732" i="5"/>
  <c r="P713" i="5"/>
  <c r="K795" i="5"/>
  <c r="P795" i="5"/>
  <c r="K819" i="5"/>
  <c r="P819" i="5"/>
  <c r="K867" i="5"/>
  <c r="P867" i="5"/>
  <c r="K895" i="5"/>
  <c r="P895" i="5"/>
  <c r="K1014" i="5"/>
  <c r="P1014" i="5"/>
  <c r="K1030" i="5"/>
  <c r="P1030" i="5"/>
  <c r="K1150" i="5"/>
  <c r="P1150" i="5"/>
  <c r="K1230" i="5"/>
  <c r="P1230" i="5"/>
  <c r="K1270" i="5"/>
  <c r="P1270" i="5"/>
  <c r="K718" i="5"/>
  <c r="P718" i="5"/>
  <c r="K726" i="5"/>
  <c r="P726" i="5"/>
  <c r="K734" i="5"/>
  <c r="P734" i="5"/>
  <c r="K742" i="5"/>
  <c r="P742" i="5"/>
  <c r="K758" i="5"/>
  <c r="P758" i="5"/>
  <c r="K766" i="5"/>
  <c r="P766" i="5"/>
  <c r="K774" i="5"/>
  <c r="P774" i="5"/>
  <c r="K933" i="5"/>
  <c r="P933" i="5"/>
  <c r="K941" i="5"/>
  <c r="P941" i="5"/>
  <c r="N1032" i="5"/>
  <c r="O1032" i="5" s="1"/>
  <c r="N1108" i="5"/>
  <c r="O1108" i="5" s="1"/>
  <c r="P1232" i="5"/>
  <c r="P1200" i="5"/>
  <c r="P1184" i="5"/>
  <c r="P1152" i="5"/>
  <c r="P1120" i="5"/>
  <c r="P1104" i="5"/>
  <c r="P1088" i="5"/>
  <c r="P1072" i="5"/>
  <c r="P1056" i="5"/>
  <c r="P1024" i="5"/>
  <c r="P1008" i="5"/>
  <c r="P964" i="5"/>
  <c r="P945" i="5"/>
  <c r="P922" i="5"/>
  <c r="P900" i="5"/>
  <c r="P881" i="5"/>
  <c r="P858" i="5"/>
  <c r="P836" i="5"/>
  <c r="P817" i="5"/>
  <c r="P794" i="5"/>
  <c r="P772" i="5"/>
  <c r="P753" i="5"/>
  <c r="P730" i="5"/>
  <c r="K799" i="5"/>
  <c r="P799" i="5"/>
  <c r="K835" i="5"/>
  <c r="P835" i="5"/>
  <c r="K1246" i="5"/>
  <c r="P1246" i="5"/>
  <c r="K1278" i="5"/>
  <c r="P1278" i="5"/>
  <c r="K829" i="5"/>
  <c r="P829" i="5"/>
  <c r="K845" i="5"/>
  <c r="P845" i="5"/>
  <c r="K877" i="5"/>
  <c r="P877" i="5"/>
  <c r="K885" i="5"/>
  <c r="P885" i="5"/>
  <c r="K893" i="5"/>
  <c r="P893" i="5"/>
  <c r="K909" i="5"/>
  <c r="P909" i="5"/>
  <c r="K917" i="5"/>
  <c r="P917" i="5"/>
  <c r="K925" i="5"/>
  <c r="P925" i="5"/>
  <c r="K952" i="5"/>
  <c r="P952" i="5"/>
  <c r="K960" i="5"/>
  <c r="P960" i="5"/>
  <c r="K968" i="5"/>
  <c r="P968" i="5"/>
  <c r="K976" i="5"/>
  <c r="P976" i="5"/>
  <c r="K984" i="5"/>
  <c r="P984" i="5"/>
  <c r="K992" i="5"/>
  <c r="P992" i="5"/>
  <c r="K1000" i="5"/>
  <c r="P1000" i="5"/>
  <c r="N468" i="5"/>
  <c r="O468" i="5" s="1"/>
  <c r="P468" i="5"/>
  <c r="K790" i="5"/>
  <c r="P790" i="5"/>
  <c r="K798" i="5"/>
  <c r="P798" i="5"/>
  <c r="K814" i="5"/>
  <c r="P814" i="5"/>
  <c r="K822" i="5"/>
  <c r="P822" i="5"/>
  <c r="K838" i="5"/>
  <c r="P838" i="5"/>
  <c r="K862" i="5"/>
  <c r="P862" i="5"/>
  <c r="K870" i="5"/>
  <c r="P870" i="5"/>
  <c r="K878" i="5"/>
  <c r="P878" i="5"/>
  <c r="K886" i="5"/>
  <c r="P886" i="5"/>
  <c r="K910" i="5"/>
  <c r="P910" i="5"/>
  <c r="K918" i="5"/>
  <c r="P918" i="5"/>
  <c r="K926" i="5"/>
  <c r="P926" i="5"/>
  <c r="K957" i="5"/>
  <c r="P957" i="5"/>
  <c r="K973" i="5"/>
  <c r="P973" i="5"/>
  <c r="K1005" i="5"/>
  <c r="P1005" i="5"/>
  <c r="K1013" i="5"/>
  <c r="P1013" i="5"/>
  <c r="K1021" i="5"/>
  <c r="P1021" i="5"/>
  <c r="K1029" i="5"/>
  <c r="P1029" i="5"/>
  <c r="K1037" i="5"/>
  <c r="P1037" i="5"/>
  <c r="K1045" i="5"/>
  <c r="P1045" i="5"/>
  <c r="K1053" i="5"/>
  <c r="P1053" i="5"/>
  <c r="K1061" i="5"/>
  <c r="P1061" i="5"/>
  <c r="K1069" i="5"/>
  <c r="P1069" i="5"/>
  <c r="K1077" i="5"/>
  <c r="P1077" i="5"/>
  <c r="K1093" i="5"/>
  <c r="P1093" i="5"/>
  <c r="K1101" i="5"/>
  <c r="P1101" i="5"/>
  <c r="K1109" i="5"/>
  <c r="P1109" i="5"/>
  <c r="K1117" i="5"/>
  <c r="P1117" i="5"/>
  <c r="K1125" i="5"/>
  <c r="P1125" i="5"/>
  <c r="K1141" i="5"/>
  <c r="P1141" i="5"/>
  <c r="K1149" i="5"/>
  <c r="P1149" i="5"/>
  <c r="K1157" i="5"/>
  <c r="P1157" i="5"/>
  <c r="K1165" i="5"/>
  <c r="P1165" i="5"/>
  <c r="K1173" i="5"/>
  <c r="P1173" i="5"/>
  <c r="K1189" i="5"/>
  <c r="P1189" i="5"/>
  <c r="K1197" i="5"/>
  <c r="P1197" i="5"/>
  <c r="K1205" i="5"/>
  <c r="P1205" i="5"/>
  <c r="K1213" i="5"/>
  <c r="P1213" i="5"/>
  <c r="K1221" i="5"/>
  <c r="P1221" i="5"/>
  <c r="K1229" i="5"/>
  <c r="P1229" i="5"/>
  <c r="K1237" i="5"/>
  <c r="P1237" i="5"/>
  <c r="K1245" i="5"/>
  <c r="P1245" i="5"/>
  <c r="K1253" i="5"/>
  <c r="P1253" i="5"/>
  <c r="K1261" i="5"/>
  <c r="P1261" i="5"/>
  <c r="K1269" i="5"/>
  <c r="P1269" i="5"/>
  <c r="K1277" i="5"/>
  <c r="P1277" i="5"/>
  <c r="K1285" i="5"/>
  <c r="P1285" i="5"/>
  <c r="P1290" i="5"/>
  <c r="P1212" i="5"/>
  <c r="P1196" i="5"/>
  <c r="P1180" i="5"/>
  <c r="P1164" i="5"/>
  <c r="P1148" i="5"/>
  <c r="P1132" i="5"/>
  <c r="P1116" i="5"/>
  <c r="P1100" i="5"/>
  <c r="P1084" i="5"/>
  <c r="P1068" i="5"/>
  <c r="P1052" i="5"/>
  <c r="P1036" i="5"/>
  <c r="P1020" i="5"/>
  <c r="P1004" i="5"/>
  <c r="P962" i="5"/>
  <c r="P940" i="5"/>
  <c r="P921" i="5"/>
  <c r="P898" i="5"/>
  <c r="P876" i="5"/>
  <c r="P857" i="5"/>
  <c r="P834" i="5"/>
  <c r="P812" i="5"/>
  <c r="P793" i="5"/>
  <c r="P770" i="5"/>
  <c r="P748" i="5"/>
  <c r="P729" i="5"/>
  <c r="K791" i="5"/>
  <c r="P791" i="5"/>
  <c r="K815" i="5"/>
  <c r="P815" i="5"/>
  <c r="K879" i="5"/>
  <c r="P879" i="5"/>
  <c r="K891" i="5"/>
  <c r="P891" i="5"/>
  <c r="K907" i="5"/>
  <c r="P907" i="5"/>
  <c r="K923" i="5"/>
  <c r="P923" i="5"/>
  <c r="K1046" i="5"/>
  <c r="P1046" i="5"/>
  <c r="K1110" i="5"/>
  <c r="P1110" i="5"/>
  <c r="K813" i="5"/>
  <c r="P813" i="5"/>
  <c r="K821" i="5"/>
  <c r="P821" i="5"/>
  <c r="K853" i="5"/>
  <c r="P853" i="5"/>
  <c r="K861" i="5"/>
  <c r="P861" i="5"/>
  <c r="N588" i="5"/>
  <c r="O588" i="5" s="1"/>
  <c r="P588" i="5"/>
  <c r="K806" i="5"/>
  <c r="P806" i="5"/>
  <c r="K846" i="5"/>
  <c r="P846" i="5"/>
  <c r="K894" i="5"/>
  <c r="P894" i="5"/>
  <c r="K902" i="5"/>
  <c r="P902" i="5"/>
  <c r="K949" i="5"/>
  <c r="P949" i="5"/>
  <c r="K997" i="5"/>
  <c r="P997" i="5"/>
  <c r="K1085" i="5"/>
  <c r="P1085" i="5"/>
  <c r="K1181" i="5"/>
  <c r="P1181" i="5"/>
  <c r="K715" i="5"/>
  <c r="P715" i="5"/>
  <c r="K719" i="5"/>
  <c r="P719" i="5"/>
  <c r="K723" i="5"/>
  <c r="P723" i="5"/>
  <c r="K727" i="5"/>
  <c r="P727" i="5"/>
  <c r="K731" i="5"/>
  <c r="P731" i="5"/>
  <c r="K735" i="5"/>
  <c r="P735" i="5"/>
  <c r="K739" i="5"/>
  <c r="P739" i="5"/>
  <c r="K743" i="5"/>
  <c r="P743" i="5"/>
  <c r="K747" i="5"/>
  <c r="P747" i="5"/>
  <c r="K751" i="5"/>
  <c r="P751" i="5"/>
  <c r="K755" i="5"/>
  <c r="P755" i="5"/>
  <c r="K759" i="5"/>
  <c r="P759" i="5"/>
  <c r="K763" i="5"/>
  <c r="P763" i="5"/>
  <c r="K771" i="5"/>
  <c r="P771" i="5"/>
  <c r="K775" i="5"/>
  <c r="P775" i="5"/>
  <c r="K779" i="5"/>
  <c r="P779" i="5"/>
  <c r="N782" i="5"/>
  <c r="O782" i="5" s="1"/>
  <c r="K934" i="5"/>
  <c r="P934" i="5"/>
  <c r="K942" i="5"/>
  <c r="P942" i="5"/>
  <c r="P1297" i="5"/>
  <c r="P1289" i="5"/>
  <c r="P1242" i="5"/>
  <c r="P1226" i="5"/>
  <c r="P1210" i="5"/>
  <c r="P1178" i="5"/>
  <c r="P1162" i="5"/>
  <c r="P1146" i="5"/>
  <c r="P1114" i="5"/>
  <c r="P1082" i="5"/>
  <c r="P1050" i="5"/>
  <c r="P961" i="5"/>
  <c r="P938" i="5"/>
  <c r="P916" i="5"/>
  <c r="P897" i="5"/>
  <c r="P874" i="5"/>
  <c r="P852" i="5"/>
  <c r="P833" i="5"/>
  <c r="P810" i="5"/>
  <c r="P788" i="5"/>
  <c r="P769" i="5"/>
  <c r="P746" i="5"/>
  <c r="P724" i="5"/>
  <c r="K346" i="5"/>
  <c r="N351" i="5"/>
  <c r="O351" i="5" s="1"/>
  <c r="N945" i="5"/>
  <c r="O945" i="5" s="1"/>
  <c r="N1077" i="5"/>
  <c r="O1077" i="5" s="1"/>
  <c r="K40" i="5"/>
  <c r="K256" i="5"/>
  <c r="K504" i="5"/>
  <c r="N522" i="5"/>
  <c r="O522" i="5" s="1"/>
  <c r="N602" i="5"/>
  <c r="O602" i="5" s="1"/>
  <c r="K701" i="5"/>
  <c r="N709" i="5"/>
  <c r="O709" i="5" s="1"/>
  <c r="K499" i="5"/>
  <c r="K667" i="5"/>
  <c r="K675" i="5"/>
  <c r="K683" i="5"/>
  <c r="K691" i="5"/>
  <c r="N342" i="5"/>
  <c r="O342" i="5" s="1"/>
  <c r="K644" i="5"/>
  <c r="K668" i="5"/>
  <c r="N40" i="5"/>
  <c r="O40" i="5" s="1"/>
  <c r="N56" i="5"/>
  <c r="O56" i="5" s="1"/>
  <c r="K78" i="5"/>
  <c r="N83" i="5"/>
  <c r="O83" i="5" s="1"/>
  <c r="N91" i="5"/>
  <c r="O91" i="5" s="1"/>
  <c r="N104" i="5"/>
  <c r="O104" i="5" s="1"/>
  <c r="N128" i="5"/>
  <c r="O128" i="5" s="1"/>
  <c r="N248" i="5"/>
  <c r="O248" i="5" s="1"/>
  <c r="K275" i="5"/>
  <c r="K342" i="5"/>
  <c r="N917" i="5"/>
  <c r="O917" i="5" s="1"/>
  <c r="N1023" i="5"/>
  <c r="O1023" i="5" s="1"/>
  <c r="N1107" i="5"/>
  <c r="O1107" i="5" s="1"/>
  <c r="N389" i="5"/>
  <c r="O389" i="5" s="1"/>
  <c r="N421" i="5"/>
  <c r="O421" i="5" s="1"/>
  <c r="N944" i="5"/>
  <c r="O944" i="5" s="1"/>
  <c r="N1003" i="5"/>
  <c r="O1003" i="5" s="1"/>
  <c r="N1225" i="5"/>
  <c r="O1225" i="5" s="1"/>
  <c r="K9" i="5"/>
  <c r="K65" i="5"/>
  <c r="N70" i="5"/>
  <c r="O70" i="5" s="1"/>
  <c r="N102" i="5"/>
  <c r="O102" i="5" s="1"/>
  <c r="K105" i="5"/>
  <c r="K113" i="5"/>
  <c r="N254" i="5"/>
  <c r="O254" i="5" s="1"/>
  <c r="K585" i="5"/>
  <c r="N685" i="5"/>
  <c r="O685" i="5" s="1"/>
  <c r="N1199" i="5"/>
  <c r="O1199" i="5" s="1"/>
  <c r="N1239" i="5"/>
  <c r="O1239" i="5" s="1"/>
  <c r="N57" i="5"/>
  <c r="O57" i="5" s="1"/>
  <c r="N105" i="5"/>
  <c r="O105" i="5" s="1"/>
  <c r="N113" i="5"/>
  <c r="O113" i="5" s="1"/>
  <c r="N249" i="5"/>
  <c r="O249" i="5" s="1"/>
  <c r="K564" i="5"/>
  <c r="N585" i="5"/>
  <c r="O585" i="5" s="1"/>
  <c r="N815" i="5"/>
  <c r="O815" i="5" s="1"/>
  <c r="N831" i="5"/>
  <c r="O831" i="5" s="1"/>
  <c r="N612" i="5"/>
  <c r="O612" i="5" s="1"/>
  <c r="K77" i="5"/>
  <c r="K90" i="5"/>
  <c r="K101" i="5"/>
  <c r="N119" i="5"/>
  <c r="O119" i="5" s="1"/>
  <c r="K125" i="5"/>
  <c r="K149" i="5"/>
  <c r="K258" i="5"/>
  <c r="K277" i="5"/>
  <c r="K285" i="5"/>
  <c r="N290" i="5"/>
  <c r="O290" i="5" s="1"/>
  <c r="N314" i="5"/>
  <c r="O314" i="5" s="1"/>
  <c r="K341" i="5"/>
  <c r="K677" i="5"/>
  <c r="K685" i="5"/>
  <c r="N698" i="5"/>
  <c r="O698" i="5" s="1"/>
  <c r="N1184" i="5"/>
  <c r="O1184" i="5" s="1"/>
  <c r="K202" i="5"/>
  <c r="N260" i="5"/>
  <c r="O260" i="5" s="1"/>
  <c r="N284" i="5"/>
  <c r="O284" i="5" s="1"/>
  <c r="K287" i="5"/>
  <c r="K345" i="5"/>
  <c r="K380" i="5"/>
  <c r="K388" i="5"/>
  <c r="K396" i="5"/>
  <c r="N409" i="5"/>
  <c r="O409" i="5" s="1"/>
  <c r="K412" i="5"/>
  <c r="N494" i="5"/>
  <c r="O494" i="5" s="1"/>
  <c r="K524" i="5"/>
  <c r="N561" i="5"/>
  <c r="O561" i="5" s="1"/>
  <c r="K596" i="5"/>
  <c r="N598" i="5"/>
  <c r="O598" i="5" s="1"/>
  <c r="K612" i="5"/>
  <c r="N614" i="5"/>
  <c r="O614" i="5" s="1"/>
  <c r="N1140" i="5"/>
  <c r="O1140" i="5" s="1"/>
  <c r="N1163" i="5"/>
  <c r="O1163" i="5" s="1"/>
  <c r="N1175" i="5"/>
  <c r="O1175" i="5" s="1"/>
  <c r="N1179" i="5"/>
  <c r="O1179" i="5" s="1"/>
  <c r="N1233" i="5"/>
  <c r="O1233" i="5" s="1"/>
  <c r="N1237" i="5"/>
  <c r="O1237" i="5" s="1"/>
  <c r="N1180" i="5"/>
  <c r="O1180" i="5" s="1"/>
  <c r="N596" i="5"/>
  <c r="O596" i="5" s="1"/>
  <c r="N646" i="5"/>
  <c r="O646" i="5" s="1"/>
  <c r="N930" i="5"/>
  <c r="O930" i="5" s="1"/>
  <c r="N1035" i="5"/>
  <c r="O1035" i="5" s="1"/>
  <c r="N1043" i="5"/>
  <c r="O1043" i="5" s="1"/>
  <c r="N77" i="5"/>
  <c r="O77" i="5" s="1"/>
  <c r="N133" i="5"/>
  <c r="O133" i="5" s="1"/>
  <c r="N157" i="5"/>
  <c r="O157" i="5" s="1"/>
  <c r="N173" i="5"/>
  <c r="O173" i="5" s="1"/>
  <c r="N237" i="5"/>
  <c r="O237" i="5" s="1"/>
  <c r="K243" i="5"/>
  <c r="N375" i="5"/>
  <c r="O375" i="5" s="1"/>
  <c r="N418" i="5"/>
  <c r="O418" i="5" s="1"/>
  <c r="K445" i="5"/>
  <c r="N447" i="5"/>
  <c r="O447" i="5" s="1"/>
  <c r="K461" i="5"/>
  <c r="N487" i="5"/>
  <c r="O487" i="5" s="1"/>
  <c r="N575" i="5"/>
  <c r="O575" i="5" s="1"/>
  <c r="K581" i="5"/>
  <c r="K589" i="5"/>
  <c r="N639" i="5"/>
  <c r="O639" i="5" s="1"/>
  <c r="K695" i="5"/>
  <c r="N938" i="5"/>
  <c r="O938" i="5" s="1"/>
  <c r="N969" i="5"/>
  <c r="O969" i="5" s="1"/>
  <c r="N1196" i="5"/>
  <c r="O1196" i="5" s="1"/>
  <c r="N1219" i="5"/>
  <c r="O1219" i="5" s="1"/>
  <c r="N1246" i="5"/>
  <c r="O1246" i="5" s="1"/>
  <c r="N1250" i="5"/>
  <c r="O1250" i="5" s="1"/>
  <c r="N1254" i="5"/>
  <c r="O1254" i="5" s="1"/>
  <c r="K13" i="5"/>
  <c r="N26" i="5"/>
  <c r="O26" i="5" s="1"/>
  <c r="K134" i="5"/>
  <c r="K150" i="5"/>
  <c r="K166" i="5"/>
  <c r="K222" i="5"/>
  <c r="N259" i="5"/>
  <c r="O259" i="5" s="1"/>
  <c r="K286" i="5"/>
  <c r="K318" i="5"/>
  <c r="K528" i="5"/>
  <c r="N644" i="5"/>
  <c r="O644" i="5" s="1"/>
  <c r="N1145" i="5"/>
  <c r="O1145" i="5" s="1"/>
  <c r="N1149" i="5"/>
  <c r="O1149" i="5" s="1"/>
  <c r="N1161" i="5"/>
  <c r="O1161" i="5" s="1"/>
  <c r="N1169" i="5"/>
  <c r="O1169" i="5" s="1"/>
  <c r="K53" i="5"/>
  <c r="N250" i="5"/>
  <c r="O250" i="5" s="1"/>
  <c r="N999" i="5"/>
  <c r="O999" i="5" s="1"/>
  <c r="N27" i="5"/>
  <c r="O27" i="5" s="1"/>
  <c r="K36" i="5"/>
  <c r="K52" i="5"/>
  <c r="K257" i="5"/>
  <c r="N318" i="5"/>
  <c r="O318" i="5" s="1"/>
  <c r="K355" i="5"/>
  <c r="N504" i="5"/>
  <c r="O504" i="5" s="1"/>
  <c r="N528" i="5"/>
  <c r="O528" i="5" s="1"/>
  <c r="K582" i="5"/>
  <c r="K590" i="5"/>
  <c r="K606" i="5"/>
  <c r="N608" i="5"/>
  <c r="O608" i="5" s="1"/>
  <c r="K627" i="5"/>
  <c r="N632" i="5"/>
  <c r="O632" i="5" s="1"/>
  <c r="K635" i="5"/>
  <c r="N754" i="5"/>
  <c r="O754" i="5" s="1"/>
  <c r="N866" i="5"/>
  <c r="O866" i="5" s="1"/>
  <c r="N1116" i="5"/>
  <c r="O1116" i="5" s="1"/>
  <c r="N1124" i="5"/>
  <c r="O1124" i="5" s="1"/>
  <c r="N1162" i="5"/>
  <c r="O1162" i="5" s="1"/>
  <c r="N1170" i="5"/>
  <c r="O1170" i="5" s="1"/>
  <c r="N1178" i="5"/>
  <c r="O1178" i="5" s="1"/>
  <c r="L323" i="1"/>
  <c r="O323" i="1" s="1"/>
  <c r="L300" i="1"/>
  <c r="O300" i="1" s="1"/>
  <c r="L355" i="1"/>
  <c r="O355" i="1" s="1"/>
  <c r="L347" i="1"/>
  <c r="O347" i="1" s="1"/>
  <c r="L339" i="1"/>
  <c r="O339" i="1" s="1"/>
  <c r="L307" i="1"/>
  <c r="O307" i="1" s="1"/>
  <c r="L354" i="1"/>
  <c r="O354" i="1" s="1"/>
  <c r="L346" i="1"/>
  <c r="O346" i="1" s="1"/>
  <c r="L338" i="1"/>
  <c r="O338" i="1" s="1"/>
  <c r="L330" i="1"/>
  <c r="O330" i="1" s="1"/>
  <c r="L322" i="1"/>
  <c r="O322" i="1" s="1"/>
  <c r="L314" i="1"/>
  <c r="O314" i="1" s="1"/>
  <c r="L306" i="1"/>
  <c r="O306" i="1" s="1"/>
  <c r="L361" i="1"/>
  <c r="O361" i="1" s="1"/>
  <c r="L353" i="1"/>
  <c r="O353" i="1" s="1"/>
  <c r="L345" i="1"/>
  <c r="O345" i="1" s="1"/>
  <c r="L337" i="1"/>
  <c r="O337" i="1" s="1"/>
  <c r="L329" i="1"/>
  <c r="O329" i="1" s="1"/>
  <c r="L321" i="1"/>
  <c r="O321" i="1" s="1"/>
  <c r="L313" i="1"/>
  <c r="O313" i="1" s="1"/>
  <c r="L305" i="1"/>
  <c r="O305" i="1" s="1"/>
  <c r="L331" i="1"/>
  <c r="O331" i="1" s="1"/>
  <c r="L299" i="1"/>
  <c r="O299" i="1" s="1"/>
  <c r="L360" i="1"/>
  <c r="O360" i="1" s="1"/>
  <c r="L352" i="1"/>
  <c r="O352" i="1" s="1"/>
  <c r="L344" i="1"/>
  <c r="O344" i="1" s="1"/>
  <c r="L336" i="1"/>
  <c r="O336" i="1" s="1"/>
  <c r="L328" i="1"/>
  <c r="O328" i="1" s="1"/>
  <c r="L320" i="1"/>
  <c r="O320" i="1" s="1"/>
  <c r="L312" i="1"/>
  <c r="O312" i="1" s="1"/>
  <c r="L304" i="1"/>
  <c r="O304" i="1" s="1"/>
  <c r="L315" i="1"/>
  <c r="O315" i="1" s="1"/>
  <c r="L298" i="1"/>
  <c r="O298" i="1" s="1"/>
  <c r="L359" i="1"/>
  <c r="O359" i="1" s="1"/>
  <c r="L351" i="1"/>
  <c r="O351" i="1" s="1"/>
  <c r="L343" i="1"/>
  <c r="O343" i="1" s="1"/>
  <c r="L335" i="1"/>
  <c r="O335" i="1" s="1"/>
  <c r="L327" i="1"/>
  <c r="O327" i="1" s="1"/>
  <c r="L319" i="1"/>
  <c r="O319" i="1" s="1"/>
  <c r="L311" i="1"/>
  <c r="O311" i="1" s="1"/>
  <c r="L303" i="1"/>
  <c r="O303" i="1" s="1"/>
  <c r="L297" i="1"/>
  <c r="O297" i="1" s="1"/>
  <c r="L358" i="1"/>
  <c r="O358" i="1" s="1"/>
  <c r="L350" i="1"/>
  <c r="O350" i="1" s="1"/>
  <c r="L342" i="1"/>
  <c r="O342" i="1" s="1"/>
  <c r="L334" i="1"/>
  <c r="O334" i="1" s="1"/>
  <c r="L326" i="1"/>
  <c r="O326" i="1" s="1"/>
  <c r="L318" i="1"/>
  <c r="O318" i="1" s="1"/>
  <c r="L310" i="1"/>
  <c r="O310" i="1" s="1"/>
  <c r="L302" i="1"/>
  <c r="O302" i="1" s="1"/>
  <c r="L296" i="1"/>
  <c r="O296" i="1" s="1"/>
  <c r="L357" i="1"/>
  <c r="O357" i="1" s="1"/>
  <c r="L349" i="1"/>
  <c r="O349" i="1" s="1"/>
  <c r="L341" i="1"/>
  <c r="O341" i="1" s="1"/>
  <c r="L333" i="1"/>
  <c r="O333" i="1" s="1"/>
  <c r="L325" i="1"/>
  <c r="O325" i="1" s="1"/>
  <c r="L317" i="1"/>
  <c r="O317" i="1" s="1"/>
  <c r="L309" i="1"/>
  <c r="O309" i="1" s="1"/>
  <c r="L301" i="1"/>
  <c r="O301" i="1" s="1"/>
  <c r="L356" i="1"/>
  <c r="O356" i="1" s="1"/>
  <c r="L348" i="1"/>
  <c r="O348" i="1" s="1"/>
  <c r="L340" i="1"/>
  <c r="O340" i="1" s="1"/>
  <c r="L332" i="1"/>
  <c r="O332" i="1" s="1"/>
  <c r="L324" i="1"/>
  <c r="O324" i="1" s="1"/>
  <c r="L316" i="1"/>
  <c r="O316" i="1" s="1"/>
  <c r="L308" i="1"/>
  <c r="O308" i="1" s="1"/>
  <c r="N433" i="5"/>
  <c r="O433" i="5" s="1"/>
  <c r="N550" i="5"/>
  <c r="O550" i="5" s="1"/>
  <c r="K605" i="5"/>
  <c r="N751" i="5"/>
  <c r="O751" i="5" s="1"/>
  <c r="N1050" i="5"/>
  <c r="O1050" i="5" s="1"/>
  <c r="N1097" i="5"/>
  <c r="O1097" i="5" s="1"/>
  <c r="N1101" i="5"/>
  <c r="O1101" i="5" s="1"/>
  <c r="N1105" i="5"/>
  <c r="O1105" i="5" s="1"/>
  <c r="K92" i="5"/>
  <c r="N134" i="5"/>
  <c r="O134" i="5" s="1"/>
  <c r="N150" i="5"/>
  <c r="O150" i="5" s="1"/>
  <c r="N166" i="5"/>
  <c r="O166" i="5" s="1"/>
  <c r="N174" i="5"/>
  <c r="O174" i="5" s="1"/>
  <c r="K177" i="5"/>
  <c r="K185" i="5"/>
  <c r="N243" i="5"/>
  <c r="O243" i="5" s="1"/>
  <c r="N251" i="5"/>
  <c r="O251" i="5" s="1"/>
  <c r="K259" i="5"/>
  <c r="N277" i="5"/>
  <c r="O277" i="5" s="1"/>
  <c r="N280" i="5"/>
  <c r="O280" i="5" s="1"/>
  <c r="N285" i="5"/>
  <c r="O285" i="5" s="1"/>
  <c r="N293" i="5"/>
  <c r="O293" i="5" s="1"/>
  <c r="K299" i="5"/>
  <c r="K315" i="5"/>
  <c r="K331" i="5"/>
  <c r="K339" i="5"/>
  <c r="N380" i="5"/>
  <c r="O380" i="5" s="1"/>
  <c r="N388" i="5"/>
  <c r="O388" i="5" s="1"/>
  <c r="N412" i="5"/>
  <c r="O412" i="5" s="1"/>
  <c r="N415" i="5"/>
  <c r="O415" i="5" s="1"/>
  <c r="N436" i="5"/>
  <c r="O436" i="5" s="1"/>
  <c r="N455" i="5"/>
  <c r="O455" i="5" s="1"/>
  <c r="K458" i="5"/>
  <c r="K474" i="5"/>
  <c r="K482" i="5"/>
  <c r="N508" i="5"/>
  <c r="O508" i="5" s="1"/>
  <c r="K511" i="5"/>
  <c r="K519" i="5"/>
  <c r="K611" i="5"/>
  <c r="N618" i="5"/>
  <c r="O618" i="5" s="1"/>
  <c r="K632" i="5"/>
  <c r="K637" i="5"/>
  <c r="K658" i="5"/>
  <c r="K682" i="5"/>
  <c r="N695" i="5"/>
  <c r="O695" i="5" s="1"/>
  <c r="N700" i="5"/>
  <c r="O700" i="5" s="1"/>
  <c r="N871" i="5"/>
  <c r="O871" i="5" s="1"/>
  <c r="N897" i="5"/>
  <c r="O897" i="5" s="1"/>
  <c r="N931" i="5"/>
  <c r="O931" i="5" s="1"/>
  <c r="N946" i="5"/>
  <c r="O946" i="5" s="1"/>
  <c r="N977" i="5"/>
  <c r="O977" i="5" s="1"/>
  <c r="N1020" i="5"/>
  <c r="O1020" i="5" s="1"/>
  <c r="N1047" i="5"/>
  <c r="O1047" i="5" s="1"/>
  <c r="N1189" i="5"/>
  <c r="O1189" i="5" s="1"/>
  <c r="N1200" i="5"/>
  <c r="O1200" i="5" s="1"/>
  <c r="N1257" i="5"/>
  <c r="O1257" i="5" s="1"/>
  <c r="N1261" i="5"/>
  <c r="O1261" i="5" s="1"/>
  <c r="N1265" i="5"/>
  <c r="O1265" i="5" s="1"/>
  <c r="N1289" i="5"/>
  <c r="O1289" i="5" s="1"/>
  <c r="N942" i="5"/>
  <c r="O942" i="5" s="1"/>
  <c r="N256" i="5"/>
  <c r="O256" i="5" s="1"/>
  <c r="N38" i="5"/>
  <c r="O38" i="5" s="1"/>
  <c r="N192" i="5"/>
  <c r="O192" i="5" s="1"/>
  <c r="K203" i="5"/>
  <c r="K521" i="5"/>
  <c r="N790" i="5"/>
  <c r="O790" i="5" s="1"/>
  <c r="N1027" i="5"/>
  <c r="O1027" i="5" s="1"/>
  <c r="K29" i="5"/>
  <c r="K34" i="5"/>
  <c r="K37" i="5"/>
  <c r="K45" i="5"/>
  <c r="N92" i="5"/>
  <c r="O92" i="5" s="1"/>
  <c r="K95" i="5"/>
  <c r="N132" i="5"/>
  <c r="O132" i="5" s="1"/>
  <c r="K138" i="5"/>
  <c r="N148" i="5"/>
  <c r="O148" i="5" s="1"/>
  <c r="N156" i="5"/>
  <c r="O156" i="5" s="1"/>
  <c r="K188" i="5"/>
  <c r="K191" i="5"/>
  <c r="N209" i="5"/>
  <c r="O209" i="5" s="1"/>
  <c r="K223" i="5"/>
  <c r="N236" i="5"/>
  <c r="O236" i="5" s="1"/>
  <c r="K289" i="5"/>
  <c r="N294" i="5"/>
  <c r="O294" i="5" s="1"/>
  <c r="K297" i="5"/>
  <c r="K305" i="5"/>
  <c r="N310" i="5"/>
  <c r="O310" i="5" s="1"/>
  <c r="K326" i="5"/>
  <c r="N339" i="5"/>
  <c r="O339" i="5" s="1"/>
  <c r="K368" i="5"/>
  <c r="N437" i="5"/>
  <c r="O437" i="5" s="1"/>
  <c r="N511" i="5"/>
  <c r="O511" i="5" s="1"/>
  <c r="K533" i="5"/>
  <c r="N538" i="5"/>
  <c r="O538" i="5" s="1"/>
  <c r="K661" i="5"/>
  <c r="K664" i="5"/>
  <c r="K709" i="5"/>
  <c r="N711" i="5"/>
  <c r="O711" i="5" s="1"/>
  <c r="N723" i="5"/>
  <c r="O723" i="5" s="1"/>
  <c r="N734" i="5"/>
  <c r="O734" i="5" s="1"/>
  <c r="N791" i="5"/>
  <c r="O791" i="5" s="1"/>
  <c r="N798" i="5"/>
  <c r="O798" i="5" s="1"/>
  <c r="N821" i="5"/>
  <c r="O821" i="5" s="1"/>
  <c r="N833" i="5"/>
  <c r="O833" i="5" s="1"/>
  <c r="N879" i="5"/>
  <c r="O879" i="5" s="1"/>
  <c r="N906" i="5"/>
  <c r="O906" i="5" s="1"/>
  <c r="N963" i="5"/>
  <c r="O963" i="5" s="1"/>
  <c r="N971" i="5"/>
  <c r="O971" i="5" s="1"/>
  <c r="N1064" i="5"/>
  <c r="O1064" i="5" s="1"/>
  <c r="N1079" i="5"/>
  <c r="O1079" i="5" s="1"/>
  <c r="N1083" i="5"/>
  <c r="O1083" i="5" s="1"/>
  <c r="N1111" i="5"/>
  <c r="O1111" i="5" s="1"/>
  <c r="N1147" i="5"/>
  <c r="O1147" i="5" s="1"/>
  <c r="N1186" i="5"/>
  <c r="O1186" i="5" s="1"/>
  <c r="N1205" i="5"/>
  <c r="O1205" i="5" s="1"/>
  <c r="N1262" i="5"/>
  <c r="O1262" i="5" s="1"/>
  <c r="N1290" i="5"/>
  <c r="O1290" i="5" s="1"/>
  <c r="N1151" i="5"/>
  <c r="O1151" i="5" s="1"/>
  <c r="N1221" i="5"/>
  <c r="O1221" i="5" s="1"/>
  <c r="N1232" i="5"/>
  <c r="O1232" i="5" s="1"/>
  <c r="N1243" i="5"/>
  <c r="O1243" i="5" s="1"/>
  <c r="N99" i="5"/>
  <c r="O99" i="5" s="1"/>
  <c r="N274" i="5"/>
  <c r="O274" i="5" s="1"/>
  <c r="N8" i="5"/>
  <c r="O8" i="5" s="1"/>
  <c r="K19" i="5"/>
  <c r="K27" i="5"/>
  <c r="N45" i="5"/>
  <c r="O45" i="5" s="1"/>
  <c r="K56" i="5"/>
  <c r="N66" i="5"/>
  <c r="O66" i="5" s="1"/>
  <c r="K128" i="5"/>
  <c r="N191" i="5"/>
  <c r="O191" i="5" s="1"/>
  <c r="K197" i="5"/>
  <c r="K221" i="5"/>
  <c r="K229" i="5"/>
  <c r="K234" i="5"/>
  <c r="N305" i="5"/>
  <c r="O305" i="5" s="1"/>
  <c r="N350" i="5"/>
  <c r="O350" i="5" s="1"/>
  <c r="K358" i="5"/>
  <c r="N368" i="5"/>
  <c r="O368" i="5" s="1"/>
  <c r="K371" i="5"/>
  <c r="K374" i="5"/>
  <c r="K430" i="5"/>
  <c r="K454" i="5"/>
  <c r="K459" i="5"/>
  <c r="K462" i="5"/>
  <c r="K486" i="5"/>
  <c r="K494" i="5"/>
  <c r="K547" i="5"/>
  <c r="N562" i="5"/>
  <c r="O562" i="5" s="1"/>
  <c r="K565" i="5"/>
  <c r="K568" i="5"/>
  <c r="K646" i="5"/>
  <c r="N648" i="5"/>
  <c r="O648" i="5" s="1"/>
  <c r="N735" i="5"/>
  <c r="O735" i="5" s="1"/>
  <c r="N799" i="5"/>
  <c r="O799" i="5" s="1"/>
  <c r="N803" i="5"/>
  <c r="O803" i="5" s="1"/>
  <c r="N850" i="5"/>
  <c r="O850" i="5" s="1"/>
  <c r="N933" i="5"/>
  <c r="O933" i="5" s="1"/>
  <c r="N975" i="5"/>
  <c r="O975" i="5" s="1"/>
  <c r="N1010" i="5"/>
  <c r="O1010" i="5" s="1"/>
  <c r="K38" i="5"/>
  <c r="K91" i="5"/>
  <c r="N96" i="5"/>
  <c r="O96" i="5" s="1"/>
  <c r="K131" i="5"/>
  <c r="N136" i="5"/>
  <c r="O136" i="5" s="1"/>
  <c r="N176" i="5"/>
  <c r="O176" i="5" s="1"/>
  <c r="K216" i="5"/>
  <c r="K298" i="5"/>
  <c r="N303" i="5"/>
  <c r="O303" i="5" s="1"/>
  <c r="N311" i="5"/>
  <c r="O311" i="5" s="1"/>
  <c r="K322" i="5"/>
  <c r="K330" i="5"/>
  <c r="N335" i="5"/>
  <c r="O335" i="5" s="1"/>
  <c r="N355" i="5"/>
  <c r="O355" i="5" s="1"/>
  <c r="K361" i="5"/>
  <c r="N406" i="5"/>
  <c r="O406" i="5" s="1"/>
  <c r="N414" i="5"/>
  <c r="O414" i="5" s="1"/>
  <c r="K497" i="5"/>
  <c r="K510" i="5"/>
  <c r="K526" i="5"/>
  <c r="N531" i="5"/>
  <c r="O531" i="5" s="1"/>
  <c r="N739" i="5"/>
  <c r="O739" i="5" s="1"/>
  <c r="N746" i="5"/>
  <c r="O746" i="5" s="1"/>
  <c r="N1096" i="5"/>
  <c r="O1096" i="5" s="1"/>
  <c r="N72" i="5"/>
  <c r="O72" i="5" s="1"/>
  <c r="N180" i="5"/>
  <c r="O180" i="5" s="1"/>
  <c r="N225" i="5"/>
  <c r="O225" i="5" s="1"/>
  <c r="N594" i="5"/>
  <c r="O594" i="5" s="1"/>
  <c r="N870" i="5"/>
  <c r="O870" i="5" s="1"/>
  <c r="K117" i="5"/>
  <c r="N261" i="5"/>
  <c r="O261" i="5" s="1"/>
  <c r="K387" i="5"/>
  <c r="N416" i="5"/>
  <c r="O416" i="5" s="1"/>
  <c r="N479" i="5"/>
  <c r="O479" i="5" s="1"/>
  <c r="N80" i="5"/>
  <c r="O80" i="5" s="1"/>
  <c r="N114" i="5"/>
  <c r="O114" i="5" s="1"/>
  <c r="N143" i="5"/>
  <c r="O143" i="5" s="1"/>
  <c r="N204" i="5"/>
  <c r="O204" i="5" s="1"/>
  <c r="N376" i="5"/>
  <c r="O376" i="5" s="1"/>
  <c r="N267" i="5"/>
  <c r="O267" i="5" s="1"/>
  <c r="N374" i="5"/>
  <c r="O374" i="5" s="1"/>
  <c r="K390" i="5"/>
  <c r="K398" i="5"/>
  <c r="N13" i="5"/>
  <c r="O13" i="5" s="1"/>
  <c r="K24" i="5"/>
  <c r="K42" i="5"/>
  <c r="K55" i="5"/>
  <c r="N81" i="5"/>
  <c r="O81" i="5" s="1"/>
  <c r="N107" i="5"/>
  <c r="O107" i="5" s="1"/>
  <c r="N123" i="5"/>
  <c r="O123" i="5" s="1"/>
  <c r="N144" i="5"/>
  <c r="O144" i="5" s="1"/>
  <c r="N160" i="5"/>
  <c r="O160" i="5" s="1"/>
  <c r="K171" i="5"/>
  <c r="N194" i="5"/>
  <c r="O194" i="5" s="1"/>
  <c r="N226" i="5"/>
  <c r="O226" i="5" s="1"/>
  <c r="N270" i="5"/>
  <c r="O270" i="5" s="1"/>
  <c r="N275" i="5"/>
  <c r="O275" i="5" s="1"/>
  <c r="N361" i="5"/>
  <c r="O361" i="5" s="1"/>
  <c r="N422" i="5"/>
  <c r="O422" i="5" s="1"/>
  <c r="N430" i="5"/>
  <c r="O430" i="5" s="1"/>
  <c r="N495" i="5"/>
  <c r="O495" i="5" s="1"/>
  <c r="K574" i="5"/>
  <c r="N595" i="5"/>
  <c r="O595" i="5" s="1"/>
  <c r="N609" i="5"/>
  <c r="O609" i="5" s="1"/>
  <c r="K617" i="5"/>
  <c r="K633" i="5"/>
  <c r="K700" i="5"/>
  <c r="N849" i="5"/>
  <c r="O849" i="5" s="1"/>
  <c r="K215" i="5"/>
  <c r="N199" i="5"/>
  <c r="O199" i="5" s="1"/>
  <c r="N327" i="5"/>
  <c r="O327" i="5" s="1"/>
  <c r="N411" i="5"/>
  <c r="O411" i="5" s="1"/>
  <c r="N505" i="5"/>
  <c r="O505" i="5" s="1"/>
  <c r="N932" i="5"/>
  <c r="O932" i="5" s="1"/>
  <c r="N1060" i="5"/>
  <c r="O1060" i="5" s="1"/>
  <c r="K1060" i="5"/>
  <c r="N197" i="5"/>
  <c r="O197" i="5" s="1"/>
  <c r="N200" i="5"/>
  <c r="O200" i="5" s="1"/>
  <c r="N208" i="5"/>
  <c r="O208" i="5" s="1"/>
  <c r="K219" i="5"/>
  <c r="K224" i="5"/>
  <c r="K227" i="5"/>
  <c r="N229" i="5"/>
  <c r="O229" i="5" s="1"/>
  <c r="N232" i="5"/>
  <c r="O232" i="5" s="1"/>
  <c r="N273" i="5"/>
  <c r="O273" i="5" s="1"/>
  <c r="N343" i="5"/>
  <c r="O343" i="5" s="1"/>
  <c r="N438" i="5"/>
  <c r="O438" i="5" s="1"/>
  <c r="K441" i="5"/>
  <c r="K496" i="5"/>
  <c r="K501" i="5"/>
  <c r="N506" i="5"/>
  <c r="O506" i="5" s="1"/>
  <c r="K509" i="5"/>
  <c r="K525" i="5"/>
  <c r="N543" i="5"/>
  <c r="O543" i="5" s="1"/>
  <c r="K572" i="5"/>
  <c r="K580" i="5"/>
  <c r="N590" i="5"/>
  <c r="O590" i="5" s="1"/>
  <c r="K598" i="5"/>
  <c r="N607" i="5"/>
  <c r="O607" i="5" s="1"/>
  <c r="N620" i="5"/>
  <c r="O620" i="5" s="1"/>
  <c r="K623" i="5"/>
  <c r="N625" i="5"/>
  <c r="O625" i="5" s="1"/>
  <c r="N641" i="5"/>
  <c r="O641" i="5" s="1"/>
  <c r="K669" i="5"/>
  <c r="N758" i="5"/>
  <c r="O758" i="5" s="1"/>
  <c r="K109" i="5"/>
  <c r="K154" i="5"/>
  <c r="N818" i="5"/>
  <c r="O818" i="5" s="1"/>
  <c r="N67" i="5"/>
  <c r="O67" i="5" s="1"/>
  <c r="N88" i="5"/>
  <c r="O88" i="5" s="1"/>
  <c r="N122" i="5"/>
  <c r="O122" i="5" s="1"/>
  <c r="N175" i="5"/>
  <c r="O175" i="5" s="1"/>
  <c r="N6" i="5"/>
  <c r="O6" i="5" s="1"/>
  <c r="N14" i="5"/>
  <c r="O14" i="5" s="1"/>
  <c r="N22" i="5"/>
  <c r="O22" i="5" s="1"/>
  <c r="N30" i="5"/>
  <c r="O30" i="5" s="1"/>
  <c r="N35" i="5"/>
  <c r="O35" i="5" s="1"/>
  <c r="N48" i="5"/>
  <c r="O48" i="5" s="1"/>
  <c r="K64" i="5"/>
  <c r="K67" i="5"/>
  <c r="K72" i="5"/>
  <c r="K80" i="5"/>
  <c r="K85" i="5"/>
  <c r="K88" i="5"/>
  <c r="K159" i="5"/>
  <c r="K164" i="5"/>
  <c r="K175" i="5"/>
  <c r="K201" i="5"/>
  <c r="N211" i="5"/>
  <c r="O211" i="5" s="1"/>
  <c r="N219" i="5"/>
  <c r="O219" i="5" s="1"/>
  <c r="K269" i="5"/>
  <c r="K303" i="5"/>
  <c r="K321" i="5"/>
  <c r="K347" i="5"/>
  <c r="N362" i="5"/>
  <c r="O362" i="5" s="1"/>
  <c r="K410" i="5"/>
  <c r="N431" i="5"/>
  <c r="O431" i="5" s="1"/>
  <c r="N439" i="5"/>
  <c r="O439" i="5" s="1"/>
  <c r="K442" i="5"/>
  <c r="N465" i="5"/>
  <c r="O465" i="5" s="1"/>
  <c r="K523" i="5"/>
  <c r="K549" i="5"/>
  <c r="N759" i="5"/>
  <c r="O759" i="5" s="1"/>
  <c r="K705" i="5"/>
  <c r="N713" i="5"/>
  <c r="O713" i="5" s="1"/>
  <c r="N863" i="5"/>
  <c r="O863" i="5" s="1"/>
  <c r="N948" i="5"/>
  <c r="O948" i="5" s="1"/>
  <c r="N952" i="5"/>
  <c r="O952" i="5" s="1"/>
  <c r="N1061" i="5"/>
  <c r="O1061" i="5" s="1"/>
  <c r="N1080" i="5"/>
  <c r="O1080" i="5" s="1"/>
  <c r="N1087" i="5"/>
  <c r="O1087" i="5" s="1"/>
  <c r="N1123" i="5"/>
  <c r="O1123" i="5" s="1"/>
  <c r="N1146" i="5"/>
  <c r="O1146" i="5" s="1"/>
  <c r="N1152" i="5"/>
  <c r="O1152" i="5" s="1"/>
  <c r="N1266" i="5"/>
  <c r="O1266" i="5" s="1"/>
  <c r="N1282" i="5"/>
  <c r="O1282" i="5" s="1"/>
  <c r="N914" i="5"/>
  <c r="O914" i="5" s="1"/>
  <c r="N970" i="5"/>
  <c r="O970" i="5" s="1"/>
  <c r="N1091" i="5"/>
  <c r="O1091" i="5" s="1"/>
  <c r="N1137" i="5"/>
  <c r="O1137" i="5" s="1"/>
  <c r="N1241" i="5"/>
  <c r="O1241" i="5" s="1"/>
  <c r="N1286" i="5"/>
  <c r="O1286" i="5" s="1"/>
  <c r="N1297" i="5"/>
  <c r="O1297" i="5" s="1"/>
  <c r="N1235" i="5"/>
  <c r="O1235" i="5" s="1"/>
  <c r="N965" i="5"/>
  <c r="O965" i="5" s="1"/>
  <c r="K2" i="5"/>
  <c r="K5" i="5"/>
  <c r="N15" i="5"/>
  <c r="O15" i="5" s="1"/>
  <c r="N36" i="5"/>
  <c r="O36" i="5" s="1"/>
  <c r="K60" i="5"/>
  <c r="N62" i="5"/>
  <c r="O62" i="5" s="1"/>
  <c r="K73" i="5"/>
  <c r="N75" i="5"/>
  <c r="O75" i="5" s="1"/>
  <c r="N112" i="5"/>
  <c r="O112" i="5" s="1"/>
  <c r="K120" i="5"/>
  <c r="K123" i="5"/>
  <c r="N130" i="5"/>
  <c r="O130" i="5" s="1"/>
  <c r="N138" i="5"/>
  <c r="O138" i="5" s="1"/>
  <c r="N162" i="5"/>
  <c r="O162" i="5" s="1"/>
  <c r="N170" i="5"/>
  <c r="O170" i="5" s="1"/>
  <c r="N188" i="5"/>
  <c r="O188" i="5" s="1"/>
  <c r="K194" i="5"/>
  <c r="K204" i="5"/>
  <c r="K217" i="5"/>
  <c r="N222" i="5"/>
  <c r="O222" i="5" s="1"/>
  <c r="K261" i="5"/>
  <c r="N268" i="5"/>
  <c r="O268" i="5" s="1"/>
  <c r="K271" i="5"/>
  <c r="K274" i="5"/>
  <c r="N289" i="5"/>
  <c r="O289" i="5" s="1"/>
  <c r="K334" i="5"/>
  <c r="N346" i="5"/>
  <c r="O346" i="5" s="1"/>
  <c r="N356" i="5"/>
  <c r="O356" i="5" s="1"/>
  <c r="N364" i="5"/>
  <c r="O364" i="5" s="1"/>
  <c r="N372" i="5"/>
  <c r="O372" i="5" s="1"/>
  <c r="K375" i="5"/>
  <c r="K407" i="5"/>
  <c r="N420" i="5"/>
  <c r="O420" i="5" s="1"/>
  <c r="K438" i="5"/>
  <c r="K451" i="5"/>
  <c r="N482" i="5"/>
  <c r="O482" i="5" s="1"/>
  <c r="N484" i="5"/>
  <c r="O484" i="5" s="1"/>
  <c r="N518" i="5"/>
  <c r="O518" i="5" s="1"/>
  <c r="N526" i="5"/>
  <c r="O526" i="5" s="1"/>
  <c r="K529" i="5"/>
  <c r="N572" i="5"/>
  <c r="O572" i="5" s="1"/>
  <c r="K601" i="5"/>
  <c r="N649" i="5"/>
  <c r="O649" i="5" s="1"/>
  <c r="K652" i="5"/>
  <c r="K657" i="5"/>
  <c r="K694" i="5"/>
  <c r="N737" i="5"/>
  <c r="O737" i="5" s="1"/>
  <c r="N769" i="5"/>
  <c r="O769" i="5" s="1"/>
  <c r="N889" i="5"/>
  <c r="O889" i="5" s="1"/>
  <c r="N925" i="5"/>
  <c r="O925" i="5" s="1"/>
  <c r="K965" i="5"/>
  <c r="N1004" i="5"/>
  <c r="O1004" i="5" s="1"/>
  <c r="N1051" i="5"/>
  <c r="O1051" i="5" s="1"/>
  <c r="N1067" i="5"/>
  <c r="O1067" i="5" s="1"/>
  <c r="N1075" i="5"/>
  <c r="O1075" i="5" s="1"/>
  <c r="N1103" i="5"/>
  <c r="O1103" i="5" s="1"/>
  <c r="N1128" i="5"/>
  <c r="O1128" i="5" s="1"/>
  <c r="N1132" i="5"/>
  <c r="O1132" i="5" s="1"/>
  <c r="N1138" i="5"/>
  <c r="O1138" i="5" s="1"/>
  <c r="N1141" i="5"/>
  <c r="O1141" i="5" s="1"/>
  <c r="N1187" i="5"/>
  <c r="O1187" i="5" s="1"/>
  <c r="N1202" i="5"/>
  <c r="O1202" i="5" s="1"/>
  <c r="N1210" i="5"/>
  <c r="O1210" i="5" s="1"/>
  <c r="N1242" i="5"/>
  <c r="O1242" i="5" s="1"/>
  <c r="N890" i="5"/>
  <c r="O890" i="5" s="1"/>
  <c r="N1009" i="5"/>
  <c r="O1009" i="5" s="1"/>
  <c r="N1139" i="5"/>
  <c r="O1139" i="5" s="1"/>
  <c r="N876" i="5"/>
  <c r="O876" i="5" s="1"/>
  <c r="K6" i="5"/>
  <c r="K14" i="5"/>
  <c r="N19" i="5"/>
  <c r="O19" i="5" s="1"/>
  <c r="N37" i="5"/>
  <c r="O37" i="5" s="1"/>
  <c r="K48" i="5"/>
  <c r="K61" i="5"/>
  <c r="K79" i="5"/>
  <c r="K87" i="5"/>
  <c r="N110" i="5"/>
  <c r="O110" i="5" s="1"/>
  <c r="N118" i="5"/>
  <c r="O118" i="5" s="1"/>
  <c r="N139" i="5"/>
  <c r="O139" i="5" s="1"/>
  <c r="N142" i="5"/>
  <c r="O142" i="5" s="1"/>
  <c r="N155" i="5"/>
  <c r="O155" i="5" s="1"/>
  <c r="N158" i="5"/>
  <c r="O158" i="5" s="1"/>
  <c r="K187" i="5"/>
  <c r="K213" i="5"/>
  <c r="N220" i="5"/>
  <c r="O220" i="5" s="1"/>
  <c r="N228" i="5"/>
  <c r="O228" i="5" s="1"/>
  <c r="N264" i="5"/>
  <c r="O264" i="5" s="1"/>
  <c r="N269" i="5"/>
  <c r="O269" i="5" s="1"/>
  <c r="K288" i="5"/>
  <c r="N298" i="5"/>
  <c r="O298" i="5" s="1"/>
  <c r="K327" i="5"/>
  <c r="N329" i="5"/>
  <c r="O329" i="5" s="1"/>
  <c r="N373" i="5"/>
  <c r="O373" i="5" s="1"/>
  <c r="N405" i="5"/>
  <c r="O405" i="5" s="1"/>
  <c r="N444" i="5"/>
  <c r="O444" i="5" s="1"/>
  <c r="N454" i="5"/>
  <c r="O454" i="5" s="1"/>
  <c r="N457" i="5"/>
  <c r="O457" i="5" s="1"/>
  <c r="N459" i="5"/>
  <c r="O459" i="5" s="1"/>
  <c r="N498" i="5"/>
  <c r="O498" i="5" s="1"/>
  <c r="K506" i="5"/>
  <c r="N519" i="5"/>
  <c r="O519" i="5" s="1"/>
  <c r="N524" i="5"/>
  <c r="O524" i="5" s="1"/>
  <c r="K530" i="5"/>
  <c r="N532" i="5"/>
  <c r="O532" i="5" s="1"/>
  <c r="K535" i="5"/>
  <c r="K579" i="5"/>
  <c r="K595" i="5"/>
  <c r="K599" i="5"/>
  <c r="K609" i="5"/>
  <c r="K653" i="5"/>
  <c r="N673" i="5"/>
  <c r="O673" i="5" s="1"/>
  <c r="K687" i="5"/>
  <c r="N694" i="5"/>
  <c r="O694" i="5" s="1"/>
  <c r="K702" i="5"/>
  <c r="N716" i="5"/>
  <c r="O716" i="5" s="1"/>
  <c r="N898" i="5"/>
  <c r="O898" i="5" s="1"/>
  <c r="N902" i="5"/>
  <c r="O902" i="5" s="1"/>
  <c r="N983" i="5"/>
  <c r="O983" i="5" s="1"/>
  <c r="N987" i="5"/>
  <c r="O987" i="5" s="1"/>
  <c r="N1013" i="5"/>
  <c r="O1013" i="5" s="1"/>
  <c r="N1090" i="5"/>
  <c r="O1090" i="5" s="1"/>
  <c r="N1122" i="5"/>
  <c r="O1122" i="5" s="1"/>
  <c r="N1181" i="5"/>
  <c r="O1181" i="5" s="1"/>
  <c r="N1226" i="5"/>
  <c r="O1226" i="5" s="1"/>
  <c r="N1240" i="5"/>
  <c r="O1240" i="5" s="1"/>
  <c r="L3" i="1"/>
  <c r="O3" i="1" s="1"/>
  <c r="L11" i="1"/>
  <c r="O11" i="1" s="1"/>
  <c r="L19" i="1"/>
  <c r="O19" i="1" s="1"/>
  <c r="L27" i="1"/>
  <c r="O27" i="1" s="1"/>
  <c r="L35" i="1"/>
  <c r="O35" i="1" s="1"/>
  <c r="L43" i="1"/>
  <c r="O43" i="1" s="1"/>
  <c r="L51" i="1"/>
  <c r="O51" i="1" s="1"/>
  <c r="L59" i="1"/>
  <c r="O59" i="1" s="1"/>
  <c r="L67" i="1"/>
  <c r="O67" i="1" s="1"/>
  <c r="L75" i="1"/>
  <c r="O75" i="1" s="1"/>
  <c r="L83" i="1"/>
  <c r="O83" i="1" s="1"/>
  <c r="L91" i="1"/>
  <c r="O91" i="1" s="1"/>
  <c r="L99" i="1"/>
  <c r="O99" i="1" s="1"/>
  <c r="L107" i="1"/>
  <c r="O107" i="1" s="1"/>
  <c r="L115" i="1"/>
  <c r="O115" i="1" s="1"/>
  <c r="L123" i="1"/>
  <c r="O123" i="1" s="1"/>
  <c r="L131" i="1"/>
  <c r="O131" i="1" s="1"/>
  <c r="L139" i="1"/>
  <c r="O139" i="1" s="1"/>
  <c r="L147" i="1"/>
  <c r="O147" i="1" s="1"/>
  <c r="L155" i="1"/>
  <c r="O155" i="1" s="1"/>
  <c r="L163" i="1"/>
  <c r="O163" i="1" s="1"/>
  <c r="L171" i="1"/>
  <c r="O171" i="1" s="1"/>
  <c r="L179" i="1"/>
  <c r="O179" i="1" s="1"/>
  <c r="L187" i="1"/>
  <c r="O187" i="1" s="1"/>
  <c r="L195" i="1"/>
  <c r="O195" i="1" s="1"/>
  <c r="L203" i="1"/>
  <c r="O203" i="1" s="1"/>
  <c r="L211" i="1"/>
  <c r="O211" i="1" s="1"/>
  <c r="L219" i="1"/>
  <c r="O219" i="1" s="1"/>
  <c r="L227" i="1"/>
  <c r="O227" i="1" s="1"/>
  <c r="L235" i="1"/>
  <c r="O235" i="1" s="1"/>
  <c r="L243" i="1"/>
  <c r="O243" i="1" s="1"/>
  <c r="L251" i="1"/>
  <c r="O251" i="1" s="1"/>
  <c r="L259" i="1"/>
  <c r="O259" i="1" s="1"/>
  <c r="L267" i="1"/>
  <c r="O267" i="1" s="1"/>
  <c r="L275" i="1"/>
  <c r="O275" i="1" s="1"/>
  <c r="L283" i="1"/>
  <c r="O283" i="1" s="1"/>
  <c r="L291" i="1"/>
  <c r="O291" i="1" s="1"/>
  <c r="L4" i="1"/>
  <c r="O4" i="1" s="1"/>
  <c r="L12" i="1"/>
  <c r="O12" i="1" s="1"/>
  <c r="L20" i="1"/>
  <c r="O20" i="1" s="1"/>
  <c r="L28" i="1"/>
  <c r="O28" i="1" s="1"/>
  <c r="L36" i="1"/>
  <c r="O36" i="1" s="1"/>
  <c r="L44" i="1"/>
  <c r="O44" i="1" s="1"/>
  <c r="L52" i="1"/>
  <c r="O52" i="1" s="1"/>
  <c r="L60" i="1"/>
  <c r="O60" i="1" s="1"/>
  <c r="L68" i="1"/>
  <c r="O68" i="1" s="1"/>
  <c r="L76" i="1"/>
  <c r="O76" i="1" s="1"/>
  <c r="L84" i="1"/>
  <c r="O84" i="1" s="1"/>
  <c r="L92" i="1"/>
  <c r="O92" i="1" s="1"/>
  <c r="L100" i="1"/>
  <c r="O100" i="1" s="1"/>
  <c r="L108" i="1"/>
  <c r="O108" i="1" s="1"/>
  <c r="L116" i="1"/>
  <c r="O116" i="1" s="1"/>
  <c r="L124" i="1"/>
  <c r="O124" i="1" s="1"/>
  <c r="L132" i="1"/>
  <c r="O132" i="1" s="1"/>
  <c r="L140" i="1"/>
  <c r="O140" i="1" s="1"/>
  <c r="L148" i="1"/>
  <c r="O148" i="1" s="1"/>
  <c r="L156" i="1"/>
  <c r="O156" i="1" s="1"/>
  <c r="L164" i="1"/>
  <c r="O164" i="1" s="1"/>
  <c r="L172" i="1"/>
  <c r="O172" i="1" s="1"/>
  <c r="L180" i="1"/>
  <c r="O180" i="1" s="1"/>
  <c r="L188" i="1"/>
  <c r="O188" i="1" s="1"/>
  <c r="L196" i="1"/>
  <c r="O196" i="1" s="1"/>
  <c r="L204" i="1"/>
  <c r="O204" i="1" s="1"/>
  <c r="L212" i="1"/>
  <c r="O212" i="1" s="1"/>
  <c r="L220" i="1"/>
  <c r="O220" i="1" s="1"/>
  <c r="L228" i="1"/>
  <c r="O228" i="1" s="1"/>
  <c r="L236" i="1"/>
  <c r="O236" i="1" s="1"/>
  <c r="L244" i="1"/>
  <c r="O244" i="1" s="1"/>
  <c r="L252" i="1"/>
  <c r="O252" i="1" s="1"/>
  <c r="L260" i="1"/>
  <c r="O260" i="1" s="1"/>
  <c r="L268" i="1"/>
  <c r="O268" i="1" s="1"/>
  <c r="L276" i="1"/>
  <c r="O276" i="1" s="1"/>
  <c r="L284" i="1"/>
  <c r="O284" i="1" s="1"/>
  <c r="L292" i="1"/>
  <c r="O292" i="1" s="1"/>
  <c r="L5" i="1"/>
  <c r="O5" i="1" s="1"/>
  <c r="L13" i="1"/>
  <c r="O13" i="1" s="1"/>
  <c r="L21" i="1"/>
  <c r="O21" i="1" s="1"/>
  <c r="L29" i="1"/>
  <c r="O29" i="1" s="1"/>
  <c r="L37" i="1"/>
  <c r="O37" i="1" s="1"/>
  <c r="L45" i="1"/>
  <c r="O45" i="1" s="1"/>
  <c r="L53" i="1"/>
  <c r="O53" i="1" s="1"/>
  <c r="L61" i="1"/>
  <c r="O61" i="1" s="1"/>
  <c r="L69" i="1"/>
  <c r="O69" i="1" s="1"/>
  <c r="L77" i="1"/>
  <c r="O77" i="1" s="1"/>
  <c r="L85" i="1"/>
  <c r="O85" i="1" s="1"/>
  <c r="L93" i="1"/>
  <c r="O93" i="1" s="1"/>
  <c r="L101" i="1"/>
  <c r="O101" i="1" s="1"/>
  <c r="L109" i="1"/>
  <c r="O109" i="1" s="1"/>
  <c r="L117" i="1"/>
  <c r="O117" i="1" s="1"/>
  <c r="L125" i="1"/>
  <c r="O125" i="1" s="1"/>
  <c r="L133" i="1"/>
  <c r="O133" i="1" s="1"/>
  <c r="L141" i="1"/>
  <c r="O141" i="1" s="1"/>
  <c r="L149" i="1"/>
  <c r="O149" i="1" s="1"/>
  <c r="L157" i="1"/>
  <c r="O157" i="1" s="1"/>
  <c r="L165" i="1"/>
  <c r="O165" i="1" s="1"/>
  <c r="L173" i="1"/>
  <c r="O173" i="1" s="1"/>
  <c r="L181" i="1"/>
  <c r="O181" i="1" s="1"/>
  <c r="L189" i="1"/>
  <c r="O189" i="1" s="1"/>
  <c r="L197" i="1"/>
  <c r="O197" i="1" s="1"/>
  <c r="L205" i="1"/>
  <c r="O205" i="1" s="1"/>
  <c r="L213" i="1"/>
  <c r="O213" i="1" s="1"/>
  <c r="L221" i="1"/>
  <c r="O221" i="1" s="1"/>
  <c r="L229" i="1"/>
  <c r="O229" i="1" s="1"/>
  <c r="L237" i="1"/>
  <c r="O237" i="1" s="1"/>
  <c r="L245" i="1"/>
  <c r="O245" i="1" s="1"/>
  <c r="L253" i="1"/>
  <c r="O253" i="1" s="1"/>
  <c r="L261" i="1"/>
  <c r="O261" i="1" s="1"/>
  <c r="L269" i="1"/>
  <c r="O269" i="1" s="1"/>
  <c r="L277" i="1"/>
  <c r="O277" i="1" s="1"/>
  <c r="L285" i="1"/>
  <c r="O285" i="1" s="1"/>
  <c r="L293" i="1"/>
  <c r="O293" i="1" s="1"/>
  <c r="L6" i="1"/>
  <c r="O6" i="1" s="1"/>
  <c r="L14" i="1"/>
  <c r="O14" i="1" s="1"/>
  <c r="L22" i="1"/>
  <c r="O22" i="1" s="1"/>
  <c r="L30" i="1"/>
  <c r="O30" i="1" s="1"/>
  <c r="L38" i="1"/>
  <c r="O38" i="1" s="1"/>
  <c r="L46" i="1"/>
  <c r="O46" i="1" s="1"/>
  <c r="L54" i="1"/>
  <c r="O54" i="1" s="1"/>
  <c r="L62" i="1"/>
  <c r="O62" i="1" s="1"/>
  <c r="L70" i="1"/>
  <c r="O70" i="1" s="1"/>
  <c r="L78" i="1"/>
  <c r="O78" i="1" s="1"/>
  <c r="L86" i="1"/>
  <c r="O86" i="1" s="1"/>
  <c r="L94" i="1"/>
  <c r="O94" i="1" s="1"/>
  <c r="L102" i="1"/>
  <c r="O102" i="1" s="1"/>
  <c r="L110" i="1"/>
  <c r="O110" i="1" s="1"/>
  <c r="L118" i="1"/>
  <c r="O118" i="1" s="1"/>
  <c r="L126" i="1"/>
  <c r="O126" i="1" s="1"/>
  <c r="L134" i="1"/>
  <c r="O134" i="1" s="1"/>
  <c r="L142" i="1"/>
  <c r="O142" i="1" s="1"/>
  <c r="L150" i="1"/>
  <c r="O150" i="1" s="1"/>
  <c r="L158" i="1"/>
  <c r="O158" i="1" s="1"/>
  <c r="L166" i="1"/>
  <c r="O166" i="1" s="1"/>
  <c r="L174" i="1"/>
  <c r="O174" i="1" s="1"/>
  <c r="L182" i="1"/>
  <c r="O182" i="1" s="1"/>
  <c r="L190" i="1"/>
  <c r="O190" i="1" s="1"/>
  <c r="L198" i="1"/>
  <c r="O198" i="1" s="1"/>
  <c r="L206" i="1"/>
  <c r="O206" i="1" s="1"/>
  <c r="L214" i="1"/>
  <c r="O214" i="1" s="1"/>
  <c r="L222" i="1"/>
  <c r="O222" i="1" s="1"/>
  <c r="L230" i="1"/>
  <c r="O230" i="1" s="1"/>
  <c r="L238" i="1"/>
  <c r="O238" i="1" s="1"/>
  <c r="L246" i="1"/>
  <c r="O246" i="1" s="1"/>
  <c r="L254" i="1"/>
  <c r="O254" i="1" s="1"/>
  <c r="L262" i="1"/>
  <c r="O262" i="1" s="1"/>
  <c r="L270" i="1"/>
  <c r="O270" i="1" s="1"/>
  <c r="L278" i="1"/>
  <c r="O278" i="1" s="1"/>
  <c r="L286" i="1"/>
  <c r="O286" i="1" s="1"/>
  <c r="L294" i="1"/>
  <c r="O294" i="1" s="1"/>
  <c r="L7" i="1"/>
  <c r="O7" i="1" s="1"/>
  <c r="L15" i="1"/>
  <c r="O15" i="1" s="1"/>
  <c r="L23" i="1"/>
  <c r="O23" i="1" s="1"/>
  <c r="L31" i="1"/>
  <c r="O31" i="1" s="1"/>
  <c r="L39" i="1"/>
  <c r="O39" i="1" s="1"/>
  <c r="L47" i="1"/>
  <c r="O47" i="1" s="1"/>
  <c r="L55" i="1"/>
  <c r="O55" i="1" s="1"/>
  <c r="L63" i="1"/>
  <c r="O63" i="1" s="1"/>
  <c r="L71" i="1"/>
  <c r="O71" i="1" s="1"/>
  <c r="L79" i="1"/>
  <c r="O79" i="1" s="1"/>
  <c r="L87" i="1"/>
  <c r="O87" i="1" s="1"/>
  <c r="L95" i="1"/>
  <c r="O95" i="1" s="1"/>
  <c r="L103" i="1"/>
  <c r="O103" i="1" s="1"/>
  <c r="L111" i="1"/>
  <c r="O111" i="1" s="1"/>
  <c r="L119" i="1"/>
  <c r="O119" i="1" s="1"/>
  <c r="L127" i="1"/>
  <c r="O127" i="1" s="1"/>
  <c r="L135" i="1"/>
  <c r="O135" i="1" s="1"/>
  <c r="L143" i="1"/>
  <c r="O143" i="1" s="1"/>
  <c r="L151" i="1"/>
  <c r="O151" i="1" s="1"/>
  <c r="L159" i="1"/>
  <c r="O159" i="1" s="1"/>
  <c r="L167" i="1"/>
  <c r="O167" i="1" s="1"/>
  <c r="L175" i="1"/>
  <c r="O175" i="1" s="1"/>
  <c r="L183" i="1"/>
  <c r="O183" i="1" s="1"/>
  <c r="L191" i="1"/>
  <c r="O191" i="1" s="1"/>
  <c r="L199" i="1"/>
  <c r="O199" i="1" s="1"/>
  <c r="L207" i="1"/>
  <c r="O207" i="1" s="1"/>
  <c r="L215" i="1"/>
  <c r="O215" i="1" s="1"/>
  <c r="L223" i="1"/>
  <c r="O223" i="1" s="1"/>
  <c r="L231" i="1"/>
  <c r="O231" i="1" s="1"/>
  <c r="L239" i="1"/>
  <c r="O239" i="1" s="1"/>
  <c r="L247" i="1"/>
  <c r="O247" i="1" s="1"/>
  <c r="L255" i="1"/>
  <c r="O255" i="1" s="1"/>
  <c r="L263" i="1"/>
  <c r="O263" i="1" s="1"/>
  <c r="L271" i="1"/>
  <c r="O271" i="1" s="1"/>
  <c r="L279" i="1"/>
  <c r="O279" i="1" s="1"/>
  <c r="L287" i="1"/>
  <c r="O287" i="1" s="1"/>
  <c r="L295" i="1"/>
  <c r="O295" i="1" s="1"/>
  <c r="L8" i="1"/>
  <c r="O8" i="1" s="1"/>
  <c r="L16" i="1"/>
  <c r="O16" i="1" s="1"/>
  <c r="L24" i="1"/>
  <c r="O24" i="1" s="1"/>
  <c r="L32" i="1"/>
  <c r="O32" i="1" s="1"/>
  <c r="L40" i="1"/>
  <c r="O40" i="1" s="1"/>
  <c r="L48" i="1"/>
  <c r="O48" i="1" s="1"/>
  <c r="L56" i="1"/>
  <c r="O56" i="1" s="1"/>
  <c r="L64" i="1"/>
  <c r="O64" i="1" s="1"/>
  <c r="L72" i="1"/>
  <c r="O72" i="1" s="1"/>
  <c r="L80" i="1"/>
  <c r="O80" i="1" s="1"/>
  <c r="L88" i="1"/>
  <c r="O88" i="1" s="1"/>
  <c r="L96" i="1"/>
  <c r="O96" i="1" s="1"/>
  <c r="L104" i="1"/>
  <c r="O104" i="1" s="1"/>
  <c r="L112" i="1"/>
  <c r="O112" i="1" s="1"/>
  <c r="L120" i="1"/>
  <c r="O120" i="1" s="1"/>
  <c r="L128" i="1"/>
  <c r="O128" i="1" s="1"/>
  <c r="L136" i="1"/>
  <c r="O136" i="1" s="1"/>
  <c r="L144" i="1"/>
  <c r="O144" i="1" s="1"/>
  <c r="L152" i="1"/>
  <c r="O152" i="1" s="1"/>
  <c r="L160" i="1"/>
  <c r="O160" i="1" s="1"/>
  <c r="L168" i="1"/>
  <c r="O168" i="1" s="1"/>
  <c r="L176" i="1"/>
  <c r="O176" i="1" s="1"/>
  <c r="L184" i="1"/>
  <c r="O184" i="1" s="1"/>
  <c r="L192" i="1"/>
  <c r="O192" i="1" s="1"/>
  <c r="L200" i="1"/>
  <c r="O200" i="1" s="1"/>
  <c r="L208" i="1"/>
  <c r="O208" i="1" s="1"/>
  <c r="L216" i="1"/>
  <c r="O216" i="1" s="1"/>
  <c r="L224" i="1"/>
  <c r="O224" i="1" s="1"/>
  <c r="L232" i="1"/>
  <c r="O232" i="1" s="1"/>
  <c r="L240" i="1"/>
  <c r="O240" i="1" s="1"/>
  <c r="L248" i="1"/>
  <c r="O248" i="1" s="1"/>
  <c r="L256" i="1"/>
  <c r="O256" i="1" s="1"/>
  <c r="L264" i="1"/>
  <c r="O264" i="1" s="1"/>
  <c r="L272" i="1"/>
  <c r="O272" i="1" s="1"/>
  <c r="L280" i="1"/>
  <c r="O280" i="1" s="1"/>
  <c r="L288" i="1"/>
  <c r="O288" i="1" s="1"/>
  <c r="L9" i="1"/>
  <c r="O9" i="1" s="1"/>
  <c r="L17" i="1"/>
  <c r="O17" i="1" s="1"/>
  <c r="L25" i="1"/>
  <c r="O25" i="1" s="1"/>
  <c r="L33" i="1"/>
  <c r="O33" i="1" s="1"/>
  <c r="L41" i="1"/>
  <c r="O41" i="1" s="1"/>
  <c r="L49" i="1"/>
  <c r="O49" i="1" s="1"/>
  <c r="L57" i="1"/>
  <c r="O57" i="1" s="1"/>
  <c r="L65" i="1"/>
  <c r="O65" i="1" s="1"/>
  <c r="L73" i="1"/>
  <c r="O73" i="1" s="1"/>
  <c r="L81" i="1"/>
  <c r="O81" i="1" s="1"/>
  <c r="L89" i="1"/>
  <c r="O89" i="1" s="1"/>
  <c r="L97" i="1"/>
  <c r="O97" i="1" s="1"/>
  <c r="L105" i="1"/>
  <c r="O105" i="1" s="1"/>
  <c r="L113" i="1"/>
  <c r="O113" i="1" s="1"/>
  <c r="L121" i="1"/>
  <c r="O121" i="1" s="1"/>
  <c r="L129" i="1"/>
  <c r="O129" i="1" s="1"/>
  <c r="L137" i="1"/>
  <c r="O137" i="1" s="1"/>
  <c r="L145" i="1"/>
  <c r="O145" i="1" s="1"/>
  <c r="L153" i="1"/>
  <c r="O153" i="1" s="1"/>
  <c r="L161" i="1"/>
  <c r="O161" i="1" s="1"/>
  <c r="L169" i="1"/>
  <c r="O169" i="1" s="1"/>
  <c r="L177" i="1"/>
  <c r="O177" i="1" s="1"/>
  <c r="L185" i="1"/>
  <c r="O185" i="1" s="1"/>
  <c r="L193" i="1"/>
  <c r="O193" i="1" s="1"/>
  <c r="L201" i="1"/>
  <c r="O201" i="1" s="1"/>
  <c r="L209" i="1"/>
  <c r="O209" i="1" s="1"/>
  <c r="L217" i="1"/>
  <c r="O217" i="1" s="1"/>
  <c r="L225" i="1"/>
  <c r="O225" i="1" s="1"/>
  <c r="L233" i="1"/>
  <c r="O233" i="1" s="1"/>
  <c r="L241" i="1"/>
  <c r="O241" i="1" s="1"/>
  <c r="L249" i="1"/>
  <c r="O249" i="1" s="1"/>
  <c r="L257" i="1"/>
  <c r="O257" i="1" s="1"/>
  <c r="L265" i="1"/>
  <c r="O265" i="1" s="1"/>
  <c r="L273" i="1"/>
  <c r="O273" i="1" s="1"/>
  <c r="L281" i="1"/>
  <c r="O281" i="1" s="1"/>
  <c r="L289" i="1"/>
  <c r="O289" i="1" s="1"/>
  <c r="L2" i="1"/>
  <c r="O2" i="1" s="1"/>
  <c r="L10" i="1"/>
  <c r="O10" i="1" s="1"/>
  <c r="L18" i="1"/>
  <c r="O18" i="1" s="1"/>
  <c r="L26" i="1"/>
  <c r="O26" i="1" s="1"/>
  <c r="L34" i="1"/>
  <c r="O34" i="1" s="1"/>
  <c r="L42" i="1"/>
  <c r="O42" i="1" s="1"/>
  <c r="L50" i="1"/>
  <c r="O50" i="1" s="1"/>
  <c r="L58" i="1"/>
  <c r="O58" i="1" s="1"/>
  <c r="L66" i="1"/>
  <c r="O66" i="1" s="1"/>
  <c r="L74" i="1"/>
  <c r="O74" i="1" s="1"/>
  <c r="L82" i="1"/>
  <c r="O82" i="1" s="1"/>
  <c r="L90" i="1"/>
  <c r="O90" i="1" s="1"/>
  <c r="L98" i="1"/>
  <c r="O98" i="1" s="1"/>
  <c r="L106" i="1"/>
  <c r="O106" i="1" s="1"/>
  <c r="L114" i="1"/>
  <c r="O114" i="1" s="1"/>
  <c r="L122" i="1"/>
  <c r="O122" i="1" s="1"/>
  <c r="L130" i="1"/>
  <c r="O130" i="1" s="1"/>
  <c r="L138" i="1"/>
  <c r="O138" i="1" s="1"/>
  <c r="L146" i="1"/>
  <c r="O146" i="1" s="1"/>
  <c r="L154" i="1"/>
  <c r="O154" i="1" s="1"/>
  <c r="L162" i="1"/>
  <c r="O162" i="1" s="1"/>
  <c r="L170" i="1"/>
  <c r="O170" i="1" s="1"/>
  <c r="L178" i="1"/>
  <c r="O178" i="1" s="1"/>
  <c r="L186" i="1"/>
  <c r="O186" i="1" s="1"/>
  <c r="L194" i="1"/>
  <c r="O194" i="1" s="1"/>
  <c r="L202" i="1"/>
  <c r="O202" i="1" s="1"/>
  <c r="L210" i="1"/>
  <c r="O210" i="1" s="1"/>
  <c r="L218" i="1"/>
  <c r="O218" i="1" s="1"/>
  <c r="L226" i="1"/>
  <c r="O226" i="1" s="1"/>
  <c r="L234" i="1"/>
  <c r="O234" i="1" s="1"/>
  <c r="L242" i="1"/>
  <c r="O242" i="1" s="1"/>
  <c r="L250" i="1"/>
  <c r="O250" i="1" s="1"/>
  <c r="L258" i="1"/>
  <c r="O258" i="1" s="1"/>
  <c r="L266" i="1"/>
  <c r="O266" i="1" s="1"/>
  <c r="L274" i="1"/>
  <c r="O274" i="1" s="1"/>
  <c r="L282" i="1"/>
  <c r="O282" i="1" s="1"/>
  <c r="L290" i="1"/>
  <c r="O290" i="1" s="1"/>
  <c r="N49" i="5"/>
  <c r="O49" i="5" s="1"/>
  <c r="N54" i="5"/>
  <c r="O54" i="5" s="1"/>
  <c r="N172" i="5"/>
  <c r="O172" i="5" s="1"/>
  <c r="K30" i="5"/>
  <c r="N94" i="5"/>
  <c r="O94" i="5" s="1"/>
  <c r="K102" i="5"/>
  <c r="N17" i="5"/>
  <c r="O17" i="5" s="1"/>
  <c r="N69" i="5"/>
  <c r="O69" i="5" s="1"/>
  <c r="N750" i="5"/>
  <c r="O750" i="5" s="1"/>
  <c r="K750" i="5"/>
  <c r="N46" i="5"/>
  <c r="O46" i="5" s="1"/>
  <c r="N59" i="5"/>
  <c r="O59" i="5" s="1"/>
  <c r="N446" i="5"/>
  <c r="O446" i="5" s="1"/>
  <c r="K446" i="5"/>
  <c r="N146" i="5"/>
  <c r="O146" i="5" s="1"/>
  <c r="N182" i="5"/>
  <c r="O182" i="5" s="1"/>
  <c r="N313" i="5"/>
  <c r="O313" i="5" s="1"/>
  <c r="N328" i="5"/>
  <c r="O328" i="5" s="1"/>
  <c r="K427" i="5"/>
  <c r="K541" i="5"/>
  <c r="N548" i="5"/>
  <c r="O548" i="5" s="1"/>
  <c r="N577" i="5"/>
  <c r="O577" i="5" s="1"/>
  <c r="N593" i="5"/>
  <c r="O593" i="5" s="1"/>
  <c r="K624" i="5"/>
  <c r="N743" i="5"/>
  <c r="O743" i="5" s="1"/>
  <c r="N774" i="5"/>
  <c r="O774" i="5" s="1"/>
  <c r="N111" i="5"/>
  <c r="O111" i="5" s="1"/>
  <c r="N141" i="5"/>
  <c r="O141" i="5" s="1"/>
  <c r="N164" i="5"/>
  <c r="O164" i="5" s="1"/>
  <c r="K210" i="5"/>
  <c r="N295" i="5"/>
  <c r="O295" i="5" s="1"/>
  <c r="K3" i="5"/>
  <c r="N5" i="5"/>
  <c r="O5" i="5" s="1"/>
  <c r="K8" i="5"/>
  <c r="K15" i="5"/>
  <c r="K23" i="5"/>
  <c r="K28" i="5"/>
  <c r="N47" i="5"/>
  <c r="O47" i="5" s="1"/>
  <c r="N64" i="5"/>
  <c r="O64" i="5" s="1"/>
  <c r="K70" i="5"/>
  <c r="N79" i="5"/>
  <c r="O79" i="5" s="1"/>
  <c r="K100" i="5"/>
  <c r="N109" i="5"/>
  <c r="O109" i="5" s="1"/>
  <c r="K112" i="5"/>
  <c r="K119" i="5"/>
  <c r="N121" i="5"/>
  <c r="O121" i="5" s="1"/>
  <c r="K124" i="5"/>
  <c r="N126" i="5"/>
  <c r="O126" i="5" s="1"/>
  <c r="K129" i="5"/>
  <c r="N131" i="5"/>
  <c r="O131" i="5" s="1"/>
  <c r="K139" i="5"/>
  <c r="K147" i="5"/>
  <c r="N149" i="5"/>
  <c r="O149" i="5" s="1"/>
  <c r="N152" i="5"/>
  <c r="O152" i="5" s="1"/>
  <c r="N154" i="5"/>
  <c r="O154" i="5" s="1"/>
  <c r="N159" i="5"/>
  <c r="O159" i="5" s="1"/>
  <c r="K165" i="5"/>
  <c r="K170" i="5"/>
  <c r="K180" i="5"/>
  <c r="N190" i="5"/>
  <c r="O190" i="5" s="1"/>
  <c r="N195" i="5"/>
  <c r="O195" i="5" s="1"/>
  <c r="K198" i="5"/>
  <c r="K208" i="5"/>
  <c r="N227" i="5"/>
  <c r="O227" i="5" s="1"/>
  <c r="N230" i="5"/>
  <c r="O230" i="5" s="1"/>
  <c r="N235" i="5"/>
  <c r="O235" i="5" s="1"/>
  <c r="K238" i="5"/>
  <c r="N240" i="5"/>
  <c r="O240" i="5" s="1"/>
  <c r="N258" i="5"/>
  <c r="O258" i="5" s="1"/>
  <c r="K263" i="5"/>
  <c r="K281" i="5"/>
  <c r="N283" i="5"/>
  <c r="O283" i="5" s="1"/>
  <c r="N286" i="5"/>
  <c r="O286" i="5" s="1"/>
  <c r="N288" i="5"/>
  <c r="O288" i="5" s="1"/>
  <c r="N306" i="5"/>
  <c r="O306" i="5" s="1"/>
  <c r="K314" i="5"/>
  <c r="K319" i="5"/>
  <c r="N321" i="5"/>
  <c r="O321" i="5" s="1"/>
  <c r="N331" i="5"/>
  <c r="O331" i="5" s="1"/>
  <c r="K351" i="5"/>
  <c r="N353" i="5"/>
  <c r="O353" i="5" s="1"/>
  <c r="N363" i="5"/>
  <c r="O363" i="5" s="1"/>
  <c r="K379" i="5"/>
  <c r="N399" i="5"/>
  <c r="O399" i="5" s="1"/>
  <c r="N404" i="5"/>
  <c r="O404" i="5" s="1"/>
  <c r="K415" i="5"/>
  <c r="K420" i="5"/>
  <c r="N471" i="5"/>
  <c r="O471" i="5" s="1"/>
  <c r="N481" i="5"/>
  <c r="O481" i="5" s="1"/>
  <c r="N556" i="5"/>
  <c r="O556" i="5" s="1"/>
  <c r="K614" i="5"/>
  <c r="N718" i="5"/>
  <c r="O718" i="5" s="1"/>
  <c r="N771" i="5"/>
  <c r="O771" i="5" s="1"/>
  <c r="N855" i="5"/>
  <c r="O855" i="5" s="1"/>
  <c r="K855" i="5"/>
  <c r="N810" i="5"/>
  <c r="O810" i="5" s="1"/>
  <c r="N836" i="5"/>
  <c r="O836" i="5" s="1"/>
  <c r="N958" i="5"/>
  <c r="O958" i="5" s="1"/>
  <c r="K958" i="5"/>
  <c r="N3" i="5"/>
  <c r="O3" i="5" s="1"/>
  <c r="K16" i="5"/>
  <c r="K21" i="5"/>
  <c r="K26" i="5"/>
  <c r="N28" i="5"/>
  <c r="O28" i="5" s="1"/>
  <c r="K31" i="5"/>
  <c r="K41" i="5"/>
  <c r="N43" i="5"/>
  <c r="O43" i="5" s="1"/>
  <c r="N50" i="5"/>
  <c r="O50" i="5" s="1"/>
  <c r="N55" i="5"/>
  <c r="O55" i="5" s="1"/>
  <c r="K83" i="5"/>
  <c r="N90" i="5"/>
  <c r="O90" i="5" s="1"/>
  <c r="K93" i="5"/>
  <c r="K98" i="5"/>
  <c r="N100" i="5"/>
  <c r="O100" i="5" s="1"/>
  <c r="K132" i="5"/>
  <c r="K135" i="5"/>
  <c r="K140" i="5"/>
  <c r="N147" i="5"/>
  <c r="O147" i="5" s="1"/>
  <c r="K155" i="5"/>
  <c r="N165" i="5"/>
  <c r="O165" i="5" s="1"/>
  <c r="N168" i="5"/>
  <c r="O168" i="5" s="1"/>
  <c r="N178" i="5"/>
  <c r="O178" i="5" s="1"/>
  <c r="K181" i="5"/>
  <c r="N183" i="5"/>
  <c r="O183" i="5" s="1"/>
  <c r="K186" i="5"/>
  <c r="K196" i="5"/>
  <c r="N198" i="5"/>
  <c r="O198" i="5" s="1"/>
  <c r="K206" i="5"/>
  <c r="N218" i="5"/>
  <c r="O218" i="5" s="1"/>
  <c r="K236" i="5"/>
  <c r="N263" i="5"/>
  <c r="O263" i="5" s="1"/>
  <c r="K335" i="5"/>
  <c r="K350" i="5"/>
  <c r="K359" i="5"/>
  <c r="K367" i="5"/>
  <c r="K423" i="5"/>
  <c r="K435" i="5"/>
  <c r="N477" i="5"/>
  <c r="O477" i="5" s="1"/>
  <c r="K507" i="5"/>
  <c r="N516" i="5"/>
  <c r="O516" i="5" s="1"/>
  <c r="N696" i="5"/>
  <c r="O696" i="5" s="1"/>
  <c r="K699" i="5"/>
  <c r="N947" i="5"/>
  <c r="O947" i="5" s="1"/>
  <c r="K947" i="5"/>
  <c r="K787" i="5"/>
  <c r="N787" i="5"/>
  <c r="O787" i="5" s="1"/>
  <c r="N16" i="5"/>
  <c r="O16" i="5" s="1"/>
  <c r="N41" i="5"/>
  <c r="O41" i="5" s="1"/>
  <c r="N58" i="5"/>
  <c r="O58" i="5" s="1"/>
  <c r="N68" i="5"/>
  <c r="O68" i="5" s="1"/>
  <c r="N103" i="5"/>
  <c r="O103" i="5" s="1"/>
  <c r="N108" i="5"/>
  <c r="O108" i="5" s="1"/>
  <c r="N279" i="5"/>
  <c r="O279" i="5" s="1"/>
  <c r="K282" i="5"/>
  <c r="K302" i="5"/>
  <c r="N307" i="5"/>
  <c r="O307" i="5" s="1"/>
  <c r="N312" i="5"/>
  <c r="O312" i="5" s="1"/>
  <c r="N413" i="5"/>
  <c r="O413" i="5" s="1"/>
  <c r="N423" i="5"/>
  <c r="O423" i="5" s="1"/>
  <c r="N472" i="5"/>
  <c r="O472" i="5" s="1"/>
  <c r="N492" i="5"/>
  <c r="O492" i="5" s="1"/>
  <c r="K502" i="5"/>
  <c r="N527" i="5"/>
  <c r="O527" i="5" s="1"/>
  <c r="N537" i="5"/>
  <c r="O537" i="5" s="1"/>
  <c r="N628" i="5"/>
  <c r="O628" i="5" s="1"/>
  <c r="N11" i="5"/>
  <c r="O11" i="5" s="1"/>
  <c r="N115" i="5"/>
  <c r="O115" i="5" s="1"/>
  <c r="N4" i="5"/>
  <c r="O4" i="5" s="1"/>
  <c r="N24" i="5"/>
  <c r="O24" i="5" s="1"/>
  <c r="N32" i="5"/>
  <c r="O32" i="5" s="1"/>
  <c r="N39" i="5"/>
  <c r="O39" i="5" s="1"/>
  <c r="N44" i="5"/>
  <c r="O44" i="5" s="1"/>
  <c r="K49" i="5"/>
  <c r="N51" i="5"/>
  <c r="O51" i="5" s="1"/>
  <c r="K59" i="5"/>
  <c r="K66" i="5"/>
  <c r="K69" i="5"/>
  <c r="N78" i="5"/>
  <c r="O78" i="5" s="1"/>
  <c r="N86" i="5"/>
  <c r="O86" i="5" s="1"/>
  <c r="K94" i="5"/>
  <c r="N101" i="5"/>
  <c r="O101" i="5" s="1"/>
  <c r="K104" i="5"/>
  <c r="K106" i="5"/>
  <c r="K116" i="5"/>
  <c r="N120" i="5"/>
  <c r="O120" i="5" s="1"/>
  <c r="K172" i="5"/>
  <c r="K182" i="5"/>
  <c r="K207" i="5"/>
  <c r="K232" i="5"/>
  <c r="N234" i="5"/>
  <c r="O234" i="5" s="1"/>
  <c r="K328" i="5"/>
  <c r="N390" i="5"/>
  <c r="O390" i="5" s="1"/>
  <c r="K406" i="5"/>
  <c r="N408" i="5"/>
  <c r="O408" i="5" s="1"/>
  <c r="K444" i="5"/>
  <c r="K468" i="5"/>
  <c r="N470" i="5"/>
  <c r="O470" i="5" s="1"/>
  <c r="N569" i="5"/>
  <c r="O569" i="5" s="1"/>
  <c r="N615" i="5"/>
  <c r="O615" i="5" s="1"/>
  <c r="N812" i="5"/>
  <c r="O812" i="5" s="1"/>
  <c r="N823" i="5"/>
  <c r="O823" i="5" s="1"/>
  <c r="N1055" i="5"/>
  <c r="O1055" i="5" s="1"/>
  <c r="K1055" i="5"/>
  <c r="N676" i="5"/>
  <c r="O676" i="5" s="1"/>
  <c r="N722" i="5"/>
  <c r="O722" i="5" s="1"/>
  <c r="N779" i="5"/>
  <c r="O779" i="5" s="1"/>
  <c r="N867" i="5"/>
  <c r="O867" i="5" s="1"/>
  <c r="K130" i="5"/>
  <c r="K133" i="5"/>
  <c r="N140" i="5"/>
  <c r="O140" i="5" s="1"/>
  <c r="K143" i="5"/>
  <c r="K148" i="5"/>
  <c r="K151" i="5"/>
  <c r="K156" i="5"/>
  <c r="N163" i="5"/>
  <c r="O163" i="5" s="1"/>
  <c r="N171" i="5"/>
  <c r="O171" i="5" s="1"/>
  <c r="N181" i="5"/>
  <c r="O181" i="5" s="1"/>
  <c r="N184" i="5"/>
  <c r="O184" i="5" s="1"/>
  <c r="N216" i="5"/>
  <c r="O216" i="5" s="1"/>
  <c r="K226" i="5"/>
  <c r="K231" i="5"/>
  <c r="N241" i="5"/>
  <c r="O241" i="5" s="1"/>
  <c r="K244" i="5"/>
  <c r="K247" i="5"/>
  <c r="K249" i="5"/>
  <c r="N271" i="5"/>
  <c r="O271" i="5" s="1"/>
  <c r="N276" i="5"/>
  <c r="O276" i="5" s="1"/>
  <c r="N334" i="5"/>
  <c r="O334" i="5" s="1"/>
  <c r="N348" i="5"/>
  <c r="O348" i="5" s="1"/>
  <c r="N357" i="5"/>
  <c r="O357" i="5" s="1"/>
  <c r="K363" i="5"/>
  <c r="N377" i="5"/>
  <c r="O377" i="5" s="1"/>
  <c r="K383" i="5"/>
  <c r="N385" i="5"/>
  <c r="O385" i="5" s="1"/>
  <c r="N392" i="5"/>
  <c r="O392" i="5" s="1"/>
  <c r="K408" i="5"/>
  <c r="K413" i="5"/>
  <c r="N442" i="5"/>
  <c r="O442" i="5" s="1"/>
  <c r="N463" i="5"/>
  <c r="O463" i="5" s="1"/>
  <c r="K476" i="5"/>
  <c r="K481" i="5"/>
  <c r="N500" i="5"/>
  <c r="O500" i="5" s="1"/>
  <c r="K515" i="5"/>
  <c r="K537" i="5"/>
  <c r="N539" i="5"/>
  <c r="O539" i="5" s="1"/>
  <c r="K542" i="5"/>
  <c r="K557" i="5"/>
  <c r="N565" i="5"/>
  <c r="O565" i="5" s="1"/>
  <c r="N568" i="5"/>
  <c r="O568" i="5" s="1"/>
  <c r="K573" i="5"/>
  <c r="K593" i="5"/>
  <c r="K615" i="5"/>
  <c r="K628" i="5"/>
  <c r="N630" i="5"/>
  <c r="O630" i="5" s="1"/>
  <c r="K638" i="5"/>
  <c r="N640" i="5"/>
  <c r="O640" i="5" s="1"/>
  <c r="K643" i="5"/>
  <c r="N652" i="5"/>
  <c r="O652" i="5" s="1"/>
  <c r="N655" i="5"/>
  <c r="O655" i="5" s="1"/>
  <c r="N660" i="5"/>
  <c r="O660" i="5" s="1"/>
  <c r="N662" i="5"/>
  <c r="O662" i="5" s="1"/>
  <c r="K672" i="5"/>
  <c r="N679" i="5"/>
  <c r="O679" i="5" s="1"/>
  <c r="N687" i="5"/>
  <c r="O687" i="5" s="1"/>
  <c r="N719" i="5"/>
  <c r="O719" i="5" s="1"/>
  <c r="N740" i="5"/>
  <c r="O740" i="5" s="1"/>
  <c r="N764" i="5"/>
  <c r="O764" i="5" s="1"/>
  <c r="N768" i="5"/>
  <c r="O768" i="5" s="1"/>
  <c r="N783" i="5"/>
  <c r="O783" i="5" s="1"/>
  <c r="K783" i="5"/>
  <c r="K265" i="5"/>
  <c r="K280" i="5"/>
  <c r="N287" i="5"/>
  <c r="O287" i="5" s="1"/>
  <c r="K290" i="5"/>
  <c r="K295" i="5"/>
  <c r="N297" i="5"/>
  <c r="O297" i="5" s="1"/>
  <c r="K300" i="5"/>
  <c r="K308" i="5"/>
  <c r="N315" i="5"/>
  <c r="O315" i="5" s="1"/>
  <c r="N320" i="5"/>
  <c r="O320" i="5" s="1"/>
  <c r="N330" i="5"/>
  <c r="O330" i="5" s="1"/>
  <c r="N349" i="5"/>
  <c r="O349" i="5" s="1"/>
  <c r="K354" i="5"/>
  <c r="K356" i="5"/>
  <c r="N358" i="5"/>
  <c r="O358" i="5" s="1"/>
  <c r="K372" i="5"/>
  <c r="K389" i="5"/>
  <c r="N391" i="5"/>
  <c r="O391" i="5" s="1"/>
  <c r="K409" i="5"/>
  <c r="K419" i="5"/>
  <c r="N428" i="5"/>
  <c r="O428" i="5" s="1"/>
  <c r="N435" i="5"/>
  <c r="O435" i="5" s="1"/>
  <c r="N449" i="5"/>
  <c r="O449" i="5" s="1"/>
  <c r="K472" i="5"/>
  <c r="K484" i="5"/>
  <c r="N486" i="5"/>
  <c r="O486" i="5" s="1"/>
  <c r="N515" i="5"/>
  <c r="O515" i="5" s="1"/>
  <c r="N520" i="5"/>
  <c r="O520" i="5" s="1"/>
  <c r="K558" i="5"/>
  <c r="K576" i="5"/>
  <c r="N710" i="5"/>
  <c r="O710" i="5" s="1"/>
  <c r="N745" i="5"/>
  <c r="O745" i="5" s="1"/>
  <c r="N807" i="5"/>
  <c r="O807" i="5" s="1"/>
  <c r="N883" i="5"/>
  <c r="O883" i="5" s="1"/>
  <c r="N1007" i="5"/>
  <c r="O1007" i="5" s="1"/>
  <c r="K1007" i="5"/>
  <c r="N1095" i="5"/>
  <c r="O1095" i="5" s="1"/>
  <c r="K1095" i="5"/>
  <c r="N456" i="5"/>
  <c r="O456" i="5" s="1"/>
  <c r="N461" i="5"/>
  <c r="O461" i="5" s="1"/>
  <c r="N473" i="5"/>
  <c r="O473" i="5" s="1"/>
  <c r="N475" i="5"/>
  <c r="O475" i="5" s="1"/>
  <c r="N480" i="5"/>
  <c r="O480" i="5" s="1"/>
  <c r="N489" i="5"/>
  <c r="O489" i="5" s="1"/>
  <c r="N501" i="5"/>
  <c r="O501" i="5" s="1"/>
  <c r="N513" i="5"/>
  <c r="O513" i="5" s="1"/>
  <c r="N523" i="5"/>
  <c r="O523" i="5" s="1"/>
  <c r="N525" i="5"/>
  <c r="O525" i="5" s="1"/>
  <c r="K550" i="5"/>
  <c r="N552" i="5"/>
  <c r="O552" i="5" s="1"/>
  <c r="N559" i="5"/>
  <c r="O559" i="5" s="1"/>
  <c r="N570" i="5"/>
  <c r="O570" i="5" s="1"/>
  <c r="K577" i="5"/>
  <c r="N581" i="5"/>
  <c r="O581" i="5" s="1"/>
  <c r="N586" i="5"/>
  <c r="O586" i="5" s="1"/>
  <c r="N591" i="5"/>
  <c r="O591" i="5" s="1"/>
  <c r="N623" i="5"/>
  <c r="O623" i="5" s="1"/>
  <c r="N631" i="5"/>
  <c r="O631" i="5" s="1"/>
  <c r="K641" i="5"/>
  <c r="N650" i="5"/>
  <c r="O650" i="5" s="1"/>
  <c r="N665" i="5"/>
  <c r="O665" i="5" s="1"/>
  <c r="N682" i="5"/>
  <c r="O682" i="5" s="1"/>
  <c r="N780" i="5"/>
  <c r="O780" i="5" s="1"/>
  <c r="N789" i="5"/>
  <c r="O789" i="5" s="1"/>
  <c r="N834" i="5"/>
  <c r="O834" i="5" s="1"/>
  <c r="N851" i="5"/>
  <c r="O851" i="5" s="1"/>
  <c r="N881" i="5"/>
  <c r="O881" i="5" s="1"/>
  <c r="N910" i="5"/>
  <c r="O910" i="5" s="1"/>
  <c r="N935" i="5"/>
  <c r="O935" i="5" s="1"/>
  <c r="N997" i="5"/>
  <c r="O997" i="5" s="1"/>
  <c r="N1011" i="5"/>
  <c r="O1011" i="5" s="1"/>
  <c r="N1048" i="5"/>
  <c r="O1048" i="5" s="1"/>
  <c r="N838" i="5"/>
  <c r="O838" i="5" s="1"/>
  <c r="K225" i="5"/>
  <c r="K248" i="5"/>
  <c r="N257" i="5"/>
  <c r="O257" i="5" s="1"/>
  <c r="K270" i="5"/>
  <c r="N272" i="5"/>
  <c r="O272" i="5" s="1"/>
  <c r="K279" i="5"/>
  <c r="N301" i="5"/>
  <c r="O301" i="5" s="1"/>
  <c r="K307" i="5"/>
  <c r="K312" i="5"/>
  <c r="N319" i="5"/>
  <c r="O319" i="5" s="1"/>
  <c r="N322" i="5"/>
  <c r="O322" i="5" s="1"/>
  <c r="N336" i="5"/>
  <c r="O336" i="5" s="1"/>
  <c r="N341" i="5"/>
  <c r="O341" i="5" s="1"/>
  <c r="K348" i="5"/>
  <c r="K357" i="5"/>
  <c r="N359" i="5"/>
  <c r="O359" i="5" s="1"/>
  <c r="K373" i="5"/>
  <c r="K377" i="5"/>
  <c r="N379" i="5"/>
  <c r="O379" i="5" s="1"/>
  <c r="K392" i="5"/>
  <c r="N407" i="5"/>
  <c r="O407" i="5" s="1"/>
  <c r="K417" i="5"/>
  <c r="N419" i="5"/>
  <c r="O419" i="5" s="1"/>
  <c r="K422" i="5"/>
  <c r="K436" i="5"/>
  <c r="N445" i="5"/>
  <c r="O445" i="5" s="1"/>
  <c r="N462" i="5"/>
  <c r="O462" i="5" s="1"/>
  <c r="N469" i="5"/>
  <c r="O469" i="5" s="1"/>
  <c r="N474" i="5"/>
  <c r="O474" i="5" s="1"/>
  <c r="N476" i="5"/>
  <c r="O476" i="5" s="1"/>
  <c r="N497" i="5"/>
  <c r="O497" i="5" s="1"/>
  <c r="N502" i="5"/>
  <c r="O502" i="5" s="1"/>
  <c r="N510" i="5"/>
  <c r="O510" i="5" s="1"/>
  <c r="K522" i="5"/>
  <c r="K560" i="5"/>
  <c r="N564" i="5"/>
  <c r="O564" i="5" s="1"/>
  <c r="N571" i="5"/>
  <c r="O571" i="5" s="1"/>
  <c r="N580" i="5"/>
  <c r="O580" i="5" s="1"/>
  <c r="N582" i="5"/>
  <c r="O582" i="5" s="1"/>
  <c r="K676" i="5"/>
  <c r="K681" i="5"/>
  <c r="N686" i="5"/>
  <c r="O686" i="5" s="1"/>
  <c r="K708" i="5"/>
  <c r="K711" i="5"/>
  <c r="N802" i="5"/>
  <c r="O802" i="5" s="1"/>
  <c r="N835" i="5"/>
  <c r="O835" i="5" s="1"/>
  <c r="N839" i="5"/>
  <c r="O839" i="5" s="1"/>
  <c r="N846" i="5"/>
  <c r="O846" i="5" s="1"/>
  <c r="N859" i="5"/>
  <c r="O859" i="5" s="1"/>
  <c r="N862" i="5"/>
  <c r="O862" i="5" s="1"/>
  <c r="N905" i="5"/>
  <c r="O905" i="5" s="1"/>
  <c r="N1005" i="5"/>
  <c r="O1005" i="5" s="1"/>
  <c r="N1033" i="5"/>
  <c r="O1033" i="5" s="1"/>
  <c r="N1039" i="5"/>
  <c r="O1039" i="5" s="1"/>
  <c r="N1016" i="5"/>
  <c r="O1016" i="5" s="1"/>
  <c r="N1030" i="5"/>
  <c r="O1030" i="5" s="1"/>
  <c r="N886" i="5"/>
  <c r="O886" i="5" s="1"/>
  <c r="N903" i="5"/>
  <c r="O903" i="5" s="1"/>
  <c r="N926" i="5"/>
  <c r="O926" i="5" s="1"/>
  <c r="N951" i="5"/>
  <c r="O951" i="5" s="1"/>
  <c r="N1014" i="5"/>
  <c r="O1014" i="5" s="1"/>
  <c r="K1078" i="5"/>
  <c r="N1078" i="5"/>
  <c r="O1078" i="5" s="1"/>
  <c r="N1115" i="5"/>
  <c r="O1115" i="5" s="1"/>
  <c r="N1127" i="5"/>
  <c r="O1127" i="5" s="1"/>
  <c r="N587" i="5"/>
  <c r="O587" i="5" s="1"/>
  <c r="N592" i="5"/>
  <c r="O592" i="5" s="1"/>
  <c r="K597" i="5"/>
  <c r="N603" i="5"/>
  <c r="O603" i="5" s="1"/>
  <c r="N619" i="5"/>
  <c r="O619" i="5" s="1"/>
  <c r="K656" i="5"/>
  <c r="N658" i="5"/>
  <c r="O658" i="5" s="1"/>
  <c r="N663" i="5"/>
  <c r="O663" i="5" s="1"/>
  <c r="N668" i="5"/>
  <c r="O668" i="5" s="1"/>
  <c r="N677" i="5"/>
  <c r="O677" i="5" s="1"/>
  <c r="K693" i="5"/>
  <c r="N712" i="5"/>
  <c r="O712" i="5" s="1"/>
  <c r="N725" i="5"/>
  <c r="O725" i="5" s="1"/>
  <c r="N732" i="5"/>
  <c r="O732" i="5" s="1"/>
  <c r="N738" i="5"/>
  <c r="O738" i="5" s="1"/>
  <c r="N744" i="5"/>
  <c r="O744" i="5" s="1"/>
  <c r="N757" i="5"/>
  <c r="O757" i="5" s="1"/>
  <c r="N770" i="5"/>
  <c r="O770" i="5" s="1"/>
  <c r="N817" i="5"/>
  <c r="O817" i="5" s="1"/>
  <c r="N826" i="5"/>
  <c r="O826" i="5" s="1"/>
  <c r="N860" i="5"/>
  <c r="O860" i="5" s="1"/>
  <c r="N884" i="5"/>
  <c r="O884" i="5" s="1"/>
  <c r="N893" i="5"/>
  <c r="O893" i="5" s="1"/>
  <c r="N943" i="5"/>
  <c r="O943" i="5" s="1"/>
  <c r="N962" i="5"/>
  <c r="O962" i="5" s="1"/>
  <c r="N1021" i="5"/>
  <c r="O1021" i="5" s="1"/>
  <c r="N1046" i="5"/>
  <c r="O1046" i="5" s="1"/>
  <c r="N1129" i="5"/>
  <c r="O1129" i="5" s="1"/>
  <c r="N1197" i="5"/>
  <c r="O1197" i="5" s="1"/>
  <c r="N1203" i="5"/>
  <c r="O1203" i="5" s="1"/>
  <c r="N1273" i="5"/>
  <c r="O1273" i="5" s="1"/>
  <c r="N1277" i="5"/>
  <c r="O1277" i="5" s="1"/>
  <c r="N1069" i="5"/>
  <c r="O1069" i="5" s="1"/>
  <c r="N1159" i="5"/>
  <c r="O1159" i="5" s="1"/>
  <c r="N1207" i="5"/>
  <c r="O1207" i="5" s="1"/>
  <c r="N1224" i="5"/>
  <c r="O1224" i="5" s="1"/>
  <c r="N1281" i="5"/>
  <c r="O1281" i="5" s="1"/>
  <c r="N882" i="5"/>
  <c r="O882" i="5" s="1"/>
  <c r="N896" i="5"/>
  <c r="O896" i="5" s="1"/>
  <c r="N941" i="5"/>
  <c r="O941" i="5" s="1"/>
  <c r="N974" i="5"/>
  <c r="O974" i="5" s="1"/>
  <c r="N988" i="5"/>
  <c r="O988" i="5" s="1"/>
  <c r="N992" i="5"/>
  <c r="O992" i="5" s="1"/>
  <c r="N1028" i="5"/>
  <c r="O1028" i="5" s="1"/>
  <c r="N1031" i="5"/>
  <c r="O1031" i="5" s="1"/>
  <c r="K1047" i="5"/>
  <c r="K1064" i="5"/>
  <c r="K1067" i="5"/>
  <c r="N1112" i="5"/>
  <c r="O1112" i="5" s="1"/>
  <c r="N1153" i="5"/>
  <c r="O1153" i="5" s="1"/>
  <c r="N1183" i="5"/>
  <c r="O1183" i="5" s="1"/>
  <c r="N1218" i="5"/>
  <c r="O1218" i="5" s="1"/>
  <c r="N1245" i="5"/>
  <c r="O1245" i="5" s="1"/>
  <c r="N1278" i="5"/>
  <c r="O1278" i="5" s="1"/>
  <c r="N996" i="5"/>
  <c r="O996" i="5" s="1"/>
  <c r="N1015" i="5"/>
  <c r="O1015" i="5" s="1"/>
  <c r="N1073" i="5"/>
  <c r="O1073" i="5" s="1"/>
  <c r="N1148" i="5"/>
  <c r="O1148" i="5" s="1"/>
  <c r="N1157" i="5"/>
  <c r="O1157" i="5" s="1"/>
  <c r="N1177" i="5"/>
  <c r="O1177" i="5" s="1"/>
  <c r="N1231" i="5"/>
  <c r="O1231" i="5" s="1"/>
  <c r="N1234" i="5"/>
  <c r="O1234" i="5" s="1"/>
  <c r="N1249" i="5"/>
  <c r="O1249" i="5" s="1"/>
  <c r="N1113" i="5"/>
  <c r="O1113" i="5" s="1"/>
  <c r="N1201" i="5"/>
  <c r="O1201" i="5" s="1"/>
  <c r="N1211" i="5"/>
  <c r="O1211" i="5" s="1"/>
  <c r="N7" i="5"/>
  <c r="O7" i="5" s="1"/>
  <c r="N9" i="5"/>
  <c r="O9" i="5" s="1"/>
  <c r="K12" i="5"/>
  <c r="N18" i="5"/>
  <c r="O18" i="5" s="1"/>
  <c r="K25" i="5"/>
  <c r="N29" i="5"/>
  <c r="O29" i="5" s="1"/>
  <c r="K43" i="5"/>
  <c r="K47" i="5"/>
  <c r="K54" i="5"/>
  <c r="K58" i="5"/>
  <c r="N60" i="5"/>
  <c r="O60" i="5" s="1"/>
  <c r="N71" i="5"/>
  <c r="O71" i="5" s="1"/>
  <c r="N73" i="5"/>
  <c r="O73" i="5" s="1"/>
  <c r="K76" i="5"/>
  <c r="N82" i="5"/>
  <c r="O82" i="5" s="1"/>
  <c r="K89" i="5"/>
  <c r="N93" i="5"/>
  <c r="O93" i="5" s="1"/>
  <c r="K107" i="5"/>
  <c r="K111" i="5"/>
  <c r="K118" i="5"/>
  <c r="K122" i="5"/>
  <c r="N124" i="5"/>
  <c r="O124" i="5" s="1"/>
  <c r="N135" i="5"/>
  <c r="O135" i="5" s="1"/>
  <c r="N151" i="5"/>
  <c r="O151" i="5" s="1"/>
  <c r="N186" i="5"/>
  <c r="O186" i="5" s="1"/>
  <c r="K193" i="5"/>
  <c r="N212" i="5"/>
  <c r="O212" i="5" s="1"/>
  <c r="K240" i="5"/>
  <c r="K242" i="5"/>
  <c r="K245" i="5"/>
  <c r="K272" i="5"/>
  <c r="K292" i="5"/>
  <c r="K294" i="5"/>
  <c r="N300" i="5"/>
  <c r="O300" i="5" s="1"/>
  <c r="N302" i="5"/>
  <c r="O302" i="5" s="1"/>
  <c r="K324" i="5"/>
  <c r="K337" i="5"/>
  <c r="K352" i="5"/>
  <c r="N371" i="5"/>
  <c r="O371" i="5" s="1"/>
  <c r="N383" i="5"/>
  <c r="O383" i="5" s="1"/>
  <c r="N12" i="5"/>
  <c r="O12" i="5" s="1"/>
  <c r="N23" i="5"/>
  <c r="O23" i="5" s="1"/>
  <c r="N25" i="5"/>
  <c r="O25" i="5" s="1"/>
  <c r="K32" i="5"/>
  <c r="K74" i="5"/>
  <c r="N87" i="5"/>
  <c r="O87" i="5" s="1"/>
  <c r="N89" i="5"/>
  <c r="O89" i="5" s="1"/>
  <c r="K96" i="5"/>
  <c r="N98" i="5"/>
  <c r="O98" i="5" s="1"/>
  <c r="K127" i="5"/>
  <c r="K145" i="5"/>
  <c r="K161" i="5"/>
  <c r="N203" i="5"/>
  <c r="O203" i="5" s="1"/>
  <c r="N205" i="5"/>
  <c r="O205" i="5" s="1"/>
  <c r="N217" i="5"/>
  <c r="O217" i="5" s="1"/>
  <c r="K233" i="5"/>
  <c r="N245" i="5"/>
  <c r="O245" i="5" s="1"/>
  <c r="K252" i="5"/>
  <c r="K310" i="5"/>
  <c r="N317" i="5"/>
  <c r="O317" i="5" s="1"/>
  <c r="N333" i="5"/>
  <c r="O333" i="5" s="1"/>
  <c r="N381" i="5"/>
  <c r="O381" i="5" s="1"/>
  <c r="N393" i="5"/>
  <c r="O393" i="5" s="1"/>
  <c r="K393" i="5"/>
  <c r="K10" i="5"/>
  <c r="N34" i="5"/>
  <c r="O34" i="5" s="1"/>
  <c r="K63" i="5"/>
  <c r="N76" i="5"/>
  <c r="O76" i="5" s="1"/>
  <c r="K4" i="5"/>
  <c r="N10" i="5"/>
  <c r="O10" i="5" s="1"/>
  <c r="K17" i="5"/>
  <c r="N21" i="5"/>
  <c r="O21" i="5" s="1"/>
  <c r="K35" i="5"/>
  <c r="K39" i="5"/>
  <c r="K46" i="5"/>
  <c r="K50" i="5"/>
  <c r="N52" i="5"/>
  <c r="O52" i="5" s="1"/>
  <c r="N63" i="5"/>
  <c r="O63" i="5" s="1"/>
  <c r="N65" i="5"/>
  <c r="O65" i="5" s="1"/>
  <c r="K68" i="5"/>
  <c r="N74" i="5"/>
  <c r="O74" i="5" s="1"/>
  <c r="K81" i="5"/>
  <c r="N85" i="5"/>
  <c r="O85" i="5" s="1"/>
  <c r="K99" i="5"/>
  <c r="K103" i="5"/>
  <c r="K110" i="5"/>
  <c r="K114" i="5"/>
  <c r="N116" i="5"/>
  <c r="O116" i="5" s="1"/>
  <c r="N127" i="5"/>
  <c r="O127" i="5" s="1"/>
  <c r="N129" i="5"/>
  <c r="O129" i="5" s="1"/>
  <c r="K141" i="5"/>
  <c r="N145" i="5"/>
  <c r="O145" i="5" s="1"/>
  <c r="K157" i="5"/>
  <c r="K169" i="5"/>
  <c r="K178" i="5"/>
  <c r="N187" i="5"/>
  <c r="O187" i="5" s="1"/>
  <c r="N189" i="5"/>
  <c r="O189" i="5" s="1"/>
  <c r="K192" i="5"/>
  <c r="N196" i="5"/>
  <c r="O196" i="5" s="1"/>
  <c r="K199" i="5"/>
  <c r="K211" i="5"/>
  <c r="N213" i="5"/>
  <c r="O213" i="5" s="1"/>
  <c r="K220" i="5"/>
  <c r="N224" i="5"/>
  <c r="O224" i="5" s="1"/>
  <c r="K266" i="5"/>
  <c r="K338" i="5"/>
  <c r="K11" i="5"/>
  <c r="K22" i="5"/>
  <c r="K44" i="5"/>
  <c r="K57" i="5"/>
  <c r="N61" i="5"/>
  <c r="O61" i="5" s="1"/>
  <c r="K75" i="5"/>
  <c r="K86" i="5"/>
  <c r="K108" i="5"/>
  <c r="K121" i="5"/>
  <c r="N125" i="5"/>
  <c r="O125" i="5" s="1"/>
  <c r="K137" i="5"/>
  <c r="K146" i="5"/>
  <c r="K153" i="5"/>
  <c r="K162" i="5"/>
  <c r="K176" i="5"/>
  <c r="K183" i="5"/>
  <c r="N246" i="5"/>
  <c r="O246" i="5" s="1"/>
  <c r="N252" i="5"/>
  <c r="O252" i="5" s="1"/>
  <c r="K264" i="5"/>
  <c r="K273" i="5"/>
  <c r="K311" i="5"/>
  <c r="K313" i="5"/>
  <c r="K329" i="5"/>
  <c r="N338" i="5"/>
  <c r="O338" i="5" s="1"/>
  <c r="N370" i="5"/>
  <c r="O370" i="5" s="1"/>
  <c r="N382" i="5"/>
  <c r="O382" i="5" s="1"/>
  <c r="K382" i="5"/>
  <c r="K385" i="5"/>
  <c r="K394" i="5"/>
  <c r="K20" i="5"/>
  <c r="K33" i="5"/>
  <c r="K51" i="5"/>
  <c r="K62" i="5"/>
  <c r="K84" i="5"/>
  <c r="K97" i="5"/>
  <c r="K115" i="5"/>
  <c r="K126" i="5"/>
  <c r="K144" i="5"/>
  <c r="K160" i="5"/>
  <c r="K167" i="5"/>
  <c r="N214" i="5"/>
  <c r="O214" i="5" s="1"/>
  <c r="K230" i="5"/>
  <c r="K239" i="5"/>
  <c r="K251" i="5"/>
  <c r="K253" i="5"/>
  <c r="K291" i="5"/>
  <c r="K309" i="5"/>
  <c r="K316" i="5"/>
  <c r="K323" i="5"/>
  <c r="K332" i="5"/>
  <c r="N394" i="5"/>
  <c r="O394" i="5" s="1"/>
  <c r="K418" i="5"/>
  <c r="N2" i="5"/>
  <c r="O2" i="5" s="1"/>
  <c r="K7" i="5"/>
  <c r="K18" i="5"/>
  <c r="N20" i="5"/>
  <c r="O20" i="5" s="1"/>
  <c r="N31" i="5"/>
  <c r="O31" i="5" s="1"/>
  <c r="N33" i="5"/>
  <c r="O33" i="5" s="1"/>
  <c r="N42" i="5"/>
  <c r="O42" i="5" s="1"/>
  <c r="N53" i="5"/>
  <c r="O53" i="5" s="1"/>
  <c r="K71" i="5"/>
  <c r="K82" i="5"/>
  <c r="N84" i="5"/>
  <c r="O84" i="5" s="1"/>
  <c r="N95" i="5"/>
  <c r="O95" i="5" s="1"/>
  <c r="N97" i="5"/>
  <c r="O97" i="5" s="1"/>
  <c r="N106" i="5"/>
  <c r="O106" i="5" s="1"/>
  <c r="N117" i="5"/>
  <c r="O117" i="5" s="1"/>
  <c r="N167" i="5"/>
  <c r="O167" i="5" s="1"/>
  <c r="N202" i="5"/>
  <c r="O202" i="5" s="1"/>
  <c r="K212" i="5"/>
  <c r="N244" i="5"/>
  <c r="O244" i="5" s="1"/>
  <c r="N291" i="5"/>
  <c r="O291" i="5" s="1"/>
  <c r="N323" i="5"/>
  <c r="O323" i="5" s="1"/>
  <c r="N366" i="5"/>
  <c r="O366" i="5" s="1"/>
  <c r="K767" i="5"/>
  <c r="N767" i="5"/>
  <c r="O767" i="5" s="1"/>
  <c r="N937" i="5"/>
  <c r="O937" i="5" s="1"/>
  <c r="K937" i="5"/>
  <c r="N360" i="5"/>
  <c r="O360" i="5" s="1"/>
  <c r="K365" i="5"/>
  <c r="K369" i="5"/>
  <c r="K397" i="5"/>
  <c r="K399" i="5"/>
  <c r="K414" i="5"/>
  <c r="K439" i="5"/>
  <c r="K443" i="5"/>
  <c r="K483" i="5"/>
  <c r="K518" i="5"/>
  <c r="K531" i="5"/>
  <c r="N656" i="5"/>
  <c r="O656" i="5" s="1"/>
  <c r="N688" i="5"/>
  <c r="O688" i="5" s="1"/>
  <c r="K847" i="5"/>
  <c r="N847" i="5"/>
  <c r="O847" i="5" s="1"/>
  <c r="N899" i="5"/>
  <c r="O899" i="5" s="1"/>
  <c r="K899" i="5"/>
  <c r="N684" i="5"/>
  <c r="O684" i="5" s="1"/>
  <c r="K684" i="5"/>
  <c r="N161" i="5"/>
  <c r="O161" i="5" s="1"/>
  <c r="K173" i="5"/>
  <c r="N177" i="5"/>
  <c r="O177" i="5" s="1"/>
  <c r="K189" i="5"/>
  <c r="N193" i="5"/>
  <c r="O193" i="5" s="1"/>
  <c r="K205" i="5"/>
  <c r="K209" i="5"/>
  <c r="K214" i="5"/>
  <c r="K218" i="5"/>
  <c r="N233" i="5"/>
  <c r="O233" i="5" s="1"/>
  <c r="N238" i="5"/>
  <c r="O238" i="5" s="1"/>
  <c r="N242" i="5"/>
  <c r="O242" i="5" s="1"/>
  <c r="N253" i="5"/>
  <c r="O253" i="5" s="1"/>
  <c r="K260" i="5"/>
  <c r="K267" i="5"/>
  <c r="K276" i="5"/>
  <c r="K283" i="5"/>
  <c r="N292" i="5"/>
  <c r="O292" i="5" s="1"/>
  <c r="K296" i="5"/>
  <c r="K301" i="5"/>
  <c r="N316" i="5"/>
  <c r="O316" i="5" s="1"/>
  <c r="K320" i="5"/>
  <c r="N324" i="5"/>
  <c r="O324" i="5" s="1"/>
  <c r="N326" i="5"/>
  <c r="O326" i="5" s="1"/>
  <c r="N344" i="5"/>
  <c r="O344" i="5" s="1"/>
  <c r="K349" i="5"/>
  <c r="N352" i="5"/>
  <c r="O352" i="5" s="1"/>
  <c r="N365" i="5"/>
  <c r="O365" i="5" s="1"/>
  <c r="N369" i="5"/>
  <c r="O369" i="5" s="1"/>
  <c r="K376" i="5"/>
  <c r="N386" i="5"/>
  <c r="O386" i="5" s="1"/>
  <c r="N397" i="5"/>
  <c r="O397" i="5" s="1"/>
  <c r="N401" i="5"/>
  <c r="O401" i="5" s="1"/>
  <c r="N403" i="5"/>
  <c r="O403" i="5" s="1"/>
  <c r="N443" i="5"/>
  <c r="O443" i="5" s="1"/>
  <c r="K470" i="5"/>
  <c r="K527" i="5"/>
  <c r="N529" i="5"/>
  <c r="O529" i="5" s="1"/>
  <c r="K548" i="5"/>
  <c r="K552" i="5"/>
  <c r="N584" i="5"/>
  <c r="O584" i="5" s="1"/>
  <c r="K600" i="5"/>
  <c r="K631" i="5"/>
  <c r="K648" i="5"/>
  <c r="N659" i="5"/>
  <c r="O659" i="5" s="1"/>
  <c r="N666" i="5"/>
  <c r="O666" i="5" s="1"/>
  <c r="N727" i="5"/>
  <c r="O727" i="5" s="1"/>
  <c r="K871" i="5"/>
  <c r="K254" i="5"/>
  <c r="N262" i="5"/>
  <c r="O262" i="5" s="1"/>
  <c r="N278" i="5"/>
  <c r="O278" i="5" s="1"/>
  <c r="K293" i="5"/>
  <c r="N308" i="5"/>
  <c r="O308" i="5" s="1"/>
  <c r="K317" i="5"/>
  <c r="K325" i="5"/>
  <c r="K333" i="5"/>
  <c r="K353" i="5"/>
  <c r="K366" i="5"/>
  <c r="N367" i="5"/>
  <c r="O367" i="5" s="1"/>
  <c r="K381" i="5"/>
  <c r="N395" i="5"/>
  <c r="O395" i="5" s="1"/>
  <c r="K404" i="5"/>
  <c r="N410" i="5"/>
  <c r="O410" i="5" s="1"/>
  <c r="N441" i="5"/>
  <c r="O441" i="5" s="1"/>
  <c r="N600" i="5"/>
  <c r="O600" i="5" s="1"/>
  <c r="K629" i="5"/>
  <c r="K660" i="5"/>
  <c r="N830" i="5"/>
  <c r="O830" i="5" s="1"/>
  <c r="K830" i="5"/>
  <c r="K854" i="5"/>
  <c r="N854" i="5"/>
  <c r="O854" i="5" s="1"/>
  <c r="K1019" i="5"/>
  <c r="N1019" i="5"/>
  <c r="O1019" i="5" s="1"/>
  <c r="K478" i="5"/>
  <c r="N490" i="5"/>
  <c r="O490" i="5" s="1"/>
  <c r="K566" i="5"/>
  <c r="N680" i="5"/>
  <c r="O680" i="5" s="1"/>
  <c r="K692" i="5"/>
  <c r="K913" i="5"/>
  <c r="N913" i="5"/>
  <c r="O913" i="5" s="1"/>
  <c r="K163" i="5"/>
  <c r="K179" i="5"/>
  <c r="K195" i="5"/>
  <c r="N206" i="5"/>
  <c r="O206" i="5" s="1"/>
  <c r="N210" i="5"/>
  <c r="O210" i="5" s="1"/>
  <c r="N221" i="5"/>
  <c r="O221" i="5" s="1"/>
  <c r="K228" i="5"/>
  <c r="K235" i="5"/>
  <c r="K237" i="5"/>
  <c r="K241" i="5"/>
  <c r="K246" i="5"/>
  <c r="K250" i="5"/>
  <c r="K268" i="5"/>
  <c r="K284" i="5"/>
  <c r="N299" i="5"/>
  <c r="O299" i="5" s="1"/>
  <c r="N309" i="5"/>
  <c r="O309" i="5" s="1"/>
  <c r="N325" i="5"/>
  <c r="O325" i="5" s="1"/>
  <c r="N337" i="5"/>
  <c r="O337" i="5" s="1"/>
  <c r="K340" i="5"/>
  <c r="N345" i="5"/>
  <c r="O345" i="5" s="1"/>
  <c r="N347" i="5"/>
  <c r="O347" i="5" s="1"/>
  <c r="K360" i="5"/>
  <c r="N398" i="5"/>
  <c r="O398" i="5" s="1"/>
  <c r="N425" i="5"/>
  <c r="O425" i="5" s="1"/>
  <c r="N427" i="5"/>
  <c r="O427" i="5" s="1"/>
  <c r="N452" i="5"/>
  <c r="O452" i="5" s="1"/>
  <c r="K457" i="5"/>
  <c r="K465" i="5"/>
  <c r="N478" i="5"/>
  <c r="O478" i="5" s="1"/>
  <c r="K491" i="5"/>
  <c r="K543" i="5"/>
  <c r="K545" i="5"/>
  <c r="K651" i="5"/>
  <c r="K686" i="5"/>
  <c r="N692" i="5"/>
  <c r="O692" i="5" s="1"/>
  <c r="N703" i="5"/>
  <c r="O703" i="5" s="1"/>
  <c r="N806" i="5"/>
  <c r="O806" i="5" s="1"/>
  <c r="K980" i="5"/>
  <c r="N980" i="5"/>
  <c r="O980" i="5" s="1"/>
  <c r="K966" i="5"/>
  <c r="N966" i="5"/>
  <c r="O966" i="5" s="1"/>
  <c r="N994" i="5"/>
  <c r="O994" i="5" s="1"/>
  <c r="K428" i="5"/>
  <c r="K432" i="5"/>
  <c r="N434" i="5"/>
  <c r="O434" i="5" s="1"/>
  <c r="K440" i="5"/>
  <c r="N451" i="5"/>
  <c r="O451" i="5" s="1"/>
  <c r="N467" i="5"/>
  <c r="O467" i="5" s="1"/>
  <c r="K492" i="5"/>
  <c r="K516" i="5"/>
  <c r="K520" i="5"/>
  <c r="N545" i="5"/>
  <c r="O545" i="5" s="1"/>
  <c r="N549" i="5"/>
  <c r="O549" i="5" s="1"/>
  <c r="K584" i="5"/>
  <c r="K608" i="5"/>
  <c r="N617" i="5"/>
  <c r="O617" i="5" s="1"/>
  <c r="K622" i="5"/>
  <c r="K625" i="5"/>
  <c r="N627" i="5"/>
  <c r="O627" i="5" s="1"/>
  <c r="N629" i="5"/>
  <c r="O629" i="5" s="1"/>
  <c r="N635" i="5"/>
  <c r="O635" i="5" s="1"/>
  <c r="K662" i="5"/>
  <c r="K666" i="5"/>
  <c r="K674" i="5"/>
  <c r="K688" i="5"/>
  <c r="N690" i="5"/>
  <c r="O690" i="5" s="1"/>
  <c r="K703" i="5"/>
  <c r="N752" i="5"/>
  <c r="O752" i="5" s="1"/>
  <c r="N777" i="5"/>
  <c r="O777" i="5" s="1"/>
  <c r="N912" i="5"/>
  <c r="O912" i="5" s="1"/>
  <c r="N755" i="5"/>
  <c r="O755" i="5" s="1"/>
  <c r="N874" i="5"/>
  <c r="O874" i="5" s="1"/>
  <c r="K981" i="5"/>
  <c r="N981" i="5"/>
  <c r="O981" i="5" s="1"/>
  <c r="N949" i="5"/>
  <c r="O949" i="5" s="1"/>
  <c r="N1099" i="5"/>
  <c r="O1099" i="5" s="1"/>
  <c r="N1119" i="5"/>
  <c r="O1119" i="5" s="1"/>
  <c r="K455" i="5"/>
  <c r="N460" i="5"/>
  <c r="O460" i="5" s="1"/>
  <c r="N466" i="5"/>
  <c r="O466" i="5" s="1"/>
  <c r="K495" i="5"/>
  <c r="K503" i="5"/>
  <c r="K505" i="5"/>
  <c r="N533" i="5"/>
  <c r="O533" i="5" s="1"/>
  <c r="N540" i="5"/>
  <c r="O540" i="5" s="1"/>
  <c r="K544" i="5"/>
  <c r="N546" i="5"/>
  <c r="O546" i="5" s="1"/>
  <c r="N554" i="5"/>
  <c r="O554" i="5" s="1"/>
  <c r="N566" i="5"/>
  <c r="O566" i="5" s="1"/>
  <c r="N597" i="5"/>
  <c r="O597" i="5" s="1"/>
  <c r="K607" i="5"/>
  <c r="N610" i="5"/>
  <c r="O610" i="5" s="1"/>
  <c r="N636" i="5"/>
  <c r="O636" i="5" s="1"/>
  <c r="K640" i="5"/>
  <c r="N645" i="5"/>
  <c r="O645" i="5" s="1"/>
  <c r="N651" i="5"/>
  <c r="O651" i="5" s="1"/>
  <c r="K654" i="5"/>
  <c r="N678" i="5"/>
  <c r="O678" i="5" s="1"/>
  <c r="N706" i="5"/>
  <c r="O706" i="5" s="1"/>
  <c r="K710" i="5"/>
  <c r="N773" i="5"/>
  <c r="O773" i="5" s="1"/>
  <c r="N775" i="5"/>
  <c r="O775" i="5" s="1"/>
  <c r="N808" i="5"/>
  <c r="O808" i="5" s="1"/>
  <c r="N819" i="5"/>
  <c r="O819" i="5" s="1"/>
  <c r="N852" i="5"/>
  <c r="O852" i="5" s="1"/>
  <c r="N858" i="5"/>
  <c r="O858" i="5" s="1"/>
  <c r="N908" i="5"/>
  <c r="O908" i="5" s="1"/>
  <c r="N967" i="5"/>
  <c r="O967" i="5" s="1"/>
  <c r="N978" i="5"/>
  <c r="O978" i="5" s="1"/>
  <c r="N714" i="5"/>
  <c r="O714" i="5" s="1"/>
  <c r="N731" i="5"/>
  <c r="O731" i="5" s="1"/>
  <c r="N742" i="5"/>
  <c r="O742" i="5" s="1"/>
  <c r="N811" i="5"/>
  <c r="O811" i="5" s="1"/>
  <c r="N814" i="5"/>
  <c r="O814" i="5" s="1"/>
  <c r="N822" i="5"/>
  <c r="O822" i="5" s="1"/>
  <c r="N894" i="5"/>
  <c r="O894" i="5" s="1"/>
  <c r="N927" i="5"/>
  <c r="O927" i="5" s="1"/>
  <c r="K989" i="5"/>
  <c r="N989" i="5"/>
  <c r="O989" i="5" s="1"/>
  <c r="K1071" i="5"/>
  <c r="N1071" i="5"/>
  <c r="O1071" i="5" s="1"/>
  <c r="N417" i="5"/>
  <c r="O417" i="5" s="1"/>
  <c r="K447" i="5"/>
  <c r="K449" i="5"/>
  <c r="N453" i="5"/>
  <c r="O453" i="5" s="1"/>
  <c r="K463" i="5"/>
  <c r="K471" i="5"/>
  <c r="K473" i="5"/>
  <c r="K477" i="5"/>
  <c r="N483" i="5"/>
  <c r="O483" i="5" s="1"/>
  <c r="N485" i="5"/>
  <c r="O485" i="5" s="1"/>
  <c r="K489" i="5"/>
  <c r="N493" i="5"/>
  <c r="O493" i="5" s="1"/>
  <c r="N499" i="5"/>
  <c r="O499" i="5" s="1"/>
  <c r="N503" i="5"/>
  <c r="O503" i="5" s="1"/>
  <c r="K508" i="5"/>
  <c r="N534" i="5"/>
  <c r="O534" i="5" s="1"/>
  <c r="K536" i="5"/>
  <c r="K553" i="5"/>
  <c r="N601" i="5"/>
  <c r="O601" i="5" s="1"/>
  <c r="N626" i="5"/>
  <c r="O626" i="5" s="1"/>
  <c r="N634" i="5"/>
  <c r="O634" i="5" s="1"/>
  <c r="K639" i="5"/>
  <c r="N654" i="5"/>
  <c r="O654" i="5" s="1"/>
  <c r="K659" i="5"/>
  <c r="K665" i="5"/>
  <c r="N704" i="5"/>
  <c r="O704" i="5" s="1"/>
  <c r="N708" i="5"/>
  <c r="O708" i="5" s="1"/>
  <c r="N726" i="5"/>
  <c r="O726" i="5" s="1"/>
  <c r="N762" i="5"/>
  <c r="O762" i="5" s="1"/>
  <c r="N776" i="5"/>
  <c r="O776" i="5" s="1"/>
  <c r="N844" i="5"/>
  <c r="O844" i="5" s="1"/>
  <c r="N960" i="5"/>
  <c r="O960" i="5" s="1"/>
  <c r="K1059" i="5"/>
  <c r="N1059" i="5"/>
  <c r="O1059" i="5" s="1"/>
  <c r="K559" i="5"/>
  <c r="K561" i="5"/>
  <c r="K563" i="5"/>
  <c r="N578" i="5"/>
  <c r="O578" i="5" s="1"/>
  <c r="N604" i="5"/>
  <c r="O604" i="5" s="1"/>
  <c r="K613" i="5"/>
  <c r="K621" i="5"/>
  <c r="N633" i="5"/>
  <c r="O633" i="5" s="1"/>
  <c r="K636" i="5"/>
  <c r="K645" i="5"/>
  <c r="K647" i="5"/>
  <c r="K649" i="5"/>
  <c r="K663" i="5"/>
  <c r="N664" i="5"/>
  <c r="O664" i="5" s="1"/>
  <c r="K673" i="5"/>
  <c r="K679" i="5"/>
  <c r="K689" i="5"/>
  <c r="N701" i="5"/>
  <c r="O701" i="5" s="1"/>
  <c r="N747" i="5"/>
  <c r="O747" i="5" s="1"/>
  <c r="N795" i="5"/>
  <c r="O795" i="5" s="1"/>
  <c r="N809" i="5"/>
  <c r="O809" i="5" s="1"/>
  <c r="N828" i="5"/>
  <c r="O828" i="5" s="1"/>
  <c r="N869" i="5"/>
  <c r="O869" i="5" s="1"/>
  <c r="N885" i="5"/>
  <c r="O885" i="5" s="1"/>
  <c r="N887" i="5"/>
  <c r="O887" i="5" s="1"/>
  <c r="N934" i="5"/>
  <c r="O934" i="5" s="1"/>
  <c r="N950" i="5"/>
  <c r="O950" i="5" s="1"/>
  <c r="N1001" i="5"/>
  <c r="O1001" i="5" s="1"/>
  <c r="N1025" i="5"/>
  <c r="O1025" i="5" s="1"/>
  <c r="N1042" i="5"/>
  <c r="O1042" i="5" s="1"/>
  <c r="N763" i="5"/>
  <c r="O763" i="5" s="1"/>
  <c r="N766" i="5"/>
  <c r="O766" i="5" s="1"/>
  <c r="N843" i="5"/>
  <c r="O843" i="5" s="1"/>
  <c r="K1026" i="5"/>
  <c r="N1026" i="5"/>
  <c r="O1026" i="5" s="1"/>
  <c r="K1134" i="5"/>
  <c r="N1134" i="5"/>
  <c r="O1134" i="5" s="1"/>
  <c r="K1154" i="5"/>
  <c r="N1154" i="5"/>
  <c r="O1154" i="5" s="1"/>
  <c r="K1167" i="5"/>
  <c r="N1167" i="5"/>
  <c r="O1167" i="5" s="1"/>
  <c r="K1018" i="5"/>
  <c r="N1018" i="5"/>
  <c r="O1018" i="5" s="1"/>
  <c r="K1168" i="5"/>
  <c r="N1168" i="5"/>
  <c r="O1168" i="5" s="1"/>
  <c r="N995" i="5"/>
  <c r="O995" i="5" s="1"/>
  <c r="N1063" i="5"/>
  <c r="O1063" i="5" s="1"/>
  <c r="N1065" i="5"/>
  <c r="O1065" i="5" s="1"/>
  <c r="N1068" i="5"/>
  <c r="O1068" i="5" s="1"/>
  <c r="N1191" i="5"/>
  <c r="O1191" i="5" s="1"/>
  <c r="N1213" i="5"/>
  <c r="O1213" i="5" s="1"/>
  <c r="N1223" i="5"/>
  <c r="O1223" i="5" s="1"/>
  <c r="K1274" i="5"/>
  <c r="N1274" i="5"/>
  <c r="O1274" i="5" s="1"/>
  <c r="N1294" i="5"/>
  <c r="O1294" i="5" s="1"/>
  <c r="K1298" i="5"/>
  <c r="N1298" i="5"/>
  <c r="O1298" i="5" s="1"/>
  <c r="N1155" i="5"/>
  <c r="O1155" i="5" s="1"/>
  <c r="N1173" i="5"/>
  <c r="O1173" i="5" s="1"/>
  <c r="N1185" i="5"/>
  <c r="O1185" i="5" s="1"/>
  <c r="N1195" i="5"/>
  <c r="O1195" i="5" s="1"/>
  <c r="N1217" i="5"/>
  <c r="O1217" i="5" s="1"/>
  <c r="N1229" i="5"/>
  <c r="O1229" i="5" s="1"/>
  <c r="N1270" i="5"/>
  <c r="O1270" i="5" s="1"/>
  <c r="N332" i="5"/>
  <c r="O332" i="5" s="1"/>
  <c r="K336" i="5"/>
  <c r="N340" i="5"/>
  <c r="O340" i="5" s="1"/>
  <c r="K344" i="5"/>
  <c r="N354" i="5"/>
  <c r="O354" i="5" s="1"/>
  <c r="K362" i="5"/>
  <c r="K364" i="5"/>
  <c r="N378" i="5"/>
  <c r="O378" i="5" s="1"/>
  <c r="K386" i="5"/>
  <c r="K391" i="5"/>
  <c r="N396" i="5"/>
  <c r="O396" i="5" s="1"/>
  <c r="K431" i="5"/>
  <c r="K433" i="5"/>
  <c r="K437" i="5"/>
  <c r="N440" i="5"/>
  <c r="O440" i="5" s="1"/>
  <c r="K452" i="5"/>
  <c r="K456" i="5"/>
  <c r="N458" i="5"/>
  <c r="O458" i="5" s="1"/>
  <c r="K460" i="5"/>
  <c r="K479" i="5"/>
  <c r="N491" i="5"/>
  <c r="O491" i="5" s="1"/>
  <c r="K500" i="5"/>
  <c r="N507" i="5"/>
  <c r="O507" i="5" s="1"/>
  <c r="N509" i="5"/>
  <c r="O509" i="5" s="1"/>
  <c r="K513" i="5"/>
  <c r="N517" i="5"/>
  <c r="O517" i="5" s="1"/>
  <c r="K532" i="5"/>
  <c r="N535" i="5"/>
  <c r="O535" i="5" s="1"/>
  <c r="N553" i="5"/>
  <c r="O553" i="5" s="1"/>
  <c r="K556" i="5"/>
  <c r="K569" i="5"/>
  <c r="K575" i="5"/>
  <c r="K592" i="5"/>
  <c r="K610" i="5"/>
  <c r="N613" i="5"/>
  <c r="O613" i="5" s="1"/>
  <c r="N621" i="5"/>
  <c r="O621" i="5" s="1"/>
  <c r="K630" i="5"/>
  <c r="N637" i="5"/>
  <c r="O637" i="5" s="1"/>
  <c r="K650" i="5"/>
  <c r="N657" i="5"/>
  <c r="O657" i="5" s="1"/>
  <c r="N670" i="5"/>
  <c r="O670" i="5" s="1"/>
  <c r="N672" i="5"/>
  <c r="O672" i="5" s="1"/>
  <c r="K678" i="5"/>
  <c r="N689" i="5"/>
  <c r="O689" i="5" s="1"/>
  <c r="N693" i="5"/>
  <c r="O693" i="5" s="1"/>
  <c r="N705" i="5"/>
  <c r="O705" i="5" s="1"/>
  <c r="N715" i="5"/>
  <c r="O715" i="5" s="1"/>
  <c r="N730" i="5"/>
  <c r="O730" i="5" s="1"/>
  <c r="N741" i="5"/>
  <c r="O741" i="5" s="1"/>
  <c r="N748" i="5"/>
  <c r="O748" i="5" s="1"/>
  <c r="N778" i="5"/>
  <c r="O778" i="5" s="1"/>
  <c r="N786" i="5"/>
  <c r="O786" i="5" s="1"/>
  <c r="N796" i="5"/>
  <c r="O796" i="5" s="1"/>
  <c r="N804" i="5"/>
  <c r="O804" i="5" s="1"/>
  <c r="N825" i="5"/>
  <c r="O825" i="5" s="1"/>
  <c r="N842" i="5"/>
  <c r="O842" i="5" s="1"/>
  <c r="N853" i="5"/>
  <c r="O853" i="5" s="1"/>
  <c r="N865" i="5"/>
  <c r="O865" i="5" s="1"/>
  <c r="N875" i="5"/>
  <c r="O875" i="5" s="1"/>
  <c r="N878" i="5"/>
  <c r="O878" i="5" s="1"/>
  <c r="N911" i="5"/>
  <c r="O911" i="5" s="1"/>
  <c r="N916" i="5"/>
  <c r="O916" i="5" s="1"/>
  <c r="N922" i="5"/>
  <c r="O922" i="5" s="1"/>
  <c r="N1058" i="5"/>
  <c r="O1058" i="5" s="1"/>
  <c r="N1092" i="5"/>
  <c r="O1092" i="5" s="1"/>
  <c r="N1253" i="5"/>
  <c r="O1253" i="5" s="1"/>
  <c r="N1285" i="5"/>
  <c r="O1285" i="5" s="1"/>
  <c r="N1193" i="5"/>
  <c r="O1193" i="5" s="1"/>
  <c r="N1215" i="5"/>
  <c r="O1215" i="5" s="1"/>
  <c r="N1227" i="5"/>
  <c r="O1227" i="5" s="1"/>
  <c r="N991" i="5"/>
  <c r="O991" i="5" s="1"/>
  <c r="N1093" i="5"/>
  <c r="O1093" i="5" s="1"/>
  <c r="N1114" i="5"/>
  <c r="O1114" i="5" s="1"/>
  <c r="K1194" i="5"/>
  <c r="N1194" i="5"/>
  <c r="O1194" i="5" s="1"/>
  <c r="N1209" i="5"/>
  <c r="O1209" i="5" s="1"/>
  <c r="K1216" i="5"/>
  <c r="N1216" i="5"/>
  <c r="O1216" i="5" s="1"/>
  <c r="K1228" i="5"/>
  <c r="N1228" i="5"/>
  <c r="O1228" i="5" s="1"/>
  <c r="K1258" i="5"/>
  <c r="N1258" i="5"/>
  <c r="O1258" i="5" s="1"/>
  <c r="N1143" i="5"/>
  <c r="O1143" i="5" s="1"/>
  <c r="N1165" i="5"/>
  <c r="O1165" i="5" s="1"/>
  <c r="N1171" i="5"/>
  <c r="O1171" i="5" s="1"/>
  <c r="N1212" i="5"/>
  <c r="O1212" i="5" s="1"/>
  <c r="N1269" i="5"/>
  <c r="O1269" i="5" s="1"/>
  <c r="N1088" i="5"/>
  <c r="O1088" i="5" s="1"/>
  <c r="N794" i="5"/>
  <c r="O794" i="5" s="1"/>
  <c r="N805" i="5"/>
  <c r="O805" i="5" s="1"/>
  <c r="N820" i="5"/>
  <c r="O820" i="5" s="1"/>
  <c r="N827" i="5"/>
  <c r="O827" i="5" s="1"/>
  <c r="N837" i="5"/>
  <c r="O837" i="5" s="1"/>
  <c r="N868" i="5"/>
  <c r="O868" i="5" s="1"/>
  <c r="N909" i="5"/>
  <c r="O909" i="5" s="1"/>
  <c r="N915" i="5"/>
  <c r="O915" i="5" s="1"/>
  <c r="N954" i="5"/>
  <c r="O954" i="5" s="1"/>
  <c r="N959" i="5"/>
  <c r="O959" i="5" s="1"/>
  <c r="N972" i="5"/>
  <c r="O972" i="5" s="1"/>
  <c r="N1017" i="5"/>
  <c r="O1017" i="5" s="1"/>
  <c r="N1024" i="5"/>
  <c r="O1024" i="5" s="1"/>
  <c r="N1036" i="5"/>
  <c r="O1036" i="5" s="1"/>
  <c r="N1120" i="5"/>
  <c r="O1120" i="5" s="1"/>
  <c r="N1299" i="5"/>
  <c r="O1299" i="5" s="1"/>
  <c r="N1293" i="5"/>
  <c r="O1293" i="5" s="1"/>
  <c r="N900" i="5"/>
  <c r="O900" i="5" s="1"/>
  <c r="N918" i="5"/>
  <c r="O918" i="5" s="1"/>
  <c r="N928" i="5"/>
  <c r="O928" i="5" s="1"/>
  <c r="N964" i="5"/>
  <c r="O964" i="5" s="1"/>
  <c r="N976" i="5"/>
  <c r="O976" i="5" s="1"/>
  <c r="N993" i="5"/>
  <c r="O993" i="5" s="1"/>
  <c r="N450" i="5"/>
  <c r="O450" i="5" s="1"/>
  <c r="K450" i="5"/>
  <c r="K142" i="5"/>
  <c r="K158" i="5"/>
  <c r="K174" i="5"/>
  <c r="K190" i="5"/>
  <c r="N207" i="5"/>
  <c r="O207" i="5" s="1"/>
  <c r="N215" i="5"/>
  <c r="O215" i="5" s="1"/>
  <c r="N223" i="5"/>
  <c r="O223" i="5" s="1"/>
  <c r="N231" i="5"/>
  <c r="O231" i="5" s="1"/>
  <c r="N239" i="5"/>
  <c r="O239" i="5" s="1"/>
  <c r="N247" i="5"/>
  <c r="O247" i="5" s="1"/>
  <c r="N255" i="5"/>
  <c r="O255" i="5" s="1"/>
  <c r="N266" i="5"/>
  <c r="O266" i="5" s="1"/>
  <c r="N282" i="5"/>
  <c r="O282" i="5" s="1"/>
  <c r="K378" i="5"/>
  <c r="N265" i="5"/>
  <c r="O265" i="5" s="1"/>
  <c r="N281" i="5"/>
  <c r="O281" i="5" s="1"/>
  <c r="K136" i="5"/>
  <c r="K152" i="5"/>
  <c r="K168" i="5"/>
  <c r="K184" i="5"/>
  <c r="K200" i="5"/>
  <c r="N402" i="5"/>
  <c r="O402" i="5" s="1"/>
  <c r="K402" i="5"/>
  <c r="N426" i="5"/>
  <c r="O426" i="5" s="1"/>
  <c r="K426" i="5"/>
  <c r="N137" i="5"/>
  <c r="O137" i="5" s="1"/>
  <c r="N153" i="5"/>
  <c r="O153" i="5" s="1"/>
  <c r="N169" i="5"/>
  <c r="O169" i="5" s="1"/>
  <c r="N185" i="5"/>
  <c r="O185" i="5" s="1"/>
  <c r="N201" i="5"/>
  <c r="O201" i="5" s="1"/>
  <c r="K304" i="5"/>
  <c r="K306" i="5"/>
  <c r="N304" i="5"/>
  <c r="O304" i="5" s="1"/>
  <c r="K370" i="5"/>
  <c r="K401" i="5"/>
  <c r="N514" i="5"/>
  <c r="O514" i="5" s="1"/>
  <c r="K514" i="5"/>
  <c r="K262" i="5"/>
  <c r="K278" i="5"/>
  <c r="N296" i="5"/>
  <c r="O296" i="5" s="1"/>
  <c r="K425" i="5"/>
  <c r="N429" i="5"/>
  <c r="O429" i="5" s="1"/>
  <c r="K400" i="5"/>
  <c r="K405" i="5"/>
  <c r="N448" i="5"/>
  <c r="O448" i="5" s="1"/>
  <c r="K464" i="5"/>
  <c r="K469" i="5"/>
  <c r="N512" i="5"/>
  <c r="O512" i="5" s="1"/>
  <c r="N555" i="5"/>
  <c r="O555" i="5" s="1"/>
  <c r="N616" i="5"/>
  <c r="O616" i="5" s="1"/>
  <c r="K616" i="5"/>
  <c r="N671" i="5"/>
  <c r="O671" i="5" s="1"/>
  <c r="K671" i="5"/>
  <c r="N400" i="5"/>
  <c r="O400" i="5" s="1"/>
  <c r="K416" i="5"/>
  <c r="K421" i="5"/>
  <c r="N464" i="5"/>
  <c r="O464" i="5" s="1"/>
  <c r="K466" i="5"/>
  <c r="K480" i="5"/>
  <c r="K485" i="5"/>
  <c r="K534" i="5"/>
  <c r="K567" i="5"/>
  <c r="K384" i="5"/>
  <c r="K424" i="5"/>
  <c r="K429" i="5"/>
  <c r="K488" i="5"/>
  <c r="K493" i="5"/>
  <c r="N384" i="5"/>
  <c r="O384" i="5" s="1"/>
  <c r="N424" i="5"/>
  <c r="O424" i="5" s="1"/>
  <c r="N488" i="5"/>
  <c r="O488" i="5" s="1"/>
  <c r="K490" i="5"/>
  <c r="K540" i="5"/>
  <c r="N387" i="5"/>
  <c r="O387" i="5" s="1"/>
  <c r="N432" i="5"/>
  <c r="O432" i="5" s="1"/>
  <c r="K434" i="5"/>
  <c r="K448" i="5"/>
  <c r="K453" i="5"/>
  <c r="N496" i="5"/>
  <c r="O496" i="5" s="1"/>
  <c r="K498" i="5"/>
  <c r="K512" i="5"/>
  <c r="K517" i="5"/>
  <c r="N521" i="5"/>
  <c r="O521" i="5" s="1"/>
  <c r="N536" i="5"/>
  <c r="O536" i="5" s="1"/>
  <c r="K551" i="5"/>
  <c r="K583" i="5"/>
  <c r="N542" i="5"/>
  <c r="O542" i="5" s="1"/>
  <c r="N558" i="5"/>
  <c r="O558" i="5" s="1"/>
  <c r="N574" i="5"/>
  <c r="O574" i="5" s="1"/>
  <c r="K594" i="5"/>
  <c r="N606" i="5"/>
  <c r="O606" i="5" s="1"/>
  <c r="N611" i="5"/>
  <c r="O611" i="5" s="1"/>
  <c r="K619" i="5"/>
  <c r="N642" i="5"/>
  <c r="O642" i="5" s="1"/>
  <c r="N530" i="5"/>
  <c r="O530" i="5" s="1"/>
  <c r="N551" i="5"/>
  <c r="O551" i="5" s="1"/>
  <c r="N567" i="5"/>
  <c r="O567" i="5" s="1"/>
  <c r="N583" i="5"/>
  <c r="O583" i="5" s="1"/>
  <c r="K588" i="5"/>
  <c r="N589" i="5"/>
  <c r="O589" i="5" s="1"/>
  <c r="N647" i="5"/>
  <c r="O647" i="5" s="1"/>
  <c r="N653" i="5"/>
  <c r="O653" i="5" s="1"/>
  <c r="K697" i="5"/>
  <c r="N622" i="5"/>
  <c r="O622" i="5" s="1"/>
  <c r="N541" i="5"/>
  <c r="O541" i="5" s="1"/>
  <c r="N547" i="5"/>
  <c r="O547" i="5" s="1"/>
  <c r="N557" i="5"/>
  <c r="O557" i="5" s="1"/>
  <c r="N563" i="5"/>
  <c r="O563" i="5" s="1"/>
  <c r="N573" i="5"/>
  <c r="O573" i="5" s="1"/>
  <c r="N579" i="5"/>
  <c r="O579" i="5" s="1"/>
  <c r="N599" i="5"/>
  <c r="O599" i="5" s="1"/>
  <c r="K604" i="5"/>
  <c r="N605" i="5"/>
  <c r="O605" i="5" s="1"/>
  <c r="K539" i="5"/>
  <c r="N544" i="5"/>
  <c r="O544" i="5" s="1"/>
  <c r="K546" i="5"/>
  <c r="N560" i="5"/>
  <c r="O560" i="5" s="1"/>
  <c r="K562" i="5"/>
  <c r="N576" i="5"/>
  <c r="O576" i="5" s="1"/>
  <c r="K578" i="5"/>
  <c r="K587" i="5"/>
  <c r="N624" i="5"/>
  <c r="O624" i="5" s="1"/>
  <c r="K626" i="5"/>
  <c r="N638" i="5"/>
  <c r="O638" i="5" s="1"/>
  <c r="N643" i="5"/>
  <c r="O643" i="5" s="1"/>
  <c r="K698" i="5"/>
  <c r="N801" i="5"/>
  <c r="O801" i="5" s="1"/>
  <c r="K555" i="5"/>
  <c r="K571" i="5"/>
  <c r="K620" i="5"/>
  <c r="K603" i="5"/>
  <c r="K642" i="5"/>
  <c r="K655" i="5"/>
  <c r="N720" i="5"/>
  <c r="O720" i="5" s="1"/>
  <c r="N784" i="5"/>
  <c r="O784" i="5" s="1"/>
  <c r="N816" i="5"/>
  <c r="O816" i="5" s="1"/>
  <c r="K901" i="5"/>
  <c r="N901" i="5"/>
  <c r="O901" i="5" s="1"/>
  <c r="K670" i="5"/>
  <c r="N733" i="5"/>
  <c r="O733" i="5" s="1"/>
  <c r="N797" i="5"/>
  <c r="O797" i="5" s="1"/>
  <c r="K919" i="5"/>
  <c r="N919" i="5"/>
  <c r="O919" i="5" s="1"/>
  <c r="K538" i="5"/>
  <c r="K554" i="5"/>
  <c r="K570" i="5"/>
  <c r="K586" i="5"/>
  <c r="K602" i="5"/>
  <c r="K618" i="5"/>
  <c r="K634" i="5"/>
  <c r="N674" i="5"/>
  <c r="O674" i="5" s="1"/>
  <c r="N721" i="5"/>
  <c r="O721" i="5" s="1"/>
  <c r="N785" i="5"/>
  <c r="O785" i="5" s="1"/>
  <c r="N736" i="5"/>
  <c r="O736" i="5" s="1"/>
  <c r="N753" i="5"/>
  <c r="O753" i="5" s="1"/>
  <c r="N800" i="5"/>
  <c r="O800" i="5" s="1"/>
  <c r="K704" i="5"/>
  <c r="N661" i="5"/>
  <c r="O661" i="5" s="1"/>
  <c r="K696" i="5"/>
  <c r="N697" i="5"/>
  <c r="O697" i="5" s="1"/>
  <c r="K706" i="5"/>
  <c r="N728" i="5"/>
  <c r="O728" i="5" s="1"/>
  <c r="N749" i="5"/>
  <c r="O749" i="5" s="1"/>
  <c r="N756" i="5"/>
  <c r="O756" i="5" s="1"/>
  <c r="N761" i="5"/>
  <c r="O761" i="5" s="1"/>
  <c r="N792" i="5"/>
  <c r="O792" i="5" s="1"/>
  <c r="N813" i="5"/>
  <c r="O813" i="5" s="1"/>
  <c r="N892" i="5"/>
  <c r="O892" i="5" s="1"/>
  <c r="N841" i="5"/>
  <c r="O841" i="5" s="1"/>
  <c r="N845" i="5"/>
  <c r="O845" i="5" s="1"/>
  <c r="N873" i="5"/>
  <c r="O873" i="5" s="1"/>
  <c r="N877" i="5"/>
  <c r="O877" i="5" s="1"/>
  <c r="N940" i="5"/>
  <c r="O940" i="5" s="1"/>
  <c r="N957" i="5"/>
  <c r="O957" i="5" s="1"/>
  <c r="N765" i="5"/>
  <c r="O765" i="5" s="1"/>
  <c r="N772" i="5"/>
  <c r="O772" i="5" s="1"/>
  <c r="N920" i="5"/>
  <c r="O920" i="5" s="1"/>
  <c r="K971" i="5"/>
  <c r="N955" i="5"/>
  <c r="O955" i="5" s="1"/>
  <c r="N669" i="5"/>
  <c r="O669" i="5" s="1"/>
  <c r="K680" i="5"/>
  <c r="N681" i="5"/>
  <c r="O681" i="5" s="1"/>
  <c r="K690" i="5"/>
  <c r="N717" i="5"/>
  <c r="O717" i="5" s="1"/>
  <c r="N724" i="5"/>
  <c r="O724" i="5" s="1"/>
  <c r="N729" i="5"/>
  <c r="O729" i="5" s="1"/>
  <c r="N760" i="5"/>
  <c r="O760" i="5" s="1"/>
  <c r="N781" i="5"/>
  <c r="O781" i="5" s="1"/>
  <c r="N788" i="5"/>
  <c r="O788" i="5" s="1"/>
  <c r="N793" i="5"/>
  <c r="O793" i="5" s="1"/>
  <c r="N891" i="5"/>
  <c r="O891" i="5" s="1"/>
  <c r="N923" i="5"/>
  <c r="O923" i="5" s="1"/>
  <c r="N953" i="5"/>
  <c r="O953" i="5" s="1"/>
  <c r="N961" i="5"/>
  <c r="O961" i="5" s="1"/>
  <c r="K1022" i="5"/>
  <c r="N1022" i="5"/>
  <c r="O1022" i="5" s="1"/>
  <c r="N829" i="5"/>
  <c r="O829" i="5" s="1"/>
  <c r="N857" i="5"/>
  <c r="O857" i="5" s="1"/>
  <c r="N861" i="5"/>
  <c r="O861" i="5" s="1"/>
  <c r="N921" i="5"/>
  <c r="O921" i="5" s="1"/>
  <c r="N929" i="5"/>
  <c r="O929" i="5" s="1"/>
  <c r="K985" i="5"/>
  <c r="N985" i="5"/>
  <c r="O985" i="5" s="1"/>
  <c r="N683" i="5"/>
  <c r="O683" i="5" s="1"/>
  <c r="N691" i="5"/>
  <c r="O691" i="5" s="1"/>
  <c r="N699" i="5"/>
  <c r="O699" i="5" s="1"/>
  <c r="N707" i="5"/>
  <c r="O707" i="5" s="1"/>
  <c r="N907" i="5"/>
  <c r="O907" i="5" s="1"/>
  <c r="N924" i="5"/>
  <c r="O924" i="5" s="1"/>
  <c r="N939" i="5"/>
  <c r="O939" i="5" s="1"/>
  <c r="N956" i="5"/>
  <c r="O956" i="5" s="1"/>
  <c r="N973" i="5"/>
  <c r="O973" i="5" s="1"/>
  <c r="K1038" i="5"/>
  <c r="N1038" i="5"/>
  <c r="O1038" i="5" s="1"/>
  <c r="N1012" i="5"/>
  <c r="O1012" i="5" s="1"/>
  <c r="K1054" i="5"/>
  <c r="N1054" i="5"/>
  <c r="O1054" i="5" s="1"/>
  <c r="K1086" i="5"/>
  <c r="N1086" i="5"/>
  <c r="O1086" i="5" s="1"/>
  <c r="K1034" i="5"/>
  <c r="N1034" i="5"/>
  <c r="O1034" i="5" s="1"/>
  <c r="N824" i="5"/>
  <c r="O824" i="5" s="1"/>
  <c r="N832" i="5"/>
  <c r="O832" i="5" s="1"/>
  <c r="N840" i="5"/>
  <c r="O840" i="5" s="1"/>
  <c r="N848" i="5"/>
  <c r="O848" i="5" s="1"/>
  <c r="N856" i="5"/>
  <c r="O856" i="5" s="1"/>
  <c r="N864" i="5"/>
  <c r="O864" i="5" s="1"/>
  <c r="N872" i="5"/>
  <c r="O872" i="5" s="1"/>
  <c r="N880" i="5"/>
  <c r="O880" i="5" s="1"/>
  <c r="N888" i="5"/>
  <c r="O888" i="5" s="1"/>
  <c r="N895" i="5"/>
  <c r="O895" i="5" s="1"/>
  <c r="N904" i="5"/>
  <c r="O904" i="5" s="1"/>
  <c r="N936" i="5"/>
  <c r="O936" i="5" s="1"/>
  <c r="N968" i="5"/>
  <c r="O968" i="5" s="1"/>
  <c r="N1008" i="5"/>
  <c r="O1008" i="5" s="1"/>
  <c r="N982" i="5"/>
  <c r="O982" i="5" s="1"/>
  <c r="K982" i="5"/>
  <c r="K1040" i="5"/>
  <c r="N1040" i="5"/>
  <c r="O1040" i="5" s="1"/>
  <c r="K1118" i="5"/>
  <c r="N1118" i="5"/>
  <c r="O1118" i="5" s="1"/>
  <c r="K1130" i="5"/>
  <c r="N1130" i="5"/>
  <c r="O1130" i="5" s="1"/>
  <c r="N1133" i="5"/>
  <c r="O1133" i="5" s="1"/>
  <c r="K1133" i="5"/>
  <c r="K1074" i="5"/>
  <c r="N1074" i="5"/>
  <c r="O1074" i="5" s="1"/>
  <c r="N1076" i="5"/>
  <c r="O1076" i="5" s="1"/>
  <c r="K1098" i="5"/>
  <c r="N1098" i="5"/>
  <c r="O1098" i="5" s="1"/>
  <c r="K991" i="5"/>
  <c r="K995" i="5"/>
  <c r="N1000" i="5"/>
  <c r="O1000" i="5" s="1"/>
  <c r="N1053" i="5"/>
  <c r="O1053" i="5" s="1"/>
  <c r="K1070" i="5"/>
  <c r="N1070" i="5"/>
  <c r="O1070" i="5" s="1"/>
  <c r="N1089" i="5"/>
  <c r="O1089" i="5" s="1"/>
  <c r="N1100" i="5"/>
  <c r="O1100" i="5" s="1"/>
  <c r="N1104" i="5"/>
  <c r="O1104" i="5" s="1"/>
  <c r="N1131" i="5"/>
  <c r="O1131" i="5" s="1"/>
  <c r="K1131" i="5"/>
  <c r="K1136" i="5"/>
  <c r="N1136" i="5"/>
  <c r="O1136" i="5" s="1"/>
  <c r="K1158" i="5"/>
  <c r="N1158" i="5"/>
  <c r="O1158" i="5" s="1"/>
  <c r="K1094" i="5"/>
  <c r="N1094" i="5"/>
  <c r="O1094" i="5" s="1"/>
  <c r="N1109" i="5"/>
  <c r="O1109" i="5" s="1"/>
  <c r="N1121" i="5"/>
  <c r="O1121" i="5" s="1"/>
  <c r="K1126" i="5"/>
  <c r="N1126" i="5"/>
  <c r="O1126" i="5" s="1"/>
  <c r="K986" i="5"/>
  <c r="N986" i="5"/>
  <c r="O986" i="5" s="1"/>
  <c r="N1044" i="5"/>
  <c r="O1044" i="5" s="1"/>
  <c r="N1056" i="5"/>
  <c r="O1056" i="5" s="1"/>
  <c r="K1066" i="5"/>
  <c r="N1066" i="5"/>
  <c r="O1066" i="5" s="1"/>
  <c r="N1072" i="5"/>
  <c r="O1072" i="5" s="1"/>
  <c r="N1082" i="5"/>
  <c r="O1082" i="5" s="1"/>
  <c r="K1144" i="5"/>
  <c r="N1144" i="5"/>
  <c r="O1144" i="5" s="1"/>
  <c r="N1045" i="5"/>
  <c r="O1045" i="5" s="1"/>
  <c r="N1057" i="5"/>
  <c r="O1057" i="5" s="1"/>
  <c r="K1062" i="5"/>
  <c r="N1062" i="5"/>
  <c r="O1062" i="5" s="1"/>
  <c r="N1085" i="5"/>
  <c r="O1085" i="5" s="1"/>
  <c r="K1142" i="5"/>
  <c r="N1142" i="5"/>
  <c r="O1142" i="5" s="1"/>
  <c r="N984" i="5"/>
  <c r="O984" i="5" s="1"/>
  <c r="K998" i="5"/>
  <c r="N998" i="5"/>
  <c r="O998" i="5" s="1"/>
  <c r="K1002" i="5"/>
  <c r="N1002" i="5"/>
  <c r="O1002" i="5" s="1"/>
  <c r="N1117" i="5"/>
  <c r="O1117" i="5" s="1"/>
  <c r="K1190" i="5"/>
  <c r="N1190" i="5"/>
  <c r="O1190" i="5" s="1"/>
  <c r="K1222" i="5"/>
  <c r="N1222" i="5"/>
  <c r="O1222" i="5" s="1"/>
  <c r="N1052" i="5"/>
  <c r="O1052" i="5" s="1"/>
  <c r="K1102" i="5"/>
  <c r="N1102" i="5"/>
  <c r="O1102" i="5" s="1"/>
  <c r="N1125" i="5"/>
  <c r="O1125" i="5" s="1"/>
  <c r="N979" i="5"/>
  <c r="O979" i="5" s="1"/>
  <c r="K990" i="5"/>
  <c r="N990" i="5"/>
  <c r="O990" i="5" s="1"/>
  <c r="K1006" i="5"/>
  <c r="N1006" i="5"/>
  <c r="O1006" i="5" s="1"/>
  <c r="N1029" i="5"/>
  <c r="O1029" i="5" s="1"/>
  <c r="N1037" i="5"/>
  <c r="O1037" i="5" s="1"/>
  <c r="N1041" i="5"/>
  <c r="O1041" i="5" s="1"/>
  <c r="N1049" i="5"/>
  <c r="O1049" i="5" s="1"/>
  <c r="N1084" i="5"/>
  <c r="O1084" i="5" s="1"/>
  <c r="N1106" i="5"/>
  <c r="O1106" i="5" s="1"/>
  <c r="K1174" i="5"/>
  <c r="N1174" i="5"/>
  <c r="O1174" i="5" s="1"/>
  <c r="K1206" i="5"/>
  <c r="N1206" i="5"/>
  <c r="O1206" i="5" s="1"/>
  <c r="K1238" i="5"/>
  <c r="N1238" i="5"/>
  <c r="O1238" i="5" s="1"/>
  <c r="N1081" i="5"/>
  <c r="O1081" i="5" s="1"/>
  <c r="N1160" i="5"/>
  <c r="O1160" i="5" s="1"/>
  <c r="N1176" i="5"/>
  <c r="O1176" i="5" s="1"/>
  <c r="N1192" i="5"/>
  <c r="O1192" i="5" s="1"/>
  <c r="N1208" i="5"/>
  <c r="O1208" i="5" s="1"/>
  <c r="N1276" i="5"/>
  <c r="O1276" i="5" s="1"/>
  <c r="K1276" i="5"/>
  <c r="N1252" i="5"/>
  <c r="O1252" i="5" s="1"/>
  <c r="K1252" i="5"/>
  <c r="N1156" i="5"/>
  <c r="O1156" i="5" s="1"/>
  <c r="N1172" i="5"/>
  <c r="O1172" i="5" s="1"/>
  <c r="N1188" i="5"/>
  <c r="O1188" i="5" s="1"/>
  <c r="N1204" i="5"/>
  <c r="O1204" i="5" s="1"/>
  <c r="N1220" i="5"/>
  <c r="O1220" i="5" s="1"/>
  <c r="N1236" i="5"/>
  <c r="O1236" i="5" s="1"/>
  <c r="N1292" i="5"/>
  <c r="O1292" i="5" s="1"/>
  <c r="K1292" i="5"/>
  <c r="N1268" i="5"/>
  <c r="O1268" i="5" s="1"/>
  <c r="K1268" i="5"/>
  <c r="N1244" i="5"/>
  <c r="O1244" i="5" s="1"/>
  <c r="K1244" i="5"/>
  <c r="N1247" i="5"/>
  <c r="O1247" i="5" s="1"/>
  <c r="K1247" i="5"/>
  <c r="N1150" i="5"/>
  <c r="O1150" i="5" s="1"/>
  <c r="N1166" i="5"/>
  <c r="O1166" i="5" s="1"/>
  <c r="N1182" i="5"/>
  <c r="O1182" i="5" s="1"/>
  <c r="N1198" i="5"/>
  <c r="O1198" i="5" s="1"/>
  <c r="N1214" i="5"/>
  <c r="O1214" i="5" s="1"/>
  <c r="N1230" i="5"/>
  <c r="O1230" i="5" s="1"/>
  <c r="N1284" i="5"/>
  <c r="O1284" i="5" s="1"/>
  <c r="K1284" i="5"/>
  <c r="N1164" i="5"/>
  <c r="O1164" i="5" s="1"/>
  <c r="N1260" i="5"/>
  <c r="O1260" i="5" s="1"/>
  <c r="K1260" i="5"/>
  <c r="N1255" i="5"/>
  <c r="O1255" i="5" s="1"/>
  <c r="K1255" i="5"/>
  <c r="N1263" i="5"/>
  <c r="O1263" i="5" s="1"/>
  <c r="K1263" i="5"/>
  <c r="N1271" i="5"/>
  <c r="O1271" i="5" s="1"/>
  <c r="K1271" i="5"/>
  <c r="N1279" i="5"/>
  <c r="O1279" i="5" s="1"/>
  <c r="K1279" i="5"/>
  <c r="N1287" i="5"/>
  <c r="O1287" i="5" s="1"/>
  <c r="K1287" i="5"/>
  <c r="N1295" i="5"/>
  <c r="O1295" i="5" s="1"/>
  <c r="K1295" i="5"/>
  <c r="N1248" i="5"/>
  <c r="O1248" i="5" s="1"/>
  <c r="K1248" i="5"/>
  <c r="N1256" i="5"/>
  <c r="O1256" i="5" s="1"/>
  <c r="K1256" i="5"/>
  <c r="N1264" i="5"/>
  <c r="O1264" i="5" s="1"/>
  <c r="K1264" i="5"/>
  <c r="N1272" i="5"/>
  <c r="O1272" i="5" s="1"/>
  <c r="K1272" i="5"/>
  <c r="N1280" i="5"/>
  <c r="O1280" i="5" s="1"/>
  <c r="K1280" i="5"/>
  <c r="N1288" i="5"/>
  <c r="O1288" i="5" s="1"/>
  <c r="K1288" i="5"/>
  <c r="N1296" i="5"/>
  <c r="O1296" i="5" s="1"/>
  <c r="K1296" i="5"/>
  <c r="N1251" i="5"/>
  <c r="O1251" i="5" s="1"/>
  <c r="K1251" i="5"/>
  <c r="N1259" i="5"/>
  <c r="O1259" i="5" s="1"/>
  <c r="K1259" i="5"/>
  <c r="N1267" i="5"/>
  <c r="O1267" i="5" s="1"/>
  <c r="K1267" i="5"/>
  <c r="N1275" i="5"/>
  <c r="O1275" i="5" s="1"/>
  <c r="K1275" i="5"/>
  <c r="N1283" i="5"/>
  <c r="O1283" i="5" s="1"/>
  <c r="K1283" i="5"/>
  <c r="N1291" i="5"/>
  <c r="O1291" i="5" s="1"/>
  <c r="K1291" i="5"/>
  <c r="K1299" i="5"/>
  <c r="I37" i="3" l="1"/>
  <c r="H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37" i="3" l="1"/>
  <c r="L738" i="5"/>
  <c r="L1282" i="5"/>
  <c r="L938" i="5"/>
  <c r="L1162" i="5"/>
  <c r="L866" i="5"/>
  <c r="L842" i="5"/>
  <c r="L1058" i="5"/>
  <c r="L1226" i="5"/>
  <c r="L721" i="5"/>
  <c r="L785" i="5"/>
  <c r="L849" i="5"/>
  <c r="L921" i="5"/>
  <c r="L1001" i="5"/>
  <c r="L1065" i="5"/>
  <c r="L1129" i="5"/>
  <c r="L1193" i="5"/>
  <c r="L1257" i="5"/>
  <c r="L740" i="5"/>
  <c r="L804" i="5"/>
  <c r="L868" i="5"/>
  <c r="L932" i="5"/>
  <c r="L1004" i="5"/>
  <c r="L1036" i="5"/>
  <c r="L1080" i="5"/>
  <c r="L1112" i="5"/>
  <c r="L1152" i="5"/>
  <c r="L1188" i="5"/>
  <c r="L1224" i="5"/>
  <c r="L778" i="5"/>
  <c r="L714" i="5"/>
  <c r="L962" i="5"/>
  <c r="L1178" i="5"/>
  <c r="L890" i="5"/>
  <c r="L858" i="5"/>
  <c r="L1090" i="5"/>
  <c r="L1234" i="5"/>
  <c r="L729" i="5"/>
  <c r="L793" i="5"/>
  <c r="L857" i="5"/>
  <c r="L929" i="5"/>
  <c r="L1009" i="5"/>
  <c r="L1073" i="5"/>
  <c r="L1137" i="5"/>
  <c r="L1201" i="5"/>
  <c r="L1265" i="5"/>
  <c r="L748" i="5"/>
  <c r="L812" i="5"/>
  <c r="L876" i="5"/>
  <c r="L940" i="5"/>
  <c r="L1008" i="5"/>
  <c r="L1044" i="5"/>
  <c r="L1084" i="5"/>
  <c r="L1116" i="5"/>
  <c r="L1156" i="5"/>
  <c r="L1192" i="5"/>
  <c r="L1232" i="5"/>
  <c r="L818" i="5"/>
  <c r="L754" i="5"/>
  <c r="L978" i="5"/>
  <c r="L1202" i="5"/>
  <c r="L930" i="5"/>
  <c r="L882" i="5"/>
  <c r="L1122" i="5"/>
  <c r="L1242" i="5"/>
  <c r="L737" i="5"/>
  <c r="L801" i="5"/>
  <c r="L865" i="5"/>
  <c r="L945" i="5"/>
  <c r="L1017" i="5"/>
  <c r="L1081" i="5"/>
  <c r="L1145" i="5"/>
  <c r="L1209" i="5"/>
  <c r="L1273" i="5"/>
  <c r="L756" i="5"/>
  <c r="L820" i="5"/>
  <c r="L884" i="5"/>
  <c r="L948" i="5"/>
  <c r="L1012" i="5"/>
  <c r="L1048" i="5"/>
  <c r="L1088" i="5"/>
  <c r="L1120" i="5"/>
  <c r="L1160" i="5"/>
  <c r="L1196" i="5"/>
  <c r="L1236" i="5"/>
  <c r="L850" i="5"/>
  <c r="L786" i="5"/>
  <c r="L1050" i="5"/>
  <c r="L1294" i="5"/>
  <c r="L1266" i="5"/>
  <c r="L914" i="5"/>
  <c r="L1146" i="5"/>
  <c r="L1250" i="5"/>
  <c r="L745" i="5"/>
  <c r="L809" i="5"/>
  <c r="L873" i="5"/>
  <c r="L953" i="5"/>
  <c r="L1025" i="5"/>
  <c r="L1089" i="5"/>
  <c r="L1153" i="5"/>
  <c r="L1217" i="5"/>
  <c r="L1281" i="5"/>
  <c r="L764" i="5"/>
  <c r="L828" i="5"/>
  <c r="L892" i="5"/>
  <c r="L956" i="5"/>
  <c r="L1016" i="5"/>
  <c r="L1052" i="5"/>
  <c r="L1092" i="5"/>
  <c r="L1124" i="5"/>
  <c r="L1164" i="5"/>
  <c r="L1200" i="5"/>
  <c r="L1240" i="5"/>
  <c r="L898" i="5"/>
  <c r="L802" i="5"/>
  <c r="L1082" i="5"/>
  <c r="L730" i="5"/>
  <c r="L722" i="5"/>
  <c r="L946" i="5"/>
  <c r="L1170" i="5"/>
  <c r="L1290" i="5"/>
  <c r="L753" i="5"/>
  <c r="L817" i="5"/>
  <c r="L881" i="5"/>
  <c r="L961" i="5"/>
  <c r="L1033" i="5"/>
  <c r="L1097" i="5"/>
  <c r="L1161" i="5"/>
  <c r="L1225" i="5"/>
  <c r="L1289" i="5"/>
  <c r="L772" i="5"/>
  <c r="L836" i="5"/>
  <c r="L900" i="5"/>
  <c r="L964" i="5"/>
  <c r="L1020" i="5"/>
  <c r="L1056" i="5"/>
  <c r="L1096" i="5"/>
  <c r="L1128" i="5"/>
  <c r="L1172" i="5"/>
  <c r="L1204" i="5"/>
  <c r="L922" i="5"/>
  <c r="L1138" i="5"/>
  <c r="L994" i="5"/>
  <c r="L761" i="5"/>
  <c r="L905" i="5"/>
  <c r="L1113" i="5"/>
  <c r="L1293" i="5"/>
  <c r="L860" i="5"/>
  <c r="L1028" i="5"/>
  <c r="L1132" i="5"/>
  <c r="L1220" i="5"/>
  <c r="L954" i="5"/>
  <c r="L762" i="5"/>
  <c r="L1042" i="5"/>
  <c r="L769" i="5"/>
  <c r="L969" i="5"/>
  <c r="L1121" i="5"/>
  <c r="L1297" i="5"/>
  <c r="L908" i="5"/>
  <c r="L1032" i="5"/>
  <c r="L1140" i="5"/>
  <c r="L1010" i="5"/>
  <c r="L794" i="5"/>
  <c r="L1186" i="5"/>
  <c r="L777" i="5"/>
  <c r="L977" i="5"/>
  <c r="L1169" i="5"/>
  <c r="L732" i="5"/>
  <c r="L916" i="5"/>
  <c r="L1068" i="5"/>
  <c r="L1148" i="5"/>
  <c r="L834" i="5"/>
  <c r="L826" i="5"/>
  <c r="L1210" i="5"/>
  <c r="L825" i="5"/>
  <c r="L993" i="5"/>
  <c r="L1177" i="5"/>
  <c r="L780" i="5"/>
  <c r="L924" i="5"/>
  <c r="L1072" i="5"/>
  <c r="L1176" i="5"/>
  <c r="L874" i="5"/>
  <c r="L746" i="5"/>
  <c r="L1218" i="5"/>
  <c r="L833" i="5"/>
  <c r="L1041" i="5"/>
  <c r="L1185" i="5"/>
  <c r="L788" i="5"/>
  <c r="L972" i="5"/>
  <c r="L1076" i="5"/>
  <c r="L1180" i="5"/>
  <c r="L906" i="5"/>
  <c r="L713" i="5"/>
  <c r="L1241" i="5"/>
  <c r="L1100" i="5"/>
  <c r="L1106" i="5"/>
  <c r="L841" i="5"/>
  <c r="L1249" i="5"/>
  <c r="L1104" i="5"/>
  <c r="L1114" i="5"/>
  <c r="L889" i="5"/>
  <c r="L796" i="5"/>
  <c r="L1108" i="5"/>
  <c r="L770" i="5"/>
  <c r="L897" i="5"/>
  <c r="L844" i="5"/>
  <c r="L1184" i="5"/>
  <c r="L810" i="5"/>
  <c r="L1049" i="5"/>
  <c r="L852" i="5"/>
  <c r="L1208" i="5"/>
  <c r="L970" i="5"/>
  <c r="L1024" i="5"/>
  <c r="L716" i="5"/>
  <c r="L1212" i="5"/>
  <c r="L724" i="5"/>
  <c r="L1057" i="5"/>
  <c r="L1105" i="5"/>
  <c r="L1233" i="5"/>
  <c r="L988" i="5"/>
  <c r="L996" i="5"/>
  <c r="L294" i="5"/>
  <c r="L558" i="5"/>
  <c r="L626" i="5"/>
  <c r="L455" i="5"/>
  <c r="L18" i="5"/>
  <c r="L1094" i="5"/>
  <c r="L594" i="5"/>
  <c r="L610" i="5"/>
  <c r="L450" i="5"/>
  <c r="L559" i="5"/>
  <c r="L466" i="5"/>
  <c r="L584" i="5"/>
  <c r="L483" i="5"/>
  <c r="L1256" i="5"/>
  <c r="L424" i="5"/>
  <c r="L555" i="5"/>
  <c r="L679" i="5"/>
  <c r="L457" i="5"/>
  <c r="L414" i="5"/>
  <c r="L169" i="5"/>
  <c r="L373" i="5"/>
  <c r="L66" i="5"/>
  <c r="L624" i="5"/>
  <c r="L123" i="5"/>
  <c r="L604" i="5"/>
  <c r="L1271" i="5"/>
  <c r="L464" i="5"/>
  <c r="L621" i="5"/>
  <c r="L241" i="5"/>
  <c r="L399" i="5"/>
  <c r="L211" i="5"/>
  <c r="L25" i="5"/>
  <c r="L265" i="5"/>
  <c r="L367" i="5"/>
  <c r="L702" i="5"/>
  <c r="L498" i="5"/>
  <c r="L200" i="5"/>
  <c r="L688" i="5"/>
  <c r="L283" i="5"/>
  <c r="L99" i="5"/>
  <c r="L656" i="5"/>
  <c r="L156" i="5"/>
  <c r="L263" i="5"/>
  <c r="L194" i="5"/>
  <c r="L578" i="5"/>
  <c r="L583" i="5"/>
  <c r="L1283" i="5"/>
  <c r="L1038" i="5"/>
  <c r="L485" i="5"/>
  <c r="L663" i="5"/>
  <c r="L1019" i="5"/>
  <c r="L369" i="5"/>
  <c r="L310" i="5"/>
  <c r="L300" i="5"/>
  <c r="L186" i="5"/>
  <c r="L1066" i="5"/>
  <c r="L480" i="5"/>
  <c r="L344" i="5"/>
  <c r="L543" i="5"/>
  <c r="L365" i="5"/>
  <c r="L81" i="5"/>
  <c r="L576" i="5"/>
  <c r="L207" i="5"/>
  <c r="L319" i="5"/>
  <c r="L321" i="5"/>
  <c r="L221" i="5"/>
  <c r="L524" i="5"/>
  <c r="L763" i="5"/>
  <c r="L815" i="5"/>
  <c r="L811" i="5"/>
  <c r="L23" i="5"/>
  <c r="L88" i="5"/>
  <c r="L197" i="5"/>
  <c r="L275" i="5"/>
  <c r="L1061" i="5"/>
  <c r="L909" i="5"/>
  <c r="L875" i="5"/>
  <c r="L1127" i="5"/>
  <c r="L955" i="5"/>
  <c r="L343" i="5"/>
  <c r="L182" i="5"/>
  <c r="L238" i="5"/>
  <c r="L442" i="5"/>
  <c r="L494" i="5"/>
  <c r="L166" i="5"/>
  <c r="L727" i="5"/>
  <c r="L1230" i="5"/>
  <c r="L1254" i="5"/>
  <c r="L268" i="5"/>
  <c r="L291" i="5"/>
  <c r="L233" i="5"/>
  <c r="L419" i="5"/>
  <c r="L170" i="5"/>
  <c r="L60" i="5"/>
  <c r="L497" i="5"/>
  <c r="L339" i="5"/>
  <c r="L293" i="5"/>
  <c r="L126" i="5"/>
  <c r="L272" i="5"/>
  <c r="L481" i="5"/>
  <c r="L98" i="5"/>
  <c r="L202" i="5"/>
  <c r="L1205" i="5"/>
  <c r="L838" i="5"/>
  <c r="L757" i="5"/>
  <c r="L1195" i="5"/>
  <c r="L1035" i="5"/>
  <c r="L1198" i="5"/>
  <c r="L496" i="5"/>
  <c r="L521" i="5"/>
  <c r="L612" i="5"/>
  <c r="L1085" i="5"/>
  <c r="L867" i="5"/>
  <c r="L298" i="5"/>
  <c r="L528" i="5"/>
  <c r="L1157" i="5"/>
  <c r="L976" i="5"/>
  <c r="L903" i="5"/>
  <c r="L1139" i="5"/>
  <c r="L963" i="5"/>
  <c r="L120" i="5"/>
  <c r="L568" i="5"/>
  <c r="L185" i="5"/>
  <c r="L685" i="5"/>
  <c r="L719" i="5"/>
  <c r="L718" i="5"/>
  <c r="L744" i="5"/>
  <c r="L188" i="5"/>
  <c r="L677" i="5"/>
  <c r="L1253" i="5"/>
  <c r="L918" i="5"/>
  <c r="L773" i="5"/>
  <c r="L54" i="5"/>
  <c r="L354" i="5"/>
  <c r="L488" i="5"/>
  <c r="L440" i="5"/>
  <c r="L160" i="5"/>
  <c r="L1130" i="5"/>
  <c r="L517" i="5"/>
  <c r="L391" i="5"/>
  <c r="L1258" i="5"/>
  <c r="L489" i="5"/>
  <c r="L152" i="5"/>
  <c r="L980" i="5"/>
  <c r="L309" i="5"/>
  <c r="L1279" i="5"/>
  <c r="L306" i="5"/>
  <c r="L490" i="5"/>
  <c r="L553" i="5"/>
  <c r="L340" i="5"/>
  <c r="L418" i="5"/>
  <c r="L110" i="5"/>
  <c r="L312" i="5"/>
  <c r="L947" i="5"/>
  <c r="L595" i="5"/>
  <c r="L705" i="5"/>
  <c r="L384" i="5"/>
  <c r="L1190" i="5"/>
  <c r="L262" i="5"/>
  <c r="L1059" i="5"/>
  <c r="L179" i="5"/>
  <c r="L767" i="5"/>
  <c r="L157" i="5"/>
  <c r="L1064" i="5"/>
  <c r="L638" i="5"/>
  <c r="L155" i="5"/>
  <c r="L579" i="5"/>
  <c r="L1284" i="5"/>
  <c r="L500" i="5"/>
  <c r="L622" i="5"/>
  <c r="L218" i="5"/>
  <c r="L50" i="5"/>
  <c r="L357" i="5"/>
  <c r="L104" i="5"/>
  <c r="L198" i="5"/>
  <c r="L2" i="5"/>
  <c r="L416" i="5"/>
  <c r="L453" i="5"/>
  <c r="L1251" i="5"/>
  <c r="L680" i="5"/>
  <c r="L405" i="5"/>
  <c r="L508" i="5"/>
  <c r="L333" i="5"/>
  <c r="L323" i="5"/>
  <c r="L145" i="5"/>
  <c r="L628" i="5"/>
  <c r="L1118" i="5"/>
  <c r="L995" i="5"/>
  <c r="L616" i="5"/>
  <c r="L1168" i="5"/>
  <c r="L228" i="5"/>
  <c r="L316" i="5"/>
  <c r="L39" i="5"/>
  <c r="L356" i="5"/>
  <c r="L94" i="5"/>
  <c r="L119" i="5"/>
  <c r="L159" i="5"/>
  <c r="L19" i="5"/>
  <c r="L287" i="5"/>
  <c r="L747" i="5"/>
  <c r="L933" i="5"/>
  <c r="L939" i="5"/>
  <c r="L541" i="5"/>
  <c r="L509" i="5"/>
  <c r="L29" i="5"/>
  <c r="L499" i="5"/>
  <c r="L1029" i="5"/>
  <c r="L845" i="5"/>
  <c r="L807" i="5"/>
  <c r="L1111" i="5"/>
  <c r="L904" i="5"/>
  <c r="L411" i="5"/>
  <c r="L302" i="5"/>
  <c r="L180" i="5"/>
  <c r="L269" i="5"/>
  <c r="L289" i="5"/>
  <c r="L412" i="5"/>
  <c r="L1181" i="5"/>
  <c r="L895" i="5"/>
  <c r="L255" i="5"/>
  <c r="L830" i="5"/>
  <c r="L144" i="5"/>
  <c r="L96" i="5"/>
  <c r="L290" i="5"/>
  <c r="L100" i="5"/>
  <c r="L80" i="5"/>
  <c r="L91" i="5"/>
  <c r="L259" i="5"/>
  <c r="L648" i="5"/>
  <c r="L394" i="5"/>
  <c r="L43" i="5"/>
  <c r="L383" i="5"/>
  <c r="L31" i="5"/>
  <c r="L285" i="5"/>
  <c r="L1165" i="5"/>
  <c r="L790" i="5"/>
  <c r="L725" i="5"/>
  <c r="L1179" i="5"/>
  <c r="L1015" i="5"/>
  <c r="L863" i="5"/>
  <c r="L224" i="5"/>
  <c r="L632" i="5"/>
  <c r="L396" i="5"/>
  <c r="L894" i="5"/>
  <c r="L837" i="5"/>
  <c r="L646" i="5"/>
  <c r="L388" i="5"/>
  <c r="L1117" i="5"/>
  <c r="L925" i="5"/>
  <c r="L843" i="5"/>
  <c r="L1119" i="5"/>
  <c r="L928" i="5"/>
  <c r="L5" i="5"/>
  <c r="L454" i="5"/>
  <c r="L635" i="5"/>
  <c r="L149" i="5"/>
  <c r="L997" i="5"/>
  <c r="L1030" i="5"/>
  <c r="L712" i="5"/>
  <c r="L37" i="5"/>
  <c r="L125" i="5"/>
  <c r="L1221" i="5"/>
  <c r="L870" i="5"/>
  <c r="L741" i="5"/>
  <c r="L1187" i="5"/>
  <c r="L1027" i="5"/>
  <c r="L1286" i="5"/>
  <c r="L245" i="5"/>
  <c r="L1228" i="5"/>
  <c r="L97" i="5"/>
  <c r="L422" i="5"/>
  <c r="L855" i="5"/>
  <c r="L1126" i="5"/>
  <c r="L651" i="5"/>
  <c r="L32" i="5"/>
  <c r="L359" i="5"/>
  <c r="L347" i="5"/>
  <c r="L514" i="5"/>
  <c r="L693" i="5"/>
  <c r="L1275" i="5"/>
  <c r="L370" i="5"/>
  <c r="L491" i="5"/>
  <c r="L329" i="5"/>
  <c r="L1086" i="5"/>
  <c r="L429" i="5"/>
  <c r="L1267" i="5"/>
  <c r="L592" i="5"/>
  <c r="L449" i="5"/>
  <c r="L678" i="5"/>
  <c r="L360" i="5"/>
  <c r="L33" i="5"/>
  <c r="L1260" i="5"/>
  <c r="L1299" i="5"/>
  <c r="L469" i="5"/>
  <c r="L447" i="5"/>
  <c r="L246" i="5"/>
  <c r="L251" i="5"/>
  <c r="L352" i="5"/>
  <c r="L225" i="5"/>
  <c r="L423" i="5"/>
  <c r="L327" i="5"/>
  <c r="L410" i="5"/>
  <c r="L278" i="5"/>
  <c r="L1142" i="5"/>
  <c r="L378" i="5"/>
  <c r="L665" i="5"/>
  <c r="L478" i="5"/>
  <c r="L239" i="5"/>
  <c r="L103" i="5"/>
  <c r="L676" i="5"/>
  <c r="L557" i="5"/>
  <c r="L26" i="5"/>
  <c r="L61" i="5"/>
  <c r="L1276" i="5"/>
  <c r="L362" i="5"/>
  <c r="L492" i="5"/>
  <c r="L397" i="5"/>
  <c r="L161" i="5"/>
  <c r="L472" i="5"/>
  <c r="L699" i="5"/>
  <c r="L210" i="5"/>
  <c r="L549" i="5"/>
  <c r="L1247" i="5"/>
  <c r="L671" i="5"/>
  <c r="L1272" i="5"/>
  <c r="L704" i="5"/>
  <c r="L184" i="5"/>
  <c r="L473" i="5"/>
  <c r="L871" i="5"/>
  <c r="L62" i="5"/>
  <c r="L111" i="5"/>
  <c r="L413" i="5"/>
  <c r="L538" i="5"/>
  <c r="L1034" i="5"/>
  <c r="L400" i="5"/>
  <c r="L1134" i="5"/>
  <c r="L913" i="5"/>
  <c r="L167" i="5"/>
  <c r="L252" i="5"/>
  <c r="L615" i="5"/>
  <c r="L335" i="5"/>
  <c r="L28" i="5"/>
  <c r="L623" i="5"/>
  <c r="L533" i="5"/>
  <c r="L341" i="5"/>
  <c r="L731" i="5"/>
  <c r="L742" i="5"/>
  <c r="L768" i="5"/>
  <c r="L30" i="5"/>
  <c r="L1060" i="5"/>
  <c r="L682" i="5"/>
  <c r="L1277" i="5"/>
  <c r="L973" i="5"/>
  <c r="L835" i="5"/>
  <c r="L1231" i="5"/>
  <c r="L1091" i="5"/>
  <c r="L848" i="5"/>
  <c r="L295" i="5"/>
  <c r="L507" i="5"/>
  <c r="L139" i="5"/>
  <c r="L85" i="5"/>
  <c r="L138" i="5"/>
  <c r="L90" i="5"/>
  <c r="L902" i="5"/>
  <c r="L869" i="5"/>
  <c r="L403" i="5"/>
  <c r="L527" i="5"/>
  <c r="L20" i="5"/>
  <c r="L292" i="5"/>
  <c r="L573" i="5"/>
  <c r="L8" i="5"/>
  <c r="L109" i="5"/>
  <c r="L486" i="5"/>
  <c r="L710" i="5"/>
  <c r="L470" i="5"/>
  <c r="L311" i="5"/>
  <c r="L522" i="5"/>
  <c r="L249" i="5"/>
  <c r="L165" i="5"/>
  <c r="L77" i="5"/>
  <c r="L1125" i="5"/>
  <c r="L984" i="5"/>
  <c r="L888" i="5"/>
  <c r="L1159" i="5"/>
  <c r="L987" i="5"/>
  <c r="L395" i="5"/>
  <c r="L617" i="5"/>
  <c r="L458" i="5"/>
  <c r="L277" i="5"/>
  <c r="L861" i="5"/>
  <c r="L851" i="5"/>
  <c r="L459" i="5"/>
  <c r="L258" i="5"/>
  <c r="L1077" i="5"/>
  <c r="L885" i="5"/>
  <c r="L1239" i="5"/>
  <c r="L1103" i="5"/>
  <c r="L872" i="5"/>
  <c r="L175" i="5"/>
  <c r="L234" i="5"/>
  <c r="L318" i="5"/>
  <c r="L65" i="5"/>
  <c r="L846" i="5"/>
  <c r="L819" i="5"/>
  <c r="L782" i="5"/>
  <c r="L519" i="5"/>
  <c r="L9" i="5"/>
  <c r="L1189" i="5"/>
  <c r="L814" i="5"/>
  <c r="L707" i="5"/>
  <c r="L1171" i="5"/>
  <c r="L1003" i="5"/>
  <c r="L1166" i="5"/>
  <c r="L597" i="5"/>
  <c r="L1264" i="5"/>
  <c r="L158" i="5"/>
  <c r="L284" i="5"/>
  <c r="L86" i="5"/>
  <c r="L985" i="5"/>
  <c r="L425" i="5"/>
  <c r="L706" i="5"/>
  <c r="L513" i="5"/>
  <c r="L1296" i="5"/>
  <c r="L460" i="5"/>
  <c r="L692" i="5"/>
  <c r="L176" i="5"/>
  <c r="L1222" i="5"/>
  <c r="L1292" i="5"/>
  <c r="L402" i="5"/>
  <c r="L607" i="5"/>
  <c r="L195" i="5"/>
  <c r="L115" i="5"/>
  <c r="L280" i="5"/>
  <c r="L206" i="5"/>
  <c r="L187" i="5"/>
  <c r="L201" i="5"/>
  <c r="L304" i="5"/>
  <c r="L1070" i="5"/>
  <c r="L536" i="5"/>
  <c r="L629" i="5"/>
  <c r="L4" i="5"/>
  <c r="L363" i="5"/>
  <c r="L601" i="5"/>
  <c r="L613" i="5"/>
  <c r="L332" i="5"/>
  <c r="L372" i="5"/>
  <c r="L446" i="5"/>
  <c r="L1238" i="5"/>
  <c r="L711" i="5"/>
  <c r="L1255" i="5"/>
  <c r="L532" i="5"/>
  <c r="L854" i="5"/>
  <c r="L35" i="5"/>
  <c r="L971" i="5"/>
  <c r="L426" i="5"/>
  <c r="L901" i="5"/>
  <c r="L456" i="5"/>
  <c r="L1287" i="5"/>
  <c r="L647" i="5"/>
  <c r="L404" i="5"/>
  <c r="L266" i="5"/>
  <c r="L1098" i="5"/>
  <c r="L1252" i="5"/>
  <c r="L575" i="5"/>
  <c r="L505" i="5"/>
  <c r="L660" i="5"/>
  <c r="L385" i="5"/>
  <c r="L76" i="5"/>
  <c r="L476" i="5"/>
  <c r="L93" i="5"/>
  <c r="L79" i="5"/>
  <c r="L67" i="5"/>
  <c r="L1291" i="5"/>
  <c r="L690" i="5"/>
  <c r="L650" i="5"/>
  <c r="L503" i="5"/>
  <c r="L366" i="5"/>
  <c r="L382" i="5"/>
  <c r="L74" i="5"/>
  <c r="L307" i="5"/>
  <c r="L392" i="5"/>
  <c r="L544" i="5"/>
  <c r="L620" i="5"/>
  <c r="L386" i="5"/>
  <c r="L662" i="5"/>
  <c r="L571" i="5"/>
  <c r="L703" i="5"/>
  <c r="L57" i="5"/>
  <c r="L70" i="5"/>
  <c r="L1259" i="5"/>
  <c r="L673" i="5"/>
  <c r="L137" i="5"/>
  <c r="L244" i="5"/>
  <c r="L438" i="5"/>
  <c r="L477" i="5"/>
  <c r="L230" i="5"/>
  <c r="L308" i="5"/>
  <c r="L102" i="5"/>
  <c r="L1136" i="5"/>
  <c r="L1295" i="5"/>
  <c r="L551" i="5"/>
  <c r="L674" i="5"/>
  <c r="L531" i="5"/>
  <c r="L417" i="5"/>
  <c r="L1244" i="5"/>
  <c r="L434" i="5"/>
  <c r="L639" i="5"/>
  <c r="L518" i="5"/>
  <c r="L107" i="5"/>
  <c r="L135" i="5"/>
  <c r="L274" i="5"/>
  <c r="L34" i="5"/>
  <c r="L40" i="5"/>
  <c r="L795" i="5"/>
  <c r="L530" i="5"/>
  <c r="L547" i="5"/>
  <c r="L1213" i="5"/>
  <c r="L960" i="5"/>
  <c r="L1183" i="5"/>
  <c r="L816" i="5"/>
  <c r="L1055" i="5"/>
  <c r="L427" i="5"/>
  <c r="L322" i="5"/>
  <c r="L779" i="5"/>
  <c r="L789" i="5"/>
  <c r="L645" i="5"/>
  <c r="L162" i="5"/>
  <c r="L1007" i="5"/>
  <c r="L6" i="5"/>
  <c r="L358" i="5"/>
  <c r="L566" i="5"/>
  <c r="L220" i="5"/>
  <c r="L643" i="5"/>
  <c r="L590" i="5"/>
  <c r="L1093" i="5"/>
  <c r="L799" i="5"/>
  <c r="L1123" i="5"/>
  <c r="L808" i="5"/>
  <c r="L709" i="5"/>
  <c r="L346" i="5"/>
  <c r="L726" i="5"/>
  <c r="L664" i="5"/>
  <c r="L1197" i="5"/>
  <c r="L749" i="5"/>
  <c r="L1083" i="5"/>
  <c r="L839" i="5"/>
  <c r="L191" i="5"/>
  <c r="L380" i="5"/>
  <c r="L879" i="5"/>
  <c r="L565" i="5"/>
  <c r="L286" i="5"/>
  <c r="L1109" i="5"/>
  <c r="L1246" i="5"/>
  <c r="L1135" i="5"/>
  <c r="L864" i="5"/>
  <c r="L142" i="5"/>
  <c r="L436" i="5"/>
  <c r="L686" i="5"/>
  <c r="L981" i="5"/>
  <c r="L48" i="5"/>
  <c r="L1216" i="5"/>
  <c r="L231" i="5"/>
  <c r="L608" i="5"/>
  <c r="L140" i="5"/>
  <c r="L806" i="5"/>
  <c r="L222" i="5"/>
  <c r="L1075" i="5"/>
  <c r="L694" i="5"/>
  <c r="L760" i="5"/>
  <c r="L393" i="5"/>
  <c r="L637" i="5"/>
  <c r="L69" i="5"/>
  <c r="L859" i="5"/>
  <c r="L331" i="5"/>
  <c r="L315" i="5"/>
  <c r="L270" i="5"/>
  <c r="L317" i="5"/>
  <c r="L539" i="5"/>
  <c r="L689" i="5"/>
  <c r="L376" i="5"/>
  <c r="L512" i="5"/>
  <c r="L520" i="5"/>
  <c r="L1067" i="5"/>
  <c r="L3" i="5"/>
  <c r="L1280" i="5"/>
  <c r="L625" i="5"/>
  <c r="L44" i="5"/>
  <c r="L328" i="5"/>
  <c r="L334" i="5"/>
  <c r="L654" i="5"/>
  <c r="L84" i="5"/>
  <c r="L783" i="5"/>
  <c r="L535" i="5"/>
  <c r="L1040" i="5"/>
  <c r="L1263" i="5"/>
  <c r="L448" i="5"/>
  <c r="L966" i="5"/>
  <c r="L121" i="5"/>
  <c r="L348" i="5"/>
  <c r="L1206" i="5"/>
  <c r="L493" i="5"/>
  <c r="L471" i="5"/>
  <c r="L51" i="5"/>
  <c r="L58" i="5"/>
  <c r="L314" i="5"/>
  <c r="L523" i="5"/>
  <c r="L511" i="5"/>
  <c r="L715" i="5"/>
  <c r="L797" i="5"/>
  <c r="L375" i="5"/>
  <c r="L371" i="5"/>
  <c r="L1173" i="5"/>
  <c r="L944" i="5"/>
  <c r="L1163" i="5"/>
  <c r="L784" i="5"/>
  <c r="L444" i="5"/>
  <c r="L653" i="5"/>
  <c r="L658" i="5"/>
  <c r="L759" i="5"/>
  <c r="L883" i="5"/>
  <c r="L561" i="5"/>
  <c r="L75" i="5"/>
  <c r="L172" i="5"/>
  <c r="L657" i="5"/>
  <c r="L128" i="5"/>
  <c r="L381" i="5"/>
  <c r="L178" i="5"/>
  <c r="L133" i="5"/>
  <c r="L36" i="5"/>
  <c r="L1053" i="5"/>
  <c r="L936" i="5"/>
  <c r="L1107" i="5"/>
  <c r="L506" i="5"/>
  <c r="L223" i="5"/>
  <c r="L775" i="5"/>
  <c r="L1150" i="5"/>
  <c r="L326" i="5"/>
  <c r="L1045" i="5"/>
  <c r="L717" i="5"/>
  <c r="L1051" i="5"/>
  <c r="L204" i="5"/>
  <c r="L45" i="5"/>
  <c r="L683" i="5"/>
  <c r="L941" i="5"/>
  <c r="L430" i="5"/>
  <c r="L345" i="5"/>
  <c r="L1069" i="5"/>
  <c r="L856" i="5"/>
  <c r="L1115" i="5"/>
  <c r="L824" i="5"/>
  <c r="L1099" i="5"/>
  <c r="L991" i="5"/>
  <c r="L1022" i="5"/>
  <c r="L899" i="5"/>
  <c r="L1144" i="5"/>
  <c r="L451" i="5"/>
  <c r="L242" i="5"/>
  <c r="L1054" i="5"/>
  <c r="L542" i="5"/>
  <c r="L1133" i="5"/>
  <c r="L141" i="5"/>
  <c r="L1002" i="5"/>
  <c r="L537" i="5"/>
  <c r="L589" i="5"/>
  <c r="L73" i="5"/>
  <c r="L733" i="5"/>
  <c r="L915" i="5"/>
  <c r="L605" i="5"/>
  <c r="L937" i="5"/>
  <c r="L598" i="5"/>
  <c r="L17" i="5"/>
  <c r="L957" i="5"/>
  <c r="L87" i="5"/>
  <c r="L752" i="5"/>
  <c r="L577" i="5"/>
  <c r="L320" i="5"/>
  <c r="L136" i="5"/>
  <c r="L636" i="5"/>
  <c r="L260" i="5"/>
  <c r="L990" i="5"/>
  <c r="L428" i="5"/>
  <c r="L681" i="5"/>
  <c r="L965" i="5"/>
  <c r="L1248" i="5"/>
  <c r="L516" i="5"/>
  <c r="L337" i="5"/>
  <c r="L106" i="5"/>
  <c r="L1158" i="5"/>
  <c r="L495" i="5"/>
  <c r="L22" i="5"/>
  <c r="L672" i="5"/>
  <c r="L288" i="5"/>
  <c r="L634" i="5"/>
  <c r="L1131" i="5"/>
  <c r="L190" i="5"/>
  <c r="L545" i="5"/>
  <c r="L11" i="5"/>
  <c r="L279" i="5"/>
  <c r="L1102" i="5"/>
  <c r="L401" i="5"/>
  <c r="L666" i="5"/>
  <c r="L183" i="5"/>
  <c r="L1095" i="5"/>
  <c r="L147" i="5"/>
  <c r="L525" i="5"/>
  <c r="L627" i="5"/>
  <c r="L949" i="5"/>
  <c r="L911" i="5"/>
  <c r="L271" i="5"/>
  <c r="L257" i="5"/>
  <c r="L1141" i="5"/>
  <c r="L765" i="5"/>
  <c r="L1147" i="5"/>
  <c r="L1214" i="5"/>
  <c r="L181" i="5"/>
  <c r="L14" i="5"/>
  <c r="L482" i="5"/>
  <c r="L743" i="5"/>
  <c r="L935" i="5"/>
  <c r="L443" i="5"/>
  <c r="L68" i="5"/>
  <c r="L502" i="5"/>
  <c r="L261" i="5"/>
  <c r="L368" i="5"/>
  <c r="L301" i="5"/>
  <c r="L114" i="5"/>
  <c r="L406" i="5"/>
  <c r="L150" i="5"/>
  <c r="L1021" i="5"/>
  <c r="L950" i="5"/>
  <c r="L1087" i="5"/>
  <c r="L213" i="5"/>
  <c r="L95" i="5"/>
  <c r="L755" i="5"/>
  <c r="L931" i="5"/>
  <c r="L203" i="5"/>
  <c r="L1013" i="5"/>
  <c r="L880" i="5"/>
  <c r="L1031" i="5"/>
  <c r="L64" i="5"/>
  <c r="L611" i="5"/>
  <c r="L504" i="5"/>
  <c r="L758" i="5"/>
  <c r="L229" i="5"/>
  <c r="L78" i="5"/>
  <c r="L1037" i="5"/>
  <c r="L887" i="5"/>
  <c r="L792" i="5"/>
  <c r="L205" i="5"/>
  <c r="L631" i="5"/>
  <c r="L696" i="5"/>
  <c r="L59" i="5"/>
  <c r="L199" i="5"/>
  <c r="L698" i="5"/>
  <c r="L235" i="5"/>
  <c r="L168" i="5"/>
  <c r="L108" i="5"/>
  <c r="L215" i="5"/>
  <c r="L736" i="5"/>
  <c r="L1101" i="5"/>
  <c r="L132" i="5"/>
  <c r="L813" i="5"/>
  <c r="L282" i="5"/>
  <c r="L189" i="5"/>
  <c r="L105" i="5"/>
  <c r="L1063" i="5"/>
  <c r="L739" i="5"/>
  <c r="L926" i="5"/>
  <c r="L586" i="5"/>
  <c r="L1174" i="5"/>
  <c r="L1194" i="5"/>
  <c r="L670" i="5"/>
  <c r="L10" i="5"/>
  <c r="L986" i="5"/>
  <c r="L296" i="5"/>
  <c r="L247" i="5"/>
  <c r="L217" i="5"/>
  <c r="L697" i="5"/>
  <c r="L600" i="5"/>
  <c r="L122" i="5"/>
  <c r="L420" i="5"/>
  <c r="L1074" i="5"/>
  <c r="L237" i="5"/>
  <c r="L324" i="5"/>
  <c r="L196" i="5"/>
  <c r="L164" i="5"/>
  <c r="L556" i="5"/>
  <c r="L982" i="5"/>
  <c r="L630" i="5"/>
  <c r="L552" i="5"/>
  <c r="L46" i="5"/>
  <c r="L151" i="5"/>
  <c r="L1062" i="5"/>
  <c r="L174" i="5"/>
  <c r="L325" i="5"/>
  <c r="L338" i="5"/>
  <c r="L408" i="5"/>
  <c r="L16" i="5"/>
  <c r="L171" i="5"/>
  <c r="L564" i="5"/>
  <c r="L821" i="5"/>
  <c r="L1262" i="5"/>
  <c r="L303" i="5"/>
  <c r="L581" i="5"/>
  <c r="L910" i="5"/>
  <c r="L920" i="5"/>
  <c r="L1039" i="5"/>
  <c r="L803" i="5"/>
  <c r="L958" i="5"/>
  <c r="L154" i="5"/>
  <c r="L606" i="5"/>
  <c r="L907" i="5"/>
  <c r="L728" i="5"/>
  <c r="L212" i="5"/>
  <c r="L89" i="5"/>
  <c r="L236" i="5"/>
  <c r="L501" i="5"/>
  <c r="L474" i="5"/>
  <c r="L439" i="5"/>
  <c r="L377" i="5"/>
  <c r="L787" i="5"/>
  <c r="L644" i="5"/>
  <c r="L886" i="5"/>
  <c r="L1243" i="5"/>
  <c r="L967" i="5"/>
  <c r="L652" i="5"/>
  <c r="L92" i="5"/>
  <c r="L723" i="5"/>
  <c r="L720" i="5"/>
  <c r="L691" i="5"/>
  <c r="L878" i="5"/>
  <c r="L1207" i="5"/>
  <c r="L983" i="5"/>
  <c r="L55" i="5"/>
  <c r="L13" i="5"/>
  <c r="L751" i="5"/>
  <c r="L927" i="5"/>
  <c r="L305" i="5"/>
  <c r="L256" i="5"/>
  <c r="L1000" i="5"/>
  <c r="L1235" i="5"/>
  <c r="L1043" i="5"/>
  <c r="L591" i="5"/>
  <c r="L603" i="5"/>
  <c r="L1006" i="5"/>
  <c r="L587" i="5"/>
  <c r="L588" i="5"/>
  <c r="L1268" i="5"/>
  <c r="L452" i="5"/>
  <c r="L847" i="5"/>
  <c r="L130" i="5"/>
  <c r="L669" i="5"/>
  <c r="L567" i="5"/>
  <c r="L563" i="5"/>
  <c r="L1288" i="5"/>
  <c r="L580" i="5"/>
  <c r="L484" i="5"/>
  <c r="L163" i="5"/>
  <c r="L415" i="5"/>
  <c r="L655" i="5"/>
  <c r="L63" i="5"/>
  <c r="L546" i="5"/>
  <c r="L127" i="5"/>
  <c r="L24" i="5"/>
  <c r="L1014" i="5"/>
  <c r="L101" i="5"/>
  <c r="L1023" i="5"/>
  <c r="L15" i="5"/>
  <c r="L774" i="5"/>
  <c r="L47" i="5"/>
  <c r="L390" i="5"/>
  <c r="L641" i="5"/>
  <c r="L952" i="5"/>
  <c r="L840" i="5"/>
  <c r="L891" i="5"/>
  <c r="L822" i="5"/>
  <c r="L832" i="5"/>
  <c r="L695" i="5"/>
  <c r="L827" i="5"/>
  <c r="L934" i="5"/>
  <c r="L1219" i="5"/>
  <c r="L475" i="5"/>
  <c r="L387" i="5"/>
  <c r="L771" i="5"/>
  <c r="L540" i="5"/>
  <c r="L437" i="5"/>
  <c r="L342" i="5"/>
  <c r="L52" i="5"/>
  <c r="L1211" i="5"/>
  <c r="L361" i="5"/>
  <c r="L979" i="5"/>
  <c r="L146" i="5"/>
  <c r="L1154" i="5"/>
  <c r="L667" i="5"/>
  <c r="L609" i="5"/>
  <c r="L1143" i="5"/>
  <c r="L942" i="5"/>
  <c r="L355" i="5"/>
  <c r="L463" i="5"/>
  <c r="L659" i="5"/>
  <c r="L209" i="5"/>
  <c r="L614" i="5"/>
  <c r="L153" i="5"/>
  <c r="L1261" i="5"/>
  <c r="L1046" i="5"/>
  <c r="L912" i="5"/>
  <c r="L534" i="5"/>
  <c r="L684" i="5"/>
  <c r="L1270" i="5"/>
  <c r="L791" i="5"/>
  <c r="L1237" i="5"/>
  <c r="L299" i="5"/>
  <c r="L823" i="5"/>
  <c r="L989" i="5"/>
  <c r="L554" i="5"/>
  <c r="L441" i="5"/>
  <c r="L389" i="5"/>
  <c r="L353" i="5"/>
  <c r="L574" i="5"/>
  <c r="L619" i="5"/>
  <c r="L12" i="5"/>
  <c r="L479" i="5"/>
  <c r="L193" i="5"/>
  <c r="L374" i="5"/>
  <c r="L487" i="5"/>
  <c r="L1245" i="5"/>
  <c r="L999" i="5"/>
  <c r="L700" i="5"/>
  <c r="L734" i="5"/>
  <c r="L708" i="5"/>
  <c r="L432" i="5"/>
  <c r="L409" i="5"/>
  <c r="L893" i="5"/>
  <c r="L72" i="5"/>
  <c r="L766" i="5"/>
  <c r="L1278" i="5"/>
  <c r="L800" i="5"/>
  <c r="L445" i="5"/>
  <c r="L943" i="5"/>
  <c r="L1285" i="5"/>
  <c r="L1203" i="5"/>
  <c r="L462" i="5"/>
  <c r="L27" i="5"/>
  <c r="L349" i="5"/>
  <c r="L118" i="5"/>
  <c r="L548" i="5"/>
  <c r="L992" i="5"/>
  <c r="L750" i="5"/>
  <c r="L582" i="5"/>
  <c r="L735" i="5"/>
  <c r="L421" i="5"/>
  <c r="L1047" i="5"/>
  <c r="L276" i="5"/>
  <c r="L687" i="5"/>
  <c r="L143" i="5"/>
  <c r="L701" i="5"/>
  <c r="L1175" i="5"/>
  <c r="L917" i="5"/>
  <c r="L264" i="5"/>
  <c r="L214" i="5"/>
  <c r="L923" i="5"/>
  <c r="L1215" i="5"/>
  <c r="L227" i="5"/>
  <c r="L461" i="5"/>
  <c r="L53" i="5"/>
  <c r="L351" i="5"/>
  <c r="L21" i="5"/>
  <c r="L192" i="5"/>
  <c r="L243" i="5"/>
  <c r="L313" i="5"/>
  <c r="L896" i="5"/>
  <c r="L1011" i="5"/>
  <c r="L675" i="5"/>
  <c r="L998" i="5"/>
  <c r="L1298" i="5"/>
  <c r="L569" i="5"/>
  <c r="L281" i="5"/>
  <c r="L254" i="5"/>
  <c r="L42" i="5"/>
  <c r="L433" i="5"/>
  <c r="L1078" i="5"/>
  <c r="L431" i="5"/>
  <c r="L226" i="5"/>
  <c r="L297" i="5"/>
  <c r="L467" i="5"/>
  <c r="L862" i="5"/>
  <c r="L975" i="5"/>
  <c r="L398" i="5"/>
  <c r="L336" i="5"/>
  <c r="L560" i="5"/>
  <c r="L465" i="5"/>
  <c r="L435" i="5"/>
  <c r="L829" i="5"/>
  <c r="L38" i="5"/>
  <c r="L219" i="5"/>
  <c r="L781" i="5"/>
  <c r="L1182" i="5"/>
  <c r="L596" i="5"/>
  <c r="L776" i="5"/>
  <c r="L1149" i="5"/>
  <c r="L1151" i="5"/>
  <c r="L1223" i="5"/>
  <c r="L1005" i="5"/>
  <c r="L273" i="5"/>
  <c r="L49" i="5"/>
  <c r="L526" i="5"/>
  <c r="L1026" i="5"/>
  <c r="L599" i="5"/>
  <c r="L1191" i="5"/>
  <c r="L968" i="5"/>
  <c r="L919" i="5"/>
  <c r="L267" i="5"/>
  <c r="L974" i="5"/>
  <c r="L82" i="5"/>
  <c r="L134" i="5"/>
  <c r="L853" i="5"/>
  <c r="L959" i="5"/>
  <c r="L562" i="5"/>
  <c r="L602" i="5"/>
  <c r="L131" i="5"/>
  <c r="L7" i="5"/>
  <c r="L951" i="5"/>
  <c r="L1155" i="5"/>
  <c r="L877" i="5"/>
  <c r="L550" i="5"/>
  <c r="L642" i="5"/>
  <c r="L1199" i="5"/>
  <c r="L633" i="5"/>
  <c r="L1110" i="5"/>
  <c r="L805" i="5"/>
  <c r="L570" i="5"/>
  <c r="L1167" i="5"/>
  <c r="L364" i="5"/>
  <c r="L208" i="5"/>
  <c r="L240" i="5"/>
  <c r="L117" i="5"/>
  <c r="L1274" i="5"/>
  <c r="L232" i="5"/>
  <c r="L649" i="5"/>
  <c r="L148" i="5"/>
  <c r="L585" i="5"/>
  <c r="L112" i="5"/>
  <c r="L798" i="5"/>
  <c r="L593" i="5"/>
  <c r="L510" i="5"/>
  <c r="L1018" i="5"/>
  <c r="L41" i="5"/>
  <c r="L250" i="5"/>
  <c r="L129" i="5"/>
  <c r="L1227" i="5"/>
  <c r="L572" i="5"/>
  <c r="L1079" i="5"/>
  <c r="L124" i="5"/>
  <c r="L1071" i="5"/>
  <c r="L468" i="5"/>
  <c r="L515" i="5"/>
  <c r="L71" i="5"/>
  <c r="L56" i="5"/>
  <c r="L177" i="5"/>
  <c r="L173" i="5"/>
  <c r="L350" i="5"/>
  <c r="L330" i="5"/>
  <c r="L113" i="5"/>
  <c r="L253" i="5"/>
  <c r="L216" i="5"/>
  <c r="L116" i="5"/>
  <c r="L83" i="5"/>
  <c r="L529" i="5"/>
  <c r="L668" i="5"/>
  <c r="L1269" i="5"/>
  <c r="L661" i="5"/>
  <c r="L640" i="5"/>
  <c r="L618" i="5"/>
  <c r="L407" i="5"/>
  <c r="L379" i="5"/>
  <c r="L248" i="5"/>
  <c r="L1229" i="5"/>
  <c r="L831" i="5"/>
  <c r="G172" i="1"/>
  <c r="H17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E51" authorId="0" shapeId="0" xr:uid="{C9DEA74B-B029-4A31-8A31-9458E136B702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khách cập nhật thiếu 1 số : 9 cuối cùng
</t>
        </r>
      </text>
    </comment>
  </commentList>
</comments>
</file>

<file path=xl/sharedStrings.xml><?xml version="1.0" encoding="utf-8"?>
<sst xmlns="http://schemas.openxmlformats.org/spreadsheetml/2006/main" count="24576" uniqueCount="3133">
  <si>
    <t>STT</t>
  </si>
  <si>
    <t>Số hóa đơn</t>
  </si>
  <si>
    <t>Ngày hóa đơn</t>
  </si>
  <si>
    <t>Tên khách hàng</t>
  </si>
  <si>
    <t>Địa chỉ</t>
  </si>
  <si>
    <t>Doanh số bán chưa thuế</t>
  </si>
  <si>
    <t>Thuế GTGT</t>
  </si>
  <si>
    <t>Tổng tiền thanh toán</t>
  </si>
  <si>
    <t>Ghi chú</t>
  </si>
  <si>
    <t>00049565</t>
  </si>
  <si>
    <t>01/11/2022</t>
  </si>
  <si>
    <t>CÔNG TY TNHH MỘT THÀNH VIÊN HỘI NHẬP PHÁT TRIỂN ĐÔNG HƯNG</t>
  </si>
  <si>
    <t>96 Cao Thắng, Phường 04, Quận 3, Thành phố Hồ Chí Minh, Việt Nam</t>
  </si>
  <si>
    <t>00049578</t>
  </si>
  <si>
    <t>00049602</t>
  </si>
  <si>
    <t>00049746</t>
  </si>
  <si>
    <t>03/11/2022</t>
  </si>
  <si>
    <t>CHI NHÁNH CÔNG TY TNHH MỘT THÀNH VIÊN HỘI NHẬP PHÁT TRIỂN ĐÔNG HƯNG TẠI BÌNH DƯƠNG</t>
  </si>
  <si>
    <t>215A Yersin, Phường Phú Cường, Thành phố Thủ Dầu Một, Tỉnh Bình Dương, Việt Nam</t>
  </si>
  <si>
    <t>00050091</t>
  </si>
  <si>
    <t>04/11/2022</t>
  </si>
  <si>
    <t>00050553</t>
  </si>
  <si>
    <t>09/11/2022</t>
  </si>
  <si>
    <t>00050583</t>
  </si>
  <si>
    <t>00050682</t>
  </si>
  <si>
    <t>10/11/2022</t>
  </si>
  <si>
    <t>00050730</t>
  </si>
  <si>
    <t>11/11/2022</t>
  </si>
  <si>
    <t>00050732</t>
  </si>
  <si>
    <t>00050733</t>
  </si>
  <si>
    <t>00050812</t>
  </si>
  <si>
    <t>00050991</t>
  </si>
  <si>
    <t>15/11/2022</t>
  </si>
  <si>
    <t>00051013</t>
  </si>
  <si>
    <t>16/11/2022</t>
  </si>
  <si>
    <t>00051031</t>
  </si>
  <si>
    <t>00051032</t>
  </si>
  <si>
    <t>00051088</t>
  </si>
  <si>
    <t>17/11/2022</t>
  </si>
  <si>
    <t>00051273</t>
  </si>
  <si>
    <t>18/11/2022</t>
  </si>
  <si>
    <t>00051639</t>
  </si>
  <si>
    <t>00051728</t>
  </si>
  <si>
    <t>19/11/2022</t>
  </si>
  <si>
    <t>00052045</t>
  </si>
  <si>
    <t>22/11/2022</t>
  </si>
  <si>
    <t>00052129</t>
  </si>
  <si>
    <t>24/11/2022</t>
  </si>
  <si>
    <t>00052704</t>
  </si>
  <si>
    <t>25/11/2022</t>
  </si>
  <si>
    <t>00053202</t>
  </si>
  <si>
    <t>29/11/2022</t>
  </si>
  <si>
    <t>Hàng bán trả lại</t>
  </si>
  <si>
    <t>00053959</t>
  </si>
  <si>
    <t>02/12/2022</t>
  </si>
  <si>
    <t>00053960</t>
  </si>
  <si>
    <t>00054268</t>
  </si>
  <si>
    <t>03/12/2022</t>
  </si>
  <si>
    <t>00054391</t>
  </si>
  <si>
    <t>06/12/2022</t>
  </si>
  <si>
    <t>00054482</t>
  </si>
  <si>
    <t>07/12/2022</t>
  </si>
  <si>
    <t>00054495</t>
  </si>
  <si>
    <t>00054992</t>
  </si>
  <si>
    <t>08/12/2022</t>
  </si>
  <si>
    <t>00055199</t>
  </si>
  <si>
    <t>09/12/2022</t>
  </si>
  <si>
    <t>00055258</t>
  </si>
  <si>
    <t>10/12/2022</t>
  </si>
  <si>
    <t>00055278</t>
  </si>
  <si>
    <t>12/12/2022</t>
  </si>
  <si>
    <t>00055292</t>
  </si>
  <si>
    <t>00055344</t>
  </si>
  <si>
    <t>13/12/2022</t>
  </si>
  <si>
    <t>00055369</t>
  </si>
  <si>
    <t>00055405</t>
  </si>
  <si>
    <t>14/12/2022</t>
  </si>
  <si>
    <t>00055456</t>
  </si>
  <si>
    <t>00055890</t>
  </si>
  <si>
    <t>16/12/2022</t>
  </si>
  <si>
    <t>00055892</t>
  </si>
  <si>
    <t>00056124</t>
  </si>
  <si>
    <t>20/12/2022</t>
  </si>
  <si>
    <t>00056144</t>
  </si>
  <si>
    <t>00056190</t>
  </si>
  <si>
    <t>21/12/2022</t>
  </si>
  <si>
    <t>00056236</t>
  </si>
  <si>
    <t>00056286</t>
  </si>
  <si>
    <t>22/12/2022</t>
  </si>
  <si>
    <t>00056287</t>
  </si>
  <si>
    <t>00056570</t>
  </si>
  <si>
    <t>00056571</t>
  </si>
  <si>
    <t>00056869</t>
  </si>
  <si>
    <t>26/12/2022</t>
  </si>
  <si>
    <t>00057000</t>
  </si>
  <si>
    <t>27/12/2022</t>
  </si>
  <si>
    <t>00057032</t>
  </si>
  <si>
    <t>28/12/2022</t>
  </si>
  <si>
    <t>00057038</t>
  </si>
  <si>
    <t>00057623</t>
  </si>
  <si>
    <t>30/12/2022</t>
  </si>
  <si>
    <t>Thanh toán ngày 17/02/2023 - Tổng số tiền 40,072,914</t>
  </si>
  <si>
    <t>Thanh toán ngày 03/01/2023 - Tổng số tiền 32,303,564</t>
  </si>
  <si>
    <t>Mã số thuế</t>
  </si>
  <si>
    <t>00000246</t>
  </si>
  <si>
    <t>05/03/2022</t>
  </si>
  <si>
    <t>00000177</t>
  </si>
  <si>
    <t>03/01/2023</t>
  </si>
  <si>
    <t>ACM - HUN</t>
  </si>
  <si>
    <t>00000192</t>
  </si>
  <si>
    <t>ACM - TRO</t>
  </si>
  <si>
    <t>00000193</t>
  </si>
  <si>
    <t>ACM - BCA</t>
  </si>
  <si>
    <t>00000194</t>
  </si>
  <si>
    <t>ACM - RES11</t>
  </si>
  <si>
    <t>00000195</t>
  </si>
  <si>
    <t>ACM - GRE</t>
  </si>
  <si>
    <t>00000392</t>
  </si>
  <si>
    <t>04/01/2023</t>
  </si>
  <si>
    <t>ACM - CON</t>
  </si>
  <si>
    <t>00000501</t>
  </si>
  <si>
    <t>05/01/2023</t>
  </si>
  <si>
    <t>ACM - BDG</t>
  </si>
  <si>
    <t>00000766</t>
  </si>
  <si>
    <t>06/01/2023</t>
  </si>
  <si>
    <t>ACM - SOM</t>
  </si>
  <si>
    <t>00000767</t>
  </si>
  <si>
    <t>ACM - NEW</t>
  </si>
  <si>
    <t>00000769</t>
  </si>
  <si>
    <t>ACM - NAM</t>
  </si>
  <si>
    <t>00001416</t>
  </si>
  <si>
    <t>12/01/2023</t>
  </si>
  <si>
    <t>00001557</t>
  </si>
  <si>
    <t>14/01/2023</t>
  </si>
  <si>
    <t>ACM – HL7</t>
  </si>
  <si>
    <t>00001651</t>
  </si>
  <si>
    <t>16/01/2023</t>
  </si>
  <si>
    <t>00001653</t>
  </si>
  <si>
    <t>00001721</t>
  </si>
  <si>
    <t>17/01/2023</t>
  </si>
  <si>
    <t>ACM - PHU</t>
  </si>
  <si>
    <t>00001723</t>
  </si>
  <si>
    <t>00001724</t>
  </si>
  <si>
    <t>00001760</t>
  </si>
  <si>
    <t>18/01/2023</t>
  </si>
  <si>
    <t>ACM - HL6</t>
  </si>
  <si>
    <t>00001798</t>
  </si>
  <si>
    <t>19/01/2023</t>
  </si>
  <si>
    <t>00001811</t>
  </si>
  <si>
    <t>ACM – GAR</t>
  </si>
  <si>
    <t>00001822</t>
  </si>
  <si>
    <t>ACM - CAO</t>
  </si>
  <si>
    <t>Hàng trả</t>
  </si>
  <si>
    <t>00002961</t>
  </si>
  <si>
    <t>06/02/2023</t>
  </si>
  <si>
    <t>00003076</t>
  </si>
  <si>
    <t>07/02/2023</t>
  </si>
  <si>
    <t>00003562</t>
  </si>
  <si>
    <t>09/02/2023</t>
  </si>
  <si>
    <t>00003563</t>
  </si>
  <si>
    <t>00003565</t>
  </si>
  <si>
    <t>00003570</t>
  </si>
  <si>
    <t>00003878</t>
  </si>
  <si>
    <t>11/02/2023</t>
  </si>
  <si>
    <t>00003920</t>
  </si>
  <si>
    <t>00003921</t>
  </si>
  <si>
    <t>00003981</t>
  </si>
  <si>
    <t>13/02/2023</t>
  </si>
  <si>
    <t>00003998</t>
  </si>
  <si>
    <t>00004001</t>
  </si>
  <si>
    <t xml:space="preserve">Hàng trả </t>
  </si>
  <si>
    <t>00005125</t>
  </si>
  <si>
    <t>16/02/2023</t>
  </si>
  <si>
    <t>00000293</t>
  </si>
  <si>
    <t>Chiết khấu doanh số năm 2022</t>
  </si>
  <si>
    <t>00006768</t>
  </si>
  <si>
    <t>21/02/2023</t>
  </si>
  <si>
    <t>00006769</t>
  </si>
  <si>
    <t>00006788</t>
  </si>
  <si>
    <t>00006856</t>
  </si>
  <si>
    <t>22/02/2023</t>
  </si>
  <si>
    <t>00009102</t>
  </si>
  <si>
    <t>01/03/2023</t>
  </si>
  <si>
    <t>00009167</t>
  </si>
  <si>
    <t>00011309</t>
  </si>
  <si>
    <t>04/03/2023</t>
  </si>
  <si>
    <t>00011356</t>
  </si>
  <si>
    <t>06/03/2023</t>
  </si>
  <si>
    <t>00011358</t>
  </si>
  <si>
    <t>00011360</t>
  </si>
  <si>
    <t>00011362</t>
  </si>
  <si>
    <t>00011509</t>
  </si>
  <si>
    <t>07/03/2023</t>
  </si>
  <si>
    <t>00012697</t>
  </si>
  <si>
    <t>09/03/2023</t>
  </si>
  <si>
    <t>00013169</t>
  </si>
  <si>
    <t>00013172</t>
  </si>
  <si>
    <t>00013484</t>
  </si>
  <si>
    <t>13/03/2023</t>
  </si>
  <si>
    <t>00013662</t>
  </si>
  <si>
    <t>15/03/2023</t>
  </si>
  <si>
    <t>00014165</t>
  </si>
  <si>
    <t>16/03/2023</t>
  </si>
  <si>
    <t>00015626</t>
  </si>
  <si>
    <t>17/03/2023</t>
  </si>
  <si>
    <t>ACM – RES11</t>
  </si>
  <si>
    <t>00012682</t>
  </si>
  <si>
    <t>00015827</t>
  </si>
  <si>
    <t>21/03/2023</t>
  </si>
  <si>
    <t>00015833</t>
  </si>
  <si>
    <t>00015881</t>
  </si>
  <si>
    <t>22/03/2023</t>
  </si>
  <si>
    <t>00015882</t>
  </si>
  <si>
    <t>00016263</t>
  </si>
  <si>
    <t>23/03/2023</t>
  </si>
  <si>
    <t>00017443</t>
  </si>
  <si>
    <t>24/03/2023</t>
  </si>
  <si>
    <t>00018101</t>
  </si>
  <si>
    <t>30/03/2023</t>
  </si>
  <si>
    <t>Thanh toán ngày 15/03/2023 - Tổng số tiền 31,276,178</t>
  </si>
  <si>
    <t>00019115</t>
  </si>
  <si>
    <t>03/04/2023</t>
  </si>
  <si>
    <t>0312629241</t>
  </si>
  <si>
    <t>00019131</t>
  </si>
  <si>
    <t>00019134</t>
  </si>
  <si>
    <t>00019139</t>
  </si>
  <si>
    <t>00019239</t>
  </si>
  <si>
    <t>04/04/2023</t>
  </si>
  <si>
    <t>00019242</t>
  </si>
  <si>
    <t>00019245</t>
  </si>
  <si>
    <t>00019274</t>
  </si>
  <si>
    <t>05/04/2023</t>
  </si>
  <si>
    <t>00020463</t>
  </si>
  <si>
    <t>08/04/2023</t>
  </si>
  <si>
    <t>00020472</t>
  </si>
  <si>
    <t>00020655</t>
  </si>
  <si>
    <t>11/04/2023</t>
  </si>
  <si>
    <t>00021093</t>
  </si>
  <si>
    <t>13/04/2023</t>
  </si>
  <si>
    <t>0312629241-001</t>
  </si>
  <si>
    <t>00021968</t>
  </si>
  <si>
    <t>00022133</t>
  </si>
  <si>
    <t>14/04/2023</t>
  </si>
  <si>
    <t>00022226</t>
  </si>
  <si>
    <t>17/04/2023</t>
  </si>
  <si>
    <t>00022361</t>
  </si>
  <si>
    <t>18/04/2023</t>
  </si>
  <si>
    <t>00022392</t>
  </si>
  <si>
    <t>19/04/2023</t>
  </si>
  <si>
    <t>00023162</t>
  </si>
  <si>
    <t>20/04/2023</t>
  </si>
  <si>
    <t>00023576</t>
  </si>
  <si>
    <t>24/04/2023</t>
  </si>
  <si>
    <t>00023579</t>
  </si>
  <si>
    <t>00023616</t>
  </si>
  <si>
    <t>00023617</t>
  </si>
  <si>
    <t>00023621</t>
  </si>
  <si>
    <t>00023628</t>
  </si>
  <si>
    <t>00023629</t>
  </si>
  <si>
    <t>00023630</t>
  </si>
  <si>
    <t>00023631</t>
  </si>
  <si>
    <t>00023632</t>
  </si>
  <si>
    <t>00023633</t>
  </si>
  <si>
    <t>00023736</t>
  </si>
  <si>
    <t>25/04/2023</t>
  </si>
  <si>
    <t>00023737</t>
  </si>
  <si>
    <t>00023929</t>
  </si>
  <si>
    <t>26/04/2023</t>
  </si>
  <si>
    <t>00023931</t>
  </si>
  <si>
    <t>00024152</t>
  </si>
  <si>
    <t>00025236</t>
  </si>
  <si>
    <t>28/04/2023</t>
  </si>
  <si>
    <t>00025240</t>
  </si>
  <si>
    <t>00026053</t>
  </si>
  <si>
    <t>10/05/2023</t>
  </si>
  <si>
    <t>00027996</t>
  </si>
  <si>
    <t>11/05/2023</t>
  </si>
  <si>
    <t>00028059</t>
  </si>
  <si>
    <t>00028166</t>
  </si>
  <si>
    <t>12/05/2023</t>
  </si>
  <si>
    <t>00028205</t>
  </si>
  <si>
    <t>00028344</t>
  </si>
  <si>
    <t>15/05/2023</t>
  </si>
  <si>
    <t>00029676</t>
  </si>
  <si>
    <t>18/05/2023</t>
  </si>
  <si>
    <t>00029747</t>
  </si>
  <si>
    <t>19/05/2023</t>
  </si>
  <si>
    <t>00011417</t>
  </si>
  <si>
    <t>00030071</t>
  </si>
  <si>
    <t>24/05/2023</t>
  </si>
  <si>
    <t>00030959</t>
  </si>
  <si>
    <t>25/05/2023</t>
  </si>
  <si>
    <t>00031420</t>
  </si>
  <si>
    <t>27/05/2023</t>
  </si>
  <si>
    <t>00031518</t>
  </si>
  <si>
    <t>29/05/2023</t>
  </si>
  <si>
    <t>00009355</t>
  </si>
  <si>
    <t>00006344</t>
  </si>
  <si>
    <t>00006351</t>
  </si>
  <si>
    <t>00032997</t>
  </si>
  <si>
    <t>03/06/2023</t>
  </si>
  <si>
    <t>00033065</t>
  </si>
  <si>
    <t>05/06/2023</t>
  </si>
  <si>
    <t>00033086</t>
  </si>
  <si>
    <t>00033235</t>
  </si>
  <si>
    <t>06/06/2023</t>
  </si>
  <si>
    <t>00033236</t>
  </si>
  <si>
    <t>00033276</t>
  </si>
  <si>
    <t>07/06/2023</t>
  </si>
  <si>
    <t>00034742</t>
  </si>
  <si>
    <t>14/06/2023</t>
  </si>
  <si>
    <t>00034745</t>
  </si>
  <si>
    <t>00036109</t>
  </si>
  <si>
    <t>16/06/2023</t>
  </si>
  <si>
    <t>00036230</t>
  </si>
  <si>
    <t>19/06/2023</t>
  </si>
  <si>
    <t>00036295</t>
  </si>
  <si>
    <t>20/06/2023</t>
  </si>
  <si>
    <t>00036307</t>
  </si>
  <si>
    <t>00032647</t>
  </si>
  <si>
    <t>00012353</t>
  </si>
  <si>
    <t>00037594</t>
  </si>
  <si>
    <t>24/06/2023</t>
  </si>
  <si>
    <t>00037596</t>
  </si>
  <si>
    <t>00037696</t>
  </si>
  <si>
    <t>26/06/2023</t>
  </si>
  <si>
    <t>00037697</t>
  </si>
  <si>
    <t>00007320</t>
  </si>
  <si>
    <t>00037845</t>
  </si>
  <si>
    <t>28/06/2023</t>
  </si>
  <si>
    <t>00037940</t>
  </si>
  <si>
    <t>29/06/2023</t>
  </si>
  <si>
    <t>00037941</t>
  </si>
  <si>
    <t>00037942</t>
  </si>
  <si>
    <t>00047709</t>
  </si>
  <si>
    <t>00039240</t>
  </si>
  <si>
    <t>01/07/2023</t>
  </si>
  <si>
    <t>00039302</t>
  </si>
  <si>
    <t>03/07/2023</t>
  </si>
  <si>
    <t>00039312</t>
  </si>
  <si>
    <t>00039392</t>
  </si>
  <si>
    <t>04/07/2023</t>
  </si>
  <si>
    <t>00039493</t>
  </si>
  <si>
    <t>05/07/2023</t>
  </si>
  <si>
    <t>00039673</t>
  </si>
  <si>
    <t>06/07/2023</t>
  </si>
  <si>
    <t>00040668</t>
  </si>
  <si>
    <t>07/07/2023</t>
  </si>
  <si>
    <t>00040695</t>
  </si>
  <si>
    <t>00040885</t>
  </si>
  <si>
    <t>10/07/2023</t>
  </si>
  <si>
    <t>00040903</t>
  </si>
  <si>
    <t>ACM - SUN</t>
  </si>
  <si>
    <t>00040975</t>
  </si>
  <si>
    <t>11/07/2023</t>
  </si>
  <si>
    <t>00041824</t>
  </si>
  <si>
    <t>13/07/2023</t>
  </si>
  <si>
    <t>00041836</t>
  </si>
  <si>
    <t>00042208</t>
  </si>
  <si>
    <t>15/07/2023</t>
  </si>
  <si>
    <t>00042232</t>
  </si>
  <si>
    <t>17/07/2023</t>
  </si>
  <si>
    <t>00042237</t>
  </si>
  <si>
    <t>00005369</t>
  </si>
  <si>
    <t>00042462</t>
  </si>
  <si>
    <t>19/07/2023</t>
  </si>
  <si>
    <t>00042977</t>
  </si>
  <si>
    <t>20/07/2023</t>
  </si>
  <si>
    <t>00043831</t>
  </si>
  <si>
    <t>24/07/2023</t>
  </si>
  <si>
    <t>00043943</t>
  </si>
  <si>
    <t>25/07/2023</t>
  </si>
  <si>
    <t>00044024</t>
  </si>
  <si>
    <t>26/07/2023</t>
  </si>
  <si>
    <t>00044301</t>
  </si>
  <si>
    <t>27/07/2023</t>
  </si>
  <si>
    <t>00008437</t>
  </si>
  <si>
    <t>00045091</t>
  </si>
  <si>
    <t>28/07/2023</t>
  </si>
  <si>
    <t>00045110</t>
  </si>
  <si>
    <t>0023931</t>
  </si>
  <si>
    <t>0023737</t>
  </si>
  <si>
    <t>0023633</t>
  </si>
  <si>
    <t>Thanh toán ngày 26/07/2023 - Tổng số tiền 50,264,723</t>
  </si>
  <si>
    <t>Cấn trừ vào công nợ ngày 25/05/2023 - Tổng số tiền 34,384,747</t>
  </si>
  <si>
    <t>0016263</t>
  </si>
  <si>
    <t>PO-1809579</t>
  </si>
  <si>
    <t>0014165</t>
  </si>
  <si>
    <t>0011358</t>
  </si>
  <si>
    <t>PO-1795388</t>
  </si>
  <si>
    <t>PO-1795686</t>
  </si>
  <si>
    <t>0006769</t>
  </si>
  <si>
    <t>0006768</t>
  </si>
  <si>
    <t>PO-1791224</t>
  </si>
  <si>
    <t>0003998</t>
  </si>
  <si>
    <t>0003565</t>
  </si>
  <si>
    <t>0003563</t>
  </si>
  <si>
    <t>0002961</t>
  </si>
  <si>
    <t>Thanh toán ngày 15/05/2023 - Tổng số tiền 15,209,737</t>
  </si>
  <si>
    <t>Thanh toán ngày 25/05/2023 - Tổng số tiền 15,209,737</t>
  </si>
  <si>
    <t>Ký hiệu</t>
  </si>
  <si>
    <t>Người mua hàng</t>
  </si>
  <si>
    <t>Tổng tiền</t>
  </si>
  <si>
    <t>0014883</t>
  </si>
  <si>
    <t>NT/21E</t>
  </si>
  <si>
    <t>00000030</t>
  </si>
  <si>
    <t>1C22TNT</t>
  </si>
  <si>
    <t>00000254</t>
  </si>
  <si>
    <t>ACM - PQ5</t>
  </si>
  <si>
    <t>00000255</t>
  </si>
  <si>
    <t>00000909</t>
  </si>
  <si>
    <t>ACM- PHU</t>
  </si>
  <si>
    <t>00000914</t>
  </si>
  <si>
    <t>00000916</t>
  </si>
  <si>
    <t>ACM - HL7</t>
  </si>
  <si>
    <t>00000936</t>
  </si>
  <si>
    <t>CN CÔNG TY TNHH MTV HỘI NHẬP PHÁT TRIỂN ĐÔNG HƯNG TẠI BÌNH DƯƠNG</t>
  </si>
  <si>
    <t>00001701</t>
  </si>
  <si>
    <t>00001702</t>
  </si>
  <si>
    <t>ACM - GAR</t>
  </si>
  <si>
    <t>00001704</t>
  </si>
  <si>
    <t>00001775</t>
  </si>
  <si>
    <t>00001782</t>
  </si>
  <si>
    <t>00001855</t>
  </si>
  <si>
    <t>00003248</t>
  </si>
  <si>
    <t>00003257</t>
  </si>
  <si>
    <t>00003258</t>
  </si>
  <si>
    <t>00003260</t>
  </si>
  <si>
    <t>00003262</t>
  </si>
  <si>
    <t>00004106</t>
  </si>
  <si>
    <t>00004372</t>
  </si>
  <si>
    <t>00004441</t>
  </si>
  <si>
    <t>ACM- GAR</t>
  </si>
  <si>
    <t>00004490</t>
  </si>
  <si>
    <t>00004493</t>
  </si>
  <si>
    <t>ACM- TRO</t>
  </si>
  <si>
    <t>00005080</t>
  </si>
  <si>
    <t>00005279</t>
  </si>
  <si>
    <t>00005280</t>
  </si>
  <si>
    <t>00006015</t>
  </si>
  <si>
    <t>00006743</t>
  </si>
  <si>
    <t>00007081</t>
  </si>
  <si>
    <t>Tổng cộng</t>
  </si>
  <si>
    <t>Khách hàng</t>
  </si>
  <si>
    <t>Tổng tiền hàng</t>
  </si>
  <si>
    <t>Tiền chiết khấu</t>
  </si>
  <si>
    <t>Tiền thuế GTGT</t>
  </si>
  <si>
    <t>Giá trị hoá đơn</t>
  </si>
  <si>
    <t>00078719</t>
  </si>
  <si>
    <t>00078699</t>
  </si>
  <si>
    <t>00077636</t>
  </si>
  <si>
    <t>00077392</t>
  </si>
  <si>
    <t>00077388</t>
  </si>
  <si>
    <t>00077374</t>
  </si>
  <si>
    <t>00077362</t>
  </si>
  <si>
    <t>00077355</t>
  </si>
  <si>
    <t>00077068</t>
  </si>
  <si>
    <t>00077038</t>
  </si>
  <si>
    <t>00075832</t>
  </si>
  <si>
    <t>00075817</t>
  </si>
  <si>
    <t>00075815</t>
  </si>
  <si>
    <t>00075796</t>
  </si>
  <si>
    <t>00075742</t>
  </si>
  <si>
    <t>00075738</t>
  </si>
  <si>
    <t>00075591</t>
  </si>
  <si>
    <t>00074613</t>
  </si>
  <si>
    <t>00074612</t>
  </si>
  <si>
    <t>00074520</t>
  </si>
  <si>
    <t>00074514</t>
  </si>
  <si>
    <t>00074410</t>
  </si>
  <si>
    <t>00073359</t>
  </si>
  <si>
    <t>00073186</t>
  </si>
  <si>
    <t>00073117</t>
  </si>
  <si>
    <t>00073068</t>
  </si>
  <si>
    <t>00073009</t>
  </si>
  <si>
    <t>00071850</t>
  </si>
  <si>
    <t>00071668</t>
  </si>
  <si>
    <t>00071666</t>
  </si>
  <si>
    <t>00071590</t>
  </si>
  <si>
    <t>00070519</t>
  </si>
  <si>
    <t>00070379</t>
  </si>
  <si>
    <t>00070104</t>
  </si>
  <si>
    <t>00070099</t>
  </si>
  <si>
    <t>00069919</t>
  </si>
  <si>
    <t>00069555</t>
  </si>
  <si>
    <t>00069554</t>
  </si>
  <si>
    <t>00069360</t>
  </si>
  <si>
    <t>00068990</t>
  </si>
  <si>
    <t>00068094</t>
  </si>
  <si>
    <t>00067992</t>
  </si>
  <si>
    <t>00067968</t>
  </si>
  <si>
    <t>00067944</t>
  </si>
  <si>
    <t>00067795</t>
  </si>
  <si>
    <t>00066789</t>
  </si>
  <si>
    <t>00066591</t>
  </si>
  <si>
    <t>00066590</t>
  </si>
  <si>
    <t>00066338</t>
  </si>
  <si>
    <t>00065390</t>
  </si>
  <si>
    <t>00065340</t>
  </si>
  <si>
    <t>00065337</t>
  </si>
  <si>
    <t>00065333</t>
  </si>
  <si>
    <t>00065157</t>
  </si>
  <si>
    <t>00065119</t>
  </si>
  <si>
    <t>00065086</t>
  </si>
  <si>
    <t>00063849</t>
  </si>
  <si>
    <t>00063724</t>
  </si>
  <si>
    <t>00063649</t>
  </si>
  <si>
    <t>00063562</t>
  </si>
  <si>
    <t>00063561</t>
  </si>
  <si>
    <t>00063545</t>
  </si>
  <si>
    <t>00063419</t>
  </si>
  <si>
    <t>00063412</t>
  </si>
  <si>
    <t>00063400</t>
  </si>
  <si>
    <t>00063399</t>
  </si>
  <si>
    <t>00063385</t>
  </si>
  <si>
    <t>00063384</t>
  </si>
  <si>
    <t>00063383</t>
  </si>
  <si>
    <t>00063382</t>
  </si>
  <si>
    <t>00063381</t>
  </si>
  <si>
    <t>00063380</t>
  </si>
  <si>
    <t>00063379</t>
  </si>
  <si>
    <t>00063378</t>
  </si>
  <si>
    <t>00063097</t>
  </si>
  <si>
    <t>00063094</t>
  </si>
  <si>
    <t>00063093</t>
  </si>
  <si>
    <t>00063090</t>
  </si>
  <si>
    <t>00062393</t>
  </si>
  <si>
    <t>00062199</t>
  </si>
  <si>
    <t>00062099</t>
  </si>
  <si>
    <t>00062013</t>
  </si>
  <si>
    <t>00061110</t>
  </si>
  <si>
    <t>00061043</t>
  </si>
  <si>
    <t>00060880</t>
  </si>
  <si>
    <t>00060867</t>
  </si>
  <si>
    <t>00060866</t>
  </si>
  <si>
    <t>00059280</t>
  </si>
  <si>
    <t>00059170</t>
  </si>
  <si>
    <t>00059167</t>
  </si>
  <si>
    <t>00059161</t>
  </si>
  <si>
    <t>00059157</t>
  </si>
  <si>
    <t>00059155</t>
  </si>
  <si>
    <t>00059152</t>
  </si>
  <si>
    <t>00059151</t>
  </si>
  <si>
    <t>00059150</t>
  </si>
  <si>
    <t>00059138</t>
  </si>
  <si>
    <t>00059136</t>
  </si>
  <si>
    <t>00059135</t>
  </si>
  <si>
    <t>00059134</t>
  </si>
  <si>
    <t>00059133</t>
  </si>
  <si>
    <t>00059132</t>
  </si>
  <si>
    <t>00059131</t>
  </si>
  <si>
    <t>00059130</t>
  </si>
  <si>
    <t>00059129</t>
  </si>
  <si>
    <t>00058912</t>
  </si>
  <si>
    <t>00058083</t>
  </si>
  <si>
    <t>00058060</t>
  </si>
  <si>
    <t>00057927</t>
  </si>
  <si>
    <t>00057914</t>
  </si>
  <si>
    <t>00057900</t>
  </si>
  <si>
    <t>00057882</t>
  </si>
  <si>
    <t>00057831</t>
  </si>
  <si>
    <t>00056708</t>
  </si>
  <si>
    <t>00056485</t>
  </si>
  <si>
    <t>00056345</t>
  </si>
  <si>
    <t>00056343</t>
  </si>
  <si>
    <t>00056341</t>
  </si>
  <si>
    <t>00056277</t>
  </si>
  <si>
    <t>00055041</t>
  </si>
  <si>
    <t>00054890</t>
  </si>
  <si>
    <t>00054857</t>
  </si>
  <si>
    <t>00054855</t>
  </si>
  <si>
    <t>00054789</t>
  </si>
  <si>
    <t>00053410</t>
  </si>
  <si>
    <t>00053384</t>
  </si>
  <si>
    <t>00053380</t>
  </si>
  <si>
    <t>00053378</t>
  </si>
  <si>
    <t>00053296</t>
  </si>
  <si>
    <t>00053243</t>
  </si>
  <si>
    <t>00053117</t>
  </si>
  <si>
    <t>00051715</t>
  </si>
  <si>
    <t>00050485</t>
  </si>
  <si>
    <t>00049981</t>
  </si>
  <si>
    <t>00049958</t>
  </si>
  <si>
    <t>00049901</t>
  </si>
  <si>
    <t>00049845</t>
  </si>
  <si>
    <t>00049784</t>
  </si>
  <si>
    <t>00049635</t>
  </si>
  <si>
    <t>00048539</t>
  </si>
  <si>
    <t>00048518</t>
  </si>
  <si>
    <t>00048512</t>
  </si>
  <si>
    <t>00048444</t>
  </si>
  <si>
    <t>00048335</t>
  </si>
  <si>
    <t>00048322</t>
  </si>
  <si>
    <t>00048274</t>
  </si>
  <si>
    <t>00048247</t>
  </si>
  <si>
    <t>00047778</t>
  </si>
  <si>
    <t>00047710</t>
  </si>
  <si>
    <t>00047028</t>
  </si>
  <si>
    <t>00046990</t>
  </si>
  <si>
    <t>00046792</t>
  </si>
  <si>
    <t>00046766</t>
  </si>
  <si>
    <t>00045486</t>
  </si>
  <si>
    <t>00045435</t>
  </si>
  <si>
    <t>PO-1843946</t>
  </si>
  <si>
    <t>PO-1838516</t>
  </si>
  <si>
    <t>PO-1850187</t>
  </si>
  <si>
    <t>PO-1842684</t>
  </si>
  <si>
    <t>0029747</t>
  </si>
  <si>
    <t>Thanh toán ngày 15/09/2023 - Tổng số tiền 9,684,548</t>
  </si>
  <si>
    <t>PO-1869828</t>
  </si>
  <si>
    <t>0037941</t>
  </si>
  <si>
    <t>PO-1860994</t>
  </si>
  <si>
    <t>PO-1861534</t>
  </si>
  <si>
    <t>PO-1862043</t>
  </si>
  <si>
    <t>0036109</t>
  </si>
  <si>
    <t>Thanh toán ngày 21/09/2023 - Tổng số tiền 18,042,178</t>
  </si>
  <si>
    <t>Trùng</t>
  </si>
  <si>
    <t>0042977</t>
  </si>
  <si>
    <t>0040903</t>
  </si>
  <si>
    <t>Thanh toán ngày 03/01/2024 - Tổng số tiền 26,953,671</t>
  </si>
  <si>
    <t>0048518</t>
  </si>
  <si>
    <t>0048335</t>
  </si>
  <si>
    <t>0048322</t>
  </si>
  <si>
    <t>Mark</t>
  </si>
  <si>
    <t>Invoice Date</t>
  </si>
  <si>
    <t>Closed date</t>
  </si>
  <si>
    <t>Account</t>
  </si>
  <si>
    <t>VAT Invoice number</t>
  </si>
  <si>
    <t>Voucher</t>
  </si>
  <si>
    <t>Offset voucher</t>
  </si>
  <si>
    <t>Amount</t>
  </si>
  <si>
    <t>Năm</t>
  </si>
  <si>
    <t>Mã đối chiếu</t>
  </si>
  <si>
    <t>Kết quả</t>
  </si>
  <si>
    <t>mã đổi chiếu</t>
  </si>
  <si>
    <t>No</t>
  </si>
  <si>
    <t>V002188</t>
  </si>
  <si>
    <t>0053202</t>
  </si>
  <si>
    <t>HDMH17-0999852</t>
  </si>
  <si>
    <t>CSM0118-025965</t>
  </si>
  <si>
    <t>HDMH17-0999147</t>
  </si>
  <si>
    <t>0052045</t>
  </si>
  <si>
    <t>HDMH17-0997580</t>
  </si>
  <si>
    <t>HDMH17-0998470</t>
  </si>
  <si>
    <t>0051728</t>
  </si>
  <si>
    <t>HDMH17-0996674</t>
  </si>
  <si>
    <t>HDMH17-0998073</t>
  </si>
  <si>
    <t>0051639</t>
  </si>
  <si>
    <t>HDMH17-0997582</t>
  </si>
  <si>
    <t>0051088</t>
  </si>
  <si>
    <t>HDMH17-0995962</t>
  </si>
  <si>
    <t>HDMH17-0995483</t>
  </si>
  <si>
    <t>0051032</t>
  </si>
  <si>
    <t>HDMH17-0995552</t>
  </si>
  <si>
    <t>HDMH17-0995504</t>
  </si>
  <si>
    <t>HDMH17-0995247</t>
  </si>
  <si>
    <t>0050812</t>
  </si>
  <si>
    <t>HDMH17-0995129</t>
  </si>
  <si>
    <t>HDMH17-0994511</t>
  </si>
  <si>
    <t>HDMH17-0994488</t>
  </si>
  <si>
    <t>HDMH17-0994496</t>
  </si>
  <si>
    <t>HDMH17-0994457</t>
  </si>
  <si>
    <t>HDMH17-0994717</t>
  </si>
  <si>
    <t>HDMH17-0993961</t>
  </si>
  <si>
    <t>HDMH17-0992991</t>
  </si>
  <si>
    <t>HDMH17-0992760</t>
  </si>
  <si>
    <t>HDMH17-0992230</t>
  </si>
  <si>
    <t>HDMH17-0992383</t>
  </si>
  <si>
    <t>0049565</t>
  </si>
  <si>
    <t>HDMH17-0992224</t>
  </si>
  <si>
    <t>PO-1623911</t>
  </si>
  <si>
    <t>DCAP17-0068284</t>
  </si>
  <si>
    <t>PO-1766781</t>
  </si>
  <si>
    <t>DCAP17-0072542</t>
  </si>
  <si>
    <t>CSM0118-026603</t>
  </si>
  <si>
    <t>0057623</t>
  </si>
  <si>
    <t>HDMH17-1010959</t>
  </si>
  <si>
    <t>0057032</t>
  </si>
  <si>
    <t>HDMH17-1009529</t>
  </si>
  <si>
    <t>HDMH17-1009523</t>
  </si>
  <si>
    <t>HDMH17-1009495</t>
  </si>
  <si>
    <t>PO-1763094</t>
  </si>
  <si>
    <t>DCAP17-0072278</t>
  </si>
  <si>
    <t>HDMH17-1008867</t>
  </si>
  <si>
    <t>HDMH17-1008172</t>
  </si>
  <si>
    <t>0056570</t>
  </si>
  <si>
    <t>HDMH17-1007968</t>
  </si>
  <si>
    <t>0056286</t>
  </si>
  <si>
    <t>HDMH17-1007608</t>
  </si>
  <si>
    <t>HDMH17-1007623</t>
  </si>
  <si>
    <t>HDMH17-1008947</t>
  </si>
  <si>
    <t>0056236</t>
  </si>
  <si>
    <t>HDMH17-1007547</t>
  </si>
  <si>
    <t>HDMH17-1006797</t>
  </si>
  <si>
    <t>HDMH17-1006778</t>
  </si>
  <si>
    <t>HDMH17-1005808</t>
  </si>
  <si>
    <t>HDMH17-1005660</t>
  </si>
  <si>
    <t>HDMH17-1004770</t>
  </si>
  <si>
    <t>HDMH17-1006633</t>
  </si>
  <si>
    <t>0055344</t>
  </si>
  <si>
    <t>HDMH17-1004875</t>
  </si>
  <si>
    <t>0055369</t>
  </si>
  <si>
    <t>HDMH17-1004293</t>
  </si>
  <si>
    <t>HDMH17-1004324</t>
  </si>
  <si>
    <t>HDMH17-1003942</t>
  </si>
  <si>
    <t>HDMH17-1005631</t>
  </si>
  <si>
    <t>HDMH17-1003233</t>
  </si>
  <si>
    <t>HDMH17-1003298</t>
  </si>
  <si>
    <t>HDMH17-1002753</t>
  </si>
  <si>
    <t>HDMH17-1002414</t>
  </si>
  <si>
    <t>HDMH17-1002371</t>
  </si>
  <si>
    <t>HDMH17-1001764</t>
  </si>
  <si>
    <t>HDMH17-1000820</t>
  </si>
  <si>
    <t>0053960</t>
  </si>
  <si>
    <t>HDMH17-1000776</t>
  </si>
  <si>
    <t>PO-1780287</t>
  </si>
  <si>
    <t>DCAP17-0072772</t>
  </si>
  <si>
    <t>CSM0118-027125</t>
  </si>
  <si>
    <t>0001811</t>
  </si>
  <si>
    <t>HDMH17-1016854</t>
  </si>
  <si>
    <t>HDMH17-1016778</t>
  </si>
  <si>
    <t>0001822</t>
  </si>
  <si>
    <t>HDMH17-1016915</t>
  </si>
  <si>
    <t>HDMH17-1016750</t>
  </si>
  <si>
    <t>000001723</t>
  </si>
  <si>
    <t>HDMH17-1016084</t>
  </si>
  <si>
    <t>HDMH17-1017092</t>
  </si>
  <si>
    <t>HDMH17-1016089</t>
  </si>
  <si>
    <t>HDMH17-1015638</t>
  </si>
  <si>
    <t>HDMH17-1015466</t>
  </si>
  <si>
    <t>HDMH17-1015179</t>
  </si>
  <si>
    <t>0001416</t>
  </si>
  <si>
    <t>HDMH17-1014660</t>
  </si>
  <si>
    <t>0000769</t>
  </si>
  <si>
    <t>HDMH17-1013572</t>
  </si>
  <si>
    <t>HDMH17-1012814</t>
  </si>
  <si>
    <t>0000766</t>
  </si>
  <si>
    <t>HDMH17-1016002</t>
  </si>
  <si>
    <t>HDMH17-1012249</t>
  </si>
  <si>
    <t>HDMH17-1011847</t>
  </si>
  <si>
    <t>0000193</t>
  </si>
  <si>
    <t>HDMH17-1011929</t>
  </si>
  <si>
    <t>0000194</t>
  </si>
  <si>
    <t>HDMH17-1012168</t>
  </si>
  <si>
    <t>HDMH17-1011411</t>
  </si>
  <si>
    <t>HDMH17-1012705</t>
  </si>
  <si>
    <t>HDMH17-1011572</t>
  </si>
  <si>
    <t>HDMH17-1033743</t>
  </si>
  <si>
    <t>CSM0118-028360</t>
  </si>
  <si>
    <t>HDMH17-1032669</t>
  </si>
  <si>
    <t>HDMH17-1032217</t>
  </si>
  <si>
    <t>HDMH17-1031873</t>
  </si>
  <si>
    <t>HDMH17-1031931</t>
  </si>
  <si>
    <t>HDMH17-1031733</t>
  </si>
  <si>
    <t>HDMH17-1031703</t>
  </si>
  <si>
    <t>DCAP17-0073679</t>
  </si>
  <si>
    <t>HDMH17-1031538</t>
  </si>
  <si>
    <t>HDMH17-1030594</t>
  </si>
  <si>
    <t>HDMH17-1030711</t>
  </si>
  <si>
    <t>HDMH17-1030070</t>
  </si>
  <si>
    <t>HDMH17-1028840</t>
  </si>
  <si>
    <t>HDMH17-1028658</t>
  </si>
  <si>
    <t>HDMH17-1028622</t>
  </si>
  <si>
    <t>HDMH17-1028011</t>
  </si>
  <si>
    <t>HDMH17-1027742</t>
  </si>
  <si>
    <t>HDMH17-1028055</t>
  </si>
  <si>
    <t>HDMH17-1027708</t>
  </si>
  <si>
    <t>HDMH17-1027619</t>
  </si>
  <si>
    <t>HDMH17-1027686</t>
  </si>
  <si>
    <t>HDMH17-1025978</t>
  </si>
  <si>
    <t>HDMH17-1026219</t>
  </si>
  <si>
    <t>DCAP17-0073488</t>
  </si>
  <si>
    <t>DCAP17-0073431</t>
  </si>
  <si>
    <t>HDMH17-1024515</t>
  </si>
  <si>
    <t>HDMH17-1024083</t>
  </si>
  <si>
    <t>HDMH17-1024021</t>
  </si>
  <si>
    <t>HDMH17-1024125</t>
  </si>
  <si>
    <t>HDMH17-1023011</t>
  </si>
  <si>
    <t>DCAP17-0073095</t>
  </si>
  <si>
    <t>HDMH17-1022128</t>
  </si>
  <si>
    <t>HDMH17-1022203</t>
  </si>
  <si>
    <t>HDMH17-1022237</t>
  </si>
  <si>
    <t>HDMH17-1022261</t>
  </si>
  <si>
    <t>HDMH17-1022992</t>
  </si>
  <si>
    <t>HDMH17-1022990</t>
  </si>
  <si>
    <t>HDMH17-1021521</t>
  </si>
  <si>
    <t>HDMH17-1021513</t>
  </si>
  <si>
    <t>HDMH17-1021953</t>
  </si>
  <si>
    <t>HDMH17-1021528</t>
  </si>
  <si>
    <t>HDMH17-1021112</t>
  </si>
  <si>
    <t>HDMH17-1020482</t>
  </si>
  <si>
    <t>HDMH17-1035465</t>
  </si>
  <si>
    <t>CTN17-0009730</t>
  </si>
  <si>
    <t>HDMH17-1044047</t>
  </si>
  <si>
    <t>CSM0118-029437</t>
  </si>
  <si>
    <t>HDMH17-1043887</t>
  </si>
  <si>
    <t>HDMH17-1042598</t>
  </si>
  <si>
    <t>HDMH17-1043905</t>
  </si>
  <si>
    <t>HDMH17-1042791</t>
  </si>
  <si>
    <t>HDMH17-1042248</t>
  </si>
  <si>
    <t>HDMH17-1042153</t>
  </si>
  <si>
    <t>HDMH17-1041804</t>
  </si>
  <si>
    <t>HDMH17-1042438</t>
  </si>
  <si>
    <t>HDMH17-1041629</t>
  </si>
  <si>
    <t>HDMH17-1041926</t>
  </si>
  <si>
    <t>HDMH17-1041993</t>
  </si>
  <si>
    <t>HDMH17-1041928</t>
  </si>
  <si>
    <t>HDMH17-1041815</t>
  </si>
  <si>
    <t>HDMH17-1042006</t>
  </si>
  <si>
    <t>HDMH17-1041913</t>
  </si>
  <si>
    <t>HDMH17-1041843</t>
  </si>
  <si>
    <t>HDMH17-1041812</t>
  </si>
  <si>
    <t>HDMH17-1041102</t>
  </si>
  <si>
    <t>HDMH17-1040643</t>
  </si>
  <si>
    <t>HDMH17-1040570</t>
  </si>
  <si>
    <t>HDMH17-1039912</t>
  </si>
  <si>
    <t>HDMH17-1039036</t>
  </si>
  <si>
    <t>HDMH17-1038825</t>
  </si>
  <si>
    <t>HDMH17-1041466</t>
  </si>
  <si>
    <t>HDMH17-1038166</t>
  </si>
  <si>
    <t>HDMH17-1037686</t>
  </si>
  <si>
    <t>HDMH17-1037338</t>
  </si>
  <si>
    <t>HDMH17-1036196</t>
  </si>
  <si>
    <t>HDMH17-1035412</t>
  </si>
  <si>
    <t>HDMH17-1035809</t>
  </si>
  <si>
    <t>HDMH17-1035308</t>
  </si>
  <si>
    <t>HDMH17-1036032</t>
  </si>
  <si>
    <t>HDMH17-1034915</t>
  </si>
  <si>
    <t>HDMH17-1034405</t>
  </si>
  <si>
    <t>HDMH17-1035627</t>
  </si>
  <si>
    <t>DCAP17-0074981</t>
  </si>
  <si>
    <t>CSM0118-030423</t>
  </si>
  <si>
    <t>DCAP17-0074970</t>
  </si>
  <si>
    <t>DCAP17-0074890</t>
  </si>
  <si>
    <t>HDMH17-1051973</t>
  </si>
  <si>
    <t>HDMH17-1051794</t>
  </si>
  <si>
    <t>HDMH17-1051027</t>
  </si>
  <si>
    <t>HDMH17-1050418</t>
  </si>
  <si>
    <t>DCAP17-0074715</t>
  </si>
  <si>
    <t>HDMH17-1050053</t>
  </si>
  <si>
    <t>HDMH17-1049333</t>
  </si>
  <si>
    <t>HDMH17-1048046</t>
  </si>
  <si>
    <t>HDMH17-1047962</t>
  </si>
  <si>
    <t>HDMH17-1047856</t>
  </si>
  <si>
    <t>HDMH17-1047453</t>
  </si>
  <si>
    <t>HDMH17-1047225</t>
  </si>
  <si>
    <t>HDMH17-1046743</t>
  </si>
  <si>
    <t>DCAP17-0075457</t>
  </si>
  <si>
    <t>CSM0118-030593</t>
  </si>
  <si>
    <t>HDMH17-1065334</t>
  </si>
  <si>
    <t>HDMH17-1065548</t>
  </si>
  <si>
    <t>HDMH17-1065469</t>
  </si>
  <si>
    <t>HDMH17-1065697</t>
  </si>
  <si>
    <t>DCAP17-0075340</t>
  </si>
  <si>
    <t>HDMH17-1063993</t>
  </si>
  <si>
    <t>HDMH17-1064409</t>
  </si>
  <si>
    <t>HDMH17-1064533</t>
  </si>
  <si>
    <t>HDMH17-1063601</t>
  </si>
  <si>
    <t>DCAP17-0075272</t>
  </si>
  <si>
    <t>HDMH17-1061811</t>
  </si>
  <si>
    <t>HDMH17-1061468</t>
  </si>
  <si>
    <t>DCAP17-0075240</t>
  </si>
  <si>
    <t>HDMH17-1060768</t>
  </si>
  <si>
    <t>HDMH17-1060454</t>
  </si>
  <si>
    <t>HDMH17-1058935</t>
  </si>
  <si>
    <t>HDMH17-1058801</t>
  </si>
  <si>
    <t>HDMH17-1056617</t>
  </si>
  <si>
    <t>HDMH17-1056353</t>
  </si>
  <si>
    <t>HDMH17-1055558</t>
  </si>
  <si>
    <t>HDMH17-1054593</t>
  </si>
  <si>
    <t>HDMH17-1054665</t>
  </si>
  <si>
    <t>HDMH17-1054133</t>
  </si>
  <si>
    <t>HDMH17-1083505</t>
  </si>
  <si>
    <t>CSM0118-032339</t>
  </si>
  <si>
    <t>HDMH17-1082641</t>
  </si>
  <si>
    <t>HDMH17-1081367</t>
  </si>
  <si>
    <t>HDMH17-1080214</t>
  </si>
  <si>
    <t>HDMH17-1077965</t>
  </si>
  <si>
    <t>HDMH17-1077861</t>
  </si>
  <si>
    <t>HDMH17-1077315</t>
  </si>
  <si>
    <t>HDMH17-1075708</t>
  </si>
  <si>
    <t>HDMH17-1074415</t>
  </si>
  <si>
    <t>HDMH17-1074758</t>
  </si>
  <si>
    <t>HDMH17-1072799</t>
  </si>
  <si>
    <t>HDMH17-1072960</t>
  </si>
  <si>
    <t>HDMH17-1072576</t>
  </si>
  <si>
    <t>HDMH17-1071971</t>
  </si>
  <si>
    <t>HDMH17-1072475</t>
  </si>
  <si>
    <t>HDMH17-1070090</t>
  </si>
  <si>
    <t>HDMH17-1069322</t>
  </si>
  <si>
    <t>HDMH17-1070087</t>
  </si>
  <si>
    <t>HDMH17-1068345</t>
  </si>
  <si>
    <t>HDMH17-1067317</t>
  </si>
  <si>
    <t>HDMH17-1067303</t>
  </si>
  <si>
    <t>HDMH17-1066995</t>
  </si>
  <si>
    <t>HDMH17-1066617</t>
  </si>
  <si>
    <t>HDMH17-1097464</t>
  </si>
  <si>
    <t>CSM0118-032735</t>
  </si>
  <si>
    <t>HDMH17-1097476</t>
  </si>
  <si>
    <t>HDMH17-1096665</t>
  </si>
  <si>
    <t>HDMH17-1095639</t>
  </si>
  <si>
    <t>HDMH17-1094561</t>
  </si>
  <si>
    <t>HDMH17-1094491</t>
  </si>
  <si>
    <t>HDMH17-1094486</t>
  </si>
  <si>
    <t>HDMH17-1093990</t>
  </si>
  <si>
    <t>HDMH17-1094937</t>
  </si>
  <si>
    <t>HDMH17-1092939</t>
  </si>
  <si>
    <t>HDMH17-1092343</t>
  </si>
  <si>
    <t>HDMH17-1089817</t>
  </si>
  <si>
    <t>HDMH17-1088677</t>
  </si>
  <si>
    <t>HDMH17-1090424</t>
  </si>
  <si>
    <t>HDMH17-1088255</t>
  </si>
  <si>
    <t>HDMH17-1087271</t>
  </si>
  <si>
    <t>HDMH17-1086229</t>
  </si>
  <si>
    <t>HDMH17-1086511</t>
  </si>
  <si>
    <t>HDMH17-1085894</t>
  </si>
  <si>
    <t>HDMH17-1085265</t>
  </si>
  <si>
    <t>HDMH17-1084722</t>
  </si>
  <si>
    <t>HDMH17-1084659</t>
  </si>
  <si>
    <t>HDMH17-1083305</t>
  </si>
  <si>
    <t>HDMH17-1082958</t>
  </si>
  <si>
    <t>HDMH17-1105745</t>
  </si>
  <si>
    <t>CSM0118-033006</t>
  </si>
  <si>
    <t>HDMH17-1105171</t>
  </si>
  <si>
    <t>HDMH17-1105177</t>
  </si>
  <si>
    <t>HDMH17-1105281</t>
  </si>
  <si>
    <t>HDMH17-1105174</t>
  </si>
  <si>
    <t>HDMH17-1105086</t>
  </si>
  <si>
    <t>HDMH17-1104615</t>
  </si>
  <si>
    <t>HDMH17-1104847</t>
  </si>
  <si>
    <t>HDMH17-1104832</t>
  </si>
  <si>
    <t>HDMH17-1104826</t>
  </si>
  <si>
    <t>HDMH17-1104675</t>
  </si>
  <si>
    <t>HDMH17-1104817</t>
  </si>
  <si>
    <t>HDMH17-1104647</t>
  </si>
  <si>
    <t>HDMH17-1104686</t>
  </si>
  <si>
    <t>HDMH17-1104854</t>
  </si>
  <si>
    <t>HDMH17-1104846</t>
  </si>
  <si>
    <t>HDMH17-1104789</t>
  </si>
  <si>
    <t>HDMH17-1104634</t>
  </si>
  <si>
    <t>HDMH17-1104157</t>
  </si>
  <si>
    <t>HDMH17-1103736</t>
  </si>
  <si>
    <t>HDMH17-1103916</t>
  </si>
  <si>
    <t>HDMH17-1103292</t>
  </si>
  <si>
    <t>HDMH17-1103433</t>
  </si>
  <si>
    <t>HDMH17-1103122</t>
  </si>
  <si>
    <t>HDMH17-1103205</t>
  </si>
  <si>
    <t>HDMH17-1102843</t>
  </si>
  <si>
    <t>HDMH17-1100811</t>
  </si>
  <si>
    <t>HDMH17-1100584</t>
  </si>
  <si>
    <t>0056345</t>
  </si>
  <si>
    <t>HDMH17-1099899</t>
  </si>
  <si>
    <t>HDMH17-1100154</t>
  </si>
  <si>
    <t>HDMH17-1099849</t>
  </si>
  <si>
    <t>HDMH17-1099454</t>
  </si>
  <si>
    <t>HDMH17-1098617</t>
  </si>
  <si>
    <t>0054857</t>
  </si>
  <si>
    <t>HDMH17-1097318</t>
  </si>
  <si>
    <t>HDMH17-1089122</t>
  </si>
  <si>
    <t>HDMH17-1089340</t>
  </si>
  <si>
    <t>HDMH17-1086338</t>
  </si>
  <si>
    <t>PO-1897086</t>
  </si>
  <si>
    <t>DCAP17-0076114</t>
  </si>
  <si>
    <t>HDMH17-1084710</t>
  </si>
  <si>
    <t>HDMH17-1083531</t>
  </si>
  <si>
    <t>HDMH17-1079862</t>
  </si>
  <si>
    <t>HDMH17-1077110</t>
  </si>
  <si>
    <t>HDMH17-1076680</t>
  </si>
  <si>
    <t>HDMH17-1072639</t>
  </si>
  <si>
    <t>HDMH17-1070540</t>
  </si>
  <si>
    <t>CTN17-0010225</t>
  </si>
  <si>
    <t>CTN17-0010100</t>
  </si>
  <si>
    <t>CTN17-0010026</t>
  </si>
  <si>
    <t>HDMH17-1117692</t>
  </si>
  <si>
    <t>CSM0118-033299</t>
  </si>
  <si>
    <t>PO-1945758</t>
  </si>
  <si>
    <t>DCAP17-0077323</t>
  </si>
  <si>
    <t>HDMH17-1116340</t>
  </si>
  <si>
    <t>PO-1944095</t>
  </si>
  <si>
    <t>DCAP17-0077299</t>
  </si>
  <si>
    <t>PO-1944141</t>
  </si>
  <si>
    <t>DCAP17-0077282</t>
  </si>
  <si>
    <t>PO-1944163</t>
  </si>
  <si>
    <t>DCAP17-0077284</t>
  </si>
  <si>
    <t>HDMH17-1117413</t>
  </si>
  <si>
    <t>HDMH17-1115650</t>
  </si>
  <si>
    <t>HDMH17-1114600</t>
  </si>
  <si>
    <t>HDMH17-1114144</t>
  </si>
  <si>
    <t>PO-1937378</t>
  </si>
  <si>
    <t>DCAP17-0077165</t>
  </si>
  <si>
    <t>HDMH17-1113444</t>
  </si>
  <si>
    <t>HDMH17-1113324</t>
  </si>
  <si>
    <t>HDMH17-1113357</t>
  </si>
  <si>
    <t>000063378</t>
  </si>
  <si>
    <t>HDMH17-1112882</t>
  </si>
  <si>
    <t>HDMH17-1113047</t>
  </si>
  <si>
    <t>HDMH17-1112829</t>
  </si>
  <si>
    <t>HDMH17-1112864</t>
  </si>
  <si>
    <t>HDMH17-1114482</t>
  </si>
  <si>
    <t>HDMH17-1113566</t>
  </si>
  <si>
    <t>HDMH17-1113924</t>
  </si>
  <si>
    <t>HDMH17-1112807</t>
  </si>
  <si>
    <t>HDMH17-1112979</t>
  </si>
  <si>
    <t>HDMH17-1112869</t>
  </si>
  <si>
    <t>HDMH17-1113527</t>
  </si>
  <si>
    <t>HDMH17-1112887</t>
  </si>
  <si>
    <t>HDMH17-1112808</t>
  </si>
  <si>
    <t>HDMH17-1112752</t>
  </si>
  <si>
    <t>HDMH17-1112545</t>
  </si>
  <si>
    <t>HDMH17-1113062</t>
  </si>
  <si>
    <t>HDMH17-1112613</t>
  </si>
  <si>
    <t>HDMH17-1111813</t>
  </si>
  <si>
    <t>HDMH17-1111005</t>
  </si>
  <si>
    <t>HDMH17-1110801</t>
  </si>
  <si>
    <t>HDMH17-1109610</t>
  </si>
  <si>
    <t>HDMH17-1109051</t>
  </si>
  <si>
    <t>HDMH17-1108076</t>
  </si>
  <si>
    <t>HDMH17-1107893</t>
  </si>
  <si>
    <t>HDMH17-1108079</t>
  </si>
  <si>
    <t>CTN17-0010259</t>
  </si>
  <si>
    <t>CTN17-0010258</t>
  </si>
  <si>
    <t>CTN17-0010257</t>
  </si>
  <si>
    <t>PO-1964566</t>
  </si>
  <si>
    <t>DCAP17-0077743</t>
  </si>
  <si>
    <t>CSM0118-033492</t>
  </si>
  <si>
    <t>HDMH17-1129431</t>
  </si>
  <si>
    <t>HDMH17-1129272</t>
  </si>
  <si>
    <t>PO-1964183</t>
  </si>
  <si>
    <t>DCAP17-0077720</t>
  </si>
  <si>
    <t>HDMH17-1128211</t>
  </si>
  <si>
    <t>HDMH17-1127568</t>
  </si>
  <si>
    <t>PO-1960657</t>
  </si>
  <si>
    <t>DCAP17-0077650</t>
  </si>
  <si>
    <t>HDMH17-1126084</t>
  </si>
  <si>
    <t>HDMH17-1126194</t>
  </si>
  <si>
    <t>HDMH17-1125812</t>
  </si>
  <si>
    <t>HDMH17-1129418</t>
  </si>
  <si>
    <t>PO-1959630</t>
  </si>
  <si>
    <t>DCAP17-0077595</t>
  </si>
  <si>
    <t>HDMH17-1125080</t>
  </si>
  <si>
    <t>HDMH17-1125549</t>
  </si>
  <si>
    <t>PO-1957552</t>
  </si>
  <si>
    <t>DCAP17-0077537</t>
  </si>
  <si>
    <t>PO-1957555</t>
  </si>
  <si>
    <t>DCAP17-0077536</t>
  </si>
  <si>
    <t>PO-1957560</t>
  </si>
  <si>
    <t>DCAP17-0077535</t>
  </si>
  <si>
    <t>PO-1957564</t>
  </si>
  <si>
    <t>DCAP17-0077534</t>
  </si>
  <si>
    <t>PO-1957571</t>
  </si>
  <si>
    <t>DCAP17-0077533</t>
  </si>
  <si>
    <t>HDMH17-1124421</t>
  </si>
  <si>
    <t>HDMH17-1124558</t>
  </si>
  <si>
    <t>HDMH17-1123519</t>
  </si>
  <si>
    <t>PO-1955565</t>
  </si>
  <si>
    <t>DCAP17-0077500</t>
  </si>
  <si>
    <t>HDMH17-1122621</t>
  </si>
  <si>
    <t>HDMH17-1122198</t>
  </si>
  <si>
    <t>HDMH17-1121837</t>
  </si>
  <si>
    <t>HDMH17-1121592</t>
  </si>
  <si>
    <t>HDMH17-1122710</t>
  </si>
  <si>
    <t>PO-1947144</t>
  </si>
  <si>
    <t>DCAP17-0077402</t>
  </si>
  <si>
    <t>HDMH17-1121064</t>
  </si>
  <si>
    <t>PO-1948011</t>
  </si>
  <si>
    <t>DCAP17-0077364</t>
  </si>
  <si>
    <t>HDMH17-1119554</t>
  </si>
  <si>
    <t>HDMH17-1119308</t>
  </si>
  <si>
    <t>HDMH17-1118822</t>
  </si>
  <si>
    <t>HDMH17-1118082</t>
  </si>
  <si>
    <t>HDMH17-1118106</t>
  </si>
  <si>
    <t>HDMH17-1117560</t>
  </si>
  <si>
    <t>HDMH17-1117704</t>
  </si>
  <si>
    <t>HDMH17-1140580</t>
  </si>
  <si>
    <t>CSM0118-033642</t>
  </si>
  <si>
    <t>HDMH17-1140451</t>
  </si>
  <si>
    <t>HDMH17-1139748</t>
  </si>
  <si>
    <t>PO-1969604</t>
  </si>
  <si>
    <t>DCAP17-0078133</t>
  </si>
  <si>
    <t>PO-1975763</t>
  </si>
  <si>
    <t>DCAP17-0078073</t>
  </si>
  <si>
    <t>PO-1974266</t>
  </si>
  <si>
    <t>DCAP17-0078081</t>
  </si>
  <si>
    <t>PO-1967350</t>
  </si>
  <si>
    <t>DCAP17-0078062</t>
  </si>
  <si>
    <t>PO-1979442</t>
  </si>
  <si>
    <t>DCAP17-0078075</t>
  </si>
  <si>
    <t>HDMH17-1138281</t>
  </si>
  <si>
    <t>HDMH17-1138673</t>
  </si>
  <si>
    <t>HDMH17-1138856</t>
  </si>
  <si>
    <t>PO-1974536</t>
  </si>
  <si>
    <t>DCAP17-0078026</t>
  </si>
  <si>
    <t>HDMH17-1138690</t>
  </si>
  <si>
    <t>HDMH17-1138510</t>
  </si>
  <si>
    <t>HDMH17-1137363</t>
  </si>
  <si>
    <t>HDMH17-1138271</t>
  </si>
  <si>
    <t>PO-1975615</t>
  </si>
  <si>
    <t>DCAP17-0077955</t>
  </si>
  <si>
    <t>PO-1970728</t>
  </si>
  <si>
    <t>DCAP17-0077965</t>
  </si>
  <si>
    <t>HDMH17-1135681</t>
  </si>
  <si>
    <t>HDMH17-1135565</t>
  </si>
  <si>
    <t>HDMH17-1135513</t>
  </si>
  <si>
    <t>HDMH17-1135150</t>
  </si>
  <si>
    <t>HDMH17-1136707</t>
  </si>
  <si>
    <t>HDMH17-1135456</t>
  </si>
  <si>
    <t>PO-1967053</t>
  </si>
  <si>
    <t>DCAP17-0077923</t>
  </si>
  <si>
    <t>PO-1967056</t>
  </si>
  <si>
    <t>DCAP17-0077924</t>
  </si>
  <si>
    <t>HDMH17-1135262</t>
  </si>
  <si>
    <t>HDMH17-1134089</t>
  </si>
  <si>
    <t>HDMH17-1134023</t>
  </si>
  <si>
    <t>HDMH17-1139751</t>
  </si>
  <si>
    <t>HDMH17-1133838</t>
  </si>
  <si>
    <t>PO-1967139</t>
  </si>
  <si>
    <t>DCAP17-0077855</t>
  </si>
  <si>
    <t>PO-1969234</t>
  </si>
  <si>
    <t>DCAP17-0077845</t>
  </si>
  <si>
    <t>PO-1967112</t>
  </si>
  <si>
    <t>DCAP17-0077854</t>
  </si>
  <si>
    <t>HDMH17-1134097</t>
  </si>
  <si>
    <t>PO-1967419</t>
  </si>
  <si>
    <t>DCAP17-0077806</t>
  </si>
  <si>
    <t>HDMH17-1131945</t>
  </si>
  <si>
    <t>HDMH17-1131983</t>
  </si>
  <si>
    <t>PO-1967482</t>
  </si>
  <si>
    <t>DCAP17-0077778</t>
  </si>
  <si>
    <t>PO-1969021</t>
  </si>
  <si>
    <t>DCAP17-0077786</t>
  </si>
  <si>
    <t>HDMH17-1131146</t>
  </si>
  <si>
    <t>HDMH17-1130711</t>
  </si>
  <si>
    <t>HDMH17-1130407</t>
  </si>
  <si>
    <t>00006871</t>
  </si>
  <si>
    <t>HDMH17-1153405</t>
  </si>
  <si>
    <t>CSM0118-034264</t>
  </si>
  <si>
    <t>00006089</t>
  </si>
  <si>
    <t>HDMH17-1152716</t>
  </si>
  <si>
    <t>00006090</t>
  </si>
  <si>
    <t>HDMH17-1152655</t>
  </si>
  <si>
    <t>00005707</t>
  </si>
  <si>
    <t>HDMH17-1152102</t>
  </si>
  <si>
    <t>00005706</t>
  </si>
  <si>
    <t>HDMH17-1151426</t>
  </si>
  <si>
    <t>PO-1991421</t>
  </si>
  <si>
    <t>DCAP17-0078513</t>
  </si>
  <si>
    <t>PO-1994742</t>
  </si>
  <si>
    <t>DCAP17-0078517</t>
  </si>
  <si>
    <t>00004349</t>
  </si>
  <si>
    <t>HDMH17-1150238</t>
  </si>
  <si>
    <t>00004257</t>
  </si>
  <si>
    <t>HDMH17-1150243</t>
  </si>
  <si>
    <t>PO-1992206</t>
  </si>
  <si>
    <t>DCAP17-0078475</t>
  </si>
  <si>
    <t>00004030</t>
  </si>
  <si>
    <t>HDMH17-1149735</t>
  </si>
  <si>
    <t>00002988</t>
  </si>
  <si>
    <t>HDMH17-1148788</t>
  </si>
  <si>
    <t>00002984</t>
  </si>
  <si>
    <t>HDMH17-1148333</t>
  </si>
  <si>
    <t>00002979</t>
  </si>
  <si>
    <t>HDMH17-1148248</t>
  </si>
  <si>
    <t>PO-1993870</t>
  </si>
  <si>
    <t>DCAP17-0078438</t>
  </si>
  <si>
    <t>PO-1985045</t>
  </si>
  <si>
    <t>DCAP17-0078409</t>
  </si>
  <si>
    <t>PO-1990271</t>
  </si>
  <si>
    <t>DCAP17-0078392</t>
  </si>
  <si>
    <t>00002555</t>
  </si>
  <si>
    <t>HDMH17-1147488</t>
  </si>
  <si>
    <t>PO-1991248</t>
  </si>
  <si>
    <t>DCAP17-0078382</t>
  </si>
  <si>
    <t>00002566</t>
  </si>
  <si>
    <t>HDMH17-1147588</t>
  </si>
  <si>
    <t>00002299</t>
  </si>
  <si>
    <t>HDMH17-1145952</t>
  </si>
  <si>
    <t>00002300</t>
  </si>
  <si>
    <t>HDMH17-1147051</t>
  </si>
  <si>
    <t>00002298</t>
  </si>
  <si>
    <t>HDMH17-1146214</t>
  </si>
  <si>
    <t>PO-1985748</t>
  </si>
  <si>
    <t>DCAP17-0078291</t>
  </si>
  <si>
    <t>00001311</t>
  </si>
  <si>
    <t>HDMH17-1143627</t>
  </si>
  <si>
    <t>00001312</t>
  </si>
  <si>
    <t>HDMH17-1143441</t>
  </si>
  <si>
    <t>PO-1986579</t>
  </si>
  <si>
    <t>DCAP17-0078244</t>
  </si>
  <si>
    <t>00001142</t>
  </si>
  <si>
    <t>HDMH17-1143335</t>
  </si>
  <si>
    <t>00000230</t>
  </si>
  <si>
    <t>HDMH17-1142578</t>
  </si>
  <si>
    <t>00000224</t>
  </si>
  <si>
    <t>HDMH17-1142013</t>
  </si>
  <si>
    <t>00000126</t>
  </si>
  <si>
    <t>HDMH17-1141580</t>
  </si>
  <si>
    <t>00000188</t>
  </si>
  <si>
    <t>HDMH17-1141730</t>
  </si>
  <si>
    <t>HDMH17-1142223</t>
  </si>
  <si>
    <t>00019576</t>
  </si>
  <si>
    <t>HDMH17-1182108</t>
  </si>
  <si>
    <t>CSM0118-035974</t>
  </si>
  <si>
    <t>PO-2038284</t>
  </si>
  <si>
    <t>DCAP17-0079670</t>
  </si>
  <si>
    <t>00017429</t>
  </si>
  <si>
    <t>HDMH17-1179902</t>
  </si>
  <si>
    <t>PO-2035779</t>
  </si>
  <si>
    <t>DCAP17-0079649</t>
  </si>
  <si>
    <t>PO-2040304</t>
  </si>
  <si>
    <t>DCAP17-0079657</t>
  </si>
  <si>
    <t>00017281</t>
  </si>
  <si>
    <t>HDMH17-1178369</t>
  </si>
  <si>
    <t>00017260</t>
  </si>
  <si>
    <t>HDMH17-1178431</t>
  </si>
  <si>
    <t>PO-2041643</t>
  </si>
  <si>
    <t>DCAP17-0079602</t>
  </si>
  <si>
    <t>00017264</t>
  </si>
  <si>
    <t>HDMH17-1178636</t>
  </si>
  <si>
    <t>PO-2040272</t>
  </si>
  <si>
    <t>DCAP17-0079618</t>
  </si>
  <si>
    <t>00017219</t>
  </si>
  <si>
    <t>HDMH17-1177960</t>
  </si>
  <si>
    <t>00017103</t>
  </si>
  <si>
    <t>HDMH17-1178090</t>
  </si>
  <si>
    <t>PO-2035088</t>
  </si>
  <si>
    <t>DCAP17-0079562</t>
  </si>
  <si>
    <t>00016218</t>
  </si>
  <si>
    <t>HDMH17-1177861</t>
  </si>
  <si>
    <t>00016215</t>
  </si>
  <si>
    <t>HDMH17-1177080</t>
  </si>
  <si>
    <t>PO-2035467</t>
  </si>
  <si>
    <t>DCAP17-0079520</t>
  </si>
  <si>
    <t>00015923</t>
  </si>
  <si>
    <t>HDMH17-1174575</t>
  </si>
  <si>
    <t>00015297</t>
  </si>
  <si>
    <t>HDMH17-1174181</t>
  </si>
  <si>
    <t>00015045</t>
  </si>
  <si>
    <t>HDMH17-1174777</t>
  </si>
  <si>
    <t>00015004</t>
  </si>
  <si>
    <t>HDMH17-1173886</t>
  </si>
  <si>
    <t>00014872</t>
  </si>
  <si>
    <t>HDMH17-1174473</t>
  </si>
  <si>
    <t>PO-2031996</t>
  </si>
  <si>
    <t>DCAP17-0079479</t>
  </si>
  <si>
    <t>00014803</t>
  </si>
  <si>
    <t>HDMH17-1173157</t>
  </si>
  <si>
    <t>PO-2032277</t>
  </si>
  <si>
    <t>DCAP17-0079487</t>
  </si>
  <si>
    <t>00000220</t>
  </si>
  <si>
    <t>HDMH17-1172629</t>
  </si>
  <si>
    <t>PO-2031931</t>
  </si>
  <si>
    <t>DCAP17-0079451</t>
  </si>
  <si>
    <t>00014700</t>
  </si>
  <si>
    <t>HDMH17-1172424</t>
  </si>
  <si>
    <t>PO-2030389</t>
  </si>
  <si>
    <t>DCAP17-0079447</t>
  </si>
  <si>
    <t>00014668</t>
  </si>
  <si>
    <t>HDMH17-1172141</t>
  </si>
  <si>
    <t>PO-2027239</t>
  </si>
  <si>
    <t>DCAP17-0079432</t>
  </si>
  <si>
    <t>PO-2030612</t>
  </si>
  <si>
    <t>DCAP17-0079416</t>
  </si>
  <si>
    <t>00013760</t>
  </si>
  <si>
    <t>HDMH17-1171590</t>
  </si>
  <si>
    <t>00013703</t>
  </si>
  <si>
    <t>HDMH17-1171671</t>
  </si>
  <si>
    <t>PO-2028215</t>
  </si>
  <si>
    <t>DCAP17-0079342</t>
  </si>
  <si>
    <t>PO-2029082</t>
  </si>
  <si>
    <t>DCAP17-0079387</t>
  </si>
  <si>
    <t>00013574</t>
  </si>
  <si>
    <t>HDMH17-1170055</t>
  </si>
  <si>
    <t>00013360</t>
  </si>
  <si>
    <t>HDMH17-1169341</t>
  </si>
  <si>
    <t>00013118</t>
  </si>
  <si>
    <t>HDMH17-1169156</t>
  </si>
  <si>
    <t>00012792</t>
  </si>
  <si>
    <t>HDMH17-1169313</t>
  </si>
  <si>
    <t>00012790</t>
  </si>
  <si>
    <t>HDMH17-1169277</t>
  </si>
  <si>
    <t>PO-2019755</t>
  </si>
  <si>
    <t>DCAP17-0079214</t>
  </si>
  <si>
    <t>00012793</t>
  </si>
  <si>
    <t>HDMH17-1168771</t>
  </si>
  <si>
    <t>00012794</t>
  </si>
  <si>
    <t>HDMH17-1168746</t>
  </si>
  <si>
    <t>PO-2026172</t>
  </si>
  <si>
    <t>DCAP17-0079177</t>
  </si>
  <si>
    <t>00012676</t>
  </si>
  <si>
    <t>HDMH17-1167927</t>
  </si>
  <si>
    <t>00011492</t>
  </si>
  <si>
    <t>HDMH17-1165151</t>
  </si>
  <si>
    <t>PO-2016549</t>
  </si>
  <si>
    <t>DCAP17-0078971</t>
  </si>
  <si>
    <t>PO-2011567</t>
  </si>
  <si>
    <t>DCAP17-0078925</t>
  </si>
  <si>
    <t>PO-2015999</t>
  </si>
  <si>
    <t>DCAP17-0078918</t>
  </si>
  <si>
    <t>PO-2015352</t>
  </si>
  <si>
    <t>DCAP17-0078868</t>
  </si>
  <si>
    <t>PO-2014532</t>
  </si>
  <si>
    <t>DCAP17-0078791</t>
  </si>
  <si>
    <t>00008286</t>
  </si>
  <si>
    <t>HDMH17-1157002</t>
  </si>
  <si>
    <t>00008208</t>
  </si>
  <si>
    <t>HDMH17-1156600</t>
  </si>
  <si>
    <t>00008246</t>
  </si>
  <si>
    <t>HDMH17-1156646</t>
  </si>
  <si>
    <t>00008251</t>
  </si>
  <si>
    <t>HDMH17-1156913</t>
  </si>
  <si>
    <t>00008240</t>
  </si>
  <si>
    <t>HDMH17-1156532</t>
  </si>
  <si>
    <t>00008257</t>
  </si>
  <si>
    <t>HDMH17-1157081</t>
  </si>
  <si>
    <t>00007421</t>
  </si>
  <si>
    <t>HDMH17-1157707</t>
  </si>
  <si>
    <t>00007300</t>
  </si>
  <si>
    <t>HDMH17-1155654</t>
  </si>
  <si>
    <t>00007236</t>
  </si>
  <si>
    <t>HDMH17-1154404</t>
  </si>
  <si>
    <t>00007077</t>
  </si>
  <si>
    <t>HDMH17-1154114</t>
  </si>
  <si>
    <t>00007071</t>
  </si>
  <si>
    <t>HDMH17-1154321</t>
  </si>
  <si>
    <t>CTN17-0010402</t>
  </si>
  <si>
    <t>PO-2055557</t>
  </si>
  <si>
    <t>DCAP17-0080066</t>
  </si>
  <si>
    <t>CSM0118-036359</t>
  </si>
  <si>
    <t>PO-2048392</t>
  </si>
  <si>
    <t>DCAP17-0080050</t>
  </si>
  <si>
    <t>00025197</t>
  </si>
  <si>
    <t>HDMH17-1186556</t>
  </si>
  <si>
    <t>00025198</t>
  </si>
  <si>
    <t>HDMH17-1186517</t>
  </si>
  <si>
    <t>PO-2049469</t>
  </si>
  <si>
    <t>DCAP17-0079990</t>
  </si>
  <si>
    <t>PO-2053736</t>
  </si>
  <si>
    <t>DCAP17-0079967</t>
  </si>
  <si>
    <t>00024956</t>
  </si>
  <si>
    <t>HDMH17-1185866</t>
  </si>
  <si>
    <t>PO-2053565</t>
  </si>
  <si>
    <t>DCAP17-0079941</t>
  </si>
  <si>
    <t>PO-2050788</t>
  </si>
  <si>
    <t>DCAP17-0079928</t>
  </si>
  <si>
    <t>00024656</t>
  </si>
  <si>
    <t>HDMH17-1185514</t>
  </si>
  <si>
    <t>00023857</t>
  </si>
  <si>
    <t>HDMH17-1185358</t>
  </si>
  <si>
    <t>00023826</t>
  </si>
  <si>
    <t>HDMH17-1185255</t>
  </si>
  <si>
    <t>00023745</t>
  </si>
  <si>
    <t>HDMH17-1185030</t>
  </si>
  <si>
    <t>PO-2051362</t>
  </si>
  <si>
    <t>DCAP17-0079888</t>
  </si>
  <si>
    <t>PO-2051552</t>
  </si>
  <si>
    <t>DCAP17-0079879</t>
  </si>
  <si>
    <t>00023615</t>
  </si>
  <si>
    <t>HDMH17-1184774</t>
  </si>
  <si>
    <t>HDMH17-1187142</t>
  </si>
  <si>
    <t>00023404</t>
  </si>
  <si>
    <t>HDMH17-1184939</t>
  </si>
  <si>
    <t>00023405</t>
  </si>
  <si>
    <t>HDMH17-1184987</t>
  </si>
  <si>
    <t>00023408</t>
  </si>
  <si>
    <t>HDMH17-1184686</t>
  </si>
  <si>
    <t>00023158</t>
  </si>
  <si>
    <t>HDMH17-1184525</t>
  </si>
  <si>
    <t>00023221</t>
  </si>
  <si>
    <t>HDMH17-1184592</t>
  </si>
  <si>
    <t>00022292</t>
  </si>
  <si>
    <t>HDMH17-1184215</t>
  </si>
  <si>
    <t>PO-2050991</t>
  </si>
  <si>
    <t>DCAP17-0079834</t>
  </si>
  <si>
    <t>00021824</t>
  </si>
  <si>
    <t>HDMH17-1183822</t>
  </si>
  <si>
    <t>00020537</t>
  </si>
  <si>
    <t>HDMH17-1183570</t>
  </si>
  <si>
    <t>00020543</t>
  </si>
  <si>
    <t>HDMH17-1183586</t>
  </si>
  <si>
    <t>00020585</t>
  </si>
  <si>
    <t>HDMH17-1183590</t>
  </si>
  <si>
    <t>00020586</t>
  </si>
  <si>
    <t>HDMH17-1183573</t>
  </si>
  <si>
    <t>PO-2048419</t>
  </si>
  <si>
    <t>DCAP17-0079820</t>
  </si>
  <si>
    <t>PO-2048366</t>
  </si>
  <si>
    <t>DCAP17-0079799</t>
  </si>
  <si>
    <t>CSM0118-036528</t>
  </si>
  <si>
    <t>CSM0118-036527</t>
  </si>
  <si>
    <t>PO-2064015</t>
  </si>
  <si>
    <t>DCAP17-0080405</t>
  </si>
  <si>
    <t>CSM0118-036648</t>
  </si>
  <si>
    <t>PO-2064800</t>
  </si>
  <si>
    <t>DCAP17-0080395</t>
  </si>
  <si>
    <t>00030886</t>
  </si>
  <si>
    <t>HDMH17-1194236</t>
  </si>
  <si>
    <t>00030782</t>
  </si>
  <si>
    <t>HDMH17-1192670</t>
  </si>
  <si>
    <t>00030490</t>
  </si>
  <si>
    <t>HDMH17-1191204</t>
  </si>
  <si>
    <t>PO-2062095</t>
  </si>
  <si>
    <t>DCAP17-0080198</t>
  </si>
  <si>
    <t>PO-2057998</t>
  </si>
  <si>
    <t>DCAP17-0080206</t>
  </si>
  <si>
    <t>00029447</t>
  </si>
  <si>
    <t>HDMH17-1190674</t>
  </si>
  <si>
    <t>00029378</t>
  </si>
  <si>
    <t>HDMH17-1190053</t>
  </si>
  <si>
    <t>00029009</t>
  </si>
  <si>
    <t>HDMH17-1189490</t>
  </si>
  <si>
    <t>00028260</t>
  </si>
  <si>
    <t>HDMH17-1191904</t>
  </si>
  <si>
    <t>00028772</t>
  </si>
  <si>
    <t>HDMH17-1189575</t>
  </si>
  <si>
    <t>00028039</t>
  </si>
  <si>
    <t>HDMH17-1188920</t>
  </si>
  <si>
    <t>00027932</t>
  </si>
  <si>
    <t>HDMH17-1192406</t>
  </si>
  <si>
    <t>00027612</t>
  </si>
  <si>
    <t>HDMH17-1188098</t>
  </si>
  <si>
    <t>00027334</t>
  </si>
  <si>
    <t>HDMH17-1187788</t>
  </si>
  <si>
    <t>PO-2068496</t>
  </si>
  <si>
    <t>DCAP17-0080925</t>
  </si>
  <si>
    <t>CSM0118-036939</t>
  </si>
  <si>
    <t>00038464</t>
  </si>
  <si>
    <t>HDMH17-1200576</t>
  </si>
  <si>
    <t>00037268</t>
  </si>
  <si>
    <t>HDMH17-1200008</t>
  </si>
  <si>
    <t>00036967</t>
  </si>
  <si>
    <t>HDMH17-1199510</t>
  </si>
  <si>
    <t>00036966</t>
  </si>
  <si>
    <t>HDMH17-1199046</t>
  </si>
  <si>
    <t>00036336</t>
  </si>
  <si>
    <t>HDMH17-1198273</t>
  </si>
  <si>
    <t>PO-2069340</t>
  </si>
  <si>
    <t>DCAP17-0080760</t>
  </si>
  <si>
    <t>PO-2068612</t>
  </si>
  <si>
    <t>DCAP17-0080717</t>
  </si>
  <si>
    <t>00035083</t>
  </si>
  <si>
    <t>HDMH17-1196427</t>
  </si>
  <si>
    <t>PO-2068492</t>
  </si>
  <si>
    <t>DCAP17-0080630</t>
  </si>
  <si>
    <t>00034414</t>
  </si>
  <si>
    <t>HDMH17-1196575</t>
  </si>
  <si>
    <t>00033919</t>
  </si>
  <si>
    <t>HDMH17-1196172</t>
  </si>
  <si>
    <t>00033900</t>
  </si>
  <si>
    <t>HDMH17-1195819</t>
  </si>
  <si>
    <t>00033958</t>
  </si>
  <si>
    <t>HDMH17-1195715</t>
  </si>
  <si>
    <t>00033672</t>
  </si>
  <si>
    <t>HDMH17-1195351</t>
  </si>
  <si>
    <t>00032302</t>
  </si>
  <si>
    <t>HDMH17-1194532</t>
  </si>
  <si>
    <t>0045280</t>
  </si>
  <si>
    <t>HDMH17-1209369</t>
  </si>
  <si>
    <t>CSM0118-037253</t>
  </si>
  <si>
    <t>00045310</t>
  </si>
  <si>
    <t>HDMH17-1209429</t>
  </si>
  <si>
    <t>00044448</t>
  </si>
  <si>
    <t>HDMH17-1207853</t>
  </si>
  <si>
    <t>00042750</t>
  </si>
  <si>
    <t>HDMH17-1206186</t>
  </si>
  <si>
    <t>00041615</t>
  </si>
  <si>
    <t>HDMH17-1205622</t>
  </si>
  <si>
    <t>PO-2077376</t>
  </si>
  <si>
    <t>DCAP17-0081088</t>
  </si>
  <si>
    <t>PO-2077397</t>
  </si>
  <si>
    <t>DCAP17-0081042</t>
  </si>
  <si>
    <t>00039948</t>
  </si>
  <si>
    <t>HDMH17-1203976</t>
  </si>
  <si>
    <t>00039949</t>
  </si>
  <si>
    <t>HDMH17-1203798</t>
  </si>
  <si>
    <t>00039819</t>
  </si>
  <si>
    <t>HDMH17-1205719</t>
  </si>
  <si>
    <t>00052721</t>
  </si>
  <si>
    <t>HDMH17-1218197</t>
  </si>
  <si>
    <t>CSM0118-037558</t>
  </si>
  <si>
    <t>00052713</t>
  </si>
  <si>
    <t>HDMH17-1216144</t>
  </si>
  <si>
    <t>0051440</t>
  </si>
  <si>
    <t>HDMH17-1214354</t>
  </si>
  <si>
    <t>00049886</t>
  </si>
  <si>
    <t>HDMH17-1213335</t>
  </si>
  <si>
    <t>PO-2088664</t>
  </si>
  <si>
    <t>DCAP17-0081449</t>
  </si>
  <si>
    <t>PO-2090543</t>
  </si>
  <si>
    <t>DCAP17-0081439</t>
  </si>
  <si>
    <t>00047282</t>
  </si>
  <si>
    <t>HDMH17-1214044</t>
  </si>
  <si>
    <t>0047253</t>
  </si>
  <si>
    <t>HDMH17-1211603</t>
  </si>
  <si>
    <t>00059805</t>
  </si>
  <si>
    <t>HDMH17-1223639</t>
  </si>
  <si>
    <t>CSM0118-037962</t>
  </si>
  <si>
    <t>0058956</t>
  </si>
  <si>
    <t>HDMH17-1222612</t>
  </si>
  <si>
    <t>00055666</t>
  </si>
  <si>
    <t>HDMH17-1223304</t>
  </si>
  <si>
    <t>00055093</t>
  </si>
  <si>
    <t>HDMH17-1219237</t>
  </si>
  <si>
    <t>00054891</t>
  </si>
  <si>
    <t>HDMH17-1219016</t>
  </si>
  <si>
    <t>PO-2115827</t>
  </si>
  <si>
    <t>DCAP17-0082002</t>
  </si>
  <si>
    <t>CSM0118-038356</t>
  </si>
  <si>
    <t>0067100</t>
  </si>
  <si>
    <t>HDMH17-1234642</t>
  </si>
  <si>
    <t>00065537</t>
  </si>
  <si>
    <t>HDMH17-1233750</t>
  </si>
  <si>
    <t>00065302</t>
  </si>
  <si>
    <t>HDMH17-1232326</t>
  </si>
  <si>
    <t>0062364</t>
  </si>
  <si>
    <t>HDMH17-1228551</t>
  </si>
  <si>
    <t>00074339</t>
  </si>
  <si>
    <t>HDMH17-1244880</t>
  </si>
  <si>
    <t>CSM0118-038652</t>
  </si>
  <si>
    <t>00073328</t>
  </si>
  <si>
    <t>HDMH17-1243305</t>
  </si>
  <si>
    <t>00070320</t>
  </si>
  <si>
    <t>HDMH17-1238716</t>
  </si>
  <si>
    <t>PO-2122912</t>
  </si>
  <si>
    <t>DCAP17-0082071</t>
  </si>
  <si>
    <t>00006838</t>
  </si>
  <si>
    <t>HDMH17-1257000</t>
  </si>
  <si>
    <t>CSM0118-038932</t>
  </si>
  <si>
    <t>00006811</t>
  </si>
  <si>
    <t>HDMH17-1254091</t>
  </si>
  <si>
    <t>00006818</t>
  </si>
  <si>
    <t>HDMH17-1254090</t>
  </si>
  <si>
    <t>00006650</t>
  </si>
  <si>
    <t>HDMH17-1253792</t>
  </si>
  <si>
    <t>00006317</t>
  </si>
  <si>
    <t>HDMH17-1253540</t>
  </si>
  <si>
    <t>00005366</t>
  </si>
  <si>
    <t>HDMH17-1253007</t>
  </si>
  <si>
    <t>00004732</t>
  </si>
  <si>
    <t>HDMH17-1251557</t>
  </si>
  <si>
    <t>00004730</t>
  </si>
  <si>
    <t>HDMH17-1251562</t>
  </si>
  <si>
    <t>00004735</t>
  </si>
  <si>
    <t>HDMH17-1251561</t>
  </si>
  <si>
    <t>00004695</t>
  </si>
  <si>
    <t>HDMH17-1251560</t>
  </si>
  <si>
    <t>00003622</t>
  </si>
  <si>
    <t>HDMH17-1251563</t>
  </si>
  <si>
    <t>00003587</t>
  </si>
  <si>
    <t>HDMH17-1251559</t>
  </si>
  <si>
    <t>00003586</t>
  </si>
  <si>
    <t>HDMH17-1251558</t>
  </si>
  <si>
    <t>00003125</t>
  </si>
  <si>
    <t>HDMH17-1249943</t>
  </si>
  <si>
    <t>00003182</t>
  </si>
  <si>
    <t>HDMH17-1249619</t>
  </si>
  <si>
    <t>00003220</t>
  </si>
  <si>
    <t>HDMH17-1249604</t>
  </si>
  <si>
    <t>00001741</t>
  </si>
  <si>
    <t>HDMH17-1247861</t>
  </si>
  <si>
    <t>CTN17-0011267</t>
  </si>
  <si>
    <t>00012510</t>
  </si>
  <si>
    <t>HDMH17-1261627</t>
  </si>
  <si>
    <t>CSM0118-039266</t>
  </si>
  <si>
    <t>00010541</t>
  </si>
  <si>
    <t>HDMH17-1259404</t>
  </si>
  <si>
    <t>00010245</t>
  </si>
  <si>
    <t>HDMH17-1259475</t>
  </si>
  <si>
    <t>00008668</t>
  </si>
  <si>
    <t>HDMH17-1257099</t>
  </si>
  <si>
    <t>00007075</t>
  </si>
  <si>
    <t>HDMH17-1256001</t>
  </si>
  <si>
    <t>00019100</t>
  </si>
  <si>
    <t>HDMH17-1273844</t>
  </si>
  <si>
    <t>CSM0118-039558</t>
  </si>
  <si>
    <t>00018957</t>
  </si>
  <si>
    <t>HDMH17-1273428</t>
  </si>
  <si>
    <t>00018927</t>
  </si>
  <si>
    <t>HDMH17-1273150</t>
  </si>
  <si>
    <t>00018943</t>
  </si>
  <si>
    <t>HDMH17-1273101</t>
  </si>
  <si>
    <t>00017524</t>
  </si>
  <si>
    <t>HDMH17-1271388</t>
  </si>
  <si>
    <t>00017355</t>
  </si>
  <si>
    <t>HDMH17-1270673</t>
  </si>
  <si>
    <t>00017347</t>
  </si>
  <si>
    <t>HDMH17-1270556</t>
  </si>
  <si>
    <t>00016591</t>
  </si>
  <si>
    <t>HDMH17-1269056</t>
  </si>
  <si>
    <t>00015942</t>
  </si>
  <si>
    <t>HDMH17-1268957</t>
  </si>
  <si>
    <t>00015589</t>
  </si>
  <si>
    <t>HDMH17-1267151</t>
  </si>
  <si>
    <t>00014353</t>
  </si>
  <si>
    <t>HDMH17-1265492</t>
  </si>
  <si>
    <t>00014260</t>
  </si>
  <si>
    <t>HDMH17-1264948</t>
  </si>
  <si>
    <t>00026770</t>
  </si>
  <si>
    <t>HDMH17-1285600</t>
  </si>
  <si>
    <t>CSM0118-039854</t>
  </si>
  <si>
    <t>00026758</t>
  </si>
  <si>
    <t>HDMH17-1285061</t>
  </si>
  <si>
    <t>00026299</t>
  </si>
  <si>
    <t>HDMH17-1283957</t>
  </si>
  <si>
    <t>00026096</t>
  </si>
  <si>
    <t>HDMH17-1283654</t>
  </si>
  <si>
    <t>00026094</t>
  </si>
  <si>
    <t>HDMH17-1283127</t>
  </si>
  <si>
    <t>00025373</t>
  </si>
  <si>
    <t>HDMH17-1282926</t>
  </si>
  <si>
    <t>00025238</t>
  </si>
  <si>
    <t>HDMH17-1282623</t>
  </si>
  <si>
    <t>PO-2194018</t>
  </si>
  <si>
    <t>DCAP17-0082787</t>
  </si>
  <si>
    <t>00024950</t>
  </si>
  <si>
    <t>HDMH17-1281748</t>
  </si>
  <si>
    <t>00024652</t>
  </si>
  <si>
    <t>HDMH17-1281242</t>
  </si>
  <si>
    <t>00024648</t>
  </si>
  <si>
    <t>HDMH17-1281176</t>
  </si>
  <si>
    <t>00023845</t>
  </si>
  <si>
    <t>HDMH17-1281134</t>
  </si>
  <si>
    <t>00023767</t>
  </si>
  <si>
    <t>HDMH17-1280440</t>
  </si>
  <si>
    <t>00023645</t>
  </si>
  <si>
    <t>HDMH17-1281806</t>
  </si>
  <si>
    <t>00023451</t>
  </si>
  <si>
    <t>HDMH17-1279059</t>
  </si>
  <si>
    <t>00023097</t>
  </si>
  <si>
    <t>HDMH17-1280510</t>
  </si>
  <si>
    <t>00023098</t>
  </si>
  <si>
    <t>HDMH17-1278800</t>
  </si>
  <si>
    <t>00022009</t>
  </si>
  <si>
    <t>HDMH17-1277340</t>
  </si>
  <si>
    <t>00021935</t>
  </si>
  <si>
    <t>HDMH17-1276992</t>
  </si>
  <si>
    <t>00021599</t>
  </si>
  <si>
    <t>HDMH17-1280509</t>
  </si>
  <si>
    <t>00021583</t>
  </si>
  <si>
    <t>HDMH17-1276252</t>
  </si>
  <si>
    <t>00020694</t>
  </si>
  <si>
    <t>HDMH17-1275777</t>
  </si>
  <si>
    <t>00020695</t>
  </si>
  <si>
    <t>HDMH17-1275776</t>
  </si>
  <si>
    <t>00020696</t>
  </si>
  <si>
    <t>HDMH17-1275775</t>
  </si>
  <si>
    <t>00020584</t>
  </si>
  <si>
    <t>HDMH17-1275357</t>
  </si>
  <si>
    <t>PO-2206446</t>
  </si>
  <si>
    <t>DCAP17-0083152</t>
  </si>
  <si>
    <t>CSM0118-040167</t>
  </si>
  <si>
    <t>00032945</t>
  </si>
  <si>
    <t>HDMH17-1296856</t>
  </si>
  <si>
    <t>00032939</t>
  </si>
  <si>
    <t>HDMH17-1294738</t>
  </si>
  <si>
    <t>00032753</t>
  </si>
  <si>
    <t>HDMH17-1294229</t>
  </si>
  <si>
    <t>00032307</t>
  </si>
  <si>
    <t>HDMH17-1293458</t>
  </si>
  <si>
    <t>00032338</t>
  </si>
  <si>
    <t>HDMH17-1293130</t>
  </si>
  <si>
    <t>00031287</t>
  </si>
  <si>
    <t>HDMH17-1292019</t>
  </si>
  <si>
    <t>00031277</t>
  </si>
  <si>
    <t>HDMH17-1292008</t>
  </si>
  <si>
    <t>00031174</t>
  </si>
  <si>
    <t>HDMH17-1291544</t>
  </si>
  <si>
    <t>00030823</t>
  </si>
  <si>
    <t>HDMH17-1290340</t>
  </si>
  <si>
    <t>00029826</t>
  </si>
  <si>
    <t>HDMH17-1289327</t>
  </si>
  <si>
    <t>00029707</t>
  </si>
  <si>
    <t>HDMH17-1288312</t>
  </si>
  <si>
    <t>00029298</t>
  </si>
  <si>
    <t>HDMH17-1288256</t>
  </si>
  <si>
    <t>00029287</t>
  </si>
  <si>
    <t>HDMH17-1288197</t>
  </si>
  <si>
    <t>00029275</t>
  </si>
  <si>
    <t>HDMH17-1287798</t>
  </si>
  <si>
    <t>00029065</t>
  </si>
  <si>
    <t>HDMH17-1287287</t>
  </si>
  <si>
    <t>00028293</t>
  </si>
  <si>
    <t>HDMH17-1287037</t>
  </si>
  <si>
    <t>00028252</t>
  </si>
  <si>
    <t>HDMH17-1286968</t>
  </si>
  <si>
    <t>00040703</t>
  </si>
  <si>
    <t>HDMH17-1305614</t>
  </si>
  <si>
    <t>CSM0118-040399</t>
  </si>
  <si>
    <t>00039215</t>
  </si>
  <si>
    <t>HDMH17-1305020</t>
  </si>
  <si>
    <t>00038863</t>
  </si>
  <si>
    <t>HDMH17-1304557</t>
  </si>
  <si>
    <t>00038830</t>
  </si>
  <si>
    <t>HDMH17-1303957</t>
  </si>
  <si>
    <t>00038850</t>
  </si>
  <si>
    <t>HDMH17-1303956</t>
  </si>
  <si>
    <t>00038307</t>
  </si>
  <si>
    <t>HDMH17-1303322</t>
  </si>
  <si>
    <t>00038324</t>
  </si>
  <si>
    <t>HDMH17-1302933</t>
  </si>
  <si>
    <t>00036665</t>
  </si>
  <si>
    <t>HDMH17-1300340</t>
  </si>
  <si>
    <t>00036668</t>
  </si>
  <si>
    <t>HDMH17-1300339</t>
  </si>
  <si>
    <t>00036627</t>
  </si>
  <si>
    <t>HDMH17-1299945</t>
  </si>
  <si>
    <t>00036161</t>
  </si>
  <si>
    <t>HDMH17-1299930</t>
  </si>
  <si>
    <t>00035971</t>
  </si>
  <si>
    <t>HDMH17-1299078</t>
  </si>
  <si>
    <t>00035972</t>
  </si>
  <si>
    <t>HDMH17-1299077</t>
  </si>
  <si>
    <t>00035868</t>
  </si>
  <si>
    <t>HDMH17-1298639</t>
  </si>
  <si>
    <t>00035328</t>
  </si>
  <si>
    <t>HDMH17-1297540</t>
  </si>
  <si>
    <t>00034516</t>
  </si>
  <si>
    <t>HDMH17-1297283</t>
  </si>
  <si>
    <t>0048110</t>
  </si>
  <si>
    <t>HDMH17-0785381</t>
  </si>
  <si>
    <t>CSM0118-019420</t>
  </si>
  <si>
    <t>0048294</t>
  </si>
  <si>
    <t>HDMH17-0788194</t>
  </si>
  <si>
    <t>0048516</t>
  </si>
  <si>
    <t>HDMH17-0787995</t>
  </si>
  <si>
    <t>0048098</t>
  </si>
  <si>
    <t>HDMH17-0785659</t>
  </si>
  <si>
    <t>0048107</t>
  </si>
  <si>
    <t>HDMH17-0785232</t>
  </si>
  <si>
    <t>0048083</t>
  </si>
  <si>
    <t>HDMH17-0785213</t>
  </si>
  <si>
    <t>0048522</t>
  </si>
  <si>
    <t>HDMH17-0788301</t>
  </si>
  <si>
    <t>0048397</t>
  </si>
  <si>
    <t>HDMH17-0787843</t>
  </si>
  <si>
    <t>0048517</t>
  </si>
  <si>
    <t>HDMH17-0788577</t>
  </si>
  <si>
    <t>0049120</t>
  </si>
  <si>
    <t>HDMH17-0792911</t>
  </si>
  <si>
    <t>0048788</t>
  </si>
  <si>
    <t>HDMH17-0790383</t>
  </si>
  <si>
    <t>0048780</t>
  </si>
  <si>
    <t>HDMH17-0791717</t>
  </si>
  <si>
    <t>0048793</t>
  </si>
  <si>
    <t>HDMH17-0790245</t>
  </si>
  <si>
    <t>0048977</t>
  </si>
  <si>
    <t>HDMH17-0791843</t>
  </si>
  <si>
    <t>0048667</t>
  </si>
  <si>
    <t>HDMH17-0789184</t>
  </si>
  <si>
    <t>0048792</t>
  </si>
  <si>
    <t>HDMH17-0790170</t>
  </si>
  <si>
    <t>0048895</t>
  </si>
  <si>
    <t>HDMH17-0791208</t>
  </si>
  <si>
    <t>0049706</t>
  </si>
  <si>
    <t>HDMH17-0800964</t>
  </si>
  <si>
    <t>0049412</t>
  </si>
  <si>
    <t>HDMH17-0795674</t>
  </si>
  <si>
    <t>0049568</t>
  </si>
  <si>
    <t>HDMH17-0797708</t>
  </si>
  <si>
    <t>0049450</t>
  </si>
  <si>
    <t>HDMH17-0797504</t>
  </si>
  <si>
    <t>0049641</t>
  </si>
  <si>
    <t>HDMH17-0797772</t>
  </si>
  <si>
    <t>0049695</t>
  </si>
  <si>
    <t>HDMH17-0799490</t>
  </si>
  <si>
    <t>0049740</t>
  </si>
  <si>
    <t>HDMH17-0799512</t>
  </si>
  <si>
    <t>0049739</t>
  </si>
  <si>
    <t>HDMH17-0799820</t>
  </si>
  <si>
    <t>0048810</t>
  </si>
  <si>
    <t>HDMH17-0790546</t>
  </si>
  <si>
    <t>0048196</t>
  </si>
  <si>
    <t>HDMH17-0787720</t>
  </si>
  <si>
    <t>0048385</t>
  </si>
  <si>
    <t>HDMH17-0787724</t>
  </si>
  <si>
    <t>PO-1343129</t>
  </si>
  <si>
    <t>DCAP17-0060101</t>
  </si>
  <si>
    <t>0044241</t>
  </si>
  <si>
    <t>HDMH17-0769672</t>
  </si>
  <si>
    <t>CSM0118-024166</t>
  </si>
  <si>
    <t>0000032</t>
  </si>
  <si>
    <t>HDMH17-0802016</t>
  </si>
  <si>
    <t>0000114</t>
  </si>
  <si>
    <t>HDMH17-0803510</t>
  </si>
  <si>
    <t>0049803</t>
  </si>
  <si>
    <t>HDMH17-0799193</t>
  </si>
  <si>
    <t>0049897</t>
  </si>
  <si>
    <t>HDMH17-0801036</t>
  </si>
  <si>
    <t>0000596</t>
  </si>
  <si>
    <t>HDMH17-0805691</t>
  </si>
  <si>
    <t>0000012</t>
  </si>
  <si>
    <t>HDMH17-0802465</t>
  </si>
  <si>
    <t>0049796</t>
  </si>
  <si>
    <t>HDMH17-0800342</t>
  </si>
  <si>
    <t>0000034</t>
  </si>
  <si>
    <t>HDMH17-0802096</t>
  </si>
  <si>
    <t>0000005</t>
  </si>
  <si>
    <t>HDMH17-0802191</t>
  </si>
  <si>
    <t>0000105</t>
  </si>
  <si>
    <t>HDMH17-0802815</t>
  </si>
  <si>
    <t>0000595</t>
  </si>
  <si>
    <t>HDMH17-0805756</t>
  </si>
  <si>
    <t>0000271</t>
  </si>
  <si>
    <t>HDMH17-0803837</t>
  </si>
  <si>
    <t>0000594</t>
  </si>
  <si>
    <t>HDMH17-0805608</t>
  </si>
  <si>
    <t>0000807</t>
  </si>
  <si>
    <t>HDMH17-0807425</t>
  </si>
  <si>
    <t>0000852</t>
  </si>
  <si>
    <t>HDMH17-0808270</t>
  </si>
  <si>
    <t>0000861</t>
  </si>
  <si>
    <t>HDMH17-0808175</t>
  </si>
  <si>
    <t>0000937</t>
  </si>
  <si>
    <t>HDMH17-0809075</t>
  </si>
  <si>
    <t>0000851</t>
  </si>
  <si>
    <t>HDMH17-0809201</t>
  </si>
  <si>
    <t>0001208</t>
  </si>
  <si>
    <t>HDMH17-0811300</t>
  </si>
  <si>
    <t>0000920</t>
  </si>
  <si>
    <t>HDMH17-0808933</t>
  </si>
  <si>
    <t>0001333</t>
  </si>
  <si>
    <t>HDMH17-0812350</t>
  </si>
  <si>
    <t>0000919</t>
  </si>
  <si>
    <t>HDMH17-0809381</t>
  </si>
  <si>
    <t>0001054</t>
  </si>
  <si>
    <t>HDMH17-0810722</t>
  </si>
  <si>
    <t>0001413</t>
  </si>
  <si>
    <t>HDMH17-0813169</t>
  </si>
  <si>
    <t>0001561</t>
  </si>
  <si>
    <t>HDMH17-0815371</t>
  </si>
  <si>
    <t>0001402</t>
  </si>
  <si>
    <t>HDMH17-0812814</t>
  </si>
  <si>
    <t>0001512</t>
  </si>
  <si>
    <t>HDMH17-0813911</t>
  </si>
  <si>
    <t>0001451</t>
  </si>
  <si>
    <t>HDMH17-0815444</t>
  </si>
  <si>
    <t>0001408</t>
  </si>
  <si>
    <t>HDMH17-0812848</t>
  </si>
  <si>
    <t>0001480</t>
  </si>
  <si>
    <t>HDMH17-0813253</t>
  </si>
  <si>
    <t>0001689</t>
  </si>
  <si>
    <t>HDMH17-0816040</t>
  </si>
  <si>
    <t>0001743</t>
  </si>
  <si>
    <t>HDMH17-0816022</t>
  </si>
  <si>
    <t>0001684</t>
  </si>
  <si>
    <t>HDMH17-0816134</t>
  </si>
  <si>
    <t>0001877</t>
  </si>
  <si>
    <t>HDMH17-0817234</t>
  </si>
  <si>
    <t>0001716</t>
  </si>
  <si>
    <t>HDMH17-0816787</t>
  </si>
  <si>
    <t>0002243</t>
  </si>
  <si>
    <t>HDMH17-0819776</t>
  </si>
  <si>
    <t>0002242</t>
  </si>
  <si>
    <t>HDMH17-0820420</t>
  </si>
  <si>
    <t>0002247</t>
  </si>
  <si>
    <t>HDMH17-0819771</t>
  </si>
  <si>
    <t>0002053</t>
  </si>
  <si>
    <t>HDMH17-0818749</t>
  </si>
  <si>
    <t>0002349</t>
  </si>
  <si>
    <t>HDMH17-0820920</t>
  </si>
  <si>
    <t>0001948</t>
  </si>
  <si>
    <t>HDMH17-0817942</t>
  </si>
  <si>
    <t>0001965</t>
  </si>
  <si>
    <t>HDMH17-0818670</t>
  </si>
  <si>
    <t>0002321</t>
  </si>
  <si>
    <t>HDMH17-0820733</t>
  </si>
  <si>
    <t>0002162</t>
  </si>
  <si>
    <t>HDMH17-0819199</t>
  </si>
  <si>
    <t>0002392</t>
  </si>
  <si>
    <t>HDMH17-0821453</t>
  </si>
  <si>
    <t>0002454</t>
  </si>
  <si>
    <t>HDMH17-0823529</t>
  </si>
  <si>
    <t>0002650</t>
  </si>
  <si>
    <t>HDMH17-0823964</t>
  </si>
  <si>
    <t>0002604</t>
  </si>
  <si>
    <t>HDMH17-0824117</t>
  </si>
  <si>
    <t>0002391</t>
  </si>
  <si>
    <t>HDMH17-0822646</t>
  </si>
  <si>
    <t>0002596</t>
  </si>
  <si>
    <t>HDMH17-0822906</t>
  </si>
  <si>
    <t>0002603</t>
  </si>
  <si>
    <t>HDMH17-0824169</t>
  </si>
  <si>
    <t>0002305</t>
  </si>
  <si>
    <t>HDMH17-0823177</t>
  </si>
  <si>
    <t>0002597</t>
  </si>
  <si>
    <t>HDMH17-0823504</t>
  </si>
  <si>
    <t>0002297</t>
  </si>
  <si>
    <t>HDMH17-0823728</t>
  </si>
  <si>
    <t>0002548</t>
  </si>
  <si>
    <t>HDMH17-0824368</t>
  </si>
  <si>
    <t>0002886</t>
  </si>
  <si>
    <t>HDMH17-0826252</t>
  </si>
  <si>
    <t>0003051</t>
  </si>
  <si>
    <t>HDMH17-0826767</t>
  </si>
  <si>
    <t>0002900</t>
  </si>
  <si>
    <t>HDMH17-0826713</t>
  </si>
  <si>
    <t>0002748</t>
  </si>
  <si>
    <t>HDMH17-0825532</t>
  </si>
  <si>
    <t>0002888</t>
  </si>
  <si>
    <t>HDMH17-0826473</t>
  </si>
  <si>
    <t>0003191</t>
  </si>
  <si>
    <t>HDMH17-0827694</t>
  </si>
  <si>
    <t>0003193</t>
  </si>
  <si>
    <t>HDMH17-0827721</t>
  </si>
  <si>
    <t>0003402</t>
  </si>
  <si>
    <t>HDMH17-0829611</t>
  </si>
  <si>
    <t>0003728</t>
  </si>
  <si>
    <t>HDMH17-0831859</t>
  </si>
  <si>
    <t>0003712</t>
  </si>
  <si>
    <t>HDMH17-0831986</t>
  </si>
  <si>
    <t>0003047</t>
  </si>
  <si>
    <t>HDMH17-0828055</t>
  </si>
  <si>
    <t>0003190</t>
  </si>
  <si>
    <t>HDMH17-0828495</t>
  </si>
  <si>
    <t>0003401</t>
  </si>
  <si>
    <t>HDMH17-0829677</t>
  </si>
  <si>
    <t>0003519</t>
  </si>
  <si>
    <t>HDMH17-0830066</t>
  </si>
  <si>
    <t>0003517</t>
  </si>
  <si>
    <t>HDMH17-0830188</t>
  </si>
  <si>
    <t>0003778</t>
  </si>
  <si>
    <t>HDMH17-0832361</t>
  </si>
  <si>
    <t>0003400</t>
  </si>
  <si>
    <t>HDMH17-0829521</t>
  </si>
  <si>
    <t>0003586</t>
  </si>
  <si>
    <t>HDMH17-0830835</t>
  </si>
  <si>
    <t>0003711</t>
  </si>
  <si>
    <t>HDMH17-0831818</t>
  </si>
  <si>
    <t>0003777</t>
  </si>
  <si>
    <t>HDMH17-0832067</t>
  </si>
  <si>
    <t>0003727</t>
  </si>
  <si>
    <t>HDMH17-0832472</t>
  </si>
  <si>
    <t>0004183</t>
  </si>
  <si>
    <t>HDMH17-0834370</t>
  </si>
  <si>
    <t>0003947</t>
  </si>
  <si>
    <t>HDMH17-0833778</t>
  </si>
  <si>
    <t>0004185</t>
  </si>
  <si>
    <t>HDMH17-0821590</t>
  </si>
  <si>
    <t>0004175</t>
  </si>
  <si>
    <t>HDMH17-0834158</t>
  </si>
  <si>
    <t>0004174</t>
  </si>
  <si>
    <t>HDMH17-0834371</t>
  </si>
  <si>
    <t>HDMH17-0834607</t>
  </si>
  <si>
    <t>0003902</t>
  </si>
  <si>
    <t>HDMH17-0832986</t>
  </si>
  <si>
    <t>0049996</t>
  </si>
  <si>
    <t>HDMH17-0801846</t>
  </si>
  <si>
    <t>0002236</t>
  </si>
  <si>
    <t>HDMH17-0819478</t>
  </si>
  <si>
    <t>0002883</t>
  </si>
  <si>
    <t>HDMH17-0826017</t>
  </si>
  <si>
    <t>0003853</t>
  </si>
  <si>
    <t>HDMH17-0832954</t>
  </si>
  <si>
    <t>0049896</t>
  </si>
  <si>
    <t>HDMH17-0802039</t>
  </si>
  <si>
    <t>0000862</t>
  </si>
  <si>
    <t>HDMH17-0809266</t>
  </si>
  <si>
    <t>0002288</t>
  </si>
  <si>
    <t>HDMH17-0823240</t>
  </si>
  <si>
    <t>0003603</t>
  </si>
  <si>
    <t>HDMH17-0831449</t>
  </si>
  <si>
    <t>0002781</t>
  </si>
  <si>
    <t>HDMH17-0827734</t>
  </si>
  <si>
    <t>0002782</t>
  </si>
  <si>
    <t>HDMH17-0827738</t>
  </si>
  <si>
    <t>0004176</t>
  </si>
  <si>
    <t>HDMH17-0840209</t>
  </si>
  <si>
    <t>PO-1402501</t>
  </si>
  <si>
    <t>DCAP17-0062603</t>
  </si>
  <si>
    <t>PO-1381262</t>
  </si>
  <si>
    <t>DCAP17-0061556</t>
  </si>
  <si>
    <t>PO-1363081</t>
  </si>
  <si>
    <t>DCAP17-0060943</t>
  </si>
  <si>
    <t>PO-1370108</t>
  </si>
  <si>
    <t>DCAP17-0061281</t>
  </si>
  <si>
    <t>0004264</t>
  </si>
  <si>
    <t>HDMH17-0835729</t>
  </si>
  <si>
    <t>CSM0118-024168</t>
  </si>
  <si>
    <t>0004738</t>
  </si>
  <si>
    <t>HDMH17-0839759</t>
  </si>
  <si>
    <t>0004704</t>
  </si>
  <si>
    <t>HDMH17-0839465</t>
  </si>
  <si>
    <t>0004743</t>
  </si>
  <si>
    <t>HDMH17-0839764</t>
  </si>
  <si>
    <t>0005129</t>
  </si>
  <si>
    <t>HDMH17-0839781</t>
  </si>
  <si>
    <t>0004550</t>
  </si>
  <si>
    <t>HDMH17-0838351</t>
  </si>
  <si>
    <t>0004606</t>
  </si>
  <si>
    <t>HDMH17-0839607</t>
  </si>
  <si>
    <t>0004675</t>
  </si>
  <si>
    <t>HDMH17-0839758</t>
  </si>
  <si>
    <t>0004740</t>
  </si>
  <si>
    <t>HDMH17-0839692</t>
  </si>
  <si>
    <t>0005329</t>
  </si>
  <si>
    <t>HDMH17-0839852</t>
  </si>
  <si>
    <t>0004945</t>
  </si>
  <si>
    <t>HDMH17-0839688</t>
  </si>
  <si>
    <t>0004548</t>
  </si>
  <si>
    <t>HDMH17-0840182</t>
  </si>
  <si>
    <t>0005404</t>
  </si>
  <si>
    <t>HDMH17-0840591</t>
  </si>
  <si>
    <t>0004946</t>
  </si>
  <si>
    <t>HDMH17-0841843</t>
  </si>
  <si>
    <t>0005396</t>
  </si>
  <si>
    <t>HDMH17-0840840</t>
  </si>
  <si>
    <t>0005402</t>
  </si>
  <si>
    <t>HDMH17-0842263</t>
  </si>
  <si>
    <t>0004951</t>
  </si>
  <si>
    <t>HDMH17-0841538</t>
  </si>
  <si>
    <t>0005130</t>
  </si>
  <si>
    <t>HDMH17-0841724</t>
  </si>
  <si>
    <t>0005400</t>
  </si>
  <si>
    <t>HDMH17-0843535</t>
  </si>
  <si>
    <t>0005528</t>
  </si>
  <si>
    <t>HDMH17-0844631</t>
  </si>
  <si>
    <t>0004552</t>
  </si>
  <si>
    <t>HDMH17-0842247</t>
  </si>
  <si>
    <t>0004948</t>
  </si>
  <si>
    <t>HDMH17-0845243</t>
  </si>
  <si>
    <t>0005577</t>
  </si>
  <si>
    <t>HDMH17-0842609</t>
  </si>
  <si>
    <t>CSM0118-024169</t>
  </si>
  <si>
    <t>0005629</t>
  </si>
  <si>
    <t>HDMH17-0844597</t>
  </si>
  <si>
    <t>0005795</t>
  </si>
  <si>
    <t>HDMH17-0846884</t>
  </si>
  <si>
    <t>0005768</t>
  </si>
  <si>
    <t>HDMH17-0846923</t>
  </si>
  <si>
    <t>0005938</t>
  </si>
  <si>
    <t>HDMH17-0847189</t>
  </si>
  <si>
    <t>0006024</t>
  </si>
  <si>
    <t>HDMH17-0849917</t>
  </si>
  <si>
    <t>0005787</t>
  </si>
  <si>
    <t>HDMH17-0844981</t>
  </si>
  <si>
    <t>0006033</t>
  </si>
  <si>
    <t>HDMH17-0848439</t>
  </si>
  <si>
    <t>0006187</t>
  </si>
  <si>
    <t>HDMH17-0851140</t>
  </si>
  <si>
    <t>CSM0118-024170</t>
  </si>
  <si>
    <t>0006406</t>
  </si>
  <si>
    <t>HDMH17-0852683</t>
  </si>
  <si>
    <t>0006192</t>
  </si>
  <si>
    <t>HDMH17-0853226</t>
  </si>
  <si>
    <t>0006648</t>
  </si>
  <si>
    <t>HDMH17-0855449</t>
  </si>
  <si>
    <t>0006405</t>
  </si>
  <si>
    <t>HDMH17-0855575</t>
  </si>
  <si>
    <t>0006611</t>
  </si>
  <si>
    <t>HDMH17-0857092</t>
  </si>
  <si>
    <t>0006895</t>
  </si>
  <si>
    <t>HDMH17-0857281</t>
  </si>
  <si>
    <t>0006655</t>
  </si>
  <si>
    <t>HDMH17-0856987</t>
  </si>
  <si>
    <t>0006815</t>
  </si>
  <si>
    <t>HDMH17-0859102</t>
  </si>
  <si>
    <t>0007176</t>
  </si>
  <si>
    <t>HDMH17-0862371</t>
  </si>
  <si>
    <t>0007411</t>
  </si>
  <si>
    <t>HDMH17-0865073</t>
  </si>
  <si>
    <t>0007413</t>
  </si>
  <si>
    <t>HDMH17-0864461</t>
  </si>
  <si>
    <t>0007417</t>
  </si>
  <si>
    <t>HDMH17-0864682</t>
  </si>
  <si>
    <t>007416</t>
  </si>
  <si>
    <t>HDMH17-0864904</t>
  </si>
  <si>
    <t>0007667</t>
  </si>
  <si>
    <t>HDMH17-0866030</t>
  </si>
  <si>
    <t>0007793</t>
  </si>
  <si>
    <t>HDMH17-0866200</t>
  </si>
  <si>
    <t>0008022</t>
  </si>
  <si>
    <t>HDMH17-0867056</t>
  </si>
  <si>
    <t>0008097</t>
  </si>
  <si>
    <t>HDMH17-0867673</t>
  </si>
  <si>
    <t>0006234</t>
  </si>
  <si>
    <t>HDMH17-0854111</t>
  </si>
  <si>
    <t>0006921</t>
  </si>
  <si>
    <t>HDMH17-0858213</t>
  </si>
  <si>
    <t>0008099</t>
  </si>
  <si>
    <t>HDMH17-0868593</t>
  </si>
  <si>
    <t>0038498</t>
  </si>
  <si>
    <t>HDMH17-0884912</t>
  </si>
  <si>
    <t>0008213</t>
  </si>
  <si>
    <t>HDMH17-0868181</t>
  </si>
  <si>
    <t>CSM0118-024172</t>
  </si>
  <si>
    <t>0008225</t>
  </si>
  <si>
    <t>HDMH17-0868201</t>
  </si>
  <si>
    <t>0008238</t>
  </si>
  <si>
    <t>HDMH17-0868520</t>
  </si>
  <si>
    <t>0008333</t>
  </si>
  <si>
    <t>HDMH17-0869137</t>
  </si>
  <si>
    <t>0008314</t>
  </si>
  <si>
    <t>HDMH17-0869083</t>
  </si>
  <si>
    <t>0008355</t>
  </si>
  <si>
    <t>HDMH17-0869610</t>
  </si>
  <si>
    <t>0008304</t>
  </si>
  <si>
    <t>HDMH17-0869108</t>
  </si>
  <si>
    <t>0008547</t>
  </si>
  <si>
    <t>HDMH17-0870656</t>
  </si>
  <si>
    <t>0008296</t>
  </si>
  <si>
    <t>HDMH17-0869672</t>
  </si>
  <si>
    <t>0008354</t>
  </si>
  <si>
    <t>HDMH17-0870153</t>
  </si>
  <si>
    <t>0008525</t>
  </si>
  <si>
    <t>HDMH17-0870677</t>
  </si>
  <si>
    <t>0008676</t>
  </si>
  <si>
    <t>HDMH17-0871260</t>
  </si>
  <si>
    <t>0008677</t>
  </si>
  <si>
    <t>HDMH17-0871257</t>
  </si>
  <si>
    <t>0008973</t>
  </si>
  <si>
    <t>HDMH17-0871901</t>
  </si>
  <si>
    <t>0000506</t>
  </si>
  <si>
    <t>HDMH17-0875744</t>
  </si>
  <si>
    <t>0000643</t>
  </si>
  <si>
    <t>HDMH17-0876684</t>
  </si>
  <si>
    <t>0009995</t>
  </si>
  <si>
    <t>HDMH17-0873806</t>
  </si>
  <si>
    <t>0000122</t>
  </si>
  <si>
    <t>HDMH17-0874163</t>
  </si>
  <si>
    <t>0000129</t>
  </si>
  <si>
    <t>HDMH17-0874108</t>
  </si>
  <si>
    <t>0009980</t>
  </si>
  <si>
    <t>HDMH17-0873700</t>
  </si>
  <si>
    <t>0000490</t>
  </si>
  <si>
    <t>HDMH17-0875660</t>
  </si>
  <si>
    <t>0000647</t>
  </si>
  <si>
    <t>HDMH17-0876621</t>
  </si>
  <si>
    <t>0000667</t>
  </si>
  <si>
    <t>HDMH17-0876760</t>
  </si>
  <si>
    <t>0000636</t>
  </si>
  <si>
    <t>HDMH17-0876778</t>
  </si>
  <si>
    <t>0009996</t>
  </si>
  <si>
    <t>HDMH17-0873790</t>
  </si>
  <si>
    <t>0008377</t>
  </si>
  <si>
    <t>HDMH17-0870146</t>
  </si>
  <si>
    <t>0009265</t>
  </si>
  <si>
    <t>HDMH17-0872760</t>
  </si>
  <si>
    <t>0000737</t>
  </si>
  <si>
    <t>HDMH17-0880648</t>
  </si>
  <si>
    <t>0008822</t>
  </si>
  <si>
    <t>HDMH17-0871682</t>
  </si>
  <si>
    <t>CSM0118-024174</t>
  </si>
  <si>
    <t>0008965</t>
  </si>
  <si>
    <t>HDMH17-0871857</t>
  </si>
  <si>
    <t>0001049</t>
  </si>
  <si>
    <t>HDMH17-0878578</t>
  </si>
  <si>
    <t>0000906</t>
  </si>
  <si>
    <t>HDMH17-0878404</t>
  </si>
  <si>
    <t>0001169</t>
  </si>
  <si>
    <t>HDMH17-0880051</t>
  </si>
  <si>
    <t>0001185</t>
  </si>
  <si>
    <t>HDMH17-0879567</t>
  </si>
  <si>
    <t>0001306</t>
  </si>
  <si>
    <t>HDMH17-0881339</t>
  </si>
  <si>
    <t>0001354</t>
  </si>
  <si>
    <t>HDMH17-0881656</t>
  </si>
  <si>
    <t>0001311</t>
  </si>
  <si>
    <t>HDMH17-0881805</t>
  </si>
  <si>
    <t>0001296</t>
  </si>
  <si>
    <t>HDMH17-0880978</t>
  </si>
  <si>
    <t>0001349</t>
  </si>
  <si>
    <t>HDMH17-0881553</t>
  </si>
  <si>
    <t>0002155</t>
  </si>
  <si>
    <t>HDMH17-0885957</t>
  </si>
  <si>
    <t>0002032</t>
  </si>
  <si>
    <t>HDMH17-0884605</t>
  </si>
  <si>
    <t>0002099</t>
  </si>
  <si>
    <t>HDMH17-0884987</t>
  </si>
  <si>
    <t>0001853</t>
  </si>
  <si>
    <t>HDMH17-0883833</t>
  </si>
  <si>
    <t>0001956</t>
  </si>
  <si>
    <t>HDMH17-0884325</t>
  </si>
  <si>
    <t>0001992</t>
  </si>
  <si>
    <t>HDMH17-0886139</t>
  </si>
  <si>
    <t>0002657</t>
  </si>
  <si>
    <t>HDMH17-0888067</t>
  </si>
  <si>
    <t>0002455</t>
  </si>
  <si>
    <t>HDMH17-0886790</t>
  </si>
  <si>
    <t>0002502</t>
  </si>
  <si>
    <t>HDMH17-0887144</t>
  </si>
  <si>
    <t>0002363</t>
  </si>
  <si>
    <t>HDMH17-0886543</t>
  </si>
  <si>
    <t>0002255</t>
  </si>
  <si>
    <t>HDMH17-0886286</t>
  </si>
  <si>
    <t>0002466</t>
  </si>
  <si>
    <t>HDMH17-0886743</t>
  </si>
  <si>
    <t>0002655</t>
  </si>
  <si>
    <t>HDMH17-0888145</t>
  </si>
  <si>
    <t>0002832</t>
  </si>
  <si>
    <t>HDMH17-0888960</t>
  </si>
  <si>
    <t>0003149</t>
  </si>
  <si>
    <t>HDMH17-0889276</t>
  </si>
  <si>
    <t>0003758</t>
  </si>
  <si>
    <t>HDMH17-0891727</t>
  </si>
  <si>
    <t>0003270</t>
  </si>
  <si>
    <t>HDMH17-0889572</t>
  </si>
  <si>
    <t>0003760</t>
  </si>
  <si>
    <t>HDMH17-0891982</t>
  </si>
  <si>
    <t>0003373</t>
  </si>
  <si>
    <t>HDMH17-0890834</t>
  </si>
  <si>
    <t>HDMH17-0891436</t>
  </si>
  <si>
    <t>0003267</t>
  </si>
  <si>
    <t>HDMH17-0890219</t>
  </si>
  <si>
    <t>0003701</t>
  </si>
  <si>
    <t>HDMH17-0891092</t>
  </si>
  <si>
    <t>0004556</t>
  </si>
  <si>
    <t>HDMH17-0894000</t>
  </si>
  <si>
    <t>0001069</t>
  </si>
  <si>
    <t>HDMH17-0878644</t>
  </si>
  <si>
    <t>0001550</t>
  </si>
  <si>
    <t>HDMH17-0882523</t>
  </si>
  <si>
    <t>0003367</t>
  </si>
  <si>
    <t>HDMH17-0890295</t>
  </si>
  <si>
    <t>0002044</t>
  </si>
  <si>
    <t>HDMH17-0885879</t>
  </si>
  <si>
    <t>0003319</t>
  </si>
  <si>
    <t>HDMH17-0890743</t>
  </si>
  <si>
    <t>0003779</t>
  </si>
  <si>
    <t>HDMH17-0893191</t>
  </si>
  <si>
    <t>0004681</t>
  </si>
  <si>
    <t>HDMH17-0894498</t>
  </si>
  <si>
    <t>CSM0118-024176</t>
  </si>
  <si>
    <t>0004734</t>
  </si>
  <si>
    <t>HDMH17-0894773</t>
  </si>
  <si>
    <t>0005091</t>
  </si>
  <si>
    <t>HDMH17-0895691</t>
  </si>
  <si>
    <t>0006902</t>
  </si>
  <si>
    <t>HDMH17-0901572</t>
  </si>
  <si>
    <t>0004667</t>
  </si>
  <si>
    <t>HDMH17-0894138</t>
  </si>
  <si>
    <t>0005080</t>
  </si>
  <si>
    <t>HDMH17-0895525</t>
  </si>
  <si>
    <t>0004595</t>
  </si>
  <si>
    <t>HDMH17-0894059</t>
  </si>
  <si>
    <t>0005988</t>
  </si>
  <si>
    <t>HDMH17-0898564</t>
  </si>
  <si>
    <t>0005342</t>
  </si>
  <si>
    <t>HDMH17-0896594</t>
  </si>
  <si>
    <t>0005253</t>
  </si>
  <si>
    <t>HDMH17-0896730</t>
  </si>
  <si>
    <t>0005454</t>
  </si>
  <si>
    <t>HDMH17-0896965</t>
  </si>
  <si>
    <t>0005257</t>
  </si>
  <si>
    <t>HDMH17-0896303</t>
  </si>
  <si>
    <t>0005254</t>
  </si>
  <si>
    <t>HDMH17-0896646</t>
  </si>
  <si>
    <t>0005646</t>
  </si>
  <si>
    <t>HDMH17-0897766</t>
  </si>
  <si>
    <t>0005967</t>
  </si>
  <si>
    <t>HDMH17-0898581</t>
  </si>
  <si>
    <t>0006016</t>
  </si>
  <si>
    <t>HDMH17-0898988</t>
  </si>
  <si>
    <t>0005655</t>
  </si>
  <si>
    <t>HDMH17-0898178</t>
  </si>
  <si>
    <t>0006262</t>
  </si>
  <si>
    <t>HDMH17-0899923</t>
  </si>
  <si>
    <t>0006684</t>
  </si>
  <si>
    <t>HDMH17-0900965</t>
  </si>
  <si>
    <t>0006903</t>
  </si>
  <si>
    <t>HDMH17-0901298</t>
  </si>
  <si>
    <t>0006708</t>
  </si>
  <si>
    <t>HDMH17-0900935</t>
  </si>
  <si>
    <t>0007452</t>
  </si>
  <si>
    <t>HDMH17-0902908</t>
  </si>
  <si>
    <t>0007700</t>
  </si>
  <si>
    <t>HDMH17-0903817</t>
  </si>
  <si>
    <t>0007167</t>
  </si>
  <si>
    <t>HDMH17-0902384</t>
  </si>
  <si>
    <t>0007170</t>
  </si>
  <si>
    <t>HDMH17-0902311</t>
  </si>
  <si>
    <t>0007451</t>
  </si>
  <si>
    <t>HDMH17-0902907</t>
  </si>
  <si>
    <t>0007169</t>
  </si>
  <si>
    <t>HDMH17-0902646</t>
  </si>
  <si>
    <t>0007162</t>
  </si>
  <si>
    <t>HDMH17-0903256</t>
  </si>
  <si>
    <t>0008637</t>
  </si>
  <si>
    <t>HDMH17-0905330</t>
  </si>
  <si>
    <t>0008879</t>
  </si>
  <si>
    <t>HDMH17-0905725</t>
  </si>
  <si>
    <t>0008878</t>
  </si>
  <si>
    <t>HDMH17-0905619</t>
  </si>
  <si>
    <t>0008632</t>
  </si>
  <si>
    <t>HDMH17-0905437</t>
  </si>
  <si>
    <t>0008935</t>
  </si>
  <si>
    <t>HDMH17-0905923</t>
  </si>
  <si>
    <t>0008933</t>
  </si>
  <si>
    <t>HDMH17-0906063</t>
  </si>
  <si>
    <t>0009712</t>
  </si>
  <si>
    <t>HDMH17-0907606</t>
  </si>
  <si>
    <t>0009720</t>
  </si>
  <si>
    <t>HDMH17-0906822</t>
  </si>
  <si>
    <t>0009713</t>
  </si>
  <si>
    <t>HDMH17-0906939</t>
  </si>
  <si>
    <t>0010247</t>
  </si>
  <si>
    <t>HDMH17-0907291</t>
  </si>
  <si>
    <t>0010348</t>
  </si>
  <si>
    <t>HDMH17-0907867</t>
  </si>
  <si>
    <t>0010460</t>
  </si>
  <si>
    <t>HDMH17-0908969</t>
  </si>
  <si>
    <t>0010432</t>
  </si>
  <si>
    <t>HDMH17-0909018</t>
  </si>
  <si>
    <t>0010354</t>
  </si>
  <si>
    <t>HDMH17-0907965</t>
  </si>
  <si>
    <t>0010478</t>
  </si>
  <si>
    <t>HDMH17-0908995</t>
  </si>
  <si>
    <t>0010471</t>
  </si>
  <si>
    <t>HDMH17-0908906</t>
  </si>
  <si>
    <t>0010433</t>
  </si>
  <si>
    <t>HDMH17-0909010</t>
  </si>
  <si>
    <t>0010407</t>
  </si>
  <si>
    <t>HDMH17-0909411</t>
  </si>
  <si>
    <t>0010681</t>
  </si>
  <si>
    <t>HDMH17-0909906</t>
  </si>
  <si>
    <t>0010685</t>
  </si>
  <si>
    <t>HDMH17-0910007</t>
  </si>
  <si>
    <t>0010652</t>
  </si>
  <si>
    <t>HDMH17-0910310</t>
  </si>
  <si>
    <t>0010756</t>
  </si>
  <si>
    <t>HDMH17-0910679</t>
  </si>
  <si>
    <t>0010657</t>
  </si>
  <si>
    <t>HDMH17-0910841</t>
  </si>
  <si>
    <t>0011487</t>
  </si>
  <si>
    <t>HDMH17-0911580</t>
  </si>
  <si>
    <t>0012713</t>
  </si>
  <si>
    <t>HDMH17-0912071</t>
  </si>
  <si>
    <t>0011247</t>
  </si>
  <si>
    <t>HDMH17-0912267</t>
  </si>
  <si>
    <t>0012774</t>
  </si>
  <si>
    <t>HDMH17-0912515</t>
  </si>
  <si>
    <t>0012834</t>
  </si>
  <si>
    <t>HDMH17-0913006</t>
  </si>
  <si>
    <t>0012828</t>
  </si>
  <si>
    <t>HDMH17-0912809</t>
  </si>
  <si>
    <t>0004588</t>
  </si>
  <si>
    <t>HDMH17-0894080</t>
  </si>
  <si>
    <t>0005468</t>
  </si>
  <si>
    <t>HDMH17-0896931</t>
  </si>
  <si>
    <t>0007440</t>
  </si>
  <si>
    <t>HDMH17-0902697</t>
  </si>
  <si>
    <t>0010219</t>
  </si>
  <si>
    <t>HDMH17-0907076</t>
  </si>
  <si>
    <t>0010347</t>
  </si>
  <si>
    <t>HDMH17-0908074</t>
  </si>
  <si>
    <t>0012797</t>
  </si>
  <si>
    <t>HDMH17-0912353</t>
  </si>
  <si>
    <t>0004905</t>
  </si>
  <si>
    <t>HDMH17-0895887</t>
  </si>
  <si>
    <t>0006026</t>
  </si>
  <si>
    <t>HDMH17-0899797</t>
  </si>
  <si>
    <t>0007174</t>
  </si>
  <si>
    <t>HDMH17-0902827</t>
  </si>
  <si>
    <t>0010486</t>
  </si>
  <si>
    <t>HDMH17-0910139</t>
  </si>
  <si>
    <t>0010690</t>
  </si>
  <si>
    <t>HDMH17-0911563</t>
  </si>
  <si>
    <t>PO-1561573</t>
  </si>
  <si>
    <t>DCAP17-0066007</t>
  </si>
  <si>
    <t>0013083</t>
  </si>
  <si>
    <t>HDMH17-0913575</t>
  </si>
  <si>
    <t>CSM0118-024179</t>
  </si>
  <si>
    <t>0013248</t>
  </si>
  <si>
    <t>HDMH17-0913884</t>
  </si>
  <si>
    <t>0013842</t>
  </si>
  <si>
    <t>HDMH17-0915226</t>
  </si>
  <si>
    <t>0014313</t>
  </si>
  <si>
    <t>HDMH17-0915945</t>
  </si>
  <si>
    <t>0013299</t>
  </si>
  <si>
    <t>HDMH17-0914289</t>
  </si>
  <si>
    <t>0013847</t>
  </si>
  <si>
    <t>HDMH17-0915204</t>
  </si>
  <si>
    <t>0013846</t>
  </si>
  <si>
    <t>HDMH17-0915243</t>
  </si>
  <si>
    <t>0013306</t>
  </si>
  <si>
    <t>HDMH17-0915849</t>
  </si>
  <si>
    <t>0014351</t>
  </si>
  <si>
    <t>HDMH17-0916297</t>
  </si>
  <si>
    <t>0014314</t>
  </si>
  <si>
    <t>HDMH17-0916176</t>
  </si>
  <si>
    <t>0004668</t>
  </si>
  <si>
    <t>HDMH17-0927009</t>
  </si>
  <si>
    <t>00005101</t>
  </si>
  <si>
    <t>HDMH17-0929538</t>
  </si>
  <si>
    <t>0006013</t>
  </si>
  <si>
    <t>HDMH17-0930711</t>
  </si>
  <si>
    <t>00006023</t>
  </si>
  <si>
    <t>HDMH17-0930655</t>
  </si>
  <si>
    <t>0006209</t>
  </si>
  <si>
    <t>HDMH17-0930858</t>
  </si>
  <si>
    <t>00008827</t>
  </si>
  <si>
    <t>HDMH17-0934629</t>
  </si>
  <si>
    <t>00008449</t>
  </si>
  <si>
    <t>HDMH17-0934225</t>
  </si>
  <si>
    <t>0009268</t>
  </si>
  <si>
    <t>HDMH17-0935360</t>
  </si>
  <si>
    <t>0009168</t>
  </si>
  <si>
    <t>HDMH17-0935145</t>
  </si>
  <si>
    <t>0009261</t>
  </si>
  <si>
    <t>HDMH17-0935291</t>
  </si>
  <si>
    <t>00009900</t>
  </si>
  <si>
    <t>HDMH17-0936656</t>
  </si>
  <si>
    <t>0010419</t>
  </si>
  <si>
    <t>HDMH17-0937489</t>
  </si>
  <si>
    <t>00010420</t>
  </si>
  <si>
    <t>HDMH17-0937490</t>
  </si>
  <si>
    <t>00009504</t>
  </si>
  <si>
    <t>HDMH17-0936375</t>
  </si>
  <si>
    <t>00009902</t>
  </si>
  <si>
    <t>HDMH17-0936571</t>
  </si>
  <si>
    <t>00010235</t>
  </si>
  <si>
    <t>HDMH17-0937112</t>
  </si>
  <si>
    <t>0010414</t>
  </si>
  <si>
    <t>HDMH17-0937565</t>
  </si>
  <si>
    <t>00009901</t>
  </si>
  <si>
    <t>HDMH17-0937013</t>
  </si>
  <si>
    <t>0010415</t>
  </si>
  <si>
    <t>HDMH17-0937662</t>
  </si>
  <si>
    <t>0010416</t>
  </si>
  <si>
    <t>HDMH17-0940745</t>
  </si>
  <si>
    <t>0013838</t>
  </si>
  <si>
    <t>HDMH17-0915147</t>
  </si>
  <si>
    <t>00007303</t>
  </si>
  <si>
    <t>HDMH17-0932453</t>
  </si>
  <si>
    <t>00010406</t>
  </si>
  <si>
    <t>HDMH17-0937573</t>
  </si>
  <si>
    <t>0014320</t>
  </si>
  <si>
    <t>HDMH17-0916003</t>
  </si>
  <si>
    <t>00006262</t>
  </si>
  <si>
    <t>HDMH17-0931415</t>
  </si>
  <si>
    <t>00010544</t>
  </si>
  <si>
    <t>HDMH17-0938430</t>
  </si>
  <si>
    <t>00010236</t>
  </si>
  <si>
    <t>HDMH17-0938106</t>
  </si>
  <si>
    <t>PO-1593672</t>
  </si>
  <si>
    <t>DCAP17-0066978</t>
  </si>
  <si>
    <t>PO-1574994</t>
  </si>
  <si>
    <t>DCAP17-0066438</t>
  </si>
  <si>
    <t>PO-1598541</t>
  </si>
  <si>
    <t>DCAP17-0067108</t>
  </si>
  <si>
    <t>PO-1585972</t>
  </si>
  <si>
    <t>DCAP17-0066911</t>
  </si>
  <si>
    <t>PO-1619970</t>
  </si>
  <si>
    <t>DCAP17-0068157</t>
  </si>
  <si>
    <t>PO-1605817</t>
  </si>
  <si>
    <t>DCAP17-0067701</t>
  </si>
  <si>
    <t>00011395</t>
  </si>
  <si>
    <t>HDMH17-0939890</t>
  </si>
  <si>
    <t>CSM0118-024181</t>
  </si>
  <si>
    <t>00011397</t>
  </si>
  <si>
    <t>HDMH17-0939952</t>
  </si>
  <si>
    <t>0011402</t>
  </si>
  <si>
    <t>HDMH17-0939875</t>
  </si>
  <si>
    <t>00011598</t>
  </si>
  <si>
    <t>HDMH17-0940233</t>
  </si>
  <si>
    <t>00011599</t>
  </si>
  <si>
    <t>HDMH17-0940234</t>
  </si>
  <si>
    <t>0011943</t>
  </si>
  <si>
    <t>HDMH17-0941482</t>
  </si>
  <si>
    <t>0012384</t>
  </si>
  <si>
    <t>HDMH17-0942367</t>
  </si>
  <si>
    <t>00011685</t>
  </si>
  <si>
    <t>HDMH17-0941747</t>
  </si>
  <si>
    <t>0012469</t>
  </si>
  <si>
    <t>HDMH17-0942763</t>
  </si>
  <si>
    <t>00012086</t>
  </si>
  <si>
    <t>HDMH17-0941783</t>
  </si>
  <si>
    <t>00011396</t>
  </si>
  <si>
    <t>HDMH17-0941961</t>
  </si>
  <si>
    <t>00012394</t>
  </si>
  <si>
    <t>HDMH17-0942875</t>
  </si>
  <si>
    <t>0013431</t>
  </si>
  <si>
    <t>HDMH17-0945408</t>
  </si>
  <si>
    <t>0014181</t>
  </si>
  <si>
    <t>HDMH17-0947485</t>
  </si>
  <si>
    <t>00013277</t>
  </si>
  <si>
    <t>HDMH17-0944451</t>
  </si>
  <si>
    <t>00013434</t>
  </si>
  <si>
    <t>HDMH17-0945600</t>
  </si>
  <si>
    <t>00014178</t>
  </si>
  <si>
    <t>HDMH17-0947281</t>
  </si>
  <si>
    <t>00014420</t>
  </si>
  <si>
    <t>HDMH17-0947946</t>
  </si>
  <si>
    <t>00013747</t>
  </si>
  <si>
    <t>HDMH17-0946522</t>
  </si>
  <si>
    <t>00013119</t>
  </si>
  <si>
    <t>HDMH17-0944111</t>
  </si>
  <si>
    <t>00013493</t>
  </si>
  <si>
    <t>HDMH17-0946175</t>
  </si>
  <si>
    <t>00013725</t>
  </si>
  <si>
    <t>HDMH17-0946456</t>
  </si>
  <si>
    <t>0013543</t>
  </si>
  <si>
    <t>HDMH17-0946769</t>
  </si>
  <si>
    <t>0014751</t>
  </si>
  <si>
    <t>HDMH17-0948535</t>
  </si>
  <si>
    <t>0013436</t>
  </si>
  <si>
    <t>HDMH17-0945567</t>
  </si>
  <si>
    <t>0014179</t>
  </si>
  <si>
    <t>HDMH17-0947354</t>
  </si>
  <si>
    <t>00014699</t>
  </si>
  <si>
    <t>HDMH17-0948217</t>
  </si>
  <si>
    <t>00012946</t>
  </si>
  <si>
    <t>HDMH17-0943485</t>
  </si>
  <si>
    <t>00014416</t>
  </si>
  <si>
    <t>HDMH17-0948136</t>
  </si>
  <si>
    <t>00013292</t>
  </si>
  <si>
    <t>HDMH17-0945500</t>
  </si>
  <si>
    <t>00014744</t>
  </si>
  <si>
    <t>HDMH17-0949431</t>
  </si>
  <si>
    <t>0016148</t>
  </si>
  <si>
    <t>HDMH17-0950692</t>
  </si>
  <si>
    <t>CSM0118-024182</t>
  </si>
  <si>
    <t>00015707</t>
  </si>
  <si>
    <t>HDMH17-0950218</t>
  </si>
  <si>
    <t>00015755</t>
  </si>
  <si>
    <t>HDMH17-0950233</t>
  </si>
  <si>
    <t>00016704</t>
  </si>
  <si>
    <t>HDMH17-0952053</t>
  </si>
  <si>
    <t>0016706</t>
  </si>
  <si>
    <t>HDMH17-0952077</t>
  </si>
  <si>
    <t>00016703</t>
  </si>
  <si>
    <t>HDMH17-0952146</t>
  </si>
  <si>
    <t>00015238</t>
  </si>
  <si>
    <t>HDMH17-0950522</t>
  </si>
  <si>
    <t>00016473</t>
  </si>
  <si>
    <t>HDMH17-0951288</t>
  </si>
  <si>
    <t>0016556</t>
  </si>
  <si>
    <t>HDMH17-0952239</t>
  </si>
  <si>
    <t>00017600</t>
  </si>
  <si>
    <t>HDMH17-0953033</t>
  </si>
  <si>
    <t>0017610</t>
  </si>
  <si>
    <t>HDMH17-0953095</t>
  </si>
  <si>
    <t>0017147</t>
  </si>
  <si>
    <t>HDMH17-0953106</t>
  </si>
  <si>
    <t>0017598</t>
  </si>
  <si>
    <t>HDMH17-0953067</t>
  </si>
  <si>
    <t>0019420</t>
  </si>
  <si>
    <t>HDMH17-0955919</t>
  </si>
  <si>
    <t>0018145</t>
  </si>
  <si>
    <t>HDMH17-0954703</t>
  </si>
  <si>
    <t>0019078</t>
  </si>
  <si>
    <t>HDMH17-0956352</t>
  </si>
  <si>
    <t>00018263</t>
  </si>
  <si>
    <t>HDMH17-0954797</t>
  </si>
  <si>
    <t>00018359</t>
  </si>
  <si>
    <t>HDMH17-0954898</t>
  </si>
  <si>
    <t>0020606</t>
  </si>
  <si>
    <t>HDMH17-0957590</t>
  </si>
  <si>
    <t>00018262</t>
  </si>
  <si>
    <t>HDMH17-0955190</t>
  </si>
  <si>
    <t>00018626</t>
  </si>
  <si>
    <t>HDMH17-0955191</t>
  </si>
  <si>
    <t>00019073</t>
  </si>
  <si>
    <t>HDMH17-0955504</t>
  </si>
  <si>
    <t>0020852</t>
  </si>
  <si>
    <t>HDMH17-0957916</t>
  </si>
  <si>
    <t>00021287</t>
  </si>
  <si>
    <t>HDMH17-0958289</t>
  </si>
  <si>
    <t>00019735</t>
  </si>
  <si>
    <t>HDMH17-0956856</t>
  </si>
  <si>
    <t>00020398</t>
  </si>
  <si>
    <t>HDMH17-0957300</t>
  </si>
  <si>
    <t>00019638</t>
  </si>
  <si>
    <t>HDMH17-0956599</t>
  </si>
  <si>
    <t>00020620</t>
  </si>
  <si>
    <t>HDMH17-0957679</t>
  </si>
  <si>
    <t>00021130</t>
  </si>
  <si>
    <t>HDMH17-0958050</t>
  </si>
  <si>
    <t>0021296</t>
  </si>
  <si>
    <t>HDMH17-0958484</t>
  </si>
  <si>
    <t>00020613</t>
  </si>
  <si>
    <t>HDMH17-0957555</t>
  </si>
  <si>
    <t>0019418</t>
  </si>
  <si>
    <t>HDMH17-0956419</t>
  </si>
  <si>
    <t>00020853</t>
  </si>
  <si>
    <t>HDMH17-0957877</t>
  </si>
  <si>
    <t>00018122</t>
  </si>
  <si>
    <t>HDMH17-0954463</t>
  </si>
  <si>
    <t>00017715</t>
  </si>
  <si>
    <t>HDMH17-0953882</t>
  </si>
  <si>
    <t>PO-1660736</t>
  </si>
  <si>
    <t>DCAP17-0069240</t>
  </si>
  <si>
    <t>PO-1643335</t>
  </si>
  <si>
    <t>DCAP17-0068862</t>
  </si>
  <si>
    <t>PO-1659938</t>
  </si>
  <si>
    <t>DCAP17-0069196</t>
  </si>
  <si>
    <t>PO-1661341</t>
  </si>
  <si>
    <t>DCAP17-0069280</t>
  </si>
  <si>
    <t>00021726</t>
  </si>
  <si>
    <t>HDMH17-0959196</t>
  </si>
  <si>
    <t>CSM0118-024184</t>
  </si>
  <si>
    <t>00022715</t>
  </si>
  <si>
    <t>HDMH17-0960585</t>
  </si>
  <si>
    <t>HDMH17-0960919</t>
  </si>
  <si>
    <t>00022103</t>
  </si>
  <si>
    <t>HDMH17-0960123</t>
  </si>
  <si>
    <t>0022386</t>
  </si>
  <si>
    <t>HDMH17-0960486</t>
  </si>
  <si>
    <t>00023469</t>
  </si>
  <si>
    <t>HDMH17-0960961</t>
  </si>
  <si>
    <t>0023419</t>
  </si>
  <si>
    <t>HDMH17-0961142</t>
  </si>
  <si>
    <t>0023082</t>
  </si>
  <si>
    <t>HDMH17-0960656</t>
  </si>
  <si>
    <t>0023685</t>
  </si>
  <si>
    <t>HDMH17-0961193</t>
  </si>
  <si>
    <t>00024248</t>
  </si>
  <si>
    <t>HDMH17-0961706</t>
  </si>
  <si>
    <t>0024229</t>
  </si>
  <si>
    <t>HDMH17-0961700</t>
  </si>
  <si>
    <t>00024249</t>
  </si>
  <si>
    <t>HDMH17-0961807</t>
  </si>
  <si>
    <t>00024358</t>
  </si>
  <si>
    <t>HDMH17-0962492</t>
  </si>
  <si>
    <t>0024359</t>
  </si>
  <si>
    <t>HDMH17-0962416</t>
  </si>
  <si>
    <t>0024357</t>
  </si>
  <si>
    <t>HDMH17-0962516</t>
  </si>
  <si>
    <t>0026064</t>
  </si>
  <si>
    <t>HDMH17-0964363</t>
  </si>
  <si>
    <t>00025964</t>
  </si>
  <si>
    <t>HDMH17-0963921</t>
  </si>
  <si>
    <t>00026058</t>
  </si>
  <si>
    <t>HDMH17-0964502</t>
  </si>
  <si>
    <t>00026245</t>
  </si>
  <si>
    <t>HDMH17-0965475</t>
  </si>
  <si>
    <t>00027363</t>
  </si>
  <si>
    <t>HDMH17-0966093</t>
  </si>
  <si>
    <t>00027284</t>
  </si>
  <si>
    <t>HDMH17-0965736</t>
  </si>
  <si>
    <t>00027447</t>
  </si>
  <si>
    <t>HDMH17-0966991</t>
  </si>
  <si>
    <t>0026348</t>
  </si>
  <si>
    <t>HDMH17-0965000</t>
  </si>
  <si>
    <t>00027273</t>
  </si>
  <si>
    <t>HDMH17-0965617</t>
  </si>
  <si>
    <t>00027422</t>
  </si>
  <si>
    <t>HDMH17-0966282</t>
  </si>
  <si>
    <t>00026242</t>
  </si>
  <si>
    <t>HDMH17-0965069</t>
  </si>
  <si>
    <t>0027421</t>
  </si>
  <si>
    <t>HDMH17-0966628</t>
  </si>
  <si>
    <t>0027423</t>
  </si>
  <si>
    <t>HDMH17-0966529</t>
  </si>
  <si>
    <t>00028843</t>
  </si>
  <si>
    <t>HDMH17-0967436</t>
  </si>
  <si>
    <t>00023052</t>
  </si>
  <si>
    <t>HDMH17-0960646</t>
  </si>
  <si>
    <t>00026155</t>
  </si>
  <si>
    <t>HDMH17-0964642</t>
  </si>
  <si>
    <t>00027527</t>
  </si>
  <si>
    <t>HDMH17-0967196</t>
  </si>
  <si>
    <t>00023466</t>
  </si>
  <si>
    <t>HDMH17-0961475</t>
  </si>
  <si>
    <t>PO-1674401</t>
  </si>
  <si>
    <t>DCAP17-0069572</t>
  </si>
  <si>
    <t>PO-1674412</t>
  </si>
  <si>
    <t>DCAP17-0069573</t>
  </si>
  <si>
    <t>PO-1669078</t>
  </si>
  <si>
    <t>DCAP17-0069466</t>
  </si>
  <si>
    <t>PO-1677588</t>
  </si>
  <si>
    <t>DCAP17-0069826</t>
  </si>
  <si>
    <t>PO-1665258</t>
  </si>
  <si>
    <t>DCAP17-0069368</t>
  </si>
  <si>
    <t>PO-1668965</t>
  </si>
  <si>
    <t>DCAP17-0069590</t>
  </si>
  <si>
    <t>PO-1663883</t>
  </si>
  <si>
    <t>DCAP17-0069410</t>
  </si>
  <si>
    <t>00029266</t>
  </si>
  <si>
    <t>HDMH17-0968850</t>
  </si>
  <si>
    <t>CSM0118-024187</t>
  </si>
  <si>
    <t>0029268</t>
  </si>
  <si>
    <t>HDMH17-0968900</t>
  </si>
  <si>
    <t>00029269</t>
  </si>
  <si>
    <t>HDMH17-0968909</t>
  </si>
  <si>
    <t>00029369</t>
  </si>
  <si>
    <t>HDMH17-0969180</t>
  </si>
  <si>
    <t>00029468</t>
  </si>
  <si>
    <t>HDMH17-0969675</t>
  </si>
  <si>
    <t>00028973</t>
  </si>
  <si>
    <t>HDMH17-0968569</t>
  </si>
  <si>
    <t>0029467</t>
  </si>
  <si>
    <t>HDMH17-0969759</t>
  </si>
  <si>
    <t>00029651</t>
  </si>
  <si>
    <t>HDMH17-0970599</t>
  </si>
  <si>
    <t>00029494</t>
  </si>
  <si>
    <t>HDMH17-0970552</t>
  </si>
  <si>
    <t>0029512</t>
  </si>
  <si>
    <t>HDMH17-0970324</t>
  </si>
  <si>
    <t>0031521</t>
  </si>
  <si>
    <t>HDMH17-0971743</t>
  </si>
  <si>
    <t>00034212</t>
  </si>
  <si>
    <t>HDMH17-0973923</t>
  </si>
  <si>
    <t>00029724</t>
  </si>
  <si>
    <t>HDMH17-0971229</t>
  </si>
  <si>
    <t>00029628</t>
  </si>
  <si>
    <t>HDMH17-0971263</t>
  </si>
  <si>
    <t>0029382</t>
  </si>
  <si>
    <t>HDMH17-0971388</t>
  </si>
  <si>
    <t>0031691</t>
  </si>
  <si>
    <t>HDMH17-0972446</t>
  </si>
  <si>
    <t>HDMH17-0971661</t>
  </si>
  <si>
    <t>00031652</t>
  </si>
  <si>
    <t>HDMH17-0972642</t>
  </si>
  <si>
    <t>00029696</t>
  </si>
  <si>
    <t>HDMH17-0971407</t>
  </si>
  <si>
    <t>00034258</t>
  </si>
  <si>
    <t>HDMH17-0973950</t>
  </si>
  <si>
    <t>0034279</t>
  </si>
  <si>
    <t>HDMH17-0973954</t>
  </si>
  <si>
    <t>00029769</t>
  </si>
  <si>
    <t>HDMH17-0971310</t>
  </si>
  <si>
    <t>0029710</t>
  </si>
  <si>
    <t>HDMH17-0970863</t>
  </si>
  <si>
    <t>00034208</t>
  </si>
  <si>
    <t>HDMH17-0974095</t>
  </si>
  <si>
    <t>0024301</t>
  </si>
  <si>
    <t>HDMH17-0974067</t>
  </si>
  <si>
    <t>00034310</t>
  </si>
  <si>
    <t>HDMH17-0974198</t>
  </si>
  <si>
    <t>0034983</t>
  </si>
  <si>
    <t>HDMH17-0974609</t>
  </si>
  <si>
    <t>00035339</t>
  </si>
  <si>
    <t>HDMH17-0974708</t>
  </si>
  <si>
    <t>00034209</t>
  </si>
  <si>
    <t>HDMH17-0974569</t>
  </si>
  <si>
    <t>00036347</t>
  </si>
  <si>
    <t>HDMH17-0975333</t>
  </si>
  <si>
    <t>0034211</t>
  </si>
  <si>
    <t>HDMH17-0975148</t>
  </si>
  <si>
    <t>00036331</t>
  </si>
  <si>
    <t>HDMH17-0975361</t>
  </si>
  <si>
    <t>0036429</t>
  </si>
  <si>
    <t>HDMH17-0975887</t>
  </si>
  <si>
    <t>0036426</t>
  </si>
  <si>
    <t>HDMH17-0977401</t>
  </si>
  <si>
    <t>00031621</t>
  </si>
  <si>
    <t>HDMH17-0972709</t>
  </si>
  <si>
    <t>00035399</t>
  </si>
  <si>
    <t>HDMH17-0974864</t>
  </si>
  <si>
    <t>00029473</t>
  </si>
  <si>
    <t>HDMH17-0970732</t>
  </si>
  <si>
    <t>00034869</t>
  </si>
  <si>
    <t>HDMH17-0975605</t>
  </si>
  <si>
    <t>PO-1682880</t>
  </si>
  <si>
    <t>DCAP17-0070028</t>
  </si>
  <si>
    <t>PO-1682555</t>
  </si>
  <si>
    <t>DCAP17-0070250</t>
  </si>
  <si>
    <t>00037159</t>
  </si>
  <si>
    <t>HDMH17-0976832</t>
  </si>
  <si>
    <t>CSM0118-024189</t>
  </si>
  <si>
    <t>0037169</t>
  </si>
  <si>
    <t>HDMH17-0976941</t>
  </si>
  <si>
    <t>0037170</t>
  </si>
  <si>
    <t>HDMH17-0977371</t>
  </si>
  <si>
    <t>00037370</t>
  </si>
  <si>
    <t>HDMH17-0977978</t>
  </si>
  <si>
    <t>00039085</t>
  </si>
  <si>
    <t>HDMH17-0978793</t>
  </si>
  <si>
    <t>00037204</t>
  </si>
  <si>
    <t>HDMH17-0977935</t>
  </si>
  <si>
    <t>0037371</t>
  </si>
  <si>
    <t>HDMH17-0978053</t>
  </si>
  <si>
    <t>00038438</t>
  </si>
  <si>
    <t>HDMH17-0978370</t>
  </si>
  <si>
    <t>0040246</t>
  </si>
  <si>
    <t>HDMH17-0980037</t>
  </si>
  <si>
    <t>0039896</t>
  </si>
  <si>
    <t>HDMH17-0979174</t>
  </si>
  <si>
    <t>0037206</t>
  </si>
  <si>
    <t>HDMH17-0977480</t>
  </si>
  <si>
    <t>0036418</t>
  </si>
  <si>
    <t>HDMH17-0977253</t>
  </si>
  <si>
    <t>0037194</t>
  </si>
  <si>
    <t>HDMH17-0978123</t>
  </si>
  <si>
    <t>00038468</t>
  </si>
  <si>
    <t>HDMH17-0978695</t>
  </si>
  <si>
    <t>00040248</t>
  </si>
  <si>
    <t>HDMH17-0980525</t>
  </si>
  <si>
    <t>00041702</t>
  </si>
  <si>
    <t>HDMH17-0980599</t>
  </si>
  <si>
    <t>0042385</t>
  </si>
  <si>
    <t>HDMH17-0981590</t>
  </si>
  <si>
    <t>00042444</t>
  </si>
  <si>
    <t>HDMH17-0981634</t>
  </si>
  <si>
    <t>00042313</t>
  </si>
  <si>
    <t>HDMH17-0981218</t>
  </si>
  <si>
    <t>00042302</t>
  </si>
  <si>
    <t>HDMH17-0981062</t>
  </si>
  <si>
    <t>00042457</t>
  </si>
  <si>
    <t>HDMH17-0982356</t>
  </si>
  <si>
    <t>00042460</t>
  </si>
  <si>
    <t>HDMH17-0982440</t>
  </si>
  <si>
    <t>0042052</t>
  </si>
  <si>
    <t>HDMH17-0980922</t>
  </si>
  <si>
    <t>00044298</t>
  </si>
  <si>
    <t>HDMH17-0983447</t>
  </si>
  <si>
    <t>00044269</t>
  </si>
  <si>
    <t>HDMH17-0983223</t>
  </si>
  <si>
    <t>00045527</t>
  </si>
  <si>
    <t>HDMH17-0984205</t>
  </si>
  <si>
    <t>0044289</t>
  </si>
  <si>
    <t>HDMH17-0983825</t>
  </si>
  <si>
    <t>0044297</t>
  </si>
  <si>
    <t>HDMH17-0983522</t>
  </si>
  <si>
    <t>0044139</t>
  </si>
  <si>
    <t>HDMH17-0983905</t>
  </si>
  <si>
    <t>00045528</t>
  </si>
  <si>
    <t>HDMH17-0985284</t>
  </si>
  <si>
    <t>00040165</t>
  </si>
  <si>
    <t>HDMH17-0979671</t>
  </si>
  <si>
    <t>00037283</t>
  </si>
  <si>
    <t>HDMH17-0978486</t>
  </si>
  <si>
    <t>00044288</t>
  </si>
  <si>
    <t>HDMH17-0983767</t>
  </si>
  <si>
    <t>00042447</t>
  </si>
  <si>
    <t>HDMH17-0981756</t>
  </si>
  <si>
    <t>PO-1699648</t>
  </si>
  <si>
    <t>DCAP17-0070714</t>
  </si>
  <si>
    <t>PO-1706787</t>
  </si>
  <si>
    <t>DCAP17-0070663</t>
  </si>
  <si>
    <t>00045734</t>
  </si>
  <si>
    <t>HDMH17-0985157</t>
  </si>
  <si>
    <t>CSM0118-025302</t>
  </si>
  <si>
    <t>0045752</t>
  </si>
  <si>
    <t>HDMH17-0985158</t>
  </si>
  <si>
    <t>00045758</t>
  </si>
  <si>
    <t>HDMH17-0985161</t>
  </si>
  <si>
    <t>00045759</t>
  </si>
  <si>
    <t>HDMH17-0985566</t>
  </si>
  <si>
    <t>00045750</t>
  </si>
  <si>
    <t>HDMH17-0985225</t>
  </si>
  <si>
    <t>0046603</t>
  </si>
  <si>
    <t>HDMH17-0986132</t>
  </si>
  <si>
    <t>0046577</t>
  </si>
  <si>
    <t>HDMH17-0986245</t>
  </si>
  <si>
    <t>0045701</t>
  </si>
  <si>
    <t>HDMH17-0984652</t>
  </si>
  <si>
    <t>0046137</t>
  </si>
  <si>
    <t>HDMH17-0986122</t>
  </si>
  <si>
    <t>0045751</t>
  </si>
  <si>
    <t>HDMH17-0984938</t>
  </si>
  <si>
    <t>00045757</t>
  </si>
  <si>
    <t>HDMH17-0985491</t>
  </si>
  <si>
    <t>0045760</t>
  </si>
  <si>
    <t>HDMH17-0985681</t>
  </si>
  <si>
    <t>0045652</t>
  </si>
  <si>
    <t>HDMH17-0985262</t>
  </si>
  <si>
    <t>0045824</t>
  </si>
  <si>
    <t>HDMH17-0985581</t>
  </si>
  <si>
    <t>00045825</t>
  </si>
  <si>
    <t>HDMH17-0985607</t>
  </si>
  <si>
    <t>00046927</t>
  </si>
  <si>
    <t>HDMH17-0986513</t>
  </si>
  <si>
    <t>0045793</t>
  </si>
  <si>
    <t>HDMH17-0986906</t>
  </si>
  <si>
    <t>0046916</t>
  </si>
  <si>
    <t>HDMH17-0986458</t>
  </si>
  <si>
    <t>0046596</t>
  </si>
  <si>
    <t>HDMH17-0987170</t>
  </si>
  <si>
    <t>00047829</t>
  </si>
  <si>
    <t>HDMH17-0988691</t>
  </si>
  <si>
    <t>00048038</t>
  </si>
  <si>
    <t>HDMH17-0988908</t>
  </si>
  <si>
    <t>00047729</t>
  </si>
  <si>
    <t>HDMH17-0989330</t>
  </si>
  <si>
    <t>00048869</t>
  </si>
  <si>
    <t>HDMH17-0990368</t>
  </si>
  <si>
    <t>0047109</t>
  </si>
  <si>
    <t>HDMH17-0987594</t>
  </si>
  <si>
    <t>0048676</t>
  </si>
  <si>
    <t>HDMH17-0989635</t>
  </si>
  <si>
    <t>0047758</t>
  </si>
  <si>
    <t>HDMH17-0988138</t>
  </si>
  <si>
    <t>0047831</t>
  </si>
  <si>
    <t>HDMH17-0988706</t>
  </si>
  <si>
    <t>0047892</t>
  </si>
  <si>
    <t>HDMH17-0989760</t>
  </si>
  <si>
    <t>00048920</t>
  </si>
  <si>
    <t>HDMH17-0990722</t>
  </si>
  <si>
    <t>0047830</t>
  </si>
  <si>
    <t>HDMH17-0988889</t>
  </si>
  <si>
    <t>00048746</t>
  </si>
  <si>
    <t>HDMH17-0990035</t>
  </si>
  <si>
    <t>00047996</t>
  </si>
  <si>
    <t>HDMH17-0988919</t>
  </si>
  <si>
    <t>00048064</t>
  </si>
  <si>
    <t>HDMH17-0988833</t>
  </si>
  <si>
    <t>0048515</t>
  </si>
  <si>
    <t>HDMH17-0989116</t>
  </si>
  <si>
    <t>0048729</t>
  </si>
  <si>
    <t>HDMH17-0989723</t>
  </si>
  <si>
    <t>0049335</t>
  </si>
  <si>
    <t>HDMH17-0991303</t>
  </si>
  <si>
    <t>00049492</t>
  </si>
  <si>
    <t>HDMH17-0991571</t>
  </si>
  <si>
    <t>00049390</t>
  </si>
  <si>
    <t>HDMH17-0991820</t>
  </si>
  <si>
    <t>00045763</t>
  </si>
  <si>
    <t>HDMH17-0986267</t>
  </si>
  <si>
    <t>00047707</t>
  </si>
  <si>
    <t>HDMH17-0988948</t>
  </si>
  <si>
    <t>00045810</t>
  </si>
  <si>
    <t>HDMH17-0985457</t>
  </si>
  <si>
    <t>00048725</t>
  </si>
  <si>
    <t>HDMH17-0989729</t>
  </si>
  <si>
    <t>Column1</t>
  </si>
  <si>
    <t>Column2</t>
  </si>
  <si>
    <t>kết quả3</t>
  </si>
  <si>
    <t>(blank)</t>
  </si>
  <si>
    <t>Sum of Amount</t>
  </si>
  <si>
    <t>Thanh toán ngày 12/01/2024 - Tổng số tiền 29,546,274</t>
  </si>
  <si>
    <t>Thanh toán ngày 12/01/2024 - Tổng số tiền 1,251,667
Thanh toán ngày 12/01/2024 - Tổng số tiền 29,546,274</t>
  </si>
  <si>
    <t>Thanh toán ngày 17/01/2024 - Tổng số tiền 472,399</t>
  </si>
  <si>
    <t>Thanh toán ngày 17/01/2024 - Tổng số tiền 29,546,274
Thanh toán ngày 12/01/2024 - Tổng số tiền 50,057,283</t>
  </si>
  <si>
    <t>Thanh toán ngày 12/01/2024 - Tổng số tiền 50,057,283</t>
  </si>
  <si>
    <t>Thanh toán ngày 24/01/2024 - Tổng số tiền 24,638,556</t>
  </si>
  <si>
    <t>Thanh toán ngày 30/01/2024- Tổng số tiền 1,005,202</t>
  </si>
  <si>
    <t>Thanh toán ngày 29/01/2024 - Tổng số tiền 24,427,332</t>
  </si>
  <si>
    <t>kết quả4</t>
  </si>
  <si>
    <t>Thanh toán ngày 30/01/2024 - Tổng số tiền 22,941,091</t>
  </si>
  <si>
    <t>Thanh toán ngày 29/02/2024 - Tổng số tiền 2,149,547</t>
  </si>
  <si>
    <t>00000018</t>
  </si>
  <si>
    <t>00000005</t>
  </si>
  <si>
    <t>00000200</t>
  </si>
  <si>
    <t>00000054</t>
  </si>
  <si>
    <t>00000007</t>
  </si>
  <si>
    <t>00000009</t>
  </si>
  <si>
    <t>00000006</t>
  </si>
  <si>
    <t>00000020</t>
  </si>
  <si>
    <t>00000015</t>
  </si>
  <si>
    <t>00000019</t>
  </si>
  <si>
    <t>00000023</t>
  </si>
  <si>
    <t>00000045</t>
  </si>
  <si>
    <t>00000046</t>
  </si>
  <si>
    <t>00000040</t>
  </si>
  <si>
    <t>00000065</t>
  </si>
  <si>
    <t>00000066</t>
  </si>
  <si>
    <t>00000098</t>
  </si>
  <si>
    <t>00000068</t>
  </si>
  <si>
    <t>00000058</t>
  </si>
  <si>
    <t>00000071</t>
  </si>
  <si>
    <t>00000077</t>
  </si>
  <si>
    <t>00000039</t>
  </si>
  <si>
    <t>00000056</t>
  </si>
  <si>
    <t>00000090</t>
  </si>
  <si>
    <t>00000093</t>
  </si>
  <si>
    <t>00000187</t>
  </si>
  <si>
    <t>00000182</t>
  </si>
  <si>
    <t>00000048</t>
  </si>
  <si>
    <t>00000096</t>
  </si>
  <si>
    <t>00000067</t>
  </si>
  <si>
    <t>00000070</t>
  </si>
  <si>
    <t>00000241</t>
  </si>
  <si>
    <t>00000069</t>
  </si>
  <si>
    <t>00000055</t>
  </si>
  <si>
    <t>00000122</t>
  </si>
  <si>
    <t>00000138</t>
  </si>
  <si>
    <t>00000107</t>
  </si>
  <si>
    <t>00000099</t>
  </si>
  <si>
    <t>00000294</t>
  </si>
  <si>
    <t>00000111</t>
  </si>
  <si>
    <t>00000092</t>
  </si>
  <si>
    <t>00000127</t>
  </si>
  <si>
    <t>00000106</t>
  </si>
  <si>
    <t>00000330</t>
  </si>
  <si>
    <t>00000148</t>
  </si>
  <si>
    <t>00000142</t>
  </si>
  <si>
    <t>00000145</t>
  </si>
  <si>
    <t>00045280</t>
  </si>
  <si>
    <t>00047253</t>
  </si>
  <si>
    <t>00000124</t>
  </si>
  <si>
    <t>00051440</t>
  </si>
  <si>
    <t>00058956</t>
  </si>
  <si>
    <t>00062364</t>
  </si>
  <si>
    <t>00067100</t>
  </si>
  <si>
    <t>00000189</t>
  </si>
  <si>
    <t>00000183</t>
  </si>
  <si>
    <t>00000010</t>
  </si>
  <si>
    <t>00000026</t>
  </si>
  <si>
    <t>00000022</t>
  </si>
  <si>
    <t>00000037</t>
  </si>
  <si>
    <t>00000027</t>
  </si>
  <si>
    <t>00000032</t>
  </si>
  <si>
    <t>00000031</t>
  </si>
  <si>
    <t>00000016</t>
  </si>
  <si>
    <t>Hàng trả - phiếu HT0000085 - acm0008</t>
  </si>
  <si>
    <t>Hàng trả - phiếu HT0000292 - acm0007</t>
  </si>
  <si>
    <t>Hàng trả - phiếu HT0000203 - acm0016</t>
  </si>
  <si>
    <t>Hàng trả - phiếu HT0000127 - acm0006</t>
  </si>
  <si>
    <t>Hàng trả - phiếu HT0009366 - acm0006</t>
  </si>
  <si>
    <t>Hàng trả - phiếu HT0009871 - acm0016</t>
  </si>
  <si>
    <t>Thanh toán ngày 30/05/2024 - Tổng số tiền -10,423,548</t>
  </si>
  <si>
    <t>Tiền thưởng doanh số</t>
  </si>
  <si>
    <t>Thanh toán ngày 03/07/2024 - Tổng số tiền 12,925,153</t>
  </si>
  <si>
    <t>Thanh toán ngày 30/07/2024 - Tổng số tiền -9,512,844</t>
  </si>
  <si>
    <t>Thanh toán ngày 30/08/2024 - Tổng số tiền 8,019,200</t>
  </si>
  <si>
    <t>Thanh toán ngày 01/10/2024 - Tổng số tiền 7,134,583</t>
  </si>
  <si>
    <t>Thanh toán ngày 30/10/2024 - Tổng số tiền 5,196,831</t>
  </si>
  <si>
    <t>Thanh toán ngày 29/11/2024 - Tổng số tiền 5.156.715</t>
  </si>
  <si>
    <t>Thanh toán ngày 30/12/2024 - Tổng số tiền 2,329,431</t>
  </si>
  <si>
    <t>Thanh toán ngày 30/12/2024 - Tổng số tiền 2.329.431</t>
  </si>
  <si>
    <t>Thanh toán ngày 23/01/2025 - Tổng số tiền 1,770,259</t>
  </si>
  <si>
    <t>Thanh toán ngày 23/01/2025 - Tổng số tiền 1.770.259</t>
  </si>
  <si>
    <t>Thanh toán ngày 28/02/2025 - Tổng số tiền 10.576.794</t>
  </si>
  <si>
    <t>Thanh toán ngày 31/03/2025 - Tổng số tiền 4.330.202</t>
  </si>
  <si>
    <t>Thanh toán ngày 29/04/2025 - Tổng số tiền 10.835.974</t>
  </si>
  <si>
    <t>Thanh toán ngày 30/05/2025 - Tổng số tiền 20.237.658</t>
  </si>
  <si>
    <t>Thanh toán ngày 30/06/2025 - Tổng số tiền 13.114.236</t>
  </si>
  <si>
    <t>Thanh toán ngày 30/07/2025 - Tổng số tiền 15.004.353</t>
  </si>
  <si>
    <t>Chiết khấu doanh số năm 2023</t>
  </si>
  <si>
    <t>Phân loại</t>
  </si>
  <si>
    <t>Đơn hàng trưng bày</t>
  </si>
  <si>
    <t>Số tiền đã Thanh toán</t>
  </si>
  <si>
    <t>Mã Thanh toán</t>
  </si>
  <si>
    <t>Đơn hàng kinh doanh còn nợ năm 2022</t>
  </si>
  <si>
    <t>Đơn hành kinh doanh 2023 thanh toán trong năm</t>
  </si>
  <si>
    <t>Số tiền chưa thanh toán</t>
  </si>
  <si>
    <t>Mã</t>
  </si>
  <si>
    <t>DK</t>
  </si>
  <si>
    <t>PS</t>
  </si>
  <si>
    <t>00011240</t>
  </si>
  <si>
    <t>00013090</t>
  </si>
  <si>
    <t>HBTL2307/1453</t>
  </si>
  <si>
    <t>HBTL2307/1511</t>
  </si>
  <si>
    <t>Hàng trả - ACM - NAM - phiếu MH002659 - acm0007</t>
  </si>
  <si>
    <t>973</t>
  </si>
  <si>
    <t>00010313</t>
  </si>
  <si>
    <t>HBTL2308/1790</t>
  </si>
  <si>
    <t>Hàng trả - phiếu MH003343 - acm0016</t>
  </si>
  <si>
    <t>1096</t>
  </si>
  <si>
    <t>00019317</t>
  </si>
  <si>
    <t>00020676</t>
  </si>
  <si>
    <t>00034550</t>
  </si>
  <si>
    <t>HBTL2310/0195</t>
  </si>
  <si>
    <t>HBTL2310/0196</t>
  </si>
  <si>
    <t>HBTL2310/0111</t>
  </si>
  <si>
    <t>HBTL2310/0110</t>
  </si>
  <si>
    <t>HBTL2310/0109</t>
  </si>
  <si>
    <t>Hàng trả - phiếu MH003768 - acm0015</t>
  </si>
  <si>
    <t>Hàng trả - phiếu MH004021 - acm0013</t>
  </si>
  <si>
    <t>Hàng trả - phiếu MH004019 - acm0009</t>
  </si>
  <si>
    <t>Hàng trả - phiếu MH004024 - acm0009</t>
  </si>
  <si>
    <t>Hàng trả - phiếu MH003991 - acm0002</t>
  </si>
  <si>
    <t>Điều chỉnh hóa đơn giảm trong tháng 11</t>
  </si>
  <si>
    <t>Đon hàng bán kinh doanh 2023</t>
  </si>
  <si>
    <t>Thanh toán ngày 17/01/2024 - Tổng số tiền 50,057,283</t>
  </si>
  <si>
    <t>Thanh toán đơn hàng củ còn nợ 2023</t>
  </si>
  <si>
    <t>Thanh toán đơn hàng trong năm 2024</t>
  </si>
  <si>
    <t>Bù trừ công nơ</t>
  </si>
  <si>
    <t>Thanh toán ngày 29/02/2024 - Tổng số tiền 23,681,313</t>
  </si>
  <si>
    <t>Thanh toán nợ năm 2025</t>
  </si>
  <si>
    <t>Thanh toán nợ năm 2024</t>
  </si>
  <si>
    <t>Bù trư công nợ</t>
  </si>
  <si>
    <t>Đã bù trừ trong công nợ</t>
  </si>
  <si>
    <t>PO-1948011; CSM0118-033492</t>
  </si>
  <si>
    <t>PO-1947144; CSM0118-033492</t>
  </si>
  <si>
    <t>PO-1955565; CSM0118-033492</t>
  </si>
  <si>
    <t>PO-1957552; CSM0118-033492</t>
  </si>
  <si>
    <t>PO-1957555; CSM0118-033492</t>
  </si>
  <si>
    <t>PO-1957560; CSM0118-033492</t>
  </si>
  <si>
    <t>PO-1957564; CSM0118-033492</t>
  </si>
  <si>
    <t>PO-1957571; CSM0118-033492</t>
  </si>
  <si>
    <t>PO-1959630; CSM0118-033492</t>
  </si>
  <si>
    <t>PO-1960657; CSM0118-033492</t>
  </si>
  <si>
    <t>PO-1964183; CSM0118-033492</t>
  </si>
  <si>
    <t>PO-1964566; CSM0118-033492</t>
  </si>
  <si>
    <t>PO-1967482; CSM0118-033642</t>
  </si>
  <si>
    <t>PO-1969021; CSM0118-033642</t>
  </si>
  <si>
    <t>PO-1967419; CSM0118-033642</t>
  </si>
  <si>
    <t>PO-1967139; CSM0118-033642</t>
  </si>
  <si>
    <t>PO-1969234; CSM0118-033642</t>
  </si>
  <si>
    <t>PO-1967112; CSM0118-033642</t>
  </si>
  <si>
    <t>PO-1967053; CSM0118-033642</t>
  </si>
  <si>
    <t>PO-1967056; CSM0118-033642</t>
  </si>
  <si>
    <t>PO-1975615; CSM0118-033642</t>
  </si>
  <si>
    <t>PO-1970728; CSM0118-033642</t>
  </si>
  <si>
    <t>PO-1974536; CSM0118-033642</t>
  </si>
  <si>
    <t>PO-1975763; CSM0118-033642</t>
  </si>
  <si>
    <t>PO-1974266; CSM0118-033642</t>
  </si>
  <si>
    <t>PO-1967350; CSM0118-033642</t>
  </si>
  <si>
    <t>PO-1979442; CSM0118-033642</t>
  </si>
  <si>
    <t>PO-1969604; CSM0118-033642</t>
  </si>
  <si>
    <t>Ghi chú - Thanh toán</t>
  </si>
  <si>
    <t>DU_NO</t>
  </si>
  <si>
    <t>Trong đó:</t>
  </si>
  <si>
    <t>DANH SÁCH HÀNG TRƯNG BÀY HỖ TRỢ CHO BÊN ĐÔNG HƯNG</t>
  </si>
  <si>
    <t>(Theo thỏa thuận điều IV của hợp đồng 377/2020/HĐMB-HH/MĐH ngày 02/01/2020)</t>
  </si>
  <si>
    <t>(Giá trị lô hàng sẽ được thu bên Bán thu hồi về khi hết hạn hợp đồng)</t>
  </si>
  <si>
    <t>Giá trị hàng trưng bày theo thỏa thuận hợp đồng</t>
  </si>
  <si>
    <t>TỔNG CỘNG</t>
  </si>
  <si>
    <t>DANH SÁCH HÓA ĐƠN CHƯA THANH TOÁN BÊN ĐÔNG HƯNG</t>
  </si>
  <si>
    <t>(Không bao gồm các đơn hàng trưng bày theo thỏa thuận điều IV của hợp đồng 377/2020/HĐMB-HH/MĐH ngày 02/01/2020)</t>
  </si>
  <si>
    <t>Các đơn hàng chưa thanh toán của năm 2022</t>
  </si>
  <si>
    <t>3.1</t>
  </si>
  <si>
    <t>Tổng số tiền đã thanh toán</t>
  </si>
  <si>
    <t>3.2</t>
  </si>
  <si>
    <t>Tổng giá trị hàng trả</t>
  </si>
  <si>
    <t>Chiết khấu DS</t>
  </si>
  <si>
    <t>3.3</t>
  </si>
  <si>
    <t>Tổng số tiền chiết khấu DS</t>
  </si>
  <si>
    <t>Các đơn hàng chưa thanh toán của năm 2023</t>
  </si>
  <si>
    <t>Các đơn hàng chưa thanh toán trong năm trước chuyển sang đầu năm sau</t>
  </si>
  <si>
    <t>Năm 2023</t>
  </si>
  <si>
    <t>Năm 2024</t>
  </si>
  <si>
    <t>Các đơn hàng chưa thanh toán của năm 2024</t>
  </si>
  <si>
    <t>Năm 2025</t>
  </si>
  <si>
    <t>Số tiền đã thanh toán cho các đơn hàng trong năm (không bao gồm giá trị hàng trưng bày)</t>
  </si>
  <si>
    <t xml:space="preserve">Số tiền đã thanh toán cho các đơn hàng trong năm </t>
  </si>
  <si>
    <t>Các đơn hàng chưa thanh toán của năm 2025</t>
  </si>
  <si>
    <t>Dư nợ cuối năm nay chuyển sang đầu năm sau</t>
  </si>
  <si>
    <t>DIỄN GIẢI</t>
  </si>
  <si>
    <t>BÁO CÁO CÔNG NỢ CÔNG TY ĐÔNG HƯNG</t>
  </si>
  <si>
    <t>Tổng số tiền đã thanh toán và giá trị hàng trả, chiết khấu trong năm</t>
  </si>
  <si>
    <t>Số phát sinh trong năm</t>
  </si>
  <si>
    <t>Số dư công nợ đầu năm</t>
  </si>
  <si>
    <t>KHOẢN GIẢM TRỪ DỰ KIẾN TRONG KHI THANH LÝ HỢP ĐỒNG</t>
  </si>
  <si>
    <t>Doanh số phát sinh trong năm 2025 (Không bao gồm thuế)</t>
  </si>
  <si>
    <t>Giá trị hàng trả trong năm 2025 (Không bao gồm thuế)</t>
  </si>
  <si>
    <t>Giảm trừ tiền hỗ trợ sinh nhật 5tr/năm (chỉ tính 08 tháng)</t>
  </si>
  <si>
    <t>a</t>
  </si>
  <si>
    <t>b</t>
  </si>
  <si>
    <t>c</t>
  </si>
  <si>
    <t>d</t>
  </si>
  <si>
    <t>e</t>
  </si>
  <si>
    <t>f</t>
  </si>
  <si>
    <t>Chiết khấu DS 5% theo hợp đồng (dự kiến giảm trừ công nợ) (c*5%)</t>
  </si>
  <si>
    <t>Tổng doanh số tính chiết khấu doanh số (Không bao gồm thuế) (a-b)</t>
  </si>
  <si>
    <t>g</t>
  </si>
  <si>
    <t>Thuế GTGT (8%) cho số tiền giảm trừ (f*8%)</t>
  </si>
  <si>
    <t>Số tiền giảm trừ (d+e) (chưa VAT)</t>
  </si>
  <si>
    <t>TỔNG SỐ TIỀN GIẢM TRỪ (f+e)</t>
  </si>
  <si>
    <t>TỔNG CÔNG NỢ DỰ KIẾN SAU KHI THANH LÝ HỢP ĐỒNG ĐÃ TRỪ CÁC KHOẢN GIẢM TỪ DỰ KIẾN</t>
  </si>
  <si>
    <t>(Trong công nợ này đã bao gồm giá trị hàng trưng bày theo thỏa thuận hợp đồng 377/2020/HĐMB-HH/MĐH ngày 02/01/2020)</t>
  </si>
  <si>
    <t>(Mục 4 - Tổng số tiền mục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</si>
</sst>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 * #,##0_)_ ;_ * \(#,##0\)_ ;_ * &quot;-&quot;_)_ ;_ @_ "/>
    <numFmt numFmtId="165" formatCode="_(* #,##0_);_(* \(#,##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Times New Roman"/>
      <family val="2"/>
    </font>
    <font>
      <sz val="10"/>
      <name val="Times New Roman"/>
      <family val="2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sz val="8"/>
      <color rgb="FF000000"/>
      <name val="Microsoft Sans Serif"/>
      <family val="2"/>
    </font>
    <font>
      <b/>
      <sz val="8"/>
      <color rgb="FF000000"/>
      <name val="Microsoft Sans Serif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Aptos Narrow"/>
      <family val="2"/>
      <scheme val="minor"/>
    </font>
    <font>
      <b/>
      <sz val="10"/>
      <name val="Times New Roman"/>
      <family val="1"/>
      <charset val="163"/>
    </font>
    <font>
      <sz val="11"/>
      <color theme="1"/>
      <name val="Times New Roman"/>
      <family val="1"/>
      <charset val="163"/>
    </font>
    <font>
      <sz val="10"/>
      <name val="Times New Roman"/>
      <family val="1"/>
      <charset val="163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Aptos Narrow"/>
      <family val="2"/>
      <scheme val="minor"/>
    </font>
    <font>
      <b/>
      <sz val="16"/>
      <color theme="1"/>
      <name val="Times New Roman"/>
      <family val="1"/>
    </font>
    <font>
      <u/>
      <sz val="11"/>
      <color theme="10"/>
      <name val="Times New Roman"/>
      <family val="1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EDEDE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0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7" fontId="3" fillId="0" borderId="1" xfId="0" applyNumberFormat="1" applyFont="1" applyBorder="1" applyAlignment="1">
      <alignment horizontal="right" vertical="center" wrapText="1"/>
    </xf>
    <xf numFmtId="165" fontId="3" fillId="0" borderId="1" xfId="1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3" fillId="3" borderId="1" xfId="0" quotePrefix="1" applyFont="1" applyFill="1" applyBorder="1" applyAlignment="1">
      <alignment vertical="center" wrapText="1"/>
    </xf>
    <xf numFmtId="165" fontId="3" fillId="0" borderId="1" xfId="1" applyNumberFormat="1" applyFont="1" applyBorder="1" applyAlignment="1">
      <alignment horizontal="right" vertical="center" wrapText="1"/>
    </xf>
    <xf numFmtId="165" fontId="3" fillId="3" borderId="1" xfId="1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38" fontId="3" fillId="0" borderId="1" xfId="0" applyNumberFormat="1" applyFont="1" applyBorder="1" applyAlignment="1">
      <alignment horizontal="right" vertical="center" wrapText="1"/>
    </xf>
    <xf numFmtId="14" fontId="6" fillId="4" borderId="5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38" fontId="6" fillId="4" borderId="5" xfId="0" applyNumberFormat="1" applyFont="1" applyFill="1" applyBorder="1" applyAlignment="1">
      <alignment horizontal="center" vertical="center" wrapText="1"/>
    </xf>
    <xf numFmtId="14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38" fontId="6" fillId="0" borderId="6" xfId="0" applyNumberFormat="1" applyFont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65" fontId="2" fillId="2" borderId="1" xfId="1" applyNumberFormat="1" applyFont="1" applyFill="1" applyBorder="1" applyAlignment="1">
      <alignment horizontal="center" vertical="center" wrapText="1"/>
    </xf>
    <xf numFmtId="165" fontId="0" fillId="0" borderId="0" xfId="1" applyNumberFormat="1" applyFont="1"/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14" fontId="3" fillId="5" borderId="1" xfId="0" applyNumberFormat="1" applyFont="1" applyFill="1" applyBorder="1" applyAlignment="1">
      <alignment horizontal="center" vertical="center" wrapText="1"/>
    </xf>
    <xf numFmtId="165" fontId="3" fillId="5" borderId="1" xfId="1" applyNumberFormat="1" applyFont="1" applyFill="1" applyBorder="1" applyAlignment="1">
      <alignment horizontal="right" vertical="center" wrapText="1"/>
    </xf>
    <xf numFmtId="165" fontId="3" fillId="5" borderId="1" xfId="1" applyNumberFormat="1" applyFont="1" applyFill="1" applyBorder="1" applyAlignment="1">
      <alignment vertical="center" wrapText="1"/>
    </xf>
    <xf numFmtId="37" fontId="3" fillId="5" borderId="1" xfId="0" applyNumberFormat="1" applyFont="1" applyFill="1" applyBorder="1" applyAlignment="1">
      <alignment horizontal="right" vertical="center" wrapText="1"/>
    </xf>
    <xf numFmtId="0" fontId="3" fillId="5" borderId="1" xfId="0" quotePrefix="1" applyFont="1" applyFill="1" applyBorder="1" applyAlignment="1">
      <alignment vertical="center" wrapText="1"/>
    </xf>
    <xf numFmtId="165" fontId="0" fillId="0" borderId="0" xfId="0" applyNumberFormat="1"/>
    <xf numFmtId="0" fontId="4" fillId="0" borderId="0" xfId="0" applyFont="1"/>
    <xf numFmtId="165" fontId="4" fillId="0" borderId="0" xfId="1" applyNumberFormat="1" applyFont="1"/>
    <xf numFmtId="38" fontId="7" fillId="6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0" fillId="7" borderId="0" xfId="0" applyFill="1"/>
    <xf numFmtId="49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right"/>
    </xf>
    <xf numFmtId="4" fontId="0" fillId="0" borderId="0" xfId="0" applyNumberFormat="1" applyAlignment="1">
      <alignment horizontal="right"/>
    </xf>
    <xf numFmtId="43" fontId="0" fillId="0" borderId="0" xfId="1" applyFont="1" applyAlignment="1">
      <alignment horizontal="left"/>
    </xf>
    <xf numFmtId="4" fontId="0" fillId="0" borderId="0" xfId="0" applyNumberFormat="1"/>
    <xf numFmtId="165" fontId="0" fillId="5" borderId="0" xfId="1" applyNumberFormat="1" applyFont="1" applyFill="1"/>
    <xf numFmtId="0" fontId="0" fillId="0" borderId="0" xfId="0" pivotButton="1"/>
    <xf numFmtId="165" fontId="0" fillId="5" borderId="0" xfId="0" applyNumberFormat="1" applyFill="1"/>
    <xf numFmtId="0" fontId="0" fillId="0" borderId="0" xfId="0" applyAlignment="1">
      <alignment horizontal="left"/>
    </xf>
    <xf numFmtId="37" fontId="3" fillId="0" borderId="1" xfId="0" applyNumberFormat="1" applyFont="1" applyBorder="1" applyAlignment="1">
      <alignment horizontal="left" vertical="center"/>
    </xf>
    <xf numFmtId="165" fontId="0" fillId="8" borderId="0" xfId="1" applyNumberFormat="1" applyFont="1" applyFill="1"/>
    <xf numFmtId="165" fontId="2" fillId="2" borderId="0" xfId="1" applyNumberFormat="1" applyFont="1" applyFill="1" applyBorder="1" applyAlignment="1" applyProtection="1">
      <alignment horizontal="center" vertical="center" wrapText="1"/>
    </xf>
    <xf numFmtId="165" fontId="3" fillId="0" borderId="0" xfId="1" applyNumberFormat="1" applyFont="1" applyBorder="1" applyAlignment="1">
      <alignment vertical="center" wrapText="1"/>
    </xf>
    <xf numFmtId="165" fontId="3" fillId="5" borderId="0" xfId="1" applyNumberFormat="1" applyFont="1" applyFill="1" applyBorder="1" applyAlignment="1">
      <alignment vertical="center" wrapText="1"/>
    </xf>
    <xf numFmtId="37" fontId="3" fillId="0" borderId="0" xfId="0" applyNumberFormat="1" applyFont="1" applyAlignment="1">
      <alignment horizontal="right" vertical="center" wrapText="1"/>
    </xf>
    <xf numFmtId="37" fontId="3" fillId="5" borderId="0" xfId="0" applyNumberFormat="1" applyFont="1" applyFill="1" applyAlignment="1">
      <alignment horizontal="right" vertical="center" wrapText="1"/>
    </xf>
    <xf numFmtId="14" fontId="3" fillId="0" borderId="0" xfId="1" applyNumberFormat="1" applyFont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>
      <alignment horizontal="center" vertical="center" wrapText="1"/>
    </xf>
    <xf numFmtId="165" fontId="11" fillId="2" borderId="1" xfId="1" applyNumberFormat="1" applyFont="1" applyFill="1" applyBorder="1" applyAlignment="1" applyProtection="1">
      <alignment horizontal="center" vertical="center" wrapText="1"/>
    </xf>
    <xf numFmtId="165" fontId="11" fillId="2" borderId="0" xfId="1" applyNumberFormat="1" applyFont="1" applyFill="1" applyBorder="1" applyAlignment="1" applyProtection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3" fillId="0" borderId="1" xfId="1" applyNumberFormat="1" applyFont="1" applyBorder="1" applyAlignment="1">
      <alignment horizontal="right" vertical="center" wrapText="1"/>
    </xf>
    <xf numFmtId="165" fontId="13" fillId="0" borderId="1" xfId="1" applyNumberFormat="1" applyFont="1" applyBorder="1" applyAlignment="1">
      <alignment vertical="center" wrapText="1"/>
    </xf>
    <xf numFmtId="14" fontId="13" fillId="0" borderId="0" xfId="1" applyNumberFormat="1" applyFont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14" fontId="13" fillId="5" borderId="1" xfId="0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right" vertical="center" wrapText="1"/>
    </xf>
    <xf numFmtId="165" fontId="13" fillId="5" borderId="1" xfId="1" applyNumberFormat="1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quotePrefix="1" applyFont="1" applyFill="1" applyBorder="1" applyAlignment="1">
      <alignment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165" fontId="13" fillId="3" borderId="1" xfId="1" applyNumberFormat="1" applyFont="1" applyFill="1" applyBorder="1" applyAlignment="1">
      <alignment horizontal="right" vertical="center" wrapText="1"/>
    </xf>
    <xf numFmtId="0" fontId="12" fillId="3" borderId="0" xfId="0" applyFont="1" applyFill="1"/>
    <xf numFmtId="14" fontId="12" fillId="0" borderId="0" xfId="0" applyNumberFormat="1" applyFont="1"/>
    <xf numFmtId="165" fontId="12" fillId="0" borderId="0" xfId="1" applyNumberFormat="1" applyFont="1"/>
    <xf numFmtId="165" fontId="13" fillId="0" borderId="0" xfId="1" applyNumberFormat="1" applyFont="1" applyBorder="1" applyAlignment="1">
      <alignment vertical="center" wrapText="1"/>
    </xf>
    <xf numFmtId="165" fontId="13" fillId="5" borderId="0" xfId="1" applyNumberFormat="1" applyFont="1" applyFill="1" applyBorder="1" applyAlignment="1">
      <alignment vertical="center" wrapText="1"/>
    </xf>
    <xf numFmtId="165" fontId="3" fillId="3" borderId="1" xfId="1" applyNumberFormat="1" applyFont="1" applyFill="1" applyBorder="1" applyAlignment="1">
      <alignment vertical="center" wrapText="1"/>
    </xf>
    <xf numFmtId="165" fontId="3" fillId="3" borderId="0" xfId="1" applyNumberFormat="1" applyFont="1" applyFill="1" applyBorder="1" applyAlignment="1">
      <alignment vertical="center" wrapText="1"/>
    </xf>
    <xf numFmtId="0" fontId="12" fillId="0" borderId="1" xfId="0" applyFont="1" applyBorder="1"/>
    <xf numFmtId="0" fontId="3" fillId="0" borderId="0" xfId="0" applyFont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165" fontId="3" fillId="0" borderId="0" xfId="1" applyNumberFormat="1" applyFont="1" applyBorder="1" applyAlignment="1">
      <alignment horizontal="right" vertical="center" wrapText="1"/>
    </xf>
    <xf numFmtId="0" fontId="12" fillId="9" borderId="1" xfId="0" applyFont="1" applyFill="1" applyBorder="1"/>
    <xf numFmtId="14" fontId="12" fillId="9" borderId="1" xfId="0" applyNumberFormat="1" applyFont="1" applyFill="1" applyBorder="1"/>
    <xf numFmtId="165" fontId="3" fillId="9" borderId="1" xfId="1" applyNumberFormat="1" applyFont="1" applyFill="1" applyBorder="1" applyAlignment="1">
      <alignment horizontal="right" vertical="center" wrapText="1"/>
    </xf>
    <xf numFmtId="165" fontId="12" fillId="9" borderId="1" xfId="1" applyNumberFormat="1" applyFont="1" applyFill="1" applyBorder="1"/>
    <xf numFmtId="0" fontId="12" fillId="3" borderId="1" xfId="0" applyFont="1" applyFill="1" applyBorder="1"/>
    <xf numFmtId="14" fontId="3" fillId="3" borderId="0" xfId="0" applyNumberFormat="1" applyFont="1" applyFill="1" applyAlignment="1">
      <alignment horizontal="center" vertical="center" wrapText="1"/>
    </xf>
    <xf numFmtId="14" fontId="13" fillId="0" borderId="1" xfId="1" applyNumberFormat="1" applyFont="1" applyBorder="1" applyAlignment="1">
      <alignment vertical="center" wrapText="1"/>
    </xf>
    <xf numFmtId="165" fontId="13" fillId="10" borderId="0" xfId="1" applyNumberFormat="1" applyFont="1" applyFill="1" applyBorder="1" applyAlignment="1">
      <alignment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/>
    <xf numFmtId="14" fontId="12" fillId="11" borderId="1" xfId="0" applyNumberFormat="1" applyFont="1" applyFill="1" applyBorder="1"/>
    <xf numFmtId="165" fontId="12" fillId="11" borderId="1" xfId="1" applyNumberFormat="1" applyFont="1" applyFill="1" applyBorder="1"/>
    <xf numFmtId="0" fontId="3" fillId="11" borderId="1" xfId="0" applyFont="1" applyFill="1" applyBorder="1" applyAlignment="1">
      <alignment vertical="center" wrapText="1"/>
    </xf>
    <xf numFmtId="14" fontId="3" fillId="11" borderId="1" xfId="0" applyNumberFormat="1" applyFont="1" applyFill="1" applyBorder="1" applyAlignment="1">
      <alignment horizontal="center" vertical="center" wrapText="1"/>
    </xf>
    <xf numFmtId="165" fontId="3" fillId="11" borderId="1" xfId="1" applyNumberFormat="1" applyFont="1" applyFill="1" applyBorder="1" applyAlignment="1">
      <alignment horizontal="right" vertical="center" wrapText="1"/>
    </xf>
    <xf numFmtId="37" fontId="3" fillId="11" borderId="1" xfId="0" applyNumberFormat="1" applyFont="1" applyFill="1" applyBorder="1" applyAlignment="1">
      <alignment horizontal="right" vertical="center" wrapText="1"/>
    </xf>
    <xf numFmtId="0" fontId="3" fillId="11" borderId="0" xfId="0" applyFont="1" applyFill="1" applyAlignment="1">
      <alignment horizontal="center" vertical="center" wrapText="1"/>
    </xf>
    <xf numFmtId="0" fontId="3" fillId="11" borderId="0" xfId="0" applyFont="1" applyFill="1" applyAlignment="1">
      <alignment vertical="center" wrapText="1"/>
    </xf>
    <xf numFmtId="14" fontId="3" fillId="11" borderId="0" xfId="0" applyNumberFormat="1" applyFont="1" applyFill="1" applyAlignment="1">
      <alignment horizontal="center" vertical="center" wrapText="1"/>
    </xf>
    <xf numFmtId="165" fontId="3" fillId="11" borderId="0" xfId="1" applyNumberFormat="1" applyFont="1" applyFill="1" applyBorder="1" applyAlignment="1">
      <alignment horizontal="right" vertical="center" wrapText="1"/>
    </xf>
    <xf numFmtId="37" fontId="3" fillId="11" borderId="0" xfId="0" applyNumberFormat="1" applyFont="1" applyFill="1" applyAlignment="1">
      <alignment horizontal="right" vertical="center" wrapText="1"/>
    </xf>
    <xf numFmtId="0" fontId="3" fillId="3" borderId="0" xfId="0" applyFont="1" applyFill="1" applyAlignment="1">
      <alignment vertical="center" wrapText="1"/>
    </xf>
    <xf numFmtId="165" fontId="3" fillId="3" borderId="0" xfId="1" applyNumberFormat="1" applyFont="1" applyFill="1" applyBorder="1" applyAlignment="1">
      <alignment horizontal="right" vertical="center" wrapText="1"/>
    </xf>
    <xf numFmtId="37" fontId="3" fillId="3" borderId="0" xfId="0" applyNumberFormat="1" applyFont="1" applyFill="1" applyAlignment="1">
      <alignment horizontal="right" vertical="center" wrapText="1"/>
    </xf>
    <xf numFmtId="37" fontId="3" fillId="3" borderId="1" xfId="0" applyNumberFormat="1" applyFont="1" applyFill="1" applyBorder="1" applyAlignment="1">
      <alignment horizontal="right" vertical="center" wrapText="1"/>
    </xf>
    <xf numFmtId="165" fontId="3" fillId="0" borderId="0" xfId="1" applyNumberFormat="1" applyFont="1" applyAlignment="1">
      <alignment horizontal="right" vertical="center" wrapText="1"/>
    </xf>
    <xf numFmtId="165" fontId="3" fillId="5" borderId="0" xfId="1" applyNumberFormat="1" applyFont="1" applyFill="1" applyAlignment="1">
      <alignment horizontal="right" vertical="center" wrapText="1"/>
    </xf>
    <xf numFmtId="14" fontId="12" fillId="3" borderId="0" xfId="0" applyNumberFormat="1" applyFont="1" applyFill="1"/>
    <xf numFmtId="165" fontId="12" fillId="3" borderId="0" xfId="1" applyNumberFormat="1" applyFont="1" applyFill="1"/>
    <xf numFmtId="14" fontId="12" fillId="3" borderId="1" xfId="0" applyNumberFormat="1" applyFont="1" applyFill="1" applyBorder="1"/>
    <xf numFmtId="165" fontId="12" fillId="3" borderId="1" xfId="1" applyNumberFormat="1" applyFont="1" applyFill="1" applyBorder="1"/>
    <xf numFmtId="14" fontId="11" fillId="2" borderId="0" xfId="1" applyNumberFormat="1" applyFont="1" applyFill="1" applyBorder="1" applyAlignment="1" applyProtection="1">
      <alignment horizontal="center" vertical="center" wrapText="1"/>
    </xf>
    <xf numFmtId="165" fontId="3" fillId="11" borderId="0" xfId="1" applyNumberFormat="1" applyFont="1" applyFill="1" applyAlignment="1">
      <alignment horizontal="center" vertical="center" wrapText="1"/>
    </xf>
    <xf numFmtId="0" fontId="12" fillId="5" borderId="0" xfId="0" applyFont="1" applyFill="1"/>
    <xf numFmtId="14" fontId="12" fillId="5" borderId="0" xfId="0" applyNumberFormat="1" applyFont="1" applyFill="1"/>
    <xf numFmtId="165" fontId="12" fillId="5" borderId="0" xfId="1" applyNumberFormat="1" applyFont="1" applyFill="1"/>
    <xf numFmtId="0" fontId="12" fillId="5" borderId="1" xfId="0" applyFont="1" applyFill="1" applyBorder="1"/>
    <xf numFmtId="0" fontId="3" fillId="0" borderId="0" xfId="0" applyFont="1" applyAlignment="1">
      <alignment horizontal="center" vertical="center" wrapText="1"/>
    </xf>
    <xf numFmtId="165" fontId="3" fillId="3" borderId="0" xfId="1" applyNumberFormat="1" applyFont="1" applyFill="1" applyAlignment="1">
      <alignment horizontal="center" vertical="center" wrapText="1"/>
    </xf>
    <xf numFmtId="165" fontId="13" fillId="0" borderId="0" xfId="1" applyNumberFormat="1" applyFont="1" applyBorder="1" applyAlignment="1">
      <alignment horizontal="right" vertical="center" wrapText="1"/>
    </xf>
    <xf numFmtId="165" fontId="13" fillId="5" borderId="0" xfId="1" applyNumberFormat="1" applyFont="1" applyFill="1" applyBorder="1" applyAlignment="1">
      <alignment horizontal="right" vertical="center" wrapText="1"/>
    </xf>
    <xf numFmtId="14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12" fillId="3" borderId="0" xfId="0" applyFont="1" applyFill="1" applyAlignment="1">
      <alignment vertical="center"/>
    </xf>
    <xf numFmtId="165" fontId="12" fillId="0" borderId="0" xfId="1" applyNumberFormat="1" applyFont="1" applyAlignment="1">
      <alignment vertical="center"/>
    </xf>
    <xf numFmtId="38" fontId="14" fillId="0" borderId="1" xfId="0" applyNumberFormat="1" applyFont="1" applyBorder="1" applyAlignment="1">
      <alignment horizontal="right" vertical="center" wrapText="1"/>
    </xf>
    <xf numFmtId="165" fontId="5" fillId="2" borderId="1" xfId="1" applyNumberFormat="1" applyFont="1" applyFill="1" applyBorder="1" applyAlignment="1">
      <alignment horizontal="center" vertical="center" wrapText="1"/>
    </xf>
    <xf numFmtId="38" fontId="5" fillId="0" borderId="1" xfId="0" applyNumberFormat="1" applyFont="1" applyBorder="1" applyAlignment="1">
      <alignment horizontal="right" vertical="center" wrapText="1"/>
    </xf>
    <xf numFmtId="165" fontId="16" fillId="0" borderId="0" xfId="1" applyNumberFormat="1" applyFont="1" applyAlignment="1">
      <alignment vertical="center"/>
    </xf>
    <xf numFmtId="38" fontId="3" fillId="3" borderId="1" xfId="0" applyNumberFormat="1" applyFont="1" applyFill="1" applyBorder="1" applyAlignment="1">
      <alignment horizontal="right" vertical="center" wrapText="1"/>
    </xf>
    <xf numFmtId="0" fontId="12" fillId="3" borderId="1" xfId="0" applyFont="1" applyFill="1" applyBorder="1" applyAlignment="1">
      <alignment vertical="center"/>
    </xf>
    <xf numFmtId="0" fontId="13" fillId="12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vertical="center" wrapText="1"/>
    </xf>
    <xf numFmtId="14" fontId="3" fillId="12" borderId="1" xfId="0" applyNumberFormat="1" applyFont="1" applyFill="1" applyBorder="1" applyAlignment="1">
      <alignment horizontal="center" vertical="center" wrapText="1"/>
    </xf>
    <xf numFmtId="38" fontId="3" fillId="12" borderId="1" xfId="0" applyNumberFormat="1" applyFont="1" applyFill="1" applyBorder="1" applyAlignment="1">
      <alignment horizontal="right" vertical="center" wrapText="1"/>
    </xf>
    <xf numFmtId="0" fontId="12" fillId="12" borderId="1" xfId="0" applyFont="1" applyFill="1" applyBorder="1" applyAlignment="1">
      <alignment vertical="center"/>
    </xf>
    <xf numFmtId="165" fontId="12" fillId="0" borderId="0" xfId="0" applyNumberFormat="1" applyFont="1"/>
    <xf numFmtId="0" fontId="15" fillId="0" borderId="0" xfId="0" applyFont="1"/>
    <xf numFmtId="14" fontId="5" fillId="2" borderId="1" xfId="0" applyNumberFormat="1" applyFont="1" applyFill="1" applyBorder="1" applyAlignment="1">
      <alignment horizontal="center" vertical="center" wrapText="1"/>
    </xf>
    <xf numFmtId="38" fontId="5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14" fontId="12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165" fontId="16" fillId="0" borderId="1" xfId="1" applyNumberFormat="1" applyFont="1" applyBorder="1" applyAlignment="1">
      <alignment vertical="center"/>
    </xf>
    <xf numFmtId="165" fontId="12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0" xfId="1" applyNumberFormat="1" applyFont="1" applyBorder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wrapText="1"/>
    </xf>
    <xf numFmtId="164" fontId="15" fillId="0" borderId="0" xfId="2" applyFont="1"/>
    <xf numFmtId="0" fontId="16" fillId="0" borderId="0" xfId="0" applyFont="1" applyAlignment="1">
      <alignment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wrapText="1"/>
    </xf>
    <xf numFmtId="164" fontId="15" fillId="0" borderId="0" xfId="0" applyNumberFormat="1" applyFont="1"/>
    <xf numFmtId="164" fontId="15" fillId="0" borderId="0" xfId="2" applyFont="1" applyAlignment="1">
      <alignment vertical="center"/>
    </xf>
    <xf numFmtId="0" fontId="15" fillId="0" borderId="0" xfId="0" applyFont="1" applyAlignment="1">
      <alignment horizontal="center" vertical="center"/>
    </xf>
    <xf numFmtId="164" fontId="16" fillId="12" borderId="0" xfId="2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vertical="center"/>
    </xf>
    <xf numFmtId="0" fontId="16" fillId="13" borderId="0" xfId="0" applyFont="1" applyFill="1" applyAlignment="1">
      <alignment wrapText="1"/>
    </xf>
    <xf numFmtId="164" fontId="16" fillId="0" borderId="0" xfId="2" applyFont="1" applyAlignment="1">
      <alignment vertical="center"/>
    </xf>
    <xf numFmtId="164" fontId="19" fillId="0" borderId="0" xfId="3" applyNumberFormat="1" applyFont="1" applyAlignment="1">
      <alignment vertical="center"/>
    </xf>
    <xf numFmtId="164" fontId="17" fillId="0" borderId="0" xfId="3" applyNumberFormat="1" applyAlignment="1">
      <alignment vertical="center"/>
    </xf>
    <xf numFmtId="164" fontId="16" fillId="0" borderId="0" xfId="0" applyNumberFormat="1" applyFont="1" applyAlignment="1">
      <alignment vertical="center"/>
    </xf>
    <xf numFmtId="164" fontId="20" fillId="0" borderId="0" xfId="2" applyFont="1" applyAlignment="1">
      <alignment vertical="center"/>
    </xf>
    <xf numFmtId="164" fontId="15" fillId="0" borderId="0" xfId="0" applyNumberFormat="1" applyFont="1" applyAlignment="1">
      <alignment vertical="center"/>
    </xf>
    <xf numFmtId="164" fontId="16" fillId="13" borderId="0" xfId="2" applyFont="1" applyFill="1" applyAlignment="1">
      <alignment vertical="center"/>
    </xf>
    <xf numFmtId="164" fontId="20" fillId="0" borderId="0" xfId="0" applyNumberFormat="1" applyFont="1" applyAlignment="1">
      <alignment vertical="center"/>
    </xf>
    <xf numFmtId="0" fontId="21" fillId="0" borderId="0" xfId="0" applyFont="1" applyAlignment="1">
      <alignment wrapText="1"/>
    </xf>
    <xf numFmtId="164" fontId="21" fillId="0" borderId="0" xfId="2" applyFont="1" applyAlignment="1">
      <alignment vertical="center"/>
    </xf>
    <xf numFmtId="0" fontId="21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164" fontId="15" fillId="0" borderId="0" xfId="2" applyFont="1" applyAlignment="1"/>
    <xf numFmtId="164" fontId="16" fillId="13" borderId="0" xfId="0" applyNumberFormat="1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wrapText="1"/>
    </xf>
    <xf numFmtId="164" fontId="16" fillId="3" borderId="0" xfId="0" applyNumberFormat="1" applyFont="1" applyFill="1" applyAlignment="1">
      <alignment vertical="center"/>
    </xf>
    <xf numFmtId="164" fontId="16" fillId="3" borderId="0" xfId="2" applyFont="1" applyFill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5" fillId="0" borderId="0" xfId="0" applyFont="1" applyAlignment="1">
      <alignment horizontal="center"/>
    </xf>
  </cellXfs>
  <cellStyles count="4">
    <cellStyle name="Comma" xfId="1" builtinId="3"/>
    <cellStyle name="Comma [0]" xfId="2" builtinId="6"/>
    <cellStyle name="Hyperlink" xfId="3" builtinId="8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numFmt numFmtId="4" formatCode="#,##0.00"/>
      <alignment horizontal="righ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166" formatCode="dd/mm/yyyy"/>
      <alignment horizontal="left" vertical="bottom" textRotation="0" wrapText="0" indent="0" justifyLastLine="0" shrinkToFit="0" readingOrder="0"/>
    </dxf>
    <dxf>
      <numFmt numFmtId="166" formatCode="dd/mm/yyyy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3" tint="0.749992370372631"/>
        </patternFill>
      </fill>
    </dxf>
    <dxf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ung\Downloads\aeon%20citi%202.xlsx" TargetMode="External"/><Relationship Id="rId1" Type="http://schemas.openxmlformats.org/officeDocument/2006/relationships/externalLinkPath" Target="file:///C:\Users\Hung\Downloads\aeon%20citi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sa"/>
      <sheetName val="Sheet1"/>
      <sheetName val="Sheet2-ok"/>
    </sheetNames>
    <sheetDataSet>
      <sheetData sheetId="0">
        <row r="3">
          <cell r="O3" t="str">
            <v>Mã đối chiếu</v>
          </cell>
        </row>
        <row r="4">
          <cell r="O4" t="str">
            <v>2022-29512</v>
          </cell>
        </row>
        <row r="5">
          <cell r="O5" t="str">
            <v>2022-29710</v>
          </cell>
        </row>
        <row r="6">
          <cell r="O6" t="str">
            <v>2022-36429</v>
          </cell>
        </row>
        <row r="7">
          <cell r="O7" t="str">
            <v>2022-39896</v>
          </cell>
        </row>
        <row r="8">
          <cell r="O8" t="str">
            <v>2022-42052</v>
          </cell>
        </row>
        <row r="9">
          <cell r="O9" t="str">
            <v>2022-45751</v>
          </cell>
        </row>
        <row r="10">
          <cell r="O10" t="str">
            <v>2022-46916</v>
          </cell>
        </row>
        <row r="11">
          <cell r="O11" t="str">
            <v>2022-48676</v>
          </cell>
        </row>
        <row r="12">
          <cell r="O12" t="str">
            <v>2022-49565</v>
          </cell>
        </row>
        <row r="13">
          <cell r="O13" t="str">
            <v>2022-51088</v>
          </cell>
        </row>
        <row r="14">
          <cell r="O14" t="str">
            <v>2022-55369</v>
          </cell>
        </row>
        <row r="15">
          <cell r="O15" t="str">
            <v>2022-31621</v>
          </cell>
        </row>
        <row r="16">
          <cell r="O16" t="str">
            <v>2022-35399</v>
          </cell>
        </row>
        <row r="17">
          <cell r="O17" t="str">
            <v>2022-40165</v>
          </cell>
        </row>
        <row r="18">
          <cell r="O18" t="str">
            <v>2022-45810</v>
          </cell>
        </row>
        <row r="19">
          <cell r="O19" t="str">
            <v>2022-48725</v>
          </cell>
        </row>
        <row r="20">
          <cell r="O20" t="str">
            <v>2022-49746</v>
          </cell>
        </row>
        <row r="21">
          <cell r="O21" t="str">
            <v>2022-51013</v>
          </cell>
        </row>
        <row r="22">
          <cell r="O22" t="str">
            <v>2022-54482</v>
          </cell>
        </row>
        <row r="23">
          <cell r="O23" t="str">
            <v>2022-29468</v>
          </cell>
        </row>
        <row r="24">
          <cell r="O24" t="str">
            <v>2022-29651</v>
          </cell>
        </row>
        <row r="25">
          <cell r="O25" t="str">
            <v>2022-34258</v>
          </cell>
        </row>
        <row r="26">
          <cell r="O26" t="str">
            <v>2022-37370</v>
          </cell>
        </row>
        <row r="27">
          <cell r="O27" t="str">
            <v>2022-41702</v>
          </cell>
        </row>
        <row r="28">
          <cell r="O28" t="str">
            <v>2022-45752</v>
          </cell>
        </row>
        <row r="29">
          <cell r="O29" t="str">
            <v>2022-47109</v>
          </cell>
        </row>
        <row r="30">
          <cell r="O30" t="str">
            <v>2022-48729</v>
          </cell>
        </row>
        <row r="31">
          <cell r="O31" t="str">
            <v>2022-50583</v>
          </cell>
        </row>
        <row r="32">
          <cell r="O32" t="str">
            <v>2022-53202</v>
          </cell>
        </row>
        <row r="33">
          <cell r="O33" t="str">
            <v>2022-55199</v>
          </cell>
        </row>
        <row r="34">
          <cell r="O34" t="str">
            <v>2022-57032</v>
          </cell>
        </row>
        <row r="35">
          <cell r="O35" t="str">
            <v>2022-28973</v>
          </cell>
        </row>
        <row r="36">
          <cell r="O36" t="str">
            <v>2022-29628</v>
          </cell>
        </row>
        <row r="37">
          <cell r="O37" t="str">
            <v>2022-31518</v>
          </cell>
        </row>
        <row r="38">
          <cell r="O38" t="str">
            <v>2022-35339</v>
          </cell>
        </row>
        <row r="39">
          <cell r="O39" t="str">
            <v>2022-37204</v>
          </cell>
        </row>
        <row r="40">
          <cell r="O40" t="str">
            <v>2022-42444</v>
          </cell>
        </row>
        <row r="41">
          <cell r="O41" t="str">
            <v>2022-45825</v>
          </cell>
        </row>
        <row r="42">
          <cell r="O42" t="str">
            <v>2022-47729</v>
          </cell>
        </row>
        <row r="43">
          <cell r="O43" t="str">
            <v>2022-50682</v>
          </cell>
        </row>
        <row r="44">
          <cell r="O44" t="str">
            <v>2022-52129</v>
          </cell>
        </row>
        <row r="45">
          <cell r="O45" t="str">
            <v>2022-55278</v>
          </cell>
        </row>
        <row r="46">
          <cell r="O46" t="str">
            <v>2022-29467</v>
          </cell>
        </row>
        <row r="47">
          <cell r="O47" t="str">
            <v>2022-31691</v>
          </cell>
        </row>
        <row r="48">
          <cell r="O48" t="str">
            <v>2022-37169</v>
          </cell>
        </row>
        <row r="49">
          <cell r="O49" t="str">
            <v>2022-37371</v>
          </cell>
        </row>
        <row r="50">
          <cell r="O50" t="str">
            <v>2022-44289</v>
          </cell>
        </row>
        <row r="51">
          <cell r="O51" t="str">
            <v>2022-46603</v>
          </cell>
        </row>
        <row r="52">
          <cell r="O52" t="str">
            <v>2022-47831</v>
          </cell>
        </row>
        <row r="53">
          <cell r="O53" t="str">
            <v>2022-49335</v>
          </cell>
        </row>
        <row r="54">
          <cell r="O54" t="str">
            <v>2022-51728</v>
          </cell>
        </row>
        <row r="55">
          <cell r="O55" t="str">
            <v>2022-53960</v>
          </cell>
        </row>
        <row r="56">
          <cell r="O56" t="str">
            <v>2022-56286</v>
          </cell>
        </row>
        <row r="57">
          <cell r="O57" t="str">
            <v>2022-57623</v>
          </cell>
        </row>
        <row r="58">
          <cell r="O58" t="str">
            <v>2022-29769</v>
          </cell>
        </row>
        <row r="59">
          <cell r="O59" t="str">
            <v>2022-34310</v>
          </cell>
        </row>
        <row r="60">
          <cell r="O60" t="str">
            <v>2022-38438</v>
          </cell>
        </row>
        <row r="61">
          <cell r="O61" t="str">
            <v>2022-42302</v>
          </cell>
        </row>
        <row r="62">
          <cell r="O62" t="str">
            <v>2022-44298</v>
          </cell>
        </row>
        <row r="63">
          <cell r="O63" t="str">
            <v>2022-45757</v>
          </cell>
        </row>
        <row r="64">
          <cell r="O64" t="str">
            <v>2022-48064</v>
          </cell>
        </row>
        <row r="65">
          <cell r="O65" t="str">
            <v>2022-48869</v>
          </cell>
        </row>
        <row r="66">
          <cell r="O66" t="str">
            <v>2022-49602</v>
          </cell>
        </row>
        <row r="67">
          <cell r="O67" t="str">
            <v>2022-54495</v>
          </cell>
        </row>
        <row r="68">
          <cell r="O68" t="str">
            <v>2022-56287</v>
          </cell>
        </row>
        <row r="69">
          <cell r="O69" t="str">
            <v>2022-31521</v>
          </cell>
        </row>
        <row r="70">
          <cell r="O70" t="str">
            <v>2022-36418</v>
          </cell>
        </row>
        <row r="71">
          <cell r="O71" t="str">
            <v>2022-37206</v>
          </cell>
        </row>
        <row r="72">
          <cell r="O72" t="str">
            <v>2022-45652</v>
          </cell>
        </row>
        <row r="73">
          <cell r="O73" t="str">
            <v>2022-46137</v>
          </cell>
        </row>
        <row r="74">
          <cell r="O74" t="str">
            <v>2022-48515</v>
          </cell>
        </row>
        <row r="75">
          <cell r="O75" t="str">
            <v>2022-52704</v>
          </cell>
        </row>
        <row r="76">
          <cell r="O76" t="str">
            <v>2022-56571</v>
          </cell>
        </row>
        <row r="77">
          <cell r="O77" t="str">
            <v>2022-29266</v>
          </cell>
        </row>
        <row r="78">
          <cell r="O78" t="str">
            <v>2022-29494</v>
          </cell>
        </row>
        <row r="79">
          <cell r="O79" t="str">
            <v>2022-29696</v>
          </cell>
        </row>
        <row r="80">
          <cell r="O80" t="str">
            <v>2022-31652</v>
          </cell>
        </row>
        <row r="81">
          <cell r="O81" t="str">
            <v>2022-34209</v>
          </cell>
        </row>
        <row r="82">
          <cell r="O82" t="str">
            <v>2022-36347</v>
          </cell>
        </row>
        <row r="83">
          <cell r="O83" t="str">
            <v>2022-39085</v>
          </cell>
        </row>
        <row r="84">
          <cell r="O84" t="str">
            <v>2022-40248</v>
          </cell>
        </row>
        <row r="85">
          <cell r="O85" t="str">
            <v>2022-42460</v>
          </cell>
        </row>
        <row r="86">
          <cell r="O86" t="str">
            <v>2022-44269</v>
          </cell>
        </row>
        <row r="87">
          <cell r="O87" t="str">
            <v>2022-45527</v>
          </cell>
        </row>
        <row r="88">
          <cell r="O88" t="str">
            <v>2022-46927</v>
          </cell>
        </row>
        <row r="89">
          <cell r="O89" t="str">
            <v>2022-47996</v>
          </cell>
        </row>
        <row r="90">
          <cell r="O90" t="str">
            <v>2022-48746</v>
          </cell>
        </row>
        <row r="91">
          <cell r="O91" t="str">
            <v>2022-49492</v>
          </cell>
        </row>
        <row r="92">
          <cell r="O92" t="str">
            <v>2022-50730</v>
          </cell>
        </row>
        <row r="93">
          <cell r="O93" t="str">
            <v>2022-51031</v>
          </cell>
        </row>
        <row r="94">
          <cell r="O94" t="str">
            <v>2022-54268</v>
          </cell>
        </row>
        <row r="95">
          <cell r="O95" t="str">
            <v>2022-55890</v>
          </cell>
        </row>
        <row r="96">
          <cell r="O96" t="str">
            <v>2022-56144</v>
          </cell>
        </row>
        <row r="97">
          <cell r="O97" t="str">
            <v>2022-57038</v>
          </cell>
        </row>
        <row r="98">
          <cell r="O98" t="str">
            <v>2022-37194</v>
          </cell>
        </row>
        <row r="99">
          <cell r="O99" t="str">
            <v>2022-40246</v>
          </cell>
        </row>
        <row r="100">
          <cell r="O100" t="str">
            <v>2022-42313</v>
          </cell>
        </row>
        <row r="101">
          <cell r="O101" t="str">
            <v>2022-45734</v>
          </cell>
        </row>
        <row r="102">
          <cell r="O102" t="str">
            <v>2022-45758</v>
          </cell>
        </row>
        <row r="103">
          <cell r="O103" t="str">
            <v>2022-47829</v>
          </cell>
        </row>
        <row r="104">
          <cell r="O104" t="str">
            <v>2022-48920</v>
          </cell>
        </row>
        <row r="105">
          <cell r="O105" t="str">
            <v>2022-50732</v>
          </cell>
        </row>
        <row r="106">
          <cell r="O106" t="str">
            <v>2022-53959</v>
          </cell>
        </row>
        <row r="107">
          <cell r="O107" t="str">
            <v>2022-55892</v>
          </cell>
        </row>
        <row r="108">
          <cell r="O108" t="str">
            <v>2022-29268</v>
          </cell>
        </row>
        <row r="109">
          <cell r="O109" t="str">
            <v>2022-34983</v>
          </cell>
        </row>
        <row r="110">
          <cell r="O110" t="str">
            <v>2022-37170</v>
          </cell>
        </row>
        <row r="111">
          <cell r="O111" t="str">
            <v>2022-45701</v>
          </cell>
        </row>
        <row r="112">
          <cell r="O112" t="str">
            <v>2022-45760</v>
          </cell>
        </row>
        <row r="113">
          <cell r="O113" t="str">
            <v>2022-47830</v>
          </cell>
        </row>
        <row r="114">
          <cell r="O114" t="str">
            <v>2022-51032</v>
          </cell>
        </row>
        <row r="115">
          <cell r="O115" t="str">
            <v>2022-56236</v>
          </cell>
        </row>
        <row r="116">
          <cell r="O116" t="str">
            <v>2022-29269</v>
          </cell>
        </row>
        <row r="117">
          <cell r="O117" t="str">
            <v>2022-34208</v>
          </cell>
        </row>
        <row r="118">
          <cell r="O118" t="str">
            <v>2022-38468</v>
          </cell>
        </row>
        <row r="119">
          <cell r="O119" t="str">
            <v>2022-45528</v>
          </cell>
        </row>
        <row r="120">
          <cell r="O120" t="str">
            <v>2022-45759</v>
          </cell>
        </row>
        <row r="121">
          <cell r="O121" t="str">
            <v>2022-49390</v>
          </cell>
        </row>
        <row r="122">
          <cell r="O122" t="str">
            <v>2022-50733</v>
          </cell>
        </row>
        <row r="123">
          <cell r="O123" t="str">
            <v>2022-55292</v>
          </cell>
        </row>
        <row r="124">
          <cell r="O124" t="str">
            <v>2022-55405</v>
          </cell>
        </row>
        <row r="125">
          <cell r="O125" t="str">
            <v>2022-56869</v>
          </cell>
        </row>
        <row r="126">
          <cell r="O126" t="str">
            <v>2022-29473</v>
          </cell>
        </row>
        <row r="127">
          <cell r="O127" t="str">
            <v>2022-34869</v>
          </cell>
        </row>
        <row r="128">
          <cell r="O128" t="str">
            <v>2022-37283</v>
          </cell>
        </row>
        <row r="129">
          <cell r="O129" t="str">
            <v>2022-44288</v>
          </cell>
        </row>
        <row r="130">
          <cell r="O130" t="str">
            <v>2022-45763</v>
          </cell>
        </row>
        <row r="131">
          <cell r="O131" t="str">
            <v>2022-47707</v>
          </cell>
        </row>
        <row r="132">
          <cell r="O132" t="str">
            <v>2022-49578</v>
          </cell>
        </row>
        <row r="133">
          <cell r="O133" t="str">
            <v>2022-50553</v>
          </cell>
        </row>
        <row r="134">
          <cell r="O134" t="str">
            <v>2022-51273</v>
          </cell>
        </row>
        <row r="135">
          <cell r="O135" t="str">
            <v>2022-55258</v>
          </cell>
        </row>
        <row r="136">
          <cell r="O136" t="str">
            <v>2022-55456</v>
          </cell>
        </row>
        <row r="137">
          <cell r="O137" t="str">
            <v>2022-56190</v>
          </cell>
        </row>
        <row r="138">
          <cell r="O138" t="str">
            <v>2022-34279</v>
          </cell>
        </row>
        <row r="139">
          <cell r="O139" t="str">
            <v>2022-36426</v>
          </cell>
        </row>
        <row r="140">
          <cell r="O140" t="str">
            <v>2022-42385</v>
          </cell>
        </row>
        <row r="141">
          <cell r="O141" t="str">
            <v>2022-44297</v>
          </cell>
        </row>
        <row r="142">
          <cell r="O142" t="str">
            <v>2022-45824</v>
          </cell>
        </row>
        <row r="143">
          <cell r="O143" t="str">
            <v>2022-46577</v>
          </cell>
        </row>
        <row r="144">
          <cell r="O144" t="str">
            <v>2022-47758</v>
          </cell>
        </row>
        <row r="145">
          <cell r="O145" t="str">
            <v>2022-51639</v>
          </cell>
        </row>
        <row r="146">
          <cell r="O146" t="str">
            <v>2022-52045</v>
          </cell>
        </row>
        <row r="147">
          <cell r="O147" t="str">
            <v>2022-56570</v>
          </cell>
        </row>
        <row r="148">
          <cell r="O148" t="str">
            <v>2022-29382</v>
          </cell>
        </row>
        <row r="149">
          <cell r="O149" t="str">
            <v>2022-34211</v>
          </cell>
        </row>
        <row r="150">
          <cell r="O150" t="str">
            <v>2022-44139</v>
          </cell>
        </row>
        <row r="151">
          <cell r="O151" t="str">
            <v>2022-45793</v>
          </cell>
        </row>
        <row r="152">
          <cell r="O152" t="str">
            <v>2022-46596</v>
          </cell>
        </row>
        <row r="153">
          <cell r="O153" t="str">
            <v>2022-47892</v>
          </cell>
        </row>
        <row r="154">
          <cell r="O154" t="str">
            <v>2022-50812</v>
          </cell>
        </row>
        <row r="155">
          <cell r="O155" t="str">
            <v>2022-55344</v>
          </cell>
        </row>
        <row r="156">
          <cell r="O156" t="str">
            <v>2022-29369</v>
          </cell>
        </row>
        <row r="157">
          <cell r="O157" t="str">
            <v>2022-29724</v>
          </cell>
        </row>
        <row r="158">
          <cell r="O158" t="str">
            <v>2022-34212</v>
          </cell>
        </row>
        <row r="159">
          <cell r="O159" t="str">
            <v>2022-36331</v>
          </cell>
        </row>
        <row r="160">
          <cell r="O160" t="str">
            <v>2022-37159</v>
          </cell>
        </row>
        <row r="161">
          <cell r="O161" t="str">
            <v>2022-42457</v>
          </cell>
        </row>
        <row r="162">
          <cell r="O162" t="str">
            <v>2022-45750</v>
          </cell>
        </row>
        <row r="163">
          <cell r="O163" t="str">
            <v>2022-48038</v>
          </cell>
        </row>
        <row r="164">
          <cell r="O164" t="str">
            <v>2022-50091</v>
          </cell>
        </row>
        <row r="165">
          <cell r="O165" t="str">
            <v>2022-50991</v>
          </cell>
        </row>
        <row r="166">
          <cell r="O166" t="str">
            <v>2022-54391</v>
          </cell>
        </row>
        <row r="167">
          <cell r="O167" t="str">
            <v>2022-54992</v>
          </cell>
        </row>
        <row r="168">
          <cell r="O168" t="str">
            <v>2022-56124</v>
          </cell>
        </row>
        <row r="169">
          <cell r="O169" t="str">
            <v>2022-57000</v>
          </cell>
        </row>
        <row r="170">
          <cell r="O170" t="str">
            <v>2022-22386</v>
          </cell>
        </row>
        <row r="171">
          <cell r="O171" t="str">
            <v>2022-7440</v>
          </cell>
        </row>
        <row r="172">
          <cell r="O172" t="str">
            <v>2022-10219</v>
          </cell>
        </row>
        <row r="173">
          <cell r="O173" t="str">
            <v>2022-10347</v>
          </cell>
        </row>
        <row r="174">
          <cell r="O174" t="str">
            <v>2022-12797</v>
          </cell>
        </row>
        <row r="175">
          <cell r="O175" t="str">
            <v>2022-13838</v>
          </cell>
        </row>
        <row r="176">
          <cell r="O176" t="str">
            <v>2022-936</v>
          </cell>
        </row>
        <row r="177">
          <cell r="O177" t="str">
            <v>2022-4106</v>
          </cell>
        </row>
        <row r="178">
          <cell r="O178" t="str">
            <v>2022-7303</v>
          </cell>
        </row>
        <row r="179">
          <cell r="O179" t="str">
            <v>2022-10406</v>
          </cell>
        </row>
        <row r="180">
          <cell r="O180" t="str">
            <v>2022-12946</v>
          </cell>
        </row>
        <row r="181">
          <cell r="O181" t="str">
            <v>2022-14416</v>
          </cell>
        </row>
        <row r="182">
          <cell r="O182" t="str">
            <v>2022-18122</v>
          </cell>
        </row>
        <row r="183">
          <cell r="O183" t="str">
            <v>2022-23052</v>
          </cell>
        </row>
        <row r="184">
          <cell r="O184" t="str">
            <v>2022-26155</v>
          </cell>
        </row>
        <row r="185">
          <cell r="O185" t="str">
            <v>2022-27527</v>
          </cell>
        </row>
        <row r="186">
          <cell r="O186" t="str">
            <v>2022-42447</v>
          </cell>
        </row>
        <row r="187">
          <cell r="O187" t="str">
            <v>2022-7014</v>
          </cell>
        </row>
        <row r="188">
          <cell r="O188" t="str">
            <v>2022-10777</v>
          </cell>
        </row>
        <row r="189">
          <cell r="O189" t="str">
            <v>2022-6853</v>
          </cell>
        </row>
        <row r="190">
          <cell r="O190" t="str">
            <v>2022-7178</v>
          </cell>
        </row>
        <row r="191">
          <cell r="O191" t="str">
            <v>2022-9704</v>
          </cell>
        </row>
        <row r="192">
          <cell r="O192" t="str">
            <v>2022-10304</v>
          </cell>
        </row>
        <row r="193">
          <cell r="O193" t="str">
            <v>2022-10722</v>
          </cell>
        </row>
        <row r="194">
          <cell r="O194" t="str">
            <v>2022-469</v>
          </cell>
        </row>
        <row r="195">
          <cell r="O195" t="str">
            <v>2022-6262</v>
          </cell>
        </row>
        <row r="196">
          <cell r="O196" t="str">
            <v>2022-6684</v>
          </cell>
        </row>
        <row r="197">
          <cell r="O197" t="str">
            <v>2022-6708</v>
          </cell>
        </row>
        <row r="198">
          <cell r="O198" t="str">
            <v>2022-6902</v>
          </cell>
        </row>
        <row r="199">
          <cell r="O199" t="str">
            <v>2022-6903</v>
          </cell>
        </row>
        <row r="200">
          <cell r="O200" t="str">
            <v>2022-7162</v>
          </cell>
        </row>
        <row r="201">
          <cell r="O201" t="str">
            <v>2022-7167</v>
          </cell>
        </row>
        <row r="202">
          <cell r="O202" t="str">
            <v>2022-7169</v>
          </cell>
        </row>
        <row r="203">
          <cell r="O203" t="str">
            <v>2022-7170</v>
          </cell>
        </row>
        <row r="204">
          <cell r="O204" t="str">
            <v>2022-7174</v>
          </cell>
        </row>
        <row r="205">
          <cell r="O205" t="str">
            <v>2022-7451</v>
          </cell>
        </row>
        <row r="206">
          <cell r="O206" t="str">
            <v>2022-7452</v>
          </cell>
        </row>
        <row r="207">
          <cell r="O207" t="str">
            <v>2022-7700</v>
          </cell>
        </row>
        <row r="208">
          <cell r="O208" t="str">
            <v>2022-8632</v>
          </cell>
        </row>
        <row r="209">
          <cell r="O209" t="str">
            <v>2022-8637</v>
          </cell>
        </row>
        <row r="210">
          <cell r="O210" t="str">
            <v>2022-8878</v>
          </cell>
        </row>
        <row r="211">
          <cell r="O211" t="str">
            <v>2022-8879</v>
          </cell>
        </row>
        <row r="212">
          <cell r="O212" t="str">
            <v>2022-8933</v>
          </cell>
        </row>
        <row r="213">
          <cell r="O213" t="str">
            <v>2022-8935</v>
          </cell>
        </row>
        <row r="214">
          <cell r="O214" t="str">
            <v>2022-9712</v>
          </cell>
        </row>
        <row r="215">
          <cell r="O215" t="str">
            <v>2022-9713</v>
          </cell>
        </row>
        <row r="216">
          <cell r="O216" t="str">
            <v>2022-9720</v>
          </cell>
        </row>
        <row r="217">
          <cell r="O217" t="str">
            <v>2022-10247</v>
          </cell>
        </row>
        <row r="218">
          <cell r="O218" t="str">
            <v>2022-10348</v>
          </cell>
        </row>
        <row r="219">
          <cell r="O219" t="str">
            <v>2022-10354</v>
          </cell>
        </row>
        <row r="220">
          <cell r="O220" t="str">
            <v>2022-10407</v>
          </cell>
        </row>
        <row r="221">
          <cell r="O221" t="str">
            <v>2022-10432</v>
          </cell>
        </row>
        <row r="222">
          <cell r="O222" t="str">
            <v>2022-10433</v>
          </cell>
        </row>
        <row r="223">
          <cell r="O223" t="str">
            <v>2022-10460</v>
          </cell>
        </row>
        <row r="224">
          <cell r="O224" t="str">
            <v>2022-10471</v>
          </cell>
        </row>
        <row r="225">
          <cell r="O225" t="str">
            <v>2022-10478</v>
          </cell>
        </row>
        <row r="226">
          <cell r="O226" t="str">
            <v>2022-10486</v>
          </cell>
        </row>
        <row r="227">
          <cell r="O227" t="str">
            <v>2022-10657</v>
          </cell>
        </row>
        <row r="228">
          <cell r="O228" t="str">
            <v>2022-10652</v>
          </cell>
        </row>
        <row r="229">
          <cell r="O229" t="str">
            <v>2022-10690</v>
          </cell>
        </row>
        <row r="230">
          <cell r="O230" t="str">
            <v>2022-10685</v>
          </cell>
        </row>
        <row r="231">
          <cell r="O231" t="str">
            <v>2022-10681</v>
          </cell>
        </row>
        <row r="232">
          <cell r="O232" t="str">
            <v>2022-10756</v>
          </cell>
        </row>
        <row r="233">
          <cell r="O233" t="str">
            <v>2022-11247</v>
          </cell>
        </row>
        <row r="234">
          <cell r="O234" t="str">
            <v>2022-11487</v>
          </cell>
        </row>
        <row r="235">
          <cell r="O235" t="str">
            <v>2022-12713</v>
          </cell>
        </row>
        <row r="236">
          <cell r="O236" t="str">
            <v>2022-12774</v>
          </cell>
        </row>
        <row r="237">
          <cell r="O237" t="str">
            <v>2022-12828</v>
          </cell>
        </row>
        <row r="238">
          <cell r="O238" t="str">
            <v>2022-12834</v>
          </cell>
        </row>
        <row r="239">
          <cell r="O239" t="str">
            <v>2022-13083</v>
          </cell>
        </row>
        <row r="240">
          <cell r="O240" t="str">
            <v>2022-13246</v>
          </cell>
        </row>
        <row r="241">
          <cell r="O241" t="str">
            <v>2022-13248</v>
          </cell>
        </row>
        <row r="242">
          <cell r="O242" t="str">
            <v>2022-13299</v>
          </cell>
        </row>
        <row r="243">
          <cell r="O243" t="str">
            <v>2022-13306</v>
          </cell>
        </row>
        <row r="244">
          <cell r="O244" t="str">
            <v>2022-13842</v>
          </cell>
        </row>
        <row r="245">
          <cell r="O245" t="str">
            <v>2022-13846</v>
          </cell>
        </row>
        <row r="246">
          <cell r="O246" t="str">
            <v>2022-13847</v>
          </cell>
        </row>
        <row r="247">
          <cell r="O247" t="str">
            <v>2022-14313</v>
          </cell>
        </row>
        <row r="248">
          <cell r="O248" t="str">
            <v>2022-14314</v>
          </cell>
        </row>
        <row r="249">
          <cell r="O249" t="str">
            <v>2022-14320</v>
          </cell>
        </row>
        <row r="250">
          <cell r="O250" t="str">
            <v>2022-14351</v>
          </cell>
        </row>
        <row r="251">
          <cell r="O251" t="str">
            <v>2022-14883</v>
          </cell>
        </row>
        <row r="252">
          <cell r="O252" t="str">
            <v>2022-30</v>
          </cell>
        </row>
        <row r="253">
          <cell r="O253" t="str">
            <v>2022-246</v>
          </cell>
        </row>
        <row r="254">
          <cell r="O254" t="str">
            <v>2022-254</v>
          </cell>
        </row>
        <row r="255">
          <cell r="O255" t="str">
            <v>2022-255</v>
          </cell>
        </row>
        <row r="256">
          <cell r="O256" t="str">
            <v>2022-909</v>
          </cell>
        </row>
        <row r="257">
          <cell r="O257" t="str">
            <v>2022-914</v>
          </cell>
        </row>
        <row r="258">
          <cell r="O258" t="str">
            <v>2022-916</v>
          </cell>
        </row>
        <row r="259">
          <cell r="O259" t="str">
            <v>2022-1701</v>
          </cell>
        </row>
        <row r="260">
          <cell r="O260" t="str">
            <v>2022-1702</v>
          </cell>
        </row>
        <row r="261">
          <cell r="O261" t="str">
            <v>2022-1704</v>
          </cell>
        </row>
        <row r="262">
          <cell r="O262" t="str">
            <v>2022-1723</v>
          </cell>
        </row>
        <row r="263">
          <cell r="O263" t="str">
            <v>2022-1775</v>
          </cell>
        </row>
        <row r="264">
          <cell r="O264" t="str">
            <v>2022-1782</v>
          </cell>
        </row>
        <row r="265">
          <cell r="O265" t="str">
            <v>2022-1855</v>
          </cell>
        </row>
        <row r="266">
          <cell r="O266" t="str">
            <v>2022-3248</v>
          </cell>
        </row>
        <row r="267">
          <cell r="O267" t="str">
            <v>2022-3257</v>
          </cell>
        </row>
        <row r="268">
          <cell r="O268" t="str">
            <v>2022-3258</v>
          </cell>
        </row>
        <row r="269">
          <cell r="O269" t="str">
            <v>2022-3260</v>
          </cell>
        </row>
        <row r="270">
          <cell r="O270" t="str">
            <v>2022-3262</v>
          </cell>
        </row>
        <row r="271">
          <cell r="O271" t="str">
            <v>2022-4372</v>
          </cell>
        </row>
        <row r="272">
          <cell r="O272" t="str">
            <v>2022-4441</v>
          </cell>
        </row>
        <row r="273">
          <cell r="O273" t="str">
            <v>2022-4493</v>
          </cell>
        </row>
        <row r="274">
          <cell r="O274" t="str">
            <v>2022-4490</v>
          </cell>
        </row>
        <row r="275">
          <cell r="O275" t="str">
            <v>2022-4668</v>
          </cell>
        </row>
        <row r="276">
          <cell r="O276" t="str">
            <v>2022-5080</v>
          </cell>
        </row>
        <row r="277">
          <cell r="O277" t="str">
            <v>2022-5101</v>
          </cell>
        </row>
        <row r="278">
          <cell r="O278" t="str">
            <v>2022-5279</v>
          </cell>
        </row>
        <row r="279">
          <cell r="O279" t="str">
            <v>2022-5280</v>
          </cell>
        </row>
        <row r="280">
          <cell r="O280" t="str">
            <v>2022-6013</v>
          </cell>
        </row>
        <row r="281">
          <cell r="O281" t="str">
            <v>2022-6015</v>
          </cell>
        </row>
        <row r="282">
          <cell r="O282" t="str">
            <v>2022-6023</v>
          </cell>
        </row>
        <row r="283">
          <cell r="O283" t="str">
            <v>2022-6209</v>
          </cell>
        </row>
        <row r="284">
          <cell r="O284" t="str">
            <v>2022-6262</v>
          </cell>
        </row>
        <row r="285">
          <cell r="O285" t="str">
            <v>2022-6743</v>
          </cell>
        </row>
        <row r="286">
          <cell r="O286" t="str">
            <v>2022-7081</v>
          </cell>
        </row>
        <row r="287">
          <cell r="O287" t="str">
            <v>2022-8449</v>
          </cell>
        </row>
        <row r="288">
          <cell r="O288" t="str">
            <v>2022-8827</v>
          </cell>
        </row>
        <row r="289">
          <cell r="O289" t="str">
            <v>2022-9168</v>
          </cell>
        </row>
        <row r="290">
          <cell r="O290" t="str">
            <v>2022-9261</v>
          </cell>
        </row>
        <row r="291">
          <cell r="O291" t="str">
            <v>2022-9268</v>
          </cell>
        </row>
        <row r="292">
          <cell r="O292" t="str">
            <v>2022-9504</v>
          </cell>
        </row>
        <row r="293">
          <cell r="O293" t="str">
            <v>2022-9900</v>
          </cell>
        </row>
        <row r="294">
          <cell r="O294" t="str">
            <v>2022-9901</v>
          </cell>
        </row>
        <row r="295">
          <cell r="O295" t="str">
            <v>2022-9902</v>
          </cell>
        </row>
        <row r="296">
          <cell r="O296" t="str">
            <v>2022-10235</v>
          </cell>
        </row>
        <row r="297">
          <cell r="O297" t="str">
            <v>2022-10236</v>
          </cell>
        </row>
        <row r="298">
          <cell r="O298" t="str">
            <v>2022-10414</v>
          </cell>
        </row>
        <row r="299">
          <cell r="O299" t="str">
            <v>2022-10415</v>
          </cell>
        </row>
        <row r="300">
          <cell r="O300" t="str">
            <v>2022-10416</v>
          </cell>
        </row>
        <row r="301">
          <cell r="O301" t="str">
            <v>2022-10419</v>
          </cell>
        </row>
        <row r="302">
          <cell r="O302" t="str">
            <v>2022-10420</v>
          </cell>
        </row>
        <row r="303">
          <cell r="O303" t="str">
            <v>2022-10544</v>
          </cell>
        </row>
        <row r="304">
          <cell r="O304" t="str">
            <v>2022-11395</v>
          </cell>
        </row>
        <row r="305">
          <cell r="O305" t="str">
            <v>2022-11396</v>
          </cell>
        </row>
        <row r="306">
          <cell r="O306" t="str">
            <v>2022-11397</v>
          </cell>
        </row>
        <row r="307">
          <cell r="O307" t="str">
            <v>2022-11402</v>
          </cell>
        </row>
        <row r="308">
          <cell r="O308" t="str">
            <v>2022-11598</v>
          </cell>
        </row>
        <row r="309">
          <cell r="O309" t="str">
            <v>2022-11599</v>
          </cell>
        </row>
        <row r="310">
          <cell r="O310" t="str">
            <v>2022-11685</v>
          </cell>
        </row>
        <row r="311">
          <cell r="O311" t="str">
            <v>2022-11943</v>
          </cell>
        </row>
        <row r="312">
          <cell r="O312" t="str">
            <v>2022-12086</v>
          </cell>
        </row>
        <row r="313">
          <cell r="O313" t="str">
            <v>2022-12384</v>
          </cell>
        </row>
        <row r="314">
          <cell r="O314" t="str">
            <v>2022-12394</v>
          </cell>
        </row>
        <row r="315">
          <cell r="O315" t="str">
            <v>2022-12469</v>
          </cell>
        </row>
        <row r="316">
          <cell r="O316" t="str">
            <v>2022-13119</v>
          </cell>
        </row>
        <row r="317">
          <cell r="O317" t="str">
            <v>2022-13277</v>
          </cell>
        </row>
        <row r="318">
          <cell r="O318" t="str">
            <v>2022-13292</v>
          </cell>
        </row>
        <row r="319">
          <cell r="O319" t="str">
            <v>2022-13431</v>
          </cell>
        </row>
        <row r="320">
          <cell r="O320" t="str">
            <v>2022-13434</v>
          </cell>
        </row>
        <row r="321">
          <cell r="O321" t="str">
            <v>2022-13436</v>
          </cell>
        </row>
        <row r="322">
          <cell r="O322" t="str">
            <v>2022-13493</v>
          </cell>
        </row>
        <row r="323">
          <cell r="O323" t="str">
            <v>2022-13543</v>
          </cell>
        </row>
        <row r="324">
          <cell r="O324" t="str">
            <v>2022-13725</v>
          </cell>
        </row>
        <row r="325">
          <cell r="O325" t="str">
            <v>2022-13747</v>
          </cell>
        </row>
        <row r="326">
          <cell r="O326" t="str">
            <v>2022-14178</v>
          </cell>
        </row>
        <row r="327">
          <cell r="O327" t="str">
            <v>2022-14179</v>
          </cell>
        </row>
        <row r="328">
          <cell r="O328" t="str">
            <v>2022-14181</v>
          </cell>
        </row>
        <row r="329">
          <cell r="O329" t="str">
            <v>2022-14420</v>
          </cell>
        </row>
        <row r="330">
          <cell r="O330" t="str">
            <v>2022-14699</v>
          </cell>
        </row>
        <row r="331">
          <cell r="O331" t="str">
            <v>2022-14744</v>
          </cell>
        </row>
        <row r="332">
          <cell r="O332" t="str">
            <v>2022-14751</v>
          </cell>
        </row>
        <row r="333">
          <cell r="O333" t="str">
            <v>2022-15238</v>
          </cell>
        </row>
        <row r="334">
          <cell r="O334" t="str">
            <v>2022-15707</v>
          </cell>
        </row>
        <row r="335">
          <cell r="O335" t="str">
            <v>2022-15755</v>
          </cell>
        </row>
        <row r="336">
          <cell r="O336" t="str">
            <v>2022-16148</v>
          </cell>
        </row>
        <row r="337">
          <cell r="O337" t="str">
            <v>2022-16473</v>
          </cell>
        </row>
        <row r="338">
          <cell r="O338" t="str">
            <v>2022-16556</v>
          </cell>
        </row>
        <row r="339">
          <cell r="O339" t="str">
            <v>2022-16703</v>
          </cell>
        </row>
        <row r="340">
          <cell r="O340" t="str">
            <v>2022-16704</v>
          </cell>
        </row>
        <row r="341">
          <cell r="O341" t="str">
            <v>2022-16706</v>
          </cell>
        </row>
        <row r="342">
          <cell r="O342" t="str">
            <v>2022-17147</v>
          </cell>
        </row>
        <row r="343">
          <cell r="O343" t="str">
            <v>2022-17598</v>
          </cell>
        </row>
        <row r="344">
          <cell r="O344" t="str">
            <v>2022-17600</v>
          </cell>
        </row>
        <row r="345">
          <cell r="O345" t="str">
            <v>2022-17610</v>
          </cell>
        </row>
        <row r="346">
          <cell r="O346" t="str">
            <v>2022-17715</v>
          </cell>
        </row>
        <row r="347">
          <cell r="O347" t="str">
            <v>2022-18145</v>
          </cell>
        </row>
        <row r="348">
          <cell r="O348" t="str">
            <v>2022-18262</v>
          </cell>
        </row>
        <row r="349">
          <cell r="O349" t="str">
            <v>2022-18263</v>
          </cell>
        </row>
        <row r="350">
          <cell r="O350" t="str">
            <v>2022-18359</v>
          </cell>
        </row>
        <row r="351">
          <cell r="O351" t="str">
            <v>2022-18626</v>
          </cell>
        </row>
        <row r="352">
          <cell r="O352" t="str">
            <v>2022-19073</v>
          </cell>
        </row>
        <row r="353">
          <cell r="O353" t="str">
            <v>2022-19078</v>
          </cell>
        </row>
        <row r="354">
          <cell r="O354" t="str">
            <v>2022-19638</v>
          </cell>
        </row>
        <row r="355">
          <cell r="O355" t="str">
            <v>2022-19418</v>
          </cell>
        </row>
        <row r="356">
          <cell r="O356" t="str">
            <v>2022-19420</v>
          </cell>
        </row>
        <row r="357">
          <cell r="O357" t="str">
            <v>2022-19735</v>
          </cell>
        </row>
        <row r="358">
          <cell r="O358" t="str">
            <v>2022-20398</v>
          </cell>
        </row>
        <row r="359">
          <cell r="O359" t="str">
            <v>2022-20606</v>
          </cell>
        </row>
        <row r="360">
          <cell r="O360" t="str">
            <v>2022-20613</v>
          </cell>
        </row>
        <row r="361">
          <cell r="O361" t="str">
            <v>2022-20620</v>
          </cell>
        </row>
        <row r="362">
          <cell r="O362" t="str">
            <v>2022-20852</v>
          </cell>
        </row>
        <row r="363">
          <cell r="O363" t="str">
            <v>2022-20853</v>
          </cell>
        </row>
        <row r="364">
          <cell r="O364" t="str">
            <v>2022-21130</v>
          </cell>
        </row>
        <row r="365">
          <cell r="O365" t="str">
            <v>2022-21287</v>
          </cell>
        </row>
        <row r="366">
          <cell r="O366" t="str">
            <v>2022-21296</v>
          </cell>
        </row>
        <row r="367">
          <cell r="O367" t="str">
            <v>2022-21726</v>
          </cell>
        </row>
        <row r="368">
          <cell r="O368" t="str">
            <v>2022-22103</v>
          </cell>
        </row>
        <row r="369">
          <cell r="O369" t="str">
            <v>2022-22715</v>
          </cell>
        </row>
        <row r="370">
          <cell r="O370" t="str">
            <v>2022-23082</v>
          </cell>
        </row>
        <row r="371">
          <cell r="O371" t="str">
            <v>2022-23405</v>
          </cell>
        </row>
        <row r="372">
          <cell r="O372" t="str">
            <v>2022-23419</v>
          </cell>
        </row>
        <row r="373">
          <cell r="O373" t="str">
            <v>2022-23466</v>
          </cell>
        </row>
        <row r="374">
          <cell r="O374" t="str">
            <v>2022-23469</v>
          </cell>
        </row>
        <row r="375">
          <cell r="O375" t="str">
            <v>2022-23685</v>
          </cell>
        </row>
        <row r="376">
          <cell r="O376" t="str">
            <v>2022-24229</v>
          </cell>
        </row>
        <row r="377">
          <cell r="O377" t="str">
            <v>2022-24248</v>
          </cell>
        </row>
        <row r="378">
          <cell r="O378" t="str">
            <v>2022-24249</v>
          </cell>
        </row>
        <row r="379">
          <cell r="O379" t="str">
            <v>2022-24301</v>
          </cell>
        </row>
        <row r="380">
          <cell r="O380" t="str">
            <v>2022-24357</v>
          </cell>
        </row>
        <row r="381">
          <cell r="O381" t="str">
            <v>2022-24358</v>
          </cell>
        </row>
        <row r="382">
          <cell r="O382" t="str">
            <v>2022-24359</v>
          </cell>
        </row>
        <row r="383">
          <cell r="O383" t="str">
            <v>2022-25964</v>
          </cell>
        </row>
        <row r="384">
          <cell r="O384" t="str">
            <v>2022-26058</v>
          </cell>
        </row>
        <row r="385">
          <cell r="O385" t="str">
            <v>2022-26064</v>
          </cell>
        </row>
        <row r="386">
          <cell r="O386" t="str">
            <v>2022-26242</v>
          </cell>
        </row>
        <row r="387">
          <cell r="O387" t="str">
            <v>2022-26245</v>
          </cell>
        </row>
        <row r="388">
          <cell r="O388" t="str">
            <v>2022-26348</v>
          </cell>
        </row>
        <row r="389">
          <cell r="O389" t="str">
            <v>2022-27273</v>
          </cell>
        </row>
        <row r="390">
          <cell r="O390" t="str">
            <v>2022-27284</v>
          </cell>
        </row>
        <row r="391">
          <cell r="O391" t="str">
            <v>2022-27363</v>
          </cell>
        </row>
        <row r="392">
          <cell r="O392" t="str">
            <v>2022-27421</v>
          </cell>
        </row>
        <row r="393">
          <cell r="O393" t="str">
            <v>2022-27422</v>
          </cell>
        </row>
        <row r="394">
          <cell r="O394" t="str">
            <v>2022-27423</v>
          </cell>
        </row>
        <row r="395">
          <cell r="O395" t="str">
            <v>2022-27447</v>
          </cell>
        </row>
        <row r="396">
          <cell r="O396" t="str">
            <v>2022-28843</v>
          </cell>
        </row>
        <row r="397">
          <cell r="O397" t="str">
            <v>2023-501</v>
          </cell>
        </row>
        <row r="398">
          <cell r="O398" t="str">
            <v>2023-1724</v>
          </cell>
        </row>
        <row r="399">
          <cell r="O399" t="str">
            <v>2023-1723</v>
          </cell>
        </row>
        <row r="400">
          <cell r="O400" t="str">
            <v>2023-3878</v>
          </cell>
        </row>
        <row r="401">
          <cell r="O401" t="str">
            <v>2023-11309</v>
          </cell>
        </row>
        <row r="402">
          <cell r="O402" t="str">
            <v>2023-17443</v>
          </cell>
        </row>
        <row r="403">
          <cell r="O403" t="str">
            <v>2023-21093</v>
          </cell>
        </row>
        <row r="404">
          <cell r="O404" t="str">
            <v>2023-25240</v>
          </cell>
        </row>
        <row r="405">
          <cell r="O405" t="str">
            <v>2023-41836</v>
          </cell>
        </row>
        <row r="406">
          <cell r="O406" t="str">
            <v>2023-43943</v>
          </cell>
        </row>
        <row r="407">
          <cell r="O407" t="str">
            <v>2023-47778</v>
          </cell>
        </row>
        <row r="408">
          <cell r="O408" t="str">
            <v>2023-49901</v>
          </cell>
        </row>
        <row r="409">
          <cell r="O409" t="str">
            <v>2023-59161</v>
          </cell>
        </row>
        <row r="410">
          <cell r="O410" t="str">
            <v>2023-63097</v>
          </cell>
        </row>
        <row r="411">
          <cell r="O411" t="str">
            <v>2023-177</v>
          </cell>
        </row>
        <row r="412">
          <cell r="O412" t="str">
            <v>2023-192</v>
          </cell>
        </row>
        <row r="413">
          <cell r="O413" t="str">
            <v>2023-193</v>
          </cell>
        </row>
        <row r="414">
          <cell r="O414" t="str">
            <v>2023-194</v>
          </cell>
        </row>
        <row r="415">
          <cell r="O415" t="str">
            <v>2023-195</v>
          </cell>
        </row>
        <row r="416">
          <cell r="O416" t="str">
            <v>2023-392</v>
          </cell>
        </row>
        <row r="417">
          <cell r="O417" t="str">
            <v>2023-766</v>
          </cell>
        </row>
        <row r="418">
          <cell r="O418" t="str">
            <v>2023-767</v>
          </cell>
        </row>
        <row r="419">
          <cell r="O419" t="str">
            <v>2023-769</v>
          </cell>
        </row>
        <row r="420">
          <cell r="O420" t="str">
            <v>2023-1416</v>
          </cell>
        </row>
        <row r="421">
          <cell r="O421" t="str">
            <v>2023-1721</v>
          </cell>
        </row>
        <row r="422">
          <cell r="O422" t="str">
            <v>2023-1557</v>
          </cell>
        </row>
        <row r="423">
          <cell r="O423" t="str">
            <v>2023-1651</v>
          </cell>
        </row>
        <row r="424">
          <cell r="O424" t="str">
            <v>2023-1653</v>
          </cell>
        </row>
        <row r="425">
          <cell r="O425" t="str">
            <v>2023-1760</v>
          </cell>
        </row>
        <row r="426">
          <cell r="O426" t="str">
            <v>2023-1822</v>
          </cell>
        </row>
        <row r="427">
          <cell r="O427" t="str">
            <v>2023-1798</v>
          </cell>
        </row>
        <row r="428">
          <cell r="O428" t="str">
            <v>2023-1811</v>
          </cell>
        </row>
        <row r="429">
          <cell r="O429" t="str">
            <v>2023-3921</v>
          </cell>
        </row>
        <row r="430">
          <cell r="O430" t="str">
            <v>2023-2961</v>
          </cell>
        </row>
        <row r="431">
          <cell r="O431" t="str">
            <v>2023-3076</v>
          </cell>
        </row>
        <row r="432">
          <cell r="O432" t="str">
            <v>2023-3562</v>
          </cell>
        </row>
        <row r="433">
          <cell r="O433" t="str">
            <v>2023-3563</v>
          </cell>
        </row>
        <row r="434">
          <cell r="O434" t="str">
            <v>2023-3565</v>
          </cell>
        </row>
        <row r="435">
          <cell r="O435" t="str">
            <v>2023-3570</v>
          </cell>
        </row>
        <row r="436">
          <cell r="O436" t="str">
            <v>2023-3920</v>
          </cell>
        </row>
        <row r="437">
          <cell r="O437" t="str">
            <v>2023-3998</v>
          </cell>
        </row>
        <row r="438">
          <cell r="O438" t="str">
            <v>2023-3981</v>
          </cell>
        </row>
        <row r="439">
          <cell r="O439" t="str">
            <v>2023-4001</v>
          </cell>
        </row>
        <row r="440">
          <cell r="O440" t="str">
            <v>2023-5125</v>
          </cell>
        </row>
        <row r="441">
          <cell r="O441" t="str">
            <v>2023-6768</v>
          </cell>
        </row>
        <row r="442">
          <cell r="O442" t="str">
            <v>2023-6769</v>
          </cell>
        </row>
        <row r="443">
          <cell r="O443" t="str">
            <v>2023-6788</v>
          </cell>
        </row>
        <row r="444">
          <cell r="O444" t="str">
            <v>2023-6856</v>
          </cell>
        </row>
        <row r="445">
          <cell r="O445" t="str">
            <v>2023-9102</v>
          </cell>
        </row>
        <row r="446">
          <cell r="O446" t="str">
            <v>2023-9167</v>
          </cell>
        </row>
        <row r="447">
          <cell r="O447" t="str">
            <v>2023-11362</v>
          </cell>
        </row>
        <row r="448">
          <cell r="O448" t="str">
            <v>2023-11360</v>
          </cell>
        </row>
        <row r="449">
          <cell r="O449" t="str">
            <v>2023-11358</v>
          </cell>
        </row>
        <row r="450">
          <cell r="O450" t="str">
            <v>2023-11356</v>
          </cell>
        </row>
        <row r="451">
          <cell r="O451" t="str">
            <v>2023-11509</v>
          </cell>
        </row>
        <row r="452">
          <cell r="O452" t="str">
            <v>2023-12697</v>
          </cell>
        </row>
        <row r="453">
          <cell r="O453" t="str">
            <v>2023-13169</v>
          </cell>
        </row>
        <row r="454">
          <cell r="O454" t="str">
            <v>2023-13172</v>
          </cell>
        </row>
        <row r="455">
          <cell r="O455" t="str">
            <v>2023-13484</v>
          </cell>
        </row>
        <row r="456">
          <cell r="O456" t="str">
            <v>2023-13662</v>
          </cell>
        </row>
        <row r="457">
          <cell r="O457" t="str">
            <v>2023-14165</v>
          </cell>
        </row>
        <row r="458">
          <cell r="O458" t="str">
            <v>2023-15626</v>
          </cell>
        </row>
        <row r="459">
          <cell r="O459" t="str">
            <v>2023-15827</v>
          </cell>
        </row>
        <row r="460">
          <cell r="O460" t="str">
            <v>2023-15833</v>
          </cell>
        </row>
        <row r="461">
          <cell r="O461" t="str">
            <v>2023-15881</v>
          </cell>
        </row>
        <row r="462">
          <cell r="O462" t="str">
            <v>2023-15882</v>
          </cell>
        </row>
        <row r="463">
          <cell r="O463" t="str">
            <v>2023-16263</v>
          </cell>
        </row>
        <row r="464">
          <cell r="O464" t="str">
            <v>2023-18101</v>
          </cell>
        </row>
        <row r="465">
          <cell r="O465" t="str">
            <v>2023-19115</v>
          </cell>
        </row>
        <row r="466">
          <cell r="O466" t="str">
            <v>2023-19134</v>
          </cell>
        </row>
        <row r="467">
          <cell r="O467" t="str">
            <v>2023-19131</v>
          </cell>
        </row>
        <row r="468">
          <cell r="O468" t="str">
            <v>2023-19139</v>
          </cell>
        </row>
        <row r="469">
          <cell r="O469" t="str">
            <v>2023-19239</v>
          </cell>
        </row>
        <row r="470">
          <cell r="O470" t="str">
            <v>2023-19242</v>
          </cell>
        </row>
        <row r="471">
          <cell r="O471" t="str">
            <v>2023-19245</v>
          </cell>
        </row>
        <row r="472">
          <cell r="O472" t="str">
            <v>2023-19274</v>
          </cell>
        </row>
        <row r="473">
          <cell r="O473" t="str">
            <v>2023-20463</v>
          </cell>
        </row>
        <row r="474">
          <cell r="O474" t="str">
            <v>2023-20472</v>
          </cell>
        </row>
        <row r="475">
          <cell r="O475" t="str">
            <v>2023-20655</v>
          </cell>
        </row>
        <row r="476">
          <cell r="O476" t="str">
            <v>2023-21968</v>
          </cell>
        </row>
        <row r="477">
          <cell r="O477" t="str">
            <v>2023-22133</v>
          </cell>
        </row>
        <row r="478">
          <cell r="O478" t="str">
            <v>2023-22226</v>
          </cell>
        </row>
        <row r="479">
          <cell r="O479" t="str">
            <v>2023-22361</v>
          </cell>
        </row>
        <row r="480">
          <cell r="O480" t="str">
            <v>2023-22392</v>
          </cell>
        </row>
        <row r="481">
          <cell r="O481" t="str">
            <v>2023-23162</v>
          </cell>
        </row>
        <row r="482">
          <cell r="O482" t="str">
            <v>2023-23576</v>
          </cell>
        </row>
        <row r="483">
          <cell r="O483" t="str">
            <v>2023-23579</v>
          </cell>
        </row>
        <row r="484">
          <cell r="O484" t="str">
            <v>2023-23616</v>
          </cell>
        </row>
        <row r="485">
          <cell r="O485" t="str">
            <v>2023-23617</v>
          </cell>
        </row>
        <row r="486">
          <cell r="O486" t="str">
            <v>2023-23621</v>
          </cell>
        </row>
        <row r="487">
          <cell r="O487" t="str">
            <v>2023-23628</v>
          </cell>
        </row>
        <row r="488">
          <cell r="O488" t="str">
            <v>2023-23629</v>
          </cell>
        </row>
        <row r="489">
          <cell r="O489" t="str">
            <v>2023-23630</v>
          </cell>
        </row>
        <row r="490">
          <cell r="O490" t="str">
            <v>2023-23631</v>
          </cell>
        </row>
        <row r="491">
          <cell r="O491" t="str">
            <v>2023-23632</v>
          </cell>
        </row>
        <row r="492">
          <cell r="O492" t="str">
            <v>2023-23633</v>
          </cell>
        </row>
        <row r="493">
          <cell r="O493" t="str">
            <v>2023-23736</v>
          </cell>
        </row>
        <row r="494">
          <cell r="O494" t="str">
            <v>2023-23737</v>
          </cell>
        </row>
        <row r="495">
          <cell r="O495" t="str">
            <v>2023-23929</v>
          </cell>
        </row>
        <row r="496">
          <cell r="O496" t="str">
            <v>2023-23931</v>
          </cell>
        </row>
        <row r="497">
          <cell r="O497" t="str">
            <v>2023-24152</v>
          </cell>
        </row>
        <row r="498">
          <cell r="O498" t="str">
            <v>2023-25236</v>
          </cell>
        </row>
        <row r="499">
          <cell r="O499" t="str">
            <v>2023-26053</v>
          </cell>
        </row>
        <row r="500">
          <cell r="O500" t="str">
            <v>2023-27996</v>
          </cell>
        </row>
        <row r="501">
          <cell r="O501" t="str">
            <v>2023-28059</v>
          </cell>
        </row>
        <row r="502">
          <cell r="O502" t="str">
            <v>2023-28166</v>
          </cell>
        </row>
        <row r="503">
          <cell r="O503" t="str">
            <v>2023-28205</v>
          </cell>
        </row>
        <row r="504">
          <cell r="O504" t="str">
            <v>2023-28344</v>
          </cell>
        </row>
        <row r="505">
          <cell r="O505" t="str">
            <v>2023-29676</v>
          </cell>
        </row>
        <row r="506">
          <cell r="O506" t="str">
            <v>2023-29747</v>
          </cell>
        </row>
        <row r="507">
          <cell r="O507" t="str">
            <v>2023-30071</v>
          </cell>
        </row>
        <row r="508">
          <cell r="O508" t="str">
            <v>2023-30959</v>
          </cell>
        </row>
        <row r="509">
          <cell r="O509" t="str">
            <v>2023-31420</v>
          </cell>
        </row>
        <row r="510">
          <cell r="O510" t="str">
            <v>2023-31518</v>
          </cell>
        </row>
        <row r="511">
          <cell r="O511" t="str">
            <v>2023-32997</v>
          </cell>
        </row>
        <row r="512">
          <cell r="O512" t="str">
            <v>2023-33065</v>
          </cell>
        </row>
        <row r="513">
          <cell r="O513" t="str">
            <v>2023-33086</v>
          </cell>
        </row>
        <row r="514">
          <cell r="O514" t="str">
            <v>2023-33235</v>
          </cell>
        </row>
        <row r="515">
          <cell r="O515" t="str">
            <v>2023-33236</v>
          </cell>
        </row>
        <row r="516">
          <cell r="O516" t="str">
            <v>2023-33276</v>
          </cell>
        </row>
        <row r="517">
          <cell r="O517" t="str">
            <v>2023-34742</v>
          </cell>
        </row>
        <row r="518">
          <cell r="O518" t="str">
            <v>2023-34745</v>
          </cell>
        </row>
        <row r="519">
          <cell r="O519" t="str">
            <v>2023-36109</v>
          </cell>
        </row>
        <row r="520">
          <cell r="O520" t="str">
            <v>2023-36230</v>
          </cell>
        </row>
        <row r="521">
          <cell r="O521" t="str">
            <v>2023-36295</v>
          </cell>
        </row>
        <row r="522">
          <cell r="O522" t="str">
            <v>2023-36307</v>
          </cell>
        </row>
        <row r="523">
          <cell r="O523" t="str">
            <v>2023-37594</v>
          </cell>
        </row>
        <row r="524">
          <cell r="O524" t="str">
            <v>2023-37596</v>
          </cell>
        </row>
        <row r="525">
          <cell r="O525" t="str">
            <v>2023-37696</v>
          </cell>
        </row>
        <row r="526">
          <cell r="O526" t="str">
            <v>2023-37697</v>
          </cell>
        </row>
        <row r="527">
          <cell r="O527" t="str">
            <v>2023-37845</v>
          </cell>
        </row>
        <row r="528">
          <cell r="O528" t="str">
            <v>2023-37940</v>
          </cell>
        </row>
        <row r="529">
          <cell r="O529" t="str">
            <v>2023-37941</v>
          </cell>
        </row>
        <row r="530">
          <cell r="O530" t="str">
            <v>2023-37942</v>
          </cell>
        </row>
        <row r="531">
          <cell r="O531" t="str">
            <v>2023-39240</v>
          </cell>
        </row>
        <row r="532">
          <cell r="O532" t="str">
            <v>2023-39302</v>
          </cell>
        </row>
        <row r="533">
          <cell r="O533" t="str">
            <v>2023-39312</v>
          </cell>
        </row>
        <row r="534">
          <cell r="O534" t="str">
            <v>2023-39392</v>
          </cell>
        </row>
        <row r="535">
          <cell r="O535" t="str">
            <v>2023-39493</v>
          </cell>
        </row>
        <row r="536">
          <cell r="O536" t="str">
            <v>2023-39673</v>
          </cell>
        </row>
        <row r="537">
          <cell r="O537" t="str">
            <v>2023-40668</v>
          </cell>
        </row>
        <row r="538">
          <cell r="O538" t="str">
            <v>2023-40695</v>
          </cell>
        </row>
        <row r="539">
          <cell r="O539" t="str">
            <v>2023-40885</v>
          </cell>
        </row>
        <row r="540">
          <cell r="O540" t="str">
            <v>2023-40903</v>
          </cell>
        </row>
        <row r="541">
          <cell r="O541" t="str">
            <v>2023-40975</v>
          </cell>
        </row>
        <row r="542">
          <cell r="O542" t="str">
            <v>2023-41824</v>
          </cell>
        </row>
        <row r="543">
          <cell r="O543" t="str">
            <v>2023-42208</v>
          </cell>
        </row>
        <row r="544">
          <cell r="O544" t="str">
            <v>2023-42232</v>
          </cell>
        </row>
        <row r="545">
          <cell r="O545" t="str">
            <v>2023-42237</v>
          </cell>
        </row>
        <row r="546">
          <cell r="O546" t="str">
            <v>2023-42462</v>
          </cell>
        </row>
        <row r="547">
          <cell r="O547" t="str">
            <v>2023-42977</v>
          </cell>
        </row>
        <row r="548">
          <cell r="O548" t="str">
            <v>2023-43831</v>
          </cell>
        </row>
        <row r="549">
          <cell r="O549" t="str">
            <v>2023-44024</v>
          </cell>
        </row>
        <row r="550">
          <cell r="O550" t="str">
            <v>2023-44301</v>
          </cell>
        </row>
        <row r="551">
          <cell r="O551" t="str">
            <v>2023-45091</v>
          </cell>
        </row>
        <row r="552">
          <cell r="O552" t="str">
            <v>2023-45110</v>
          </cell>
        </row>
        <row r="553">
          <cell r="O553" t="str">
            <v>2023-45435</v>
          </cell>
        </row>
        <row r="554">
          <cell r="O554" t="str">
            <v>2023-45486</v>
          </cell>
        </row>
        <row r="555">
          <cell r="O555" t="str">
            <v>2023-46766</v>
          </cell>
        </row>
        <row r="556">
          <cell r="O556" t="str">
            <v>2023-46792</v>
          </cell>
        </row>
        <row r="557">
          <cell r="O557" t="str">
            <v>2023-46990</v>
          </cell>
        </row>
        <row r="558">
          <cell r="O558" t="str">
            <v>2023-47028</v>
          </cell>
        </row>
        <row r="559">
          <cell r="O559" t="str">
            <v>2023-47710</v>
          </cell>
        </row>
        <row r="560">
          <cell r="O560" t="str">
            <v>2023-48247</v>
          </cell>
        </row>
        <row r="561">
          <cell r="O561" t="str">
            <v>2023-48274</v>
          </cell>
        </row>
        <row r="562">
          <cell r="O562" t="str">
            <v>2023-48322</v>
          </cell>
        </row>
        <row r="563">
          <cell r="O563" t="str">
            <v>2023-48335</v>
          </cell>
        </row>
        <row r="564">
          <cell r="O564" t="str">
            <v>2023-48444</v>
          </cell>
        </row>
        <row r="565">
          <cell r="O565" t="str">
            <v>2023-48512</v>
          </cell>
        </row>
        <row r="566">
          <cell r="O566" t="str">
            <v>2023-48518</v>
          </cell>
        </row>
        <row r="567">
          <cell r="O567" t="str">
            <v>2023-48539</v>
          </cell>
        </row>
        <row r="568">
          <cell r="O568" t="str">
            <v>2023-49635</v>
          </cell>
        </row>
        <row r="569">
          <cell r="O569" t="str">
            <v>2023-49784</v>
          </cell>
        </row>
        <row r="570">
          <cell r="O570" t="str">
            <v>2023-49845</v>
          </cell>
        </row>
        <row r="571">
          <cell r="O571" t="str">
            <v>2023-49958</v>
          </cell>
        </row>
        <row r="572">
          <cell r="O572" t="str">
            <v>2023-49981</v>
          </cell>
        </row>
        <row r="573">
          <cell r="O573" t="str">
            <v>2023-50485</v>
          </cell>
        </row>
        <row r="574">
          <cell r="O574" t="str">
            <v>2023-51715</v>
          </cell>
        </row>
        <row r="575">
          <cell r="O575" t="str">
            <v>2023-53117</v>
          </cell>
        </row>
        <row r="576">
          <cell r="O576" t="str">
            <v>2023-53243</v>
          </cell>
        </row>
        <row r="577">
          <cell r="O577" t="str">
            <v>2023-53296</v>
          </cell>
        </row>
        <row r="578">
          <cell r="O578" t="str">
            <v>2023-53378</v>
          </cell>
        </row>
        <row r="579">
          <cell r="O579" t="str">
            <v>2023-53380</v>
          </cell>
        </row>
        <row r="580">
          <cell r="O580" t="str">
            <v>2023-53384</v>
          </cell>
        </row>
        <row r="581">
          <cell r="O581" t="str">
            <v>2023-53410</v>
          </cell>
        </row>
        <row r="582">
          <cell r="O582" t="str">
            <v>2023-54789</v>
          </cell>
        </row>
        <row r="583">
          <cell r="O583" t="str">
            <v>2023-54855</v>
          </cell>
        </row>
        <row r="584">
          <cell r="O584" t="str">
            <v>2023-54857</v>
          </cell>
        </row>
        <row r="585">
          <cell r="O585" t="str">
            <v>2023-54890</v>
          </cell>
        </row>
        <row r="586">
          <cell r="O586" t="str">
            <v>2023-55041</v>
          </cell>
        </row>
        <row r="587">
          <cell r="O587" t="str">
            <v>2023-56277</v>
          </cell>
        </row>
        <row r="588">
          <cell r="O588" t="str">
            <v>2023-56341</v>
          </cell>
        </row>
        <row r="589">
          <cell r="O589" t="str">
            <v>2023-56343</v>
          </cell>
        </row>
        <row r="590">
          <cell r="O590" t="str">
            <v>2023-56345</v>
          </cell>
        </row>
        <row r="591">
          <cell r="O591" t="str">
            <v>2023-56485</v>
          </cell>
        </row>
        <row r="592">
          <cell r="O592" t="str">
            <v>2023-56708</v>
          </cell>
        </row>
        <row r="593">
          <cell r="O593" t="str">
            <v>2023-57831</v>
          </cell>
        </row>
        <row r="594">
          <cell r="O594" t="str">
            <v>2023-57882</v>
          </cell>
        </row>
        <row r="595">
          <cell r="O595" t="str">
            <v>2023-57900</v>
          </cell>
        </row>
        <row r="596">
          <cell r="O596" t="str">
            <v>2023-57914</v>
          </cell>
        </row>
        <row r="597">
          <cell r="O597" t="str">
            <v>2023-57927</v>
          </cell>
        </row>
        <row r="598">
          <cell r="O598" t="str">
            <v>2023-58060</v>
          </cell>
        </row>
        <row r="599">
          <cell r="O599" t="str">
            <v>2023-58083</v>
          </cell>
        </row>
        <row r="600">
          <cell r="O600" t="str">
            <v>2023-58912</v>
          </cell>
        </row>
        <row r="601">
          <cell r="O601" t="str">
            <v>2023-59129</v>
          </cell>
        </row>
        <row r="602">
          <cell r="O602" t="str">
            <v>2023-59130</v>
          </cell>
        </row>
        <row r="603">
          <cell r="O603" t="str">
            <v>2023-59131</v>
          </cell>
        </row>
        <row r="604">
          <cell r="O604" t="str">
            <v>2023-59132</v>
          </cell>
        </row>
        <row r="605">
          <cell r="O605" t="str">
            <v>2023-59133</v>
          </cell>
        </row>
        <row r="606">
          <cell r="O606" t="str">
            <v>2023-59134</v>
          </cell>
        </row>
        <row r="607">
          <cell r="O607" t="str">
            <v>2023-59135</v>
          </cell>
        </row>
        <row r="608">
          <cell r="O608" t="str">
            <v>2023-59136</v>
          </cell>
        </row>
        <row r="609">
          <cell r="O609" t="str">
            <v>2023-59138</v>
          </cell>
        </row>
        <row r="610">
          <cell r="O610" t="str">
            <v>2023-59150</v>
          </cell>
        </row>
        <row r="611">
          <cell r="O611" t="str">
            <v>2023-59151</v>
          </cell>
        </row>
        <row r="612">
          <cell r="O612" t="str">
            <v>2023-59152</v>
          </cell>
        </row>
        <row r="613">
          <cell r="O613" t="str">
            <v>2023-59155</v>
          </cell>
        </row>
        <row r="614">
          <cell r="O614" t="str">
            <v>2023-59157</v>
          </cell>
        </row>
        <row r="615">
          <cell r="O615" t="str">
            <v>2023-59167</v>
          </cell>
        </row>
        <row r="616">
          <cell r="O616" t="str">
            <v>2023-59170</v>
          </cell>
        </row>
        <row r="617">
          <cell r="O617" t="str">
            <v>2023-59280</v>
          </cell>
        </row>
        <row r="618">
          <cell r="O618" t="str">
            <v>2023-60866</v>
          </cell>
        </row>
        <row r="619">
          <cell r="O619" t="str">
            <v>2023-60867</v>
          </cell>
        </row>
        <row r="620">
          <cell r="O620" t="str">
            <v>2023-60880</v>
          </cell>
        </row>
        <row r="621">
          <cell r="O621" t="str">
            <v>2023-61043</v>
          </cell>
        </row>
        <row r="622">
          <cell r="O622" t="str">
            <v>2023-61110</v>
          </cell>
        </row>
        <row r="623">
          <cell r="O623" t="str">
            <v>2023-62013</v>
          </cell>
        </row>
        <row r="624">
          <cell r="O624" t="str">
            <v>2023-62099</v>
          </cell>
        </row>
        <row r="625">
          <cell r="O625" t="str">
            <v>2023-62199</v>
          </cell>
        </row>
        <row r="626">
          <cell r="O626" t="str">
            <v>2023-62393</v>
          </cell>
        </row>
        <row r="627">
          <cell r="O627" t="str">
            <v>2023-63090</v>
          </cell>
        </row>
        <row r="628">
          <cell r="O628" t="str">
            <v>2023-63093</v>
          </cell>
        </row>
        <row r="629">
          <cell r="O629" t="str">
            <v>2023-63094</v>
          </cell>
        </row>
        <row r="630">
          <cell r="O630" t="str">
            <v>2023-63378</v>
          </cell>
        </row>
        <row r="631">
          <cell r="O631" t="str">
            <v>2023-63379</v>
          </cell>
        </row>
        <row r="632">
          <cell r="O632" t="str">
            <v>2023-63380</v>
          </cell>
        </row>
        <row r="633">
          <cell r="O633" t="str">
            <v>2023-63381</v>
          </cell>
        </row>
        <row r="634">
          <cell r="O634" t="str">
            <v>2023-63382</v>
          </cell>
        </row>
        <row r="635">
          <cell r="O635" t="str">
            <v>2023-63383</v>
          </cell>
        </row>
        <row r="636">
          <cell r="O636" t="str">
            <v>2023-63384</v>
          </cell>
        </row>
        <row r="637">
          <cell r="O637" t="str">
            <v>2023-63385</v>
          </cell>
        </row>
        <row r="638">
          <cell r="O638" t="str">
            <v>2023-63399</v>
          </cell>
        </row>
        <row r="639">
          <cell r="O639" t="str">
            <v>2023-63400</v>
          </cell>
        </row>
        <row r="640">
          <cell r="O640" t="str">
            <v>2023-63412</v>
          </cell>
        </row>
        <row r="641">
          <cell r="O641" t="str">
            <v>2023-63419</v>
          </cell>
        </row>
        <row r="642">
          <cell r="O642" t="str">
            <v>2023-63545</v>
          </cell>
        </row>
        <row r="643">
          <cell r="O643" t="str">
            <v>2023-63561</v>
          </cell>
        </row>
        <row r="644">
          <cell r="O644" t="str">
            <v>2023-63562</v>
          </cell>
        </row>
        <row r="645">
          <cell r="O645" t="str">
            <v>2023-63649</v>
          </cell>
        </row>
        <row r="646">
          <cell r="O646" t="str">
            <v>2023-63724</v>
          </cell>
        </row>
        <row r="647">
          <cell r="O647" t="str">
            <v>2023-63849</v>
          </cell>
        </row>
        <row r="648">
          <cell r="O648" t="str">
            <v>2023-65119</v>
          </cell>
        </row>
        <row r="649">
          <cell r="O649" t="str">
            <v>2023-65086</v>
          </cell>
        </row>
        <row r="650">
          <cell r="O650" t="str">
            <v>2023-65157</v>
          </cell>
        </row>
        <row r="651">
          <cell r="O651" t="str">
            <v>2023-65333</v>
          </cell>
        </row>
        <row r="652">
          <cell r="O652" t="str">
            <v>2023-65337</v>
          </cell>
        </row>
        <row r="653">
          <cell r="O653" t="str">
            <v>2023-65340</v>
          </cell>
        </row>
        <row r="654">
          <cell r="O654" t="str">
            <v>2023-65390</v>
          </cell>
        </row>
        <row r="655">
          <cell r="O655" t="str">
            <v>2023-66338</v>
          </cell>
        </row>
        <row r="656">
          <cell r="O656" t="str">
            <v>2023-66590</v>
          </cell>
        </row>
        <row r="657">
          <cell r="O657" t="str">
            <v>2023-66591</v>
          </cell>
        </row>
        <row r="658">
          <cell r="O658" t="str">
            <v>2023-66789</v>
          </cell>
        </row>
        <row r="659">
          <cell r="O659" t="str">
            <v>2023-67944</v>
          </cell>
        </row>
        <row r="660">
          <cell r="O660" t="str">
            <v>2023-67968</v>
          </cell>
        </row>
        <row r="661">
          <cell r="O661" t="str">
            <v>2023-67992</v>
          </cell>
        </row>
        <row r="662">
          <cell r="O662" t="str">
            <v>2023-67795</v>
          </cell>
        </row>
        <row r="663">
          <cell r="O663" t="str">
            <v>2023-68094</v>
          </cell>
        </row>
        <row r="664">
          <cell r="O664" t="str">
            <v>2023-68990</v>
          </cell>
        </row>
        <row r="665">
          <cell r="O665" t="str">
            <v>2023-69360</v>
          </cell>
        </row>
        <row r="666">
          <cell r="O666" t="str">
            <v>2023-69554</v>
          </cell>
        </row>
        <row r="667">
          <cell r="O667" t="str">
            <v>2023-69555</v>
          </cell>
        </row>
        <row r="668">
          <cell r="O668" t="str">
            <v>2023-69919</v>
          </cell>
        </row>
        <row r="669">
          <cell r="O669" t="str">
            <v>2023-70099</v>
          </cell>
        </row>
        <row r="670">
          <cell r="O670" t="str">
            <v>2023-70104</v>
          </cell>
        </row>
        <row r="671">
          <cell r="O671" t="str">
            <v>2023-70379</v>
          </cell>
        </row>
        <row r="672">
          <cell r="O672" t="str">
            <v>2023-70519</v>
          </cell>
        </row>
        <row r="673">
          <cell r="O673" t="str">
            <v>2023-71590</v>
          </cell>
        </row>
        <row r="674">
          <cell r="O674" t="str">
            <v>2023-71666</v>
          </cell>
        </row>
        <row r="675">
          <cell r="O675" t="str">
            <v>2023-71668</v>
          </cell>
        </row>
        <row r="676">
          <cell r="O676" t="str">
            <v>2023-71850</v>
          </cell>
        </row>
        <row r="677">
          <cell r="O677" t="str">
            <v>2023-73009</v>
          </cell>
        </row>
        <row r="678">
          <cell r="O678" t="str">
            <v>2023-73068</v>
          </cell>
        </row>
        <row r="679">
          <cell r="O679" t="str">
            <v>2023-73117</v>
          </cell>
        </row>
        <row r="680">
          <cell r="O680" t="str">
            <v>2023-73186</v>
          </cell>
        </row>
        <row r="681">
          <cell r="O681" t="str">
            <v>2023-73359</v>
          </cell>
        </row>
        <row r="682">
          <cell r="O682" t="str">
            <v>2023-74410</v>
          </cell>
        </row>
        <row r="683">
          <cell r="O683" t="str">
            <v>2023-74514</v>
          </cell>
        </row>
        <row r="684">
          <cell r="O684" t="str">
            <v>2023-74520</v>
          </cell>
        </row>
        <row r="685">
          <cell r="O685" t="str">
            <v>2023-74612</v>
          </cell>
        </row>
        <row r="686">
          <cell r="O686" t="str">
            <v>2023-74613</v>
          </cell>
        </row>
        <row r="687">
          <cell r="O687" t="str">
            <v>2023-75591</v>
          </cell>
        </row>
        <row r="688">
          <cell r="O688" t="str">
            <v>2023-75738</v>
          </cell>
        </row>
        <row r="689">
          <cell r="O689" t="str">
            <v>2023-75742</v>
          </cell>
        </row>
        <row r="690">
          <cell r="O690" t="str">
            <v>2023-75796</v>
          </cell>
        </row>
        <row r="691">
          <cell r="O691" t="str">
            <v>2023-75815</v>
          </cell>
        </row>
        <row r="692">
          <cell r="O692" t="str">
            <v>2023-75817</v>
          </cell>
        </row>
        <row r="693">
          <cell r="O693" t="str">
            <v>2023-75832</v>
          </cell>
        </row>
        <row r="694">
          <cell r="O694" t="str">
            <v>2023-77038</v>
          </cell>
        </row>
        <row r="695">
          <cell r="O695" t="str">
            <v>2023-77068</v>
          </cell>
        </row>
        <row r="696">
          <cell r="O696" t="str">
            <v>2023-77355</v>
          </cell>
        </row>
        <row r="697">
          <cell r="O697" t="str">
            <v>2023-77362</v>
          </cell>
        </row>
        <row r="698">
          <cell r="O698" t="str">
            <v>2023-77374</v>
          </cell>
        </row>
        <row r="699">
          <cell r="O699" t="str">
            <v>2023-77388</v>
          </cell>
        </row>
        <row r="700">
          <cell r="O700" t="str">
            <v>2023-77392</v>
          </cell>
        </row>
        <row r="701">
          <cell r="O701" t="str">
            <v>2023-77636</v>
          </cell>
        </row>
        <row r="702">
          <cell r="O702" t="str">
            <v>2023-78699</v>
          </cell>
        </row>
        <row r="703">
          <cell r="O703" t="str">
            <v>2023-78719</v>
          </cell>
        </row>
        <row r="704">
          <cell r="O704" t="str">
            <v>2024-30</v>
          </cell>
        </row>
        <row r="705">
          <cell r="O705" t="str">
            <v>2024-126</v>
          </cell>
        </row>
        <row r="706">
          <cell r="O706" t="str">
            <v>2024-188</v>
          </cell>
        </row>
        <row r="707">
          <cell r="O707" t="str">
            <v>2024-224</v>
          </cell>
        </row>
        <row r="708">
          <cell r="O708" t="str">
            <v>2024-230</v>
          </cell>
        </row>
        <row r="709">
          <cell r="O709" t="str">
            <v>2024-1142</v>
          </cell>
        </row>
        <row r="710">
          <cell r="O710" t="str">
            <v>2024-1311</v>
          </cell>
        </row>
        <row r="711">
          <cell r="O711" t="str">
            <v>2024-1312</v>
          </cell>
        </row>
        <row r="712">
          <cell r="O712" t="str">
            <v>2024-2298</v>
          </cell>
        </row>
        <row r="713">
          <cell r="O713" t="str">
            <v>2024-2299</v>
          </cell>
        </row>
        <row r="714">
          <cell r="O714" t="str">
            <v>2024-2300</v>
          </cell>
        </row>
        <row r="715">
          <cell r="O715" t="str">
            <v>2024-2555</v>
          </cell>
        </row>
        <row r="716">
          <cell r="O716" t="str">
            <v>2024-2566</v>
          </cell>
        </row>
        <row r="717">
          <cell r="O717" t="str">
            <v>2024-2979</v>
          </cell>
        </row>
        <row r="718">
          <cell r="O718" t="str">
            <v>2024-2984</v>
          </cell>
        </row>
        <row r="719">
          <cell r="O719" t="str">
            <v>2024-2988</v>
          </cell>
        </row>
        <row r="720">
          <cell r="O720" t="str">
            <v>2024-4030</v>
          </cell>
        </row>
        <row r="721">
          <cell r="O721" t="str">
            <v>2024-4257</v>
          </cell>
        </row>
        <row r="722">
          <cell r="O722" t="str">
            <v>2024-4349</v>
          </cell>
        </row>
        <row r="723">
          <cell r="O723" t="str">
            <v>2024-5706</v>
          </cell>
        </row>
        <row r="724">
          <cell r="O724" t="str">
            <v>2024-5707</v>
          </cell>
        </row>
        <row r="725">
          <cell r="O725" t="str">
            <v>2024-6089</v>
          </cell>
        </row>
        <row r="726">
          <cell r="O726" t="str">
            <v>2024-6090</v>
          </cell>
        </row>
        <row r="727">
          <cell r="O727" t="str">
            <v>2024-6871</v>
          </cell>
        </row>
        <row r="728">
          <cell r="O728" t="str">
            <v>2024-7071</v>
          </cell>
        </row>
        <row r="729">
          <cell r="O729" t="str">
            <v>2024-7077</v>
          </cell>
        </row>
        <row r="730">
          <cell r="O730" t="str">
            <v>2024-7236</v>
          </cell>
        </row>
        <row r="731">
          <cell r="O731" t="str">
            <v>2024-7300</v>
          </cell>
        </row>
        <row r="732">
          <cell r="O732" t="str">
            <v>2024-7421</v>
          </cell>
        </row>
        <row r="733">
          <cell r="O733" t="str">
            <v>2024-8208</v>
          </cell>
        </row>
        <row r="734">
          <cell r="O734" t="str">
            <v>2024-8240</v>
          </cell>
        </row>
        <row r="735">
          <cell r="O735" t="str">
            <v>2024-8246</v>
          </cell>
        </row>
        <row r="736">
          <cell r="O736" t="str">
            <v>2024-8251</v>
          </cell>
        </row>
        <row r="737">
          <cell r="O737" t="str">
            <v>2024-8257</v>
          </cell>
        </row>
        <row r="738">
          <cell r="O738" t="str">
            <v>2024-8286</v>
          </cell>
        </row>
        <row r="739">
          <cell r="O739" t="str">
            <v>2024-11492</v>
          </cell>
        </row>
        <row r="740">
          <cell r="O740" t="str">
            <v>2024-12676</v>
          </cell>
        </row>
        <row r="741">
          <cell r="O741" t="str">
            <v>2024-12790</v>
          </cell>
        </row>
        <row r="742">
          <cell r="O742" t="str">
            <v>2024-12792</v>
          </cell>
        </row>
        <row r="743">
          <cell r="O743" t="str">
            <v>2024-12793</v>
          </cell>
        </row>
        <row r="744">
          <cell r="O744" t="str">
            <v>2024-12794</v>
          </cell>
        </row>
        <row r="745">
          <cell r="O745" t="str">
            <v>2024-13118</v>
          </cell>
        </row>
        <row r="746">
          <cell r="O746" t="str">
            <v>2024-13360</v>
          </cell>
        </row>
        <row r="747">
          <cell r="O747" t="str">
            <v>2024-13574</v>
          </cell>
        </row>
        <row r="748">
          <cell r="O748" t="str">
            <v>2024-13703</v>
          </cell>
        </row>
        <row r="749">
          <cell r="O749" t="str">
            <v>2024-13760</v>
          </cell>
        </row>
        <row r="750">
          <cell r="O750" t="str">
            <v>2024-14668</v>
          </cell>
        </row>
        <row r="751">
          <cell r="O751" t="str">
            <v>2024-14700</v>
          </cell>
        </row>
        <row r="752">
          <cell r="O752" t="str">
            <v>2024-220</v>
          </cell>
        </row>
        <row r="753">
          <cell r="O753" t="str">
            <v>2024-14803</v>
          </cell>
        </row>
        <row r="754">
          <cell r="O754" t="str">
            <v>2024-14872</v>
          </cell>
        </row>
        <row r="755">
          <cell r="O755" t="str">
            <v>2024-15004</v>
          </cell>
        </row>
        <row r="756">
          <cell r="O756" t="str">
            <v>2024-15045</v>
          </cell>
        </row>
        <row r="757">
          <cell r="O757" t="str">
            <v>2024-15297</v>
          </cell>
        </row>
        <row r="758">
          <cell r="O758" t="str">
            <v>2024-15923</v>
          </cell>
        </row>
        <row r="759">
          <cell r="O759" t="str">
            <v>2024-16215</v>
          </cell>
        </row>
        <row r="760">
          <cell r="O760" t="str">
            <v>2024-16218</v>
          </cell>
        </row>
        <row r="761">
          <cell r="O761" t="str">
            <v>2024-17103</v>
          </cell>
        </row>
        <row r="762">
          <cell r="O762" t="str">
            <v>2024-17219</v>
          </cell>
        </row>
        <row r="763">
          <cell r="O763" t="str">
            <v>2024-17260</v>
          </cell>
        </row>
        <row r="764">
          <cell r="O764" t="str">
            <v>2024-17264</v>
          </cell>
        </row>
        <row r="765">
          <cell r="O765" t="str">
            <v>2024-17281</v>
          </cell>
        </row>
        <row r="766">
          <cell r="O766" t="str">
            <v>2024-17429</v>
          </cell>
        </row>
        <row r="767">
          <cell r="O767" t="str">
            <v>2024-20585</v>
          </cell>
        </row>
        <row r="768">
          <cell r="O768" t="str">
            <v>2024-21824</v>
          </cell>
        </row>
        <row r="769">
          <cell r="O769" t="str">
            <v>2024-20586</v>
          </cell>
        </row>
        <row r="770">
          <cell r="O770" t="str">
            <v>2024-20537</v>
          </cell>
        </row>
        <row r="771">
          <cell r="O771" t="str">
            <v>2024-20543</v>
          </cell>
        </row>
        <row r="772">
          <cell r="O772" t="str">
            <v>2024-22292</v>
          </cell>
        </row>
        <row r="773">
          <cell r="O773" t="str">
            <v>2024-23158</v>
          </cell>
        </row>
        <row r="774">
          <cell r="O774" t="str">
            <v>2024-23221</v>
          </cell>
        </row>
        <row r="775">
          <cell r="O775" t="str">
            <v>2024-23404</v>
          </cell>
        </row>
        <row r="776">
          <cell r="O776" t="str">
            <v>2024-23405</v>
          </cell>
        </row>
        <row r="777">
          <cell r="O777" t="str">
            <v>2024-23408</v>
          </cell>
        </row>
        <row r="778">
          <cell r="O778" t="str">
            <v>2024-23615</v>
          </cell>
        </row>
        <row r="779">
          <cell r="O779" t="str">
            <v>2024-23745</v>
          </cell>
        </row>
        <row r="780">
          <cell r="O780" t="str">
            <v>2024-23826</v>
          </cell>
        </row>
        <row r="781">
          <cell r="O781" t="str">
            <v>2024-23857</v>
          </cell>
        </row>
        <row r="782">
          <cell r="O782" t="str">
            <v>2024-24656</v>
          </cell>
        </row>
        <row r="783">
          <cell r="O783" t="str">
            <v>2024-24956</v>
          </cell>
        </row>
        <row r="784">
          <cell r="O784" t="str">
            <v>2024-25197</v>
          </cell>
        </row>
        <row r="785">
          <cell r="O785" t="str">
            <v>2024-25198</v>
          </cell>
        </row>
        <row r="786">
          <cell r="O786" t="str">
            <v>2024-27334</v>
          </cell>
        </row>
        <row r="787">
          <cell r="O787" t="str">
            <v>2024-27612</v>
          </cell>
        </row>
        <row r="788">
          <cell r="O788" t="str">
            <v>2024-27932</v>
          </cell>
        </row>
        <row r="789">
          <cell r="O789" t="str">
            <v>2024-28039</v>
          </cell>
        </row>
        <row r="790">
          <cell r="O790" t="str">
            <v>2024-28260</v>
          </cell>
        </row>
        <row r="791">
          <cell r="O791" t="str">
            <v>2024-28772</v>
          </cell>
        </row>
        <row r="792">
          <cell r="O792" t="str">
            <v>2024-29009</v>
          </cell>
        </row>
        <row r="793">
          <cell r="O793" t="str">
            <v>2024-29378</v>
          </cell>
        </row>
        <row r="794">
          <cell r="O794" t="str">
            <v>2024-29447</v>
          </cell>
        </row>
        <row r="795">
          <cell r="O795" t="str">
            <v>2024-30490</v>
          </cell>
        </row>
        <row r="796">
          <cell r="O796" t="str">
            <v>2024-30782</v>
          </cell>
        </row>
        <row r="797">
          <cell r="O797" t="str">
            <v>2024-30886</v>
          </cell>
        </row>
        <row r="798">
          <cell r="O798" t="str">
            <v>2024-32302</v>
          </cell>
        </row>
        <row r="799">
          <cell r="O799" t="str">
            <v>2024-33672</v>
          </cell>
        </row>
        <row r="800">
          <cell r="O800" t="str">
            <v>2024-33900</v>
          </cell>
        </row>
        <row r="801">
          <cell r="O801" t="str">
            <v>2024-33919</v>
          </cell>
        </row>
        <row r="802">
          <cell r="O802" t="str">
            <v>2024-33958</v>
          </cell>
        </row>
        <row r="803">
          <cell r="O803" t="str">
            <v>2024-34414</v>
          </cell>
        </row>
        <row r="804">
          <cell r="O804" t="str">
            <v>2024-35083</v>
          </cell>
        </row>
        <row r="805">
          <cell r="O805" t="str">
            <v>2024-36336</v>
          </cell>
        </row>
        <row r="806">
          <cell r="O806" t="str">
            <v>2024-36966</v>
          </cell>
        </row>
        <row r="807">
          <cell r="O807" t="str">
            <v>2024-36967</v>
          </cell>
        </row>
        <row r="808">
          <cell r="O808" t="str">
            <v>2024-37268</v>
          </cell>
        </row>
        <row r="809">
          <cell r="O809" t="str">
            <v>2024-38464</v>
          </cell>
        </row>
        <row r="810">
          <cell r="O810" t="str">
            <v>2024-39819</v>
          </cell>
        </row>
        <row r="811">
          <cell r="O811" t="str">
            <v>2024-39948</v>
          </cell>
        </row>
        <row r="812">
          <cell r="O812" t="str">
            <v>2024-39949</v>
          </cell>
        </row>
        <row r="813">
          <cell r="O813" t="str">
            <v>2024-41615</v>
          </cell>
        </row>
        <row r="814">
          <cell r="O814" t="str">
            <v>2024-42750</v>
          </cell>
        </row>
        <row r="815">
          <cell r="O815" t="str">
            <v>2024-44448</v>
          </cell>
        </row>
        <row r="816">
          <cell r="O816" t="str">
            <v>2024-45280</v>
          </cell>
        </row>
        <row r="817">
          <cell r="O817" t="str">
            <v>2024-45310</v>
          </cell>
        </row>
        <row r="818">
          <cell r="O818" t="str">
            <v>2024-47253</v>
          </cell>
        </row>
        <row r="819">
          <cell r="O819" t="str">
            <v>2024-47282</v>
          </cell>
        </row>
        <row r="820">
          <cell r="O820" t="str">
            <v>2024-49886</v>
          </cell>
        </row>
        <row r="821">
          <cell r="O821" t="str">
            <v>2024-51440</v>
          </cell>
        </row>
        <row r="822">
          <cell r="O822" t="str">
            <v>2024-52713</v>
          </cell>
        </row>
        <row r="823">
          <cell r="O823" t="str">
            <v>2024-52721</v>
          </cell>
        </row>
        <row r="824">
          <cell r="O824" t="str">
            <v>2024-54891</v>
          </cell>
        </row>
        <row r="825">
          <cell r="O825" t="str">
            <v>2024-55093</v>
          </cell>
        </row>
        <row r="826">
          <cell r="O826" t="str">
            <v>2024-55666</v>
          </cell>
        </row>
        <row r="827">
          <cell r="O827" t="str">
            <v>2024-58956</v>
          </cell>
        </row>
        <row r="828">
          <cell r="O828" t="str">
            <v>2024-59805</v>
          </cell>
        </row>
        <row r="829">
          <cell r="O829" t="str">
            <v>2024-62364</v>
          </cell>
        </row>
        <row r="830">
          <cell r="O830" t="str">
            <v>2024-65302</v>
          </cell>
        </row>
        <row r="831">
          <cell r="O831" t="str">
            <v>2024-65537</v>
          </cell>
        </row>
        <row r="832">
          <cell r="O832" t="str">
            <v>2024-67100</v>
          </cell>
        </row>
        <row r="833">
          <cell r="O833" t="str">
            <v>2024-70320</v>
          </cell>
        </row>
        <row r="834">
          <cell r="O834" t="str">
            <v>2024-73328</v>
          </cell>
        </row>
        <row r="835">
          <cell r="O835" t="str">
            <v>2024-74339</v>
          </cell>
        </row>
        <row r="836">
          <cell r="O836" t="str">
            <v>2025-1741</v>
          </cell>
        </row>
        <row r="837">
          <cell r="O837" t="str">
            <v>2025-3125</v>
          </cell>
        </row>
        <row r="838">
          <cell r="O838" t="str">
            <v>2025-3182</v>
          </cell>
        </row>
        <row r="839">
          <cell r="O839" t="str">
            <v>2025-3220</v>
          </cell>
        </row>
        <row r="840">
          <cell r="O840" t="str">
            <v>2025-3586</v>
          </cell>
        </row>
        <row r="841">
          <cell r="O841" t="str">
            <v>2025-3587</v>
          </cell>
        </row>
        <row r="842">
          <cell r="O842" t="str">
            <v>2025-3622</v>
          </cell>
        </row>
        <row r="843">
          <cell r="O843" t="str">
            <v>2025-4695</v>
          </cell>
        </row>
        <row r="844">
          <cell r="O844" t="str">
            <v>2025-4730</v>
          </cell>
        </row>
        <row r="845">
          <cell r="O845" t="str">
            <v>2025-4732</v>
          </cell>
        </row>
        <row r="846">
          <cell r="O846" t="str">
            <v>2025-4735</v>
          </cell>
        </row>
        <row r="847">
          <cell r="O847" t="str">
            <v>2025-5366</v>
          </cell>
        </row>
        <row r="848">
          <cell r="O848" t="str">
            <v>2025-6317</v>
          </cell>
        </row>
        <row r="849">
          <cell r="O849" t="str">
            <v>2025-6650</v>
          </cell>
        </row>
        <row r="850">
          <cell r="O850" t="str">
            <v>2025-6811</v>
          </cell>
        </row>
        <row r="851">
          <cell r="O851" t="str">
            <v>2025-6818</v>
          </cell>
        </row>
        <row r="852">
          <cell r="O852" t="str">
            <v>2025-6838</v>
          </cell>
        </row>
        <row r="853">
          <cell r="O853" t="str">
            <v>2025-7075</v>
          </cell>
        </row>
        <row r="854">
          <cell r="O854" t="str">
            <v>2025-8668</v>
          </cell>
        </row>
        <row r="855">
          <cell r="O855" t="str">
            <v>2025-10245</v>
          </cell>
        </row>
        <row r="856">
          <cell r="O856" t="str">
            <v>2025-10541</v>
          </cell>
        </row>
        <row r="857">
          <cell r="O857" t="str">
            <v>2025-12510</v>
          </cell>
        </row>
        <row r="858">
          <cell r="O858" t="str">
            <v>2025-14260</v>
          </cell>
        </row>
        <row r="859">
          <cell r="O859" t="str">
            <v>2025-14353</v>
          </cell>
        </row>
        <row r="860">
          <cell r="O860" t="str">
            <v>2025-15589</v>
          </cell>
        </row>
        <row r="861">
          <cell r="O861" t="str">
            <v>2025-15942</v>
          </cell>
        </row>
        <row r="862">
          <cell r="O862" t="str">
            <v>2025-16591</v>
          </cell>
        </row>
        <row r="863">
          <cell r="O863" t="str">
            <v>2025-17347</v>
          </cell>
        </row>
        <row r="864">
          <cell r="O864" t="str">
            <v>2025-17355</v>
          </cell>
        </row>
        <row r="865">
          <cell r="O865" t="str">
            <v>2025-17524</v>
          </cell>
        </row>
        <row r="866">
          <cell r="O866" t="str">
            <v>2025-18927</v>
          </cell>
        </row>
        <row r="867">
          <cell r="O867" t="str">
            <v>2025-18943</v>
          </cell>
        </row>
        <row r="868">
          <cell r="O868" t="str">
            <v>2025-18957</v>
          </cell>
        </row>
        <row r="869">
          <cell r="O869" t="str">
            <v>2025-19100</v>
          </cell>
        </row>
        <row r="870">
          <cell r="O870" t="str">
            <v>2025-20584</v>
          </cell>
        </row>
        <row r="871">
          <cell r="O871" t="str">
            <v>2025-20694</v>
          </cell>
        </row>
        <row r="872">
          <cell r="O872" t="str">
            <v>2025-20695</v>
          </cell>
        </row>
        <row r="873">
          <cell r="O873" t="str">
            <v>2025-20696</v>
          </cell>
        </row>
        <row r="874">
          <cell r="O874" t="str">
            <v>2025-21583</v>
          </cell>
        </row>
        <row r="875">
          <cell r="O875" t="str">
            <v>2025-21599</v>
          </cell>
        </row>
        <row r="876">
          <cell r="O876" t="str">
            <v>2025-21935</v>
          </cell>
        </row>
        <row r="877">
          <cell r="O877" t="str">
            <v>2025-22009</v>
          </cell>
        </row>
        <row r="878">
          <cell r="O878" t="str">
            <v>2025-23097</v>
          </cell>
        </row>
        <row r="879">
          <cell r="O879" t="str">
            <v>2025-23098</v>
          </cell>
        </row>
        <row r="880">
          <cell r="O880" t="str">
            <v>2025-23451</v>
          </cell>
        </row>
        <row r="881">
          <cell r="O881" t="str">
            <v>2025-23645</v>
          </cell>
        </row>
        <row r="882">
          <cell r="O882" t="str">
            <v>2025-23767</v>
          </cell>
        </row>
        <row r="883">
          <cell r="O883" t="str">
            <v>2025-23845</v>
          </cell>
        </row>
        <row r="884">
          <cell r="O884" t="str">
            <v>2025-24648</v>
          </cell>
        </row>
        <row r="885">
          <cell r="O885" t="str">
            <v>2025-24652</v>
          </cell>
        </row>
        <row r="886">
          <cell r="O886" t="str">
            <v>2025-24950</v>
          </cell>
        </row>
        <row r="887">
          <cell r="O887" t="str">
            <v>2025-25238</v>
          </cell>
        </row>
        <row r="888">
          <cell r="O888" t="str">
            <v>2025-25373</v>
          </cell>
        </row>
        <row r="889">
          <cell r="O889" t="str">
            <v>2025-26094</v>
          </cell>
        </row>
        <row r="890">
          <cell r="O890" t="str">
            <v>2025-26096</v>
          </cell>
        </row>
        <row r="891">
          <cell r="O891" t="str">
            <v>2025-26299</v>
          </cell>
        </row>
        <row r="892">
          <cell r="O892" t="str">
            <v>2025-26758</v>
          </cell>
        </row>
        <row r="893">
          <cell r="O893" t="str">
            <v>2025-26770</v>
          </cell>
        </row>
        <row r="894">
          <cell r="O894" t="str">
            <v>2025-28252</v>
          </cell>
        </row>
        <row r="895">
          <cell r="O895" t="str">
            <v>2025-28293</v>
          </cell>
        </row>
        <row r="896">
          <cell r="O896" t="str">
            <v>2025-29065</v>
          </cell>
        </row>
        <row r="897">
          <cell r="O897" t="str">
            <v>2025-29275</v>
          </cell>
        </row>
        <row r="898">
          <cell r="O898" t="str">
            <v>2025-29287</v>
          </cell>
        </row>
        <row r="899">
          <cell r="O899" t="str">
            <v>2025-29298</v>
          </cell>
        </row>
        <row r="900">
          <cell r="O900" t="str">
            <v>2025-29707</v>
          </cell>
        </row>
        <row r="901">
          <cell r="O901" t="str">
            <v>2025-29826</v>
          </cell>
        </row>
        <row r="902">
          <cell r="O902" t="str">
            <v>2025-30823</v>
          </cell>
        </row>
        <row r="903">
          <cell r="O903" t="str">
            <v>2025-31174</v>
          </cell>
        </row>
        <row r="904">
          <cell r="O904" t="str">
            <v>2025-31277</v>
          </cell>
        </row>
        <row r="905">
          <cell r="O905" t="str">
            <v>2025-31287</v>
          </cell>
        </row>
        <row r="906">
          <cell r="O906" t="str">
            <v>2025-32307</v>
          </cell>
        </row>
        <row r="907">
          <cell r="O907" t="str">
            <v>2025-32338</v>
          </cell>
        </row>
        <row r="908">
          <cell r="O908" t="str">
            <v>2025-32753</v>
          </cell>
        </row>
        <row r="909">
          <cell r="O909" t="str">
            <v>2025-32939</v>
          </cell>
        </row>
        <row r="910">
          <cell r="O910" t="str">
            <v>2025-32945</v>
          </cell>
        </row>
        <row r="911">
          <cell r="O911" t="str">
            <v>2025-34516</v>
          </cell>
        </row>
        <row r="912">
          <cell r="O912" t="str">
            <v>2025-35328</v>
          </cell>
        </row>
        <row r="913">
          <cell r="O913" t="str">
            <v>2025-35868</v>
          </cell>
        </row>
        <row r="914">
          <cell r="O914" t="str">
            <v>2025-35971</v>
          </cell>
        </row>
        <row r="915">
          <cell r="O915" t="str">
            <v>2025-35972</v>
          </cell>
        </row>
        <row r="916">
          <cell r="O916" t="str">
            <v>2025-36161</v>
          </cell>
        </row>
        <row r="917">
          <cell r="O917" t="str">
            <v>2025-36627</v>
          </cell>
        </row>
        <row r="918">
          <cell r="O918" t="str">
            <v>2025-36665</v>
          </cell>
        </row>
        <row r="919">
          <cell r="O919" t="str">
            <v>2025-36668</v>
          </cell>
        </row>
        <row r="920">
          <cell r="O920" t="str">
            <v>2025-38307</v>
          </cell>
        </row>
        <row r="921">
          <cell r="O921" t="str">
            <v>2025-38324</v>
          </cell>
        </row>
        <row r="922">
          <cell r="O922" t="str">
            <v>2025-38830</v>
          </cell>
        </row>
        <row r="923">
          <cell r="O923" t="str">
            <v>2025-38850</v>
          </cell>
        </row>
        <row r="924">
          <cell r="O924" t="str">
            <v>2025-38863</v>
          </cell>
        </row>
        <row r="925">
          <cell r="O925" t="str">
            <v>2025-39215</v>
          </cell>
        </row>
        <row r="926">
          <cell r="O926" t="str">
            <v>2025-40703</v>
          </cell>
        </row>
        <row r="927">
          <cell r="O927" t="str">
            <v>2025-40776</v>
          </cell>
        </row>
        <row r="928">
          <cell r="O928" t="str">
            <v>2025-41005</v>
          </cell>
        </row>
        <row r="929">
          <cell r="O929" t="str">
            <v>2025-41083</v>
          </cell>
        </row>
        <row r="930">
          <cell r="O930" t="str">
            <v>2025-42417</v>
          </cell>
        </row>
        <row r="931">
          <cell r="O931" t="str">
            <v>2025-42739</v>
          </cell>
        </row>
        <row r="932">
          <cell r="O932" t="str">
            <v>2025-43547</v>
          </cell>
        </row>
        <row r="933">
          <cell r="O933" t="str">
            <v>2025-44941</v>
          </cell>
        </row>
        <row r="934">
          <cell r="O934" t="str">
            <v>2025-44962</v>
          </cell>
        </row>
        <row r="935">
          <cell r="O935" t="str">
            <v>2025-44963</v>
          </cell>
        </row>
        <row r="936">
          <cell r="O936" t="str">
            <v>2025-45102</v>
          </cell>
        </row>
        <row r="937">
          <cell r="O937" t="str">
            <v>2025-45515</v>
          </cell>
        </row>
        <row r="938">
          <cell r="O938" t="str">
            <v>2025-45704</v>
          </cell>
        </row>
        <row r="939">
          <cell r="O939" t="str">
            <v>2025-45705</v>
          </cell>
        </row>
        <row r="940">
          <cell r="O940" t="str">
            <v>2025-45813</v>
          </cell>
        </row>
        <row r="941">
          <cell r="O941" t="str">
            <v>2025-45905</v>
          </cell>
        </row>
        <row r="942">
          <cell r="O942" t="str">
            <v>2025-47120</v>
          </cell>
        </row>
        <row r="943">
          <cell r="O943" t="str">
            <v>2025-47558</v>
          </cell>
        </row>
        <row r="944">
          <cell r="O944" t="str">
            <v>2025-48812</v>
          </cell>
        </row>
        <row r="945">
          <cell r="O945" t="str">
            <v>2025-49425</v>
          </cell>
        </row>
        <row r="946">
          <cell r="O946" t="str">
            <v>2025-50694</v>
          </cell>
        </row>
        <row r="947">
          <cell r="O947" t="str">
            <v>2022-1326603</v>
          </cell>
        </row>
        <row r="948">
          <cell r="O948" t="str">
            <v>2022-1335280</v>
          </cell>
        </row>
        <row r="949">
          <cell r="O949" t="str">
            <v>2022-254513</v>
          </cell>
        </row>
        <row r="950">
          <cell r="O950" t="str">
            <v>2022-825330</v>
          </cell>
        </row>
        <row r="951">
          <cell r="O951" t="str">
            <v>2022-317560</v>
          </cell>
        </row>
        <row r="952">
          <cell r="O952" t="str">
            <v>2022-517311</v>
          </cell>
        </row>
        <row r="953">
          <cell r="O953" t="str">
            <v>2022-1481725</v>
          </cell>
        </row>
        <row r="954">
          <cell r="O954" t="str">
            <v>2022-1145308</v>
          </cell>
        </row>
        <row r="955">
          <cell r="O955" t="str">
            <v>2022-313451</v>
          </cell>
        </row>
        <row r="956">
          <cell r="O956" t="str">
            <v>2022-108078</v>
          </cell>
        </row>
        <row r="957">
          <cell r="O957" t="str">
            <v>2022-928478</v>
          </cell>
        </row>
        <row r="958">
          <cell r="O958" t="str">
            <v>2022-428250</v>
          </cell>
        </row>
        <row r="959">
          <cell r="O959" t="str">
            <v>2022-362461</v>
          </cell>
        </row>
        <row r="960">
          <cell r="O960" t="str">
            <v>2022-360618</v>
          </cell>
        </row>
        <row r="961">
          <cell r="O961" t="str">
            <v>2022-605224</v>
          </cell>
        </row>
        <row r="962">
          <cell r="O962" t="str">
            <v>2022-838158</v>
          </cell>
        </row>
        <row r="963">
          <cell r="O963" t="str">
            <v>2022-127256</v>
          </cell>
        </row>
        <row r="964">
          <cell r="O964" t="str">
            <v>2022-142750</v>
          </cell>
        </row>
        <row r="965">
          <cell r="O965" t="str">
            <v>2022-3802877</v>
          </cell>
        </row>
        <row r="966">
          <cell r="O966" t="str">
            <v>2022-381535</v>
          </cell>
        </row>
        <row r="967">
          <cell r="O967" t="str">
            <v>2022-107948</v>
          </cell>
        </row>
        <row r="968">
          <cell r="O968" t="str">
            <v>2022-468638</v>
          </cell>
        </row>
        <row r="969">
          <cell r="O969" t="str">
            <v>2022-1588301</v>
          </cell>
        </row>
        <row r="970">
          <cell r="O970" t="str">
            <v>2022-2569299</v>
          </cell>
        </row>
        <row r="971">
          <cell r="O971" t="str">
            <v>2022-993403</v>
          </cell>
        </row>
        <row r="972">
          <cell r="O972" t="str">
            <v>2022-503942</v>
          </cell>
        </row>
        <row r="973">
          <cell r="O973" t="str">
            <v>2022-195108</v>
          </cell>
        </row>
        <row r="974">
          <cell r="O974" t="str">
            <v>2022-507670</v>
          </cell>
        </row>
        <row r="975">
          <cell r="O975" t="str">
            <v>2022-248402</v>
          </cell>
        </row>
        <row r="976">
          <cell r="O976" t="str">
            <v>2024-346817</v>
          </cell>
        </row>
        <row r="977">
          <cell r="O977" t="str">
            <v>2024-323844</v>
          </cell>
        </row>
        <row r="978">
          <cell r="O978" t="str">
            <v>2024-215896</v>
          </cell>
        </row>
        <row r="979">
          <cell r="O979" t="str">
            <v>2024-215896</v>
          </cell>
        </row>
        <row r="980">
          <cell r="O980" t="str">
            <v>2024-287271</v>
          </cell>
        </row>
        <row r="981">
          <cell r="O981" t="str">
            <v>2024-362357</v>
          </cell>
        </row>
        <row r="982">
          <cell r="O982" t="str">
            <v>2024-647689</v>
          </cell>
        </row>
        <row r="983">
          <cell r="O983" t="str">
            <v>2024-431793</v>
          </cell>
        </row>
        <row r="984">
          <cell r="O984" t="str">
            <v>2024-596379</v>
          </cell>
        </row>
        <row r="985">
          <cell r="O985" t="str">
            <v>2024-660275</v>
          </cell>
        </row>
        <row r="986">
          <cell r="O986" t="str">
            <v>2024-577500</v>
          </cell>
        </row>
        <row r="987">
          <cell r="O987" t="str">
            <v>2024-552327</v>
          </cell>
        </row>
        <row r="988">
          <cell r="O988" t="str">
            <v>2024-633249</v>
          </cell>
        </row>
        <row r="989">
          <cell r="O989" t="str">
            <v>2024-594039</v>
          </cell>
        </row>
        <row r="990">
          <cell r="O990" t="str">
            <v>2024-456965</v>
          </cell>
        </row>
        <row r="991">
          <cell r="O991" t="str">
            <v>2024-702117</v>
          </cell>
        </row>
        <row r="992">
          <cell r="O992" t="str">
            <v>2024-432052</v>
          </cell>
        </row>
        <row r="993">
          <cell r="O993" t="str">
            <v>2024-215896</v>
          </cell>
        </row>
        <row r="994">
          <cell r="O994" t="str">
            <v>2024-602672</v>
          </cell>
        </row>
        <row r="995">
          <cell r="O995" t="str">
            <v>2024-329643</v>
          </cell>
        </row>
        <row r="996">
          <cell r="O996" t="str">
            <v>2024-432052</v>
          </cell>
        </row>
        <row r="997">
          <cell r="O997" t="str">
            <v>2024-590086</v>
          </cell>
        </row>
        <row r="998">
          <cell r="O998" t="str">
            <v>2024-818569</v>
          </cell>
        </row>
        <row r="999">
          <cell r="O999" t="str">
            <v>2024-330966</v>
          </cell>
        </row>
        <row r="1000">
          <cell r="O1000" t="str">
            <v>2024-99290</v>
          </cell>
        </row>
        <row r="1001">
          <cell r="O1001" t="str">
            <v>2024-572368</v>
          </cell>
        </row>
        <row r="1002">
          <cell r="O1002" t="str">
            <v>2024-1827861</v>
          </cell>
        </row>
        <row r="1003">
          <cell r="O1003" t="str">
            <v>2024-254513</v>
          </cell>
        </row>
        <row r="1004">
          <cell r="O1004" t="str">
            <v>2024-473958</v>
          </cell>
        </row>
        <row r="1005">
          <cell r="O1005" t="str">
            <v>2024-323844</v>
          </cell>
        </row>
        <row r="1006">
          <cell r="O1006" t="str">
            <v>2024-1483529</v>
          </cell>
        </row>
        <row r="1007">
          <cell r="O1007" t="str">
            <v>2024-1378189</v>
          </cell>
        </row>
        <row r="1008">
          <cell r="O1008" t="str">
            <v>2024-857709</v>
          </cell>
        </row>
        <row r="1009">
          <cell r="O1009" t="str">
            <v>2024-489847</v>
          </cell>
        </row>
        <row r="1010">
          <cell r="O1010" t="str">
            <v>2024-381769</v>
          </cell>
        </row>
        <row r="1011">
          <cell r="O1011" t="str">
            <v>2024-469552</v>
          </cell>
        </row>
        <row r="1012">
          <cell r="O1012" t="str">
            <v>2024-1582517</v>
          </cell>
        </row>
        <row r="1013">
          <cell r="O1013" t="str">
            <v>2024-242227</v>
          </cell>
        </row>
        <row r="1014">
          <cell r="O1014" t="str">
            <v>2024-1074683</v>
          </cell>
        </row>
        <row r="1015">
          <cell r="O1015" t="str">
            <v>2024-1237596</v>
          </cell>
        </row>
        <row r="1016">
          <cell r="O1016" t="str">
            <v>2024-507280</v>
          </cell>
        </row>
        <row r="1017">
          <cell r="O1017" t="str">
            <v>2024-499744</v>
          </cell>
        </row>
        <row r="1018">
          <cell r="O1018" t="str">
            <v>2024-3274598</v>
          </cell>
        </row>
        <row r="1019">
          <cell r="O1019" t="str">
            <v>2024-1170090</v>
          </cell>
        </row>
        <row r="1020">
          <cell r="O1020" t="str">
            <v>2024-909935</v>
          </cell>
        </row>
        <row r="1021">
          <cell r="O1021" t="str">
            <v>2024-1103420</v>
          </cell>
        </row>
        <row r="1022">
          <cell r="O1022" t="str">
            <v>2024-103605</v>
          </cell>
        </row>
        <row r="1023">
          <cell r="O1023" t="str">
            <v>2024-34535</v>
          </cell>
        </row>
        <row r="1024">
          <cell r="O1024" t="str">
            <v>2024-399693</v>
          </cell>
        </row>
        <row r="1025">
          <cell r="O1025" t="str">
            <v>2024-127256</v>
          </cell>
        </row>
        <row r="1026">
          <cell r="O1026" t="str">
            <v>2025-1684061</v>
          </cell>
        </row>
        <row r="1027">
          <cell r="O1027" t="str">
            <v>2025-689634</v>
          </cell>
        </row>
        <row r="1028">
          <cell r="O1028" t="str">
            <v>2025-336431</v>
          </cell>
        </row>
        <row r="1029">
          <cell r="O1029" t="str">
            <v>2025-481358</v>
          </cell>
        </row>
        <row r="1030">
          <cell r="O1030" t="str">
            <v>2025-575330</v>
          </cell>
        </row>
        <row r="1031">
          <cell r="O1031" t="str">
            <v>2025-142750</v>
          </cell>
        </row>
        <row r="1032">
          <cell r="O1032" t="str">
            <v>2025-142750</v>
          </cell>
        </row>
        <row r="1033">
          <cell r="O1033" t="str">
            <v>2025-356875</v>
          </cell>
        </row>
        <row r="1034">
          <cell r="O1034" t="str">
            <v>2025-647689</v>
          </cell>
        </row>
        <row r="1035">
          <cell r="O1035" t="str">
            <v>2025-354464</v>
          </cell>
        </row>
        <row r="1036">
          <cell r="O1036" t="str">
            <v>2025-1593485</v>
          </cell>
        </row>
        <row r="1037">
          <cell r="O1037" t="str">
            <v>2025-368440</v>
          </cell>
        </row>
        <row r="1038">
          <cell r="O1038" t="str">
            <v>2025-388625</v>
          </cell>
        </row>
        <row r="1039">
          <cell r="O1039" t="str">
            <v>2025-356875</v>
          </cell>
        </row>
        <row r="1040">
          <cell r="O1040" t="str">
            <v>2025-107948</v>
          </cell>
        </row>
        <row r="1041">
          <cell r="O1041" t="str">
            <v>2023-1235174</v>
          </cell>
        </row>
        <row r="1042">
          <cell r="O1042" t="str">
            <v>2023-241746</v>
          </cell>
        </row>
        <row r="1043">
          <cell r="O1043" t="str">
            <v>2023-276281</v>
          </cell>
        </row>
        <row r="1044">
          <cell r="O1044" t="str">
            <v>2023-394129</v>
          </cell>
        </row>
        <row r="1045">
          <cell r="O1045" t="str">
            <v>2023-552563</v>
          </cell>
        </row>
        <row r="1046">
          <cell r="O1046" t="str">
            <v>2023-67632</v>
          </cell>
        </row>
        <row r="1047">
          <cell r="O1047" t="str">
            <v>2023-274843</v>
          </cell>
        </row>
        <row r="1048">
          <cell r="O1048" t="str">
            <v>2023-1628657</v>
          </cell>
        </row>
        <row r="1049">
          <cell r="O1049" t="str">
            <v>2023-488860</v>
          </cell>
        </row>
        <row r="1050">
          <cell r="O1050" t="str">
            <v>2023-276281</v>
          </cell>
        </row>
        <row r="1051">
          <cell r="O1051" t="str">
            <v>2023-362281</v>
          </cell>
        </row>
        <row r="1052">
          <cell r="O1052" t="str">
            <v>2023-120534</v>
          </cell>
        </row>
        <row r="1053">
          <cell r="O1053" t="str">
            <v>2023-241746</v>
          </cell>
        </row>
        <row r="1054">
          <cell r="O1054" t="str">
            <v>2023-483492</v>
          </cell>
        </row>
        <row r="1055">
          <cell r="O1055" t="str">
            <v>2023-626821</v>
          </cell>
        </row>
        <row r="1056">
          <cell r="O1056" t="str">
            <v>2023-1218858</v>
          </cell>
        </row>
        <row r="1057">
          <cell r="O1057" t="str">
            <v>2023-287788</v>
          </cell>
        </row>
        <row r="1058">
          <cell r="O1058" t="str">
            <v>2023-415044</v>
          </cell>
        </row>
        <row r="1059">
          <cell r="O1059" t="str">
            <v>2023-264773</v>
          </cell>
        </row>
        <row r="1060">
          <cell r="O1060" t="str">
            <v>2023-172673</v>
          </cell>
        </row>
        <row r="1061">
          <cell r="O1061" t="str">
            <v>2023-96428</v>
          </cell>
        </row>
        <row r="1062">
          <cell r="O1062" t="str">
            <v>2023-482139</v>
          </cell>
        </row>
        <row r="1063">
          <cell r="O1063" t="str">
            <v>2023-482139</v>
          </cell>
        </row>
        <row r="1064">
          <cell r="O1064" t="str">
            <v>2023-385711</v>
          </cell>
        </row>
        <row r="1065">
          <cell r="O1065" t="str">
            <v>2023-250668</v>
          </cell>
        </row>
        <row r="1066">
          <cell r="O1066" t="str">
            <v>2023-596215</v>
          </cell>
        </row>
        <row r="1067">
          <cell r="O1067" t="str">
            <v>2023-289283</v>
          </cell>
        </row>
        <row r="1068">
          <cell r="O1068" t="str">
            <v>2023-127256</v>
          </cell>
        </row>
        <row r="1069">
          <cell r="O1069" t="str">
            <v>2023-304602</v>
          </cell>
        </row>
        <row r="1070">
          <cell r="O1070" t="str">
            <v>2023-539741</v>
          </cell>
        </row>
        <row r="1071">
          <cell r="O1071" t="str">
            <v>2023-101534</v>
          </cell>
        </row>
        <row r="1072">
          <cell r="O1072" t="str">
            <v>2023-479677</v>
          </cell>
        </row>
        <row r="1073">
          <cell r="O1073" t="str">
            <v>2023-259226</v>
          </cell>
        </row>
        <row r="1074">
          <cell r="O1074" t="str">
            <v>2023-323844</v>
          </cell>
        </row>
        <row r="1075">
          <cell r="O1075" t="str">
            <v>2023-3831370</v>
          </cell>
        </row>
        <row r="1076">
          <cell r="O1076" t="str">
            <v>2023-768124</v>
          </cell>
        </row>
        <row r="1077">
          <cell r="O1077" t="str">
            <v>2023-1368041</v>
          </cell>
        </row>
        <row r="1078">
          <cell r="O1078" t="str">
            <v>2023-1036904</v>
          </cell>
        </row>
        <row r="1079">
          <cell r="O1079" t="str">
            <v>2023-239692</v>
          </cell>
        </row>
        <row r="1080">
          <cell r="O1080" t="str">
            <v>2023-413657</v>
          </cell>
        </row>
        <row r="1081">
          <cell r="O1081" t="str">
            <v>2023-2118119</v>
          </cell>
        </row>
        <row r="1082">
          <cell r="O1082" t="str">
            <v>2023-508878</v>
          </cell>
        </row>
        <row r="1083">
          <cell r="O1083" t="str">
            <v>2023-1411014</v>
          </cell>
        </row>
        <row r="1084">
          <cell r="O1084" t="str">
            <v>2023-1009191</v>
          </cell>
        </row>
        <row r="1085">
          <cell r="O1085" t="str">
            <v>2023-1754463</v>
          </cell>
        </row>
        <row r="1086">
          <cell r="O1086" t="str">
            <v>2023-259226</v>
          </cell>
        </row>
        <row r="1087">
          <cell r="O1087" t="str">
            <v>2023-758995</v>
          </cell>
        </row>
        <row r="1088">
          <cell r="O1088" t="str">
            <v>2023-34384747</v>
          </cell>
        </row>
        <row r="1089">
          <cell r="O1089" t="str">
            <v>2023-112815</v>
          </cell>
        </row>
      </sheetData>
      <sheetData sheetId="1">
        <row r="1">
          <cell r="P1" t="str">
            <v>Mã đối chiếu</v>
          </cell>
        </row>
        <row r="2">
          <cell r="P2" t="str">
            <v>2022-22386</v>
          </cell>
        </row>
        <row r="3">
          <cell r="P3" t="str">
            <v>2022-7440</v>
          </cell>
        </row>
        <row r="4">
          <cell r="P4" t="str">
            <v>2022-10219</v>
          </cell>
        </row>
        <row r="5">
          <cell r="P5" t="str">
            <v>2022-10347</v>
          </cell>
        </row>
        <row r="6">
          <cell r="P6" t="str">
            <v>2022-12797</v>
          </cell>
        </row>
        <row r="7">
          <cell r="P7" t="str">
            <v>2022-13838</v>
          </cell>
        </row>
        <row r="8">
          <cell r="P8" t="str">
            <v>2022-936</v>
          </cell>
        </row>
        <row r="9">
          <cell r="P9" t="str">
            <v>2022-4106</v>
          </cell>
        </row>
        <row r="10">
          <cell r="P10" t="str">
            <v>2022-7303</v>
          </cell>
        </row>
        <row r="11">
          <cell r="P11" t="str">
            <v>2022-10406</v>
          </cell>
        </row>
        <row r="12">
          <cell r="P12" t="str">
            <v>2022-12946</v>
          </cell>
        </row>
        <row r="13">
          <cell r="P13" t="str">
            <v>2022-14416</v>
          </cell>
        </row>
        <row r="14">
          <cell r="P14" t="str">
            <v>2022-18122</v>
          </cell>
        </row>
        <row r="15">
          <cell r="P15" t="str">
            <v>2022-23052</v>
          </cell>
        </row>
        <row r="16">
          <cell r="P16" t="str">
            <v>2022-26155</v>
          </cell>
        </row>
        <row r="17">
          <cell r="P17" t="str">
            <v>2022-27527</v>
          </cell>
        </row>
        <row r="18">
          <cell r="P18" t="str">
            <v>2022-42447</v>
          </cell>
        </row>
        <row r="19">
          <cell r="P19" t="str">
            <v>2022-7014</v>
          </cell>
        </row>
        <row r="20">
          <cell r="P20" t="str">
            <v>2022-10777</v>
          </cell>
        </row>
        <row r="21">
          <cell r="P21" t="str">
            <v>2022-6853</v>
          </cell>
        </row>
        <row r="22">
          <cell r="P22" t="str">
            <v>2022-7178</v>
          </cell>
        </row>
        <row r="23">
          <cell r="P23" t="str">
            <v>2022-9704</v>
          </cell>
        </row>
        <row r="24">
          <cell r="P24" t="str">
            <v>2022-10304</v>
          </cell>
        </row>
        <row r="25">
          <cell r="P25" t="str">
            <v>2022-10722</v>
          </cell>
        </row>
        <row r="26">
          <cell r="P26" t="str">
            <v>2022-469</v>
          </cell>
        </row>
        <row r="27">
          <cell r="P27" t="str">
            <v>2022-6262</v>
          </cell>
        </row>
        <row r="28">
          <cell r="P28" t="str">
            <v>2022-6684</v>
          </cell>
        </row>
        <row r="29">
          <cell r="P29" t="str">
            <v>2022-6708</v>
          </cell>
        </row>
        <row r="30">
          <cell r="P30" t="str">
            <v>2022-6902</v>
          </cell>
        </row>
        <row r="31">
          <cell r="P31" t="str">
            <v>2022-6903</v>
          </cell>
        </row>
        <row r="32">
          <cell r="P32" t="str">
            <v>2022-7162</v>
          </cell>
        </row>
        <row r="33">
          <cell r="P33" t="str">
            <v>2022-7167</v>
          </cell>
        </row>
        <row r="34">
          <cell r="P34" t="str">
            <v>2022-7169</v>
          </cell>
        </row>
        <row r="35">
          <cell r="P35" t="str">
            <v>2022-7170</v>
          </cell>
        </row>
        <row r="36">
          <cell r="P36" t="str">
            <v>2022-7174</v>
          </cell>
        </row>
        <row r="37">
          <cell r="P37" t="str">
            <v>2022-7451</v>
          </cell>
        </row>
        <row r="38">
          <cell r="P38" t="str">
            <v>2022-7452</v>
          </cell>
        </row>
        <row r="39">
          <cell r="P39" t="str">
            <v>2022-7700</v>
          </cell>
        </row>
        <row r="40">
          <cell r="P40" t="str">
            <v>2022-8632</v>
          </cell>
        </row>
        <row r="41">
          <cell r="P41" t="str">
            <v>2022-8637</v>
          </cell>
        </row>
        <row r="42">
          <cell r="P42" t="str">
            <v>2022-8878</v>
          </cell>
        </row>
        <row r="43">
          <cell r="P43" t="str">
            <v>2022-8879</v>
          </cell>
        </row>
        <row r="44">
          <cell r="P44" t="str">
            <v>2022-8933</v>
          </cell>
        </row>
        <row r="45">
          <cell r="P45" t="str">
            <v>2022-8935</v>
          </cell>
        </row>
        <row r="46">
          <cell r="P46" t="str">
            <v>2022-9712</v>
          </cell>
        </row>
        <row r="47">
          <cell r="P47" t="str">
            <v>2022-9713</v>
          </cell>
        </row>
        <row r="48">
          <cell r="P48" t="str">
            <v>2022-9720</v>
          </cell>
        </row>
        <row r="49">
          <cell r="P49" t="str">
            <v>2022-10247</v>
          </cell>
        </row>
        <row r="50">
          <cell r="P50" t="str">
            <v>2022-10348</v>
          </cell>
        </row>
        <row r="51">
          <cell r="P51" t="str">
            <v>2022-10354</v>
          </cell>
        </row>
        <row r="52">
          <cell r="P52" t="str">
            <v>2022-10407</v>
          </cell>
        </row>
        <row r="53">
          <cell r="P53" t="str">
            <v>2022-10432</v>
          </cell>
        </row>
        <row r="54">
          <cell r="P54" t="str">
            <v>2022-10433</v>
          </cell>
        </row>
        <row r="55">
          <cell r="P55" t="str">
            <v>2022-10460</v>
          </cell>
        </row>
        <row r="56">
          <cell r="P56" t="str">
            <v>2022-10471</v>
          </cell>
        </row>
        <row r="57">
          <cell r="P57" t="str">
            <v>2022-10478</v>
          </cell>
        </row>
        <row r="58">
          <cell r="P58" t="str">
            <v>2022-10486</v>
          </cell>
        </row>
        <row r="59">
          <cell r="P59" t="str">
            <v>2022-10657</v>
          </cell>
        </row>
        <row r="60">
          <cell r="P60" t="str">
            <v>2022-10652</v>
          </cell>
        </row>
        <row r="61">
          <cell r="P61" t="str">
            <v>2022-10690</v>
          </cell>
        </row>
        <row r="62">
          <cell r="P62" t="str">
            <v>2022-10685</v>
          </cell>
        </row>
        <row r="63">
          <cell r="P63" t="str">
            <v>2022-10681</v>
          </cell>
        </row>
        <row r="64">
          <cell r="P64" t="str">
            <v>2022-10756</v>
          </cell>
        </row>
        <row r="65">
          <cell r="P65" t="str">
            <v>2022-11247</v>
          </cell>
        </row>
        <row r="66">
          <cell r="P66" t="str">
            <v>2022-11487</v>
          </cell>
        </row>
        <row r="67">
          <cell r="P67" t="str">
            <v>2022-12713</v>
          </cell>
        </row>
        <row r="68">
          <cell r="P68" t="str">
            <v>2022-12774</v>
          </cell>
        </row>
        <row r="69">
          <cell r="P69" t="str">
            <v>2022-12828</v>
          </cell>
        </row>
        <row r="70">
          <cell r="P70" t="str">
            <v>2022-12834</v>
          </cell>
        </row>
        <row r="71">
          <cell r="P71" t="str">
            <v>2022-13083</v>
          </cell>
        </row>
        <row r="72">
          <cell r="P72" t="str">
            <v>2022-13246</v>
          </cell>
        </row>
        <row r="73">
          <cell r="P73" t="str">
            <v>2022-13248</v>
          </cell>
        </row>
        <row r="74">
          <cell r="P74" t="str">
            <v>2022-13299</v>
          </cell>
        </row>
        <row r="75">
          <cell r="P75" t="str">
            <v>2022-13306</v>
          </cell>
        </row>
        <row r="76">
          <cell r="P76" t="str">
            <v>2022-13842</v>
          </cell>
        </row>
        <row r="77">
          <cell r="P77" t="str">
            <v>2022-13846</v>
          </cell>
        </row>
        <row r="78">
          <cell r="P78" t="str">
            <v>2022-13847</v>
          </cell>
        </row>
        <row r="79">
          <cell r="P79" t="str">
            <v>2022-14313</v>
          </cell>
        </row>
        <row r="80">
          <cell r="P80" t="str">
            <v>2022-14314</v>
          </cell>
        </row>
        <row r="81">
          <cell r="P81" t="str">
            <v>2022-14320</v>
          </cell>
        </row>
        <row r="82">
          <cell r="P82" t="str">
            <v>2022-14351</v>
          </cell>
        </row>
        <row r="83">
          <cell r="P83" t="str">
            <v>2022-14883</v>
          </cell>
        </row>
        <row r="84">
          <cell r="P84" t="str">
            <v>2022-30</v>
          </cell>
        </row>
        <row r="85">
          <cell r="P85" t="str">
            <v>2022-246</v>
          </cell>
        </row>
        <row r="86">
          <cell r="P86" t="str">
            <v>2022-254</v>
          </cell>
        </row>
        <row r="87">
          <cell r="P87" t="str">
            <v>2022-255</v>
          </cell>
        </row>
        <row r="88">
          <cell r="P88" t="str">
            <v>2022-909</v>
          </cell>
        </row>
        <row r="89">
          <cell r="P89" t="str">
            <v>2022-914</v>
          </cell>
        </row>
        <row r="90">
          <cell r="P90" t="str">
            <v>2022-916</v>
          </cell>
        </row>
        <row r="91">
          <cell r="P91" t="str">
            <v>2022-1701</v>
          </cell>
        </row>
        <row r="92">
          <cell r="P92" t="str">
            <v>2022-1702</v>
          </cell>
        </row>
        <row r="93">
          <cell r="P93" t="str">
            <v>2022-1704</v>
          </cell>
        </row>
        <row r="94">
          <cell r="P94" t="str">
            <v>2022-1723</v>
          </cell>
        </row>
        <row r="95">
          <cell r="P95" t="str">
            <v>2022-1775</v>
          </cell>
        </row>
        <row r="96">
          <cell r="P96" t="str">
            <v>2022-1782</v>
          </cell>
        </row>
        <row r="97">
          <cell r="P97" t="str">
            <v>2022-1855</v>
          </cell>
        </row>
        <row r="98">
          <cell r="P98" t="str">
            <v>2022-3248</v>
          </cell>
        </row>
        <row r="99">
          <cell r="P99" t="str">
            <v>2022-3257</v>
          </cell>
        </row>
        <row r="100">
          <cell r="P100" t="str">
            <v>2022-3258</v>
          </cell>
        </row>
        <row r="101">
          <cell r="P101" t="str">
            <v>2022-3260</v>
          </cell>
        </row>
        <row r="102">
          <cell r="P102" t="str">
            <v>2022-3262</v>
          </cell>
        </row>
        <row r="103">
          <cell r="P103" t="str">
            <v>2022-4372</v>
          </cell>
        </row>
        <row r="104">
          <cell r="P104" t="str">
            <v>2022-4441</v>
          </cell>
        </row>
        <row r="105">
          <cell r="P105" t="str">
            <v>2022-4493</v>
          </cell>
        </row>
        <row r="106">
          <cell r="P106" t="str">
            <v>2022-4490</v>
          </cell>
        </row>
        <row r="107">
          <cell r="P107" t="str">
            <v>2022-4668</v>
          </cell>
        </row>
        <row r="108">
          <cell r="P108" t="str">
            <v>2022-5080</v>
          </cell>
        </row>
        <row r="109">
          <cell r="P109" t="str">
            <v>2022-5101</v>
          </cell>
        </row>
        <row r="110">
          <cell r="P110" t="str">
            <v>2022-5279</v>
          </cell>
        </row>
        <row r="111">
          <cell r="P111" t="str">
            <v>2022-5280</v>
          </cell>
        </row>
        <row r="112">
          <cell r="P112" t="str">
            <v>2022-6013</v>
          </cell>
        </row>
        <row r="113">
          <cell r="P113" t="str">
            <v>2022-6015</v>
          </cell>
        </row>
        <row r="114">
          <cell r="P114" t="str">
            <v>2022-6023</v>
          </cell>
        </row>
        <row r="115">
          <cell r="P115" t="str">
            <v>2022-6209</v>
          </cell>
        </row>
        <row r="116">
          <cell r="P116" t="str">
            <v>2022-6262</v>
          </cell>
        </row>
        <row r="117">
          <cell r="P117" t="str">
            <v>2022-6743</v>
          </cell>
        </row>
        <row r="118">
          <cell r="P118" t="str">
            <v>2022-7081</v>
          </cell>
        </row>
        <row r="119">
          <cell r="P119" t="str">
            <v>2022-8449</v>
          </cell>
        </row>
        <row r="120">
          <cell r="P120" t="str">
            <v>2022-8827</v>
          </cell>
        </row>
        <row r="121">
          <cell r="P121" t="str">
            <v>2022-9168</v>
          </cell>
        </row>
        <row r="122">
          <cell r="P122" t="str">
            <v>2022-9261</v>
          </cell>
        </row>
        <row r="123">
          <cell r="P123" t="str">
            <v>2022-9268</v>
          </cell>
        </row>
        <row r="124">
          <cell r="P124" t="str">
            <v>2022-9504</v>
          </cell>
        </row>
        <row r="125">
          <cell r="P125" t="str">
            <v>2022-9900</v>
          </cell>
        </row>
        <row r="126">
          <cell r="P126" t="str">
            <v>2022-9901</v>
          </cell>
        </row>
        <row r="127">
          <cell r="P127" t="str">
            <v>2022-9902</v>
          </cell>
        </row>
        <row r="128">
          <cell r="P128" t="str">
            <v>2022-10235</v>
          </cell>
        </row>
        <row r="129">
          <cell r="P129" t="str">
            <v>2022-10236</v>
          </cell>
        </row>
        <row r="130">
          <cell r="P130" t="str">
            <v>2022-10414</v>
          </cell>
        </row>
        <row r="131">
          <cell r="P131" t="str">
            <v>2022-10415</v>
          </cell>
        </row>
        <row r="132">
          <cell r="P132" t="str">
            <v>2022-10416</v>
          </cell>
        </row>
        <row r="133">
          <cell r="P133" t="str">
            <v>2022-10419</v>
          </cell>
        </row>
        <row r="134">
          <cell r="P134" t="str">
            <v>2022-10420</v>
          </cell>
        </row>
        <row r="135">
          <cell r="P135" t="str">
            <v>2022-10544</v>
          </cell>
        </row>
        <row r="136">
          <cell r="P136" t="str">
            <v>2022-11395</v>
          </cell>
        </row>
        <row r="137">
          <cell r="P137" t="str">
            <v>2022-11396</v>
          </cell>
        </row>
        <row r="138">
          <cell r="P138" t="str">
            <v>2022-11397</v>
          </cell>
        </row>
        <row r="139">
          <cell r="P139" t="str">
            <v>2022-11402</v>
          </cell>
        </row>
        <row r="140">
          <cell r="P140" t="str">
            <v>2022-11598</v>
          </cell>
        </row>
        <row r="141">
          <cell r="P141" t="str">
            <v>2022-11599</v>
          </cell>
        </row>
        <row r="142">
          <cell r="P142" t="str">
            <v>2022-11685</v>
          </cell>
        </row>
        <row r="143">
          <cell r="P143" t="str">
            <v>2022-11943</v>
          </cell>
        </row>
        <row r="144">
          <cell r="P144" t="str">
            <v>2022-12086</v>
          </cell>
        </row>
        <row r="145">
          <cell r="P145" t="str">
            <v>2022-12384</v>
          </cell>
        </row>
        <row r="146">
          <cell r="P146" t="str">
            <v>2022-12394</v>
          </cell>
        </row>
        <row r="147">
          <cell r="P147" t="str">
            <v>2022-12469</v>
          </cell>
        </row>
        <row r="148">
          <cell r="P148" t="str">
            <v>2022-13119</v>
          </cell>
        </row>
        <row r="149">
          <cell r="P149" t="str">
            <v>2022-13277</v>
          </cell>
        </row>
        <row r="150">
          <cell r="P150" t="str">
            <v>2022-13292</v>
          </cell>
        </row>
        <row r="151">
          <cell r="P151" t="str">
            <v>2022-13431</v>
          </cell>
        </row>
        <row r="152">
          <cell r="P152" t="str">
            <v>2022-13434</v>
          </cell>
        </row>
        <row r="153">
          <cell r="P153" t="str">
            <v>2022-13436</v>
          </cell>
        </row>
        <row r="154">
          <cell r="P154" t="str">
            <v>2022-13493</v>
          </cell>
        </row>
        <row r="155">
          <cell r="P155" t="str">
            <v>2022-13543</v>
          </cell>
        </row>
        <row r="156">
          <cell r="P156" t="str">
            <v>2022-13725</v>
          </cell>
        </row>
        <row r="157">
          <cell r="P157" t="str">
            <v>2022-13747</v>
          </cell>
        </row>
        <row r="158">
          <cell r="P158" t="str">
            <v>2022-14178</v>
          </cell>
        </row>
        <row r="159">
          <cell r="P159" t="str">
            <v>2022-14179</v>
          </cell>
        </row>
        <row r="160">
          <cell r="P160" t="str">
            <v>2022-14181</v>
          </cell>
        </row>
        <row r="161">
          <cell r="P161" t="str">
            <v>2022-14420</v>
          </cell>
        </row>
        <row r="162">
          <cell r="P162" t="str">
            <v>2022-14699</v>
          </cell>
        </row>
        <row r="163">
          <cell r="P163" t="str">
            <v>2022-14744</v>
          </cell>
        </row>
        <row r="164">
          <cell r="P164" t="str">
            <v>2022-14751</v>
          </cell>
        </row>
        <row r="165">
          <cell r="P165" t="str">
            <v>2022-15238</v>
          </cell>
        </row>
        <row r="166">
          <cell r="P166" t="str">
            <v>2022-15707</v>
          </cell>
        </row>
        <row r="167">
          <cell r="P167" t="str">
            <v>2022-15755</v>
          </cell>
        </row>
        <row r="168">
          <cell r="P168" t="str">
            <v>2022-16148</v>
          </cell>
        </row>
        <row r="169">
          <cell r="P169" t="str">
            <v>2022-16473</v>
          </cell>
        </row>
        <row r="170">
          <cell r="P170" t="str">
            <v>2022-16556</v>
          </cell>
        </row>
        <row r="171">
          <cell r="P171" t="str">
            <v>2022-16703</v>
          </cell>
        </row>
        <row r="172">
          <cell r="P172" t="str">
            <v>2022-16704</v>
          </cell>
        </row>
        <row r="173">
          <cell r="P173" t="str">
            <v>2022-16706</v>
          </cell>
        </row>
        <row r="174">
          <cell r="P174" t="str">
            <v>2022-17147</v>
          </cell>
        </row>
        <row r="175">
          <cell r="P175" t="str">
            <v>2022-17598</v>
          </cell>
        </row>
        <row r="176">
          <cell r="P176" t="str">
            <v>2022-17600</v>
          </cell>
        </row>
        <row r="177">
          <cell r="P177" t="str">
            <v>2022-17610</v>
          </cell>
        </row>
        <row r="178">
          <cell r="P178" t="str">
            <v>2022-17715</v>
          </cell>
        </row>
        <row r="179">
          <cell r="P179" t="str">
            <v>2022-18145</v>
          </cell>
        </row>
        <row r="180">
          <cell r="P180" t="str">
            <v>2022-18262</v>
          </cell>
        </row>
        <row r="181">
          <cell r="P181" t="str">
            <v>2022-18263</v>
          </cell>
        </row>
        <row r="182">
          <cell r="P182" t="str">
            <v>2022-18359</v>
          </cell>
        </row>
        <row r="183">
          <cell r="P183" t="str">
            <v>2022-18626</v>
          </cell>
        </row>
        <row r="184">
          <cell r="P184" t="str">
            <v>2022-19073</v>
          </cell>
        </row>
        <row r="185">
          <cell r="P185" t="str">
            <v>2022-19078</v>
          </cell>
        </row>
        <row r="186">
          <cell r="P186" t="str">
            <v>2022-19638</v>
          </cell>
        </row>
        <row r="187">
          <cell r="P187" t="str">
            <v>2022-19418</v>
          </cell>
        </row>
        <row r="188">
          <cell r="P188" t="str">
            <v>2022-19420</v>
          </cell>
        </row>
        <row r="189">
          <cell r="P189" t="str">
            <v>2022-19735</v>
          </cell>
        </row>
        <row r="190">
          <cell r="P190" t="str">
            <v>2022-20398</v>
          </cell>
        </row>
        <row r="191">
          <cell r="P191" t="str">
            <v>2022-20606</v>
          </cell>
        </row>
        <row r="192">
          <cell r="P192" t="str">
            <v>2022-20613</v>
          </cell>
        </row>
        <row r="193">
          <cell r="P193" t="str">
            <v>2022-20620</v>
          </cell>
        </row>
        <row r="194">
          <cell r="P194" t="str">
            <v>2022-20852</v>
          </cell>
        </row>
        <row r="195">
          <cell r="P195" t="str">
            <v>2022-20853</v>
          </cell>
        </row>
        <row r="196">
          <cell r="P196" t="str">
            <v>2022-21130</v>
          </cell>
        </row>
        <row r="197">
          <cell r="P197" t="str">
            <v>2022-21287</v>
          </cell>
        </row>
        <row r="198">
          <cell r="P198" t="str">
            <v>2022-21296</v>
          </cell>
        </row>
        <row r="199">
          <cell r="P199" t="str">
            <v>2022-21726</v>
          </cell>
        </row>
        <row r="200">
          <cell r="P200" t="str">
            <v>2022-22103</v>
          </cell>
        </row>
        <row r="201">
          <cell r="P201" t="str">
            <v>2022-22715</v>
          </cell>
        </row>
        <row r="202">
          <cell r="P202" t="str">
            <v>2022-23082</v>
          </cell>
        </row>
        <row r="203">
          <cell r="P203" t="str">
            <v>2022-23405</v>
          </cell>
        </row>
        <row r="204">
          <cell r="P204" t="str">
            <v>2022-23419</v>
          </cell>
        </row>
        <row r="205">
          <cell r="P205" t="str">
            <v>2022-23466</v>
          </cell>
        </row>
        <row r="206">
          <cell r="P206" t="str">
            <v>2022-23469</v>
          </cell>
        </row>
        <row r="207">
          <cell r="P207" t="str">
            <v>2022-23685</v>
          </cell>
        </row>
        <row r="208">
          <cell r="P208" t="str">
            <v>2022-24229</v>
          </cell>
        </row>
        <row r="209">
          <cell r="P209" t="str">
            <v>2022-24248</v>
          </cell>
        </row>
        <row r="210">
          <cell r="P210" t="str">
            <v>2022-24249</v>
          </cell>
        </row>
        <row r="211">
          <cell r="P211" t="str">
            <v>2022-24301</v>
          </cell>
        </row>
        <row r="212">
          <cell r="P212" t="str">
            <v>2022-24357</v>
          </cell>
        </row>
        <row r="213">
          <cell r="P213" t="str">
            <v>2022-24358</v>
          </cell>
        </row>
        <row r="214">
          <cell r="P214" t="str">
            <v>2022-24359</v>
          </cell>
        </row>
        <row r="215">
          <cell r="P215" t="str">
            <v>2022-25964</v>
          </cell>
        </row>
        <row r="216">
          <cell r="P216" t="str">
            <v>2022-26058</v>
          </cell>
        </row>
        <row r="217">
          <cell r="P217" t="str">
            <v>2022-26064</v>
          </cell>
        </row>
        <row r="218">
          <cell r="P218" t="str">
            <v>2022-26242</v>
          </cell>
        </row>
        <row r="219">
          <cell r="P219" t="str">
            <v>2022-26245</v>
          </cell>
        </row>
        <row r="220">
          <cell r="P220" t="str">
            <v>2022-26348</v>
          </cell>
        </row>
        <row r="221">
          <cell r="P221" t="str">
            <v>2022-27273</v>
          </cell>
        </row>
        <row r="222">
          <cell r="P222" t="str">
            <v>2022-27284</v>
          </cell>
        </row>
        <row r="223">
          <cell r="P223" t="str">
            <v>2022-27363</v>
          </cell>
        </row>
        <row r="224">
          <cell r="P224" t="str">
            <v>2022-27421</v>
          </cell>
        </row>
        <row r="225">
          <cell r="P225" t="str">
            <v>2022-27422</v>
          </cell>
        </row>
        <row r="226">
          <cell r="P226" t="str">
            <v>2022-27423</v>
          </cell>
        </row>
        <row r="227">
          <cell r="P227" t="str">
            <v>2022-27447</v>
          </cell>
        </row>
        <row r="228">
          <cell r="P228" t="str">
            <v>2022-28843</v>
          </cell>
        </row>
        <row r="229">
          <cell r="P229" t="str">
            <v>2023-501</v>
          </cell>
        </row>
        <row r="230">
          <cell r="P230" t="str">
            <v>2023-1724</v>
          </cell>
        </row>
        <row r="231">
          <cell r="P231" t="str">
            <v>2023-1723</v>
          </cell>
        </row>
        <row r="232">
          <cell r="P232" t="str">
            <v>2023-3878</v>
          </cell>
        </row>
        <row r="233">
          <cell r="P233" t="str">
            <v>2023-11309</v>
          </cell>
        </row>
        <row r="234">
          <cell r="P234" t="str">
            <v>2023-17443</v>
          </cell>
        </row>
        <row r="235">
          <cell r="P235" t="str">
            <v>2023-21093</v>
          </cell>
        </row>
        <row r="236">
          <cell r="P236" t="str">
            <v>2023-25240</v>
          </cell>
        </row>
        <row r="237">
          <cell r="P237" t="str">
            <v>2023-41836</v>
          </cell>
        </row>
        <row r="238">
          <cell r="P238" t="str">
            <v>2023-43943</v>
          </cell>
        </row>
        <row r="239">
          <cell r="P239" t="str">
            <v>2023-47778</v>
          </cell>
        </row>
        <row r="240">
          <cell r="P240" t="str">
            <v>2023-49901</v>
          </cell>
        </row>
        <row r="241">
          <cell r="P241" t="str">
            <v>2023-59161</v>
          </cell>
        </row>
        <row r="242">
          <cell r="P242" t="str">
            <v>2023-63097</v>
          </cell>
        </row>
        <row r="243">
          <cell r="P243" t="str">
            <v>2023-177</v>
          </cell>
        </row>
        <row r="244">
          <cell r="P244" t="str">
            <v>2023-192</v>
          </cell>
        </row>
        <row r="245">
          <cell r="P245" t="str">
            <v>2023-193</v>
          </cell>
        </row>
        <row r="246">
          <cell r="P246" t="str">
            <v>2023-194</v>
          </cell>
        </row>
        <row r="247">
          <cell r="P247" t="str">
            <v>2023-195</v>
          </cell>
        </row>
        <row r="248">
          <cell r="P248" t="str">
            <v>2023-392</v>
          </cell>
        </row>
        <row r="249">
          <cell r="P249" t="str">
            <v>2023-766</v>
          </cell>
        </row>
        <row r="250">
          <cell r="P250" t="str">
            <v>2023-767</v>
          </cell>
        </row>
        <row r="251">
          <cell r="P251" t="str">
            <v>2023-769</v>
          </cell>
        </row>
        <row r="252">
          <cell r="P252" t="str">
            <v>2023-1416</v>
          </cell>
        </row>
        <row r="253">
          <cell r="P253" t="str">
            <v>2023-1721</v>
          </cell>
        </row>
        <row r="254">
          <cell r="P254" t="str">
            <v>2023-1557</v>
          </cell>
        </row>
        <row r="255">
          <cell r="P255" t="str">
            <v>2023-1651</v>
          </cell>
        </row>
        <row r="256">
          <cell r="P256" t="str">
            <v>2023-1653</v>
          </cell>
        </row>
        <row r="257">
          <cell r="P257" t="str">
            <v>2023-1760</v>
          </cell>
        </row>
        <row r="258">
          <cell r="P258" t="str">
            <v>2023-1822</v>
          </cell>
        </row>
        <row r="259">
          <cell r="P259" t="str">
            <v>2023-1798</v>
          </cell>
        </row>
        <row r="260">
          <cell r="P260" t="str">
            <v>2023-1811</v>
          </cell>
        </row>
        <row r="261">
          <cell r="P261" t="str">
            <v>2023-3921</v>
          </cell>
        </row>
        <row r="262">
          <cell r="P262" t="str">
            <v>2023-2961</v>
          </cell>
        </row>
        <row r="263">
          <cell r="P263" t="str">
            <v>2023-3076</v>
          </cell>
        </row>
        <row r="264">
          <cell r="P264" t="str">
            <v>2023-3562</v>
          </cell>
        </row>
        <row r="265">
          <cell r="P265" t="str">
            <v>2023-3563</v>
          </cell>
        </row>
        <row r="266">
          <cell r="P266" t="str">
            <v>2023-3565</v>
          </cell>
        </row>
        <row r="267">
          <cell r="P267" t="str">
            <v>2023-3570</v>
          </cell>
        </row>
        <row r="268">
          <cell r="P268" t="str">
            <v>2023-3920</v>
          </cell>
        </row>
        <row r="269">
          <cell r="P269" t="str">
            <v>2023-3998</v>
          </cell>
        </row>
        <row r="270">
          <cell r="P270" t="str">
            <v>2023-3981</v>
          </cell>
        </row>
        <row r="271">
          <cell r="P271" t="str">
            <v>2023-4001</v>
          </cell>
        </row>
        <row r="272">
          <cell r="P272" t="str">
            <v>2023-5125</v>
          </cell>
        </row>
        <row r="273">
          <cell r="P273" t="str">
            <v>2023-6768</v>
          </cell>
        </row>
        <row r="274">
          <cell r="P274" t="str">
            <v>2023-6769</v>
          </cell>
        </row>
        <row r="275">
          <cell r="P275" t="str">
            <v>2023-6788</v>
          </cell>
        </row>
        <row r="276">
          <cell r="P276" t="str">
            <v>2023-6856</v>
          </cell>
        </row>
        <row r="277">
          <cell r="P277" t="str">
            <v>2023-9102</v>
          </cell>
        </row>
        <row r="278">
          <cell r="P278" t="str">
            <v>2023-9167</v>
          </cell>
        </row>
        <row r="279">
          <cell r="P279" t="str">
            <v>2023-11362</v>
          </cell>
        </row>
        <row r="280">
          <cell r="P280" t="str">
            <v>2023-11360</v>
          </cell>
        </row>
        <row r="281">
          <cell r="P281" t="str">
            <v>2023-11358</v>
          </cell>
        </row>
        <row r="282">
          <cell r="P282" t="str">
            <v>2023-11356</v>
          </cell>
        </row>
        <row r="283">
          <cell r="P283" t="str">
            <v>2023-11509</v>
          </cell>
        </row>
        <row r="284">
          <cell r="P284" t="str">
            <v>2023-12697</v>
          </cell>
        </row>
        <row r="285">
          <cell r="P285" t="str">
            <v>2023-13169</v>
          </cell>
        </row>
        <row r="286">
          <cell r="P286" t="str">
            <v>2023-13172</v>
          </cell>
        </row>
        <row r="287">
          <cell r="P287" t="str">
            <v>2023-13484</v>
          </cell>
        </row>
        <row r="288">
          <cell r="P288" t="str">
            <v>2023-13662</v>
          </cell>
        </row>
        <row r="289">
          <cell r="P289" t="str">
            <v>2023-14165</v>
          </cell>
        </row>
        <row r="290">
          <cell r="P290" t="str">
            <v>2023-15626</v>
          </cell>
        </row>
        <row r="291">
          <cell r="P291" t="str">
            <v>2023-15827</v>
          </cell>
        </row>
        <row r="292">
          <cell r="P292" t="str">
            <v>2023-15833</v>
          </cell>
        </row>
        <row r="293">
          <cell r="P293" t="str">
            <v>2023-15881</v>
          </cell>
        </row>
        <row r="294">
          <cell r="P294" t="str">
            <v>2023-15882</v>
          </cell>
        </row>
        <row r="295">
          <cell r="P295" t="str">
            <v>2023-16263</v>
          </cell>
        </row>
        <row r="296">
          <cell r="P296" t="str">
            <v>2023-18101</v>
          </cell>
        </row>
        <row r="297">
          <cell r="P297" t="str">
            <v>2023-19115</v>
          </cell>
        </row>
        <row r="298">
          <cell r="P298" t="str">
            <v>2023-19134</v>
          </cell>
        </row>
        <row r="299">
          <cell r="P299" t="str">
            <v>2023-19131</v>
          </cell>
        </row>
        <row r="300">
          <cell r="P300" t="str">
            <v>2023-19139</v>
          </cell>
        </row>
        <row r="301">
          <cell r="P301" t="str">
            <v>2023-19239</v>
          </cell>
        </row>
        <row r="302">
          <cell r="P302" t="str">
            <v>2023-19242</v>
          </cell>
        </row>
        <row r="303">
          <cell r="P303" t="str">
            <v>2023-19245</v>
          </cell>
        </row>
        <row r="304">
          <cell r="P304" t="str">
            <v>2023-19274</v>
          </cell>
        </row>
        <row r="305">
          <cell r="P305" t="str">
            <v>2023-20463</v>
          </cell>
        </row>
        <row r="306">
          <cell r="P306" t="str">
            <v>2023-20472</v>
          </cell>
        </row>
        <row r="307">
          <cell r="P307" t="str">
            <v>2023-20655</v>
          </cell>
        </row>
        <row r="308">
          <cell r="P308" t="str">
            <v>2023-21968</v>
          </cell>
        </row>
        <row r="309">
          <cell r="P309" t="str">
            <v>2023-22133</v>
          </cell>
        </row>
        <row r="310">
          <cell r="P310" t="str">
            <v>2023-22226</v>
          </cell>
        </row>
        <row r="311">
          <cell r="P311" t="str">
            <v>2023-22361</v>
          </cell>
        </row>
        <row r="312">
          <cell r="P312" t="str">
            <v>2023-22392</v>
          </cell>
        </row>
        <row r="313">
          <cell r="P313" t="str">
            <v>2023-23162</v>
          </cell>
        </row>
        <row r="314">
          <cell r="P314" t="str">
            <v>2023-23576</v>
          </cell>
        </row>
        <row r="315">
          <cell r="P315" t="str">
            <v>2023-23579</v>
          </cell>
        </row>
        <row r="316">
          <cell r="P316" t="str">
            <v>2023-23616</v>
          </cell>
        </row>
        <row r="317">
          <cell r="P317" t="str">
            <v>2023-23617</v>
          </cell>
        </row>
        <row r="318">
          <cell r="P318" t="str">
            <v>2023-23621</v>
          </cell>
        </row>
        <row r="319">
          <cell r="P319" t="str">
            <v>2023-23628</v>
          </cell>
        </row>
        <row r="320">
          <cell r="P320" t="str">
            <v>2023-23629</v>
          </cell>
        </row>
        <row r="321">
          <cell r="P321" t="str">
            <v>2023-23630</v>
          </cell>
        </row>
        <row r="322">
          <cell r="P322" t="str">
            <v>2023-23631</v>
          </cell>
        </row>
        <row r="323">
          <cell r="P323" t="str">
            <v>2023-23632</v>
          </cell>
        </row>
        <row r="324">
          <cell r="P324" t="str">
            <v>2023-23633</v>
          </cell>
        </row>
        <row r="325">
          <cell r="P325" t="str">
            <v>2023-23736</v>
          </cell>
        </row>
        <row r="326">
          <cell r="P326" t="str">
            <v>2023-23737</v>
          </cell>
        </row>
        <row r="327">
          <cell r="P327" t="str">
            <v>2023-23929</v>
          </cell>
        </row>
        <row r="328">
          <cell r="P328" t="str">
            <v>2023-23931</v>
          </cell>
        </row>
        <row r="329">
          <cell r="P329" t="str">
            <v>2023-24152</v>
          </cell>
        </row>
        <row r="330">
          <cell r="P330" t="str">
            <v>2023-25236</v>
          </cell>
        </row>
        <row r="331">
          <cell r="P331" t="str">
            <v>2023-26053</v>
          </cell>
        </row>
        <row r="332">
          <cell r="P332" t="str">
            <v>2023-27996</v>
          </cell>
        </row>
        <row r="333">
          <cell r="P333" t="str">
            <v>2023-28059</v>
          </cell>
        </row>
        <row r="334">
          <cell r="P334" t="str">
            <v>2023-28166</v>
          </cell>
        </row>
        <row r="335">
          <cell r="P335" t="str">
            <v>2023-28205</v>
          </cell>
        </row>
        <row r="336">
          <cell r="P336" t="str">
            <v>2023-28344</v>
          </cell>
        </row>
        <row r="337">
          <cell r="P337" t="str">
            <v>2023-29676</v>
          </cell>
        </row>
        <row r="338">
          <cell r="P338" t="str">
            <v>2023-29747</v>
          </cell>
        </row>
        <row r="339">
          <cell r="P339" t="str">
            <v>2023-30071</v>
          </cell>
        </row>
        <row r="340">
          <cell r="P340" t="str">
            <v>2023-30959</v>
          </cell>
        </row>
        <row r="341">
          <cell r="P341" t="str">
            <v>2023-31420</v>
          </cell>
        </row>
        <row r="342">
          <cell r="P342" t="str">
            <v>2023-31518</v>
          </cell>
        </row>
        <row r="343">
          <cell r="P343" t="str">
            <v>2023-32997</v>
          </cell>
        </row>
        <row r="344">
          <cell r="P344" t="str">
            <v>2023-33065</v>
          </cell>
        </row>
        <row r="345">
          <cell r="P345" t="str">
            <v>2023-33086</v>
          </cell>
        </row>
        <row r="346">
          <cell r="P346" t="str">
            <v>2023-33235</v>
          </cell>
        </row>
        <row r="347">
          <cell r="P347" t="str">
            <v>2023-33236</v>
          </cell>
        </row>
        <row r="348">
          <cell r="P348" t="str">
            <v>2023-33276</v>
          </cell>
        </row>
        <row r="349">
          <cell r="P349" t="str">
            <v>2023-34742</v>
          </cell>
        </row>
        <row r="350">
          <cell r="P350" t="str">
            <v>2023-34745</v>
          </cell>
        </row>
        <row r="351">
          <cell r="P351" t="str">
            <v>2023-36109</v>
          </cell>
        </row>
        <row r="352">
          <cell r="P352" t="str">
            <v>2023-36230</v>
          </cell>
        </row>
        <row r="353">
          <cell r="P353" t="str">
            <v>2023-36295</v>
          </cell>
        </row>
        <row r="354">
          <cell r="P354" t="str">
            <v>2023-36307</v>
          </cell>
        </row>
        <row r="355">
          <cell r="P355" t="str">
            <v>2023-37594</v>
          </cell>
        </row>
        <row r="356">
          <cell r="P356" t="str">
            <v>2023-37596</v>
          </cell>
        </row>
        <row r="357">
          <cell r="P357" t="str">
            <v>2023-37696</v>
          </cell>
        </row>
        <row r="358">
          <cell r="P358" t="str">
            <v>2023-37697</v>
          </cell>
        </row>
        <row r="359">
          <cell r="P359" t="str">
            <v>2023-37845</v>
          </cell>
        </row>
        <row r="360">
          <cell r="P360" t="str">
            <v>2023-37940</v>
          </cell>
        </row>
        <row r="361">
          <cell r="P361" t="str">
            <v>2023-37941</v>
          </cell>
        </row>
        <row r="362">
          <cell r="P362" t="str">
            <v>2023-37942</v>
          </cell>
        </row>
        <row r="363">
          <cell r="P363" t="str">
            <v>2023-39240</v>
          </cell>
        </row>
        <row r="364">
          <cell r="P364" t="str">
            <v>2023-39302</v>
          </cell>
        </row>
        <row r="365">
          <cell r="P365" t="str">
            <v>2023-39312</v>
          </cell>
        </row>
        <row r="366">
          <cell r="P366" t="str">
            <v>2023-39392</v>
          </cell>
        </row>
        <row r="367">
          <cell r="P367" t="str">
            <v>2023-39493</v>
          </cell>
        </row>
        <row r="368">
          <cell r="P368" t="str">
            <v>2023-39673</v>
          </cell>
        </row>
        <row r="369">
          <cell r="P369" t="str">
            <v>2023-40668</v>
          </cell>
        </row>
        <row r="370">
          <cell r="P370" t="str">
            <v>2023-40695</v>
          </cell>
        </row>
        <row r="371">
          <cell r="P371" t="str">
            <v>2023-40885</v>
          </cell>
        </row>
        <row r="372">
          <cell r="P372" t="str">
            <v>2023-40903</v>
          </cell>
        </row>
        <row r="373">
          <cell r="P373" t="str">
            <v>2023-40975</v>
          </cell>
        </row>
        <row r="374">
          <cell r="P374" t="str">
            <v>2023-41824</v>
          </cell>
        </row>
        <row r="375">
          <cell r="P375" t="str">
            <v>2023-42208</v>
          </cell>
        </row>
        <row r="376">
          <cell r="P376" t="str">
            <v>2023-42232</v>
          </cell>
        </row>
        <row r="377">
          <cell r="P377" t="str">
            <v>2023-42237</v>
          </cell>
        </row>
        <row r="378">
          <cell r="P378" t="str">
            <v>2023-42462</v>
          </cell>
        </row>
        <row r="379">
          <cell r="P379" t="str">
            <v>2023-42977</v>
          </cell>
        </row>
        <row r="380">
          <cell r="P380" t="str">
            <v>2023-43831</v>
          </cell>
        </row>
        <row r="381">
          <cell r="P381" t="str">
            <v>2023-44024</v>
          </cell>
        </row>
        <row r="382">
          <cell r="P382" t="str">
            <v>2023-44301</v>
          </cell>
        </row>
        <row r="383">
          <cell r="P383" t="str">
            <v>2023-45091</v>
          </cell>
        </row>
        <row r="384">
          <cell r="P384" t="str">
            <v>2023-45110</v>
          </cell>
        </row>
        <row r="385">
          <cell r="P385" t="str">
            <v>2023-45435</v>
          </cell>
        </row>
        <row r="386">
          <cell r="P386" t="str">
            <v>2023-45486</v>
          </cell>
        </row>
        <row r="387">
          <cell r="P387" t="str">
            <v>2023-46766</v>
          </cell>
        </row>
        <row r="388">
          <cell r="P388" t="str">
            <v>2023-46792</v>
          </cell>
        </row>
        <row r="389">
          <cell r="P389" t="str">
            <v>2023-46990</v>
          </cell>
        </row>
        <row r="390">
          <cell r="P390" t="str">
            <v>2023-47028</v>
          </cell>
        </row>
        <row r="391">
          <cell r="P391" t="str">
            <v>2023-47710</v>
          </cell>
        </row>
        <row r="392">
          <cell r="P392" t="str">
            <v>2023-48247</v>
          </cell>
        </row>
        <row r="393">
          <cell r="P393" t="str">
            <v>2023-48274</v>
          </cell>
        </row>
        <row r="394">
          <cell r="P394" t="str">
            <v>2023-48322</v>
          </cell>
        </row>
        <row r="395">
          <cell r="P395" t="str">
            <v>2023-48335</v>
          </cell>
        </row>
        <row r="396">
          <cell r="P396" t="str">
            <v>2023-48444</v>
          </cell>
        </row>
        <row r="397">
          <cell r="P397" t="str">
            <v>2023-48512</v>
          </cell>
        </row>
        <row r="398">
          <cell r="P398" t="str">
            <v>2023-48518</v>
          </cell>
        </row>
        <row r="399">
          <cell r="P399" t="str">
            <v>2023-48539</v>
          </cell>
        </row>
        <row r="400">
          <cell r="P400" t="str">
            <v>2023-49635</v>
          </cell>
        </row>
        <row r="401">
          <cell r="P401" t="str">
            <v>2023-49784</v>
          </cell>
        </row>
        <row r="402">
          <cell r="P402" t="str">
            <v>2023-49845</v>
          </cell>
        </row>
        <row r="403">
          <cell r="P403" t="str">
            <v>2023-49958</v>
          </cell>
        </row>
        <row r="404">
          <cell r="P404" t="str">
            <v>2023-49981</v>
          </cell>
        </row>
        <row r="405">
          <cell r="P405" t="str">
            <v>2023-50485</v>
          </cell>
        </row>
        <row r="406">
          <cell r="P406" t="str">
            <v>2023-51715</v>
          </cell>
        </row>
        <row r="407">
          <cell r="P407" t="str">
            <v>2023-53117</v>
          </cell>
        </row>
        <row r="408">
          <cell r="P408" t="str">
            <v>2023-53243</v>
          </cell>
        </row>
        <row r="409">
          <cell r="P409" t="str">
            <v>2023-53296</v>
          </cell>
        </row>
        <row r="410">
          <cell r="P410" t="str">
            <v>2023-53378</v>
          </cell>
        </row>
        <row r="411">
          <cell r="P411" t="str">
            <v>2023-53380</v>
          </cell>
        </row>
        <row r="412">
          <cell r="P412" t="str">
            <v>2023-53384</v>
          </cell>
        </row>
        <row r="413">
          <cell r="P413" t="str">
            <v>2023-53410</v>
          </cell>
        </row>
        <row r="414">
          <cell r="P414" t="str">
            <v>2023-54789</v>
          </cell>
        </row>
        <row r="415">
          <cell r="P415" t="str">
            <v>2023-54855</v>
          </cell>
        </row>
        <row r="416">
          <cell r="P416" t="str">
            <v>2023-54857</v>
          </cell>
        </row>
        <row r="417">
          <cell r="P417" t="str">
            <v>2023-54890</v>
          </cell>
        </row>
        <row r="418">
          <cell r="P418" t="str">
            <v>2023-55041</v>
          </cell>
        </row>
        <row r="419">
          <cell r="P419" t="str">
            <v>2023-56277</v>
          </cell>
        </row>
        <row r="420">
          <cell r="P420" t="str">
            <v>2023-56341</v>
          </cell>
        </row>
        <row r="421">
          <cell r="P421" t="str">
            <v>2023-56343</v>
          </cell>
        </row>
        <row r="422">
          <cell r="P422" t="str">
            <v>2023-56345</v>
          </cell>
        </row>
        <row r="423">
          <cell r="P423" t="str">
            <v>2023-56485</v>
          </cell>
        </row>
        <row r="424">
          <cell r="P424" t="str">
            <v>2023-56708</v>
          </cell>
        </row>
        <row r="425">
          <cell r="P425" t="str">
            <v>2023-57831</v>
          </cell>
        </row>
        <row r="426">
          <cell r="P426" t="str">
            <v>2023-57882</v>
          </cell>
        </row>
        <row r="427">
          <cell r="P427" t="str">
            <v>2023-57900</v>
          </cell>
        </row>
        <row r="428">
          <cell r="P428" t="str">
            <v>2023-57914</v>
          </cell>
        </row>
        <row r="429">
          <cell r="P429" t="str">
            <v>2023-57927</v>
          </cell>
        </row>
        <row r="430">
          <cell r="P430" t="str">
            <v>2023-58060</v>
          </cell>
        </row>
        <row r="431">
          <cell r="P431" t="str">
            <v>2023-58083</v>
          </cell>
        </row>
        <row r="432">
          <cell r="P432" t="str">
            <v>2023-58912</v>
          </cell>
        </row>
        <row r="433">
          <cell r="P433" t="str">
            <v>2023-59129</v>
          </cell>
        </row>
        <row r="434">
          <cell r="P434" t="str">
            <v>2023-59130</v>
          </cell>
        </row>
        <row r="435">
          <cell r="P435" t="str">
            <v>2023-59131</v>
          </cell>
        </row>
        <row r="436">
          <cell r="P436" t="str">
            <v>2023-59132</v>
          </cell>
        </row>
        <row r="437">
          <cell r="P437" t="str">
            <v>2023-59133</v>
          </cell>
        </row>
        <row r="438">
          <cell r="P438" t="str">
            <v>2023-59134</v>
          </cell>
        </row>
        <row r="439">
          <cell r="P439" t="str">
            <v>2023-59135</v>
          </cell>
        </row>
        <row r="440">
          <cell r="P440" t="str">
            <v>2023-59136</v>
          </cell>
        </row>
        <row r="441">
          <cell r="P441" t="str">
            <v>2023-59138</v>
          </cell>
        </row>
        <row r="442">
          <cell r="P442" t="str">
            <v>2023-59150</v>
          </cell>
        </row>
        <row r="443">
          <cell r="P443" t="str">
            <v>2023-59151</v>
          </cell>
        </row>
        <row r="444">
          <cell r="P444" t="str">
            <v>2023-59152</v>
          </cell>
        </row>
        <row r="445">
          <cell r="P445" t="str">
            <v>2023-59155</v>
          </cell>
        </row>
        <row r="446">
          <cell r="P446" t="str">
            <v>2023-59157</v>
          </cell>
        </row>
        <row r="447">
          <cell r="P447" t="str">
            <v>2023-59167</v>
          </cell>
        </row>
        <row r="448">
          <cell r="P448" t="str">
            <v>2023-59170</v>
          </cell>
        </row>
        <row r="449">
          <cell r="P449" t="str">
            <v>2023-59280</v>
          </cell>
        </row>
        <row r="450">
          <cell r="P450" t="str">
            <v>2023-60866</v>
          </cell>
        </row>
        <row r="451">
          <cell r="P451" t="str">
            <v>2023-60867</v>
          </cell>
        </row>
        <row r="452">
          <cell r="P452" t="str">
            <v>2023-60880</v>
          </cell>
        </row>
        <row r="453">
          <cell r="P453" t="str">
            <v>2023-61043</v>
          </cell>
        </row>
        <row r="454">
          <cell r="P454" t="str">
            <v>2023-61110</v>
          </cell>
        </row>
        <row r="455">
          <cell r="P455" t="str">
            <v>2023-62013</v>
          </cell>
        </row>
        <row r="456">
          <cell r="P456" t="str">
            <v>2023-62099</v>
          </cell>
        </row>
        <row r="457">
          <cell r="P457" t="str">
            <v>2023-62199</v>
          </cell>
        </row>
        <row r="458">
          <cell r="P458" t="str">
            <v>2023-62393</v>
          </cell>
        </row>
        <row r="459">
          <cell r="P459" t="str">
            <v>2023-63090</v>
          </cell>
        </row>
        <row r="460">
          <cell r="P460" t="str">
            <v>2023-63093</v>
          </cell>
        </row>
        <row r="461">
          <cell r="P461" t="str">
            <v>2023-63094</v>
          </cell>
        </row>
        <row r="462">
          <cell r="P462" t="str">
            <v>2023-63378</v>
          </cell>
        </row>
        <row r="463">
          <cell r="P463" t="str">
            <v>2023-63379</v>
          </cell>
        </row>
        <row r="464">
          <cell r="P464" t="str">
            <v>2023-63380</v>
          </cell>
        </row>
        <row r="465">
          <cell r="P465" t="str">
            <v>2023-63381</v>
          </cell>
        </row>
        <row r="466">
          <cell r="P466" t="str">
            <v>2023-63382</v>
          </cell>
        </row>
        <row r="467">
          <cell r="P467" t="str">
            <v>2023-63383</v>
          </cell>
        </row>
        <row r="468">
          <cell r="P468" t="str">
            <v>2023-63384</v>
          </cell>
        </row>
        <row r="469">
          <cell r="P469" t="str">
            <v>2023-63385</v>
          </cell>
        </row>
        <row r="470">
          <cell r="P470" t="str">
            <v>2023-63399</v>
          </cell>
        </row>
        <row r="471">
          <cell r="P471" t="str">
            <v>2023-63400</v>
          </cell>
        </row>
        <row r="472">
          <cell r="P472" t="str">
            <v>2023-63412</v>
          </cell>
        </row>
        <row r="473">
          <cell r="P473" t="str">
            <v>2023-63419</v>
          </cell>
        </row>
        <row r="474">
          <cell r="P474" t="str">
            <v>2023-63545</v>
          </cell>
        </row>
        <row r="475">
          <cell r="P475" t="str">
            <v>2023-63561</v>
          </cell>
        </row>
        <row r="476">
          <cell r="P476" t="str">
            <v>2023-63562</v>
          </cell>
        </row>
        <row r="477">
          <cell r="P477" t="str">
            <v>2023-63649</v>
          </cell>
        </row>
        <row r="478">
          <cell r="P478" t="str">
            <v>2023-63724</v>
          </cell>
        </row>
        <row r="479">
          <cell r="P479" t="str">
            <v>2023-63849</v>
          </cell>
        </row>
        <row r="480">
          <cell r="P480" t="str">
            <v>2023-65119</v>
          </cell>
        </row>
        <row r="481">
          <cell r="P481" t="str">
            <v>2023-65086</v>
          </cell>
        </row>
        <row r="482">
          <cell r="P482" t="str">
            <v>2023-65157</v>
          </cell>
        </row>
        <row r="483">
          <cell r="P483" t="str">
            <v>2023-65333</v>
          </cell>
        </row>
        <row r="484">
          <cell r="P484" t="str">
            <v>2023-65337</v>
          </cell>
        </row>
        <row r="485">
          <cell r="P485" t="str">
            <v>2023-65340</v>
          </cell>
        </row>
        <row r="486">
          <cell r="P486" t="str">
            <v>2023-65390</v>
          </cell>
        </row>
        <row r="487">
          <cell r="P487" t="str">
            <v>2023-66338</v>
          </cell>
        </row>
        <row r="488">
          <cell r="P488" t="str">
            <v>2023-66590</v>
          </cell>
        </row>
        <row r="489">
          <cell r="P489" t="str">
            <v>2023-66591</v>
          </cell>
        </row>
        <row r="490">
          <cell r="P490" t="str">
            <v>2023-66789</v>
          </cell>
        </row>
        <row r="491">
          <cell r="P491" t="str">
            <v>2023-67944</v>
          </cell>
        </row>
        <row r="492">
          <cell r="P492" t="str">
            <v>2023-67968</v>
          </cell>
        </row>
        <row r="493">
          <cell r="P493" t="str">
            <v>2023-67992</v>
          </cell>
        </row>
        <row r="494">
          <cell r="P494" t="str">
            <v>2023-67795</v>
          </cell>
        </row>
        <row r="495">
          <cell r="P495" t="str">
            <v>2023-68094</v>
          </cell>
        </row>
        <row r="496">
          <cell r="P496" t="str">
            <v>2023-68990</v>
          </cell>
        </row>
        <row r="497">
          <cell r="P497" t="str">
            <v>2023-69360</v>
          </cell>
        </row>
        <row r="498">
          <cell r="P498" t="str">
            <v>2023-69554</v>
          </cell>
        </row>
        <row r="499">
          <cell r="P499" t="str">
            <v>2023-69555</v>
          </cell>
        </row>
        <row r="500">
          <cell r="P500" t="str">
            <v>2023-69919</v>
          </cell>
        </row>
        <row r="501">
          <cell r="P501" t="str">
            <v>2023-70099</v>
          </cell>
        </row>
        <row r="502">
          <cell r="P502" t="str">
            <v>2023-70104</v>
          </cell>
        </row>
        <row r="503">
          <cell r="P503" t="str">
            <v>2023-70379</v>
          </cell>
        </row>
        <row r="504">
          <cell r="P504" t="str">
            <v>2023-70519</v>
          </cell>
        </row>
        <row r="505">
          <cell r="P505" t="str">
            <v>2023-71590</v>
          </cell>
        </row>
        <row r="506">
          <cell r="P506" t="str">
            <v>2023-71666</v>
          </cell>
        </row>
        <row r="507">
          <cell r="P507" t="str">
            <v>2023-71668</v>
          </cell>
        </row>
        <row r="508">
          <cell r="P508" t="str">
            <v>2023-71850</v>
          </cell>
        </row>
        <row r="509">
          <cell r="P509" t="str">
            <v>2023-73009</v>
          </cell>
        </row>
        <row r="510">
          <cell r="P510" t="str">
            <v>2023-73068</v>
          </cell>
        </row>
        <row r="511">
          <cell r="P511" t="str">
            <v>2023-73117</v>
          </cell>
        </row>
        <row r="512">
          <cell r="P512" t="str">
            <v>2023-73186</v>
          </cell>
        </row>
        <row r="513">
          <cell r="P513" t="str">
            <v>2023-73359</v>
          </cell>
        </row>
        <row r="514">
          <cell r="P514" t="str">
            <v>2023-74410</v>
          </cell>
        </row>
        <row r="515">
          <cell r="P515" t="str">
            <v>2023-74514</v>
          </cell>
        </row>
        <row r="516">
          <cell r="P516" t="str">
            <v>2023-74520</v>
          </cell>
        </row>
        <row r="517">
          <cell r="P517" t="str">
            <v>2023-74612</v>
          </cell>
        </row>
        <row r="518">
          <cell r="P518" t="str">
            <v>2023-74613</v>
          </cell>
        </row>
        <row r="519">
          <cell r="P519" t="str">
            <v>2023-75591</v>
          </cell>
        </row>
        <row r="520">
          <cell r="P520" t="str">
            <v>2023-75738</v>
          </cell>
        </row>
        <row r="521">
          <cell r="P521" t="str">
            <v>2023-75742</v>
          </cell>
        </row>
        <row r="522">
          <cell r="P522" t="str">
            <v>2023-75796</v>
          </cell>
        </row>
        <row r="523">
          <cell r="P523" t="str">
            <v>2023-75815</v>
          </cell>
        </row>
        <row r="524">
          <cell r="P524" t="str">
            <v>2023-75817</v>
          </cell>
        </row>
        <row r="525">
          <cell r="P525" t="str">
            <v>2023-75832</v>
          </cell>
        </row>
        <row r="526">
          <cell r="P526" t="str">
            <v>2023-77038</v>
          </cell>
        </row>
        <row r="527">
          <cell r="P527" t="str">
            <v>2023-77068</v>
          </cell>
        </row>
        <row r="528">
          <cell r="P528" t="str">
            <v>2023-77355</v>
          </cell>
        </row>
        <row r="529">
          <cell r="P529" t="str">
            <v>2023-77362</v>
          </cell>
        </row>
        <row r="530">
          <cell r="P530" t="str">
            <v>2023-77374</v>
          </cell>
        </row>
        <row r="531">
          <cell r="P531" t="str">
            <v>2023-77388</v>
          </cell>
        </row>
        <row r="532">
          <cell r="P532" t="str">
            <v>2023-77392</v>
          </cell>
        </row>
        <row r="533">
          <cell r="P533" t="str">
            <v>2023-77636</v>
          </cell>
        </row>
        <row r="534">
          <cell r="P534" t="str">
            <v>2023-78699</v>
          </cell>
        </row>
        <row r="535">
          <cell r="P535" t="str">
            <v>2023-78719</v>
          </cell>
        </row>
        <row r="536">
          <cell r="P536" t="str">
            <v>2024-30</v>
          </cell>
        </row>
        <row r="537">
          <cell r="P537" t="str">
            <v>2024-126</v>
          </cell>
        </row>
        <row r="538">
          <cell r="P538" t="str">
            <v>2024-188</v>
          </cell>
        </row>
        <row r="539">
          <cell r="P539" t="str">
            <v>2024-224</v>
          </cell>
        </row>
        <row r="540">
          <cell r="P540" t="str">
            <v>2024-230</v>
          </cell>
        </row>
        <row r="541">
          <cell r="P541" t="str">
            <v>2024-1142</v>
          </cell>
        </row>
        <row r="542">
          <cell r="P542" t="str">
            <v>2024-1311</v>
          </cell>
        </row>
        <row r="543">
          <cell r="P543" t="str">
            <v>2024-1312</v>
          </cell>
        </row>
        <row r="544">
          <cell r="P544" t="str">
            <v>2024-2298</v>
          </cell>
        </row>
        <row r="545">
          <cell r="P545" t="str">
            <v>2024-2299</v>
          </cell>
        </row>
        <row r="546">
          <cell r="P546" t="str">
            <v>2024-2300</v>
          </cell>
        </row>
        <row r="547">
          <cell r="P547" t="str">
            <v>2024-2555</v>
          </cell>
        </row>
        <row r="548">
          <cell r="P548" t="str">
            <v>2024-2566</v>
          </cell>
        </row>
        <row r="549">
          <cell r="P549" t="str">
            <v>2024-2979</v>
          </cell>
        </row>
        <row r="550">
          <cell r="P550" t="str">
            <v>2024-2984</v>
          </cell>
        </row>
        <row r="551">
          <cell r="P551" t="str">
            <v>2024-2988</v>
          </cell>
        </row>
        <row r="552">
          <cell r="P552" t="str">
            <v>2024-4030</v>
          </cell>
        </row>
        <row r="553">
          <cell r="P553" t="str">
            <v>2024-4257</v>
          </cell>
        </row>
        <row r="554">
          <cell r="P554" t="str">
            <v>2024-4349</v>
          </cell>
        </row>
        <row r="555">
          <cell r="P555" t="str">
            <v>2024-5706</v>
          </cell>
        </row>
        <row r="556">
          <cell r="P556" t="str">
            <v>2024-5707</v>
          </cell>
        </row>
        <row r="557">
          <cell r="P557" t="str">
            <v>2024-6089</v>
          </cell>
        </row>
        <row r="558">
          <cell r="P558" t="str">
            <v>2024-6090</v>
          </cell>
        </row>
        <row r="559">
          <cell r="P559" t="str">
            <v>2024-6871</v>
          </cell>
        </row>
        <row r="560">
          <cell r="P560" t="str">
            <v>2024-7071</v>
          </cell>
        </row>
        <row r="561">
          <cell r="P561" t="str">
            <v>2024-7077</v>
          </cell>
        </row>
        <row r="562">
          <cell r="P562" t="str">
            <v>2024-7236</v>
          </cell>
        </row>
        <row r="563">
          <cell r="P563" t="str">
            <v>2024-7300</v>
          </cell>
        </row>
        <row r="564">
          <cell r="P564" t="str">
            <v>2024-7421</v>
          </cell>
        </row>
        <row r="565">
          <cell r="P565" t="str">
            <v>2024-8208</v>
          </cell>
        </row>
        <row r="566">
          <cell r="P566" t="str">
            <v>2024-8240</v>
          </cell>
        </row>
        <row r="567">
          <cell r="P567" t="str">
            <v>2024-8246</v>
          </cell>
        </row>
        <row r="568">
          <cell r="P568" t="str">
            <v>2024-8251</v>
          </cell>
        </row>
        <row r="569">
          <cell r="P569" t="str">
            <v>2024-8257</v>
          </cell>
        </row>
        <row r="570">
          <cell r="P570" t="str">
            <v>2024-8286</v>
          </cell>
        </row>
        <row r="571">
          <cell r="P571" t="str">
            <v>2024-11492</v>
          </cell>
        </row>
        <row r="572">
          <cell r="P572" t="str">
            <v>2024-12676</v>
          </cell>
        </row>
        <row r="573">
          <cell r="P573" t="str">
            <v>2024-12790</v>
          </cell>
        </row>
        <row r="574">
          <cell r="P574" t="str">
            <v>2024-12792</v>
          </cell>
        </row>
        <row r="575">
          <cell r="P575" t="str">
            <v>2024-12793</v>
          </cell>
        </row>
        <row r="576">
          <cell r="P576" t="str">
            <v>2024-12794</v>
          </cell>
        </row>
        <row r="577">
          <cell r="P577" t="str">
            <v>2024-13118</v>
          </cell>
        </row>
        <row r="578">
          <cell r="P578" t="str">
            <v>2024-13360</v>
          </cell>
        </row>
        <row r="579">
          <cell r="P579" t="str">
            <v>2024-13574</v>
          </cell>
        </row>
        <row r="580">
          <cell r="P580" t="str">
            <v>2024-13703</v>
          </cell>
        </row>
        <row r="581">
          <cell r="P581" t="str">
            <v>2024-13760</v>
          </cell>
        </row>
        <row r="582">
          <cell r="P582" t="str">
            <v>2024-14668</v>
          </cell>
        </row>
        <row r="583">
          <cell r="P583" t="str">
            <v>2024-14700</v>
          </cell>
        </row>
        <row r="584">
          <cell r="P584" t="str">
            <v>2024-220</v>
          </cell>
        </row>
        <row r="585">
          <cell r="P585" t="str">
            <v>2024-14803</v>
          </cell>
        </row>
        <row r="586">
          <cell r="P586" t="str">
            <v>2024-14872</v>
          </cell>
        </row>
        <row r="587">
          <cell r="P587" t="str">
            <v>2024-15004</v>
          </cell>
        </row>
        <row r="588">
          <cell r="P588" t="str">
            <v>2024-15045</v>
          </cell>
        </row>
        <row r="589">
          <cell r="P589" t="str">
            <v>2024-15297</v>
          </cell>
        </row>
        <row r="590">
          <cell r="P590" t="str">
            <v>2024-15923</v>
          </cell>
        </row>
        <row r="591">
          <cell r="P591" t="str">
            <v>2024-16215</v>
          </cell>
        </row>
        <row r="592">
          <cell r="P592" t="str">
            <v>2024-16218</v>
          </cell>
        </row>
        <row r="593">
          <cell r="P593" t="str">
            <v>2024-17103</v>
          </cell>
        </row>
        <row r="594">
          <cell r="P594" t="str">
            <v>2024-17219</v>
          </cell>
        </row>
        <row r="595">
          <cell r="P595" t="str">
            <v>2024-17260</v>
          </cell>
        </row>
        <row r="596">
          <cell r="P596" t="str">
            <v>2024-17264</v>
          </cell>
        </row>
        <row r="597">
          <cell r="P597" t="str">
            <v>2024-17281</v>
          </cell>
        </row>
        <row r="598">
          <cell r="P598" t="str">
            <v>2024-17429</v>
          </cell>
        </row>
        <row r="599">
          <cell r="P599" t="str">
            <v>2024-20585</v>
          </cell>
        </row>
        <row r="600">
          <cell r="P600" t="str">
            <v>2024-21824</v>
          </cell>
        </row>
        <row r="601">
          <cell r="P601" t="str">
            <v>2024-20586</v>
          </cell>
        </row>
        <row r="602">
          <cell r="P602" t="str">
            <v>2024-20537</v>
          </cell>
        </row>
        <row r="603">
          <cell r="P603" t="str">
            <v>2024-20543</v>
          </cell>
        </row>
        <row r="604">
          <cell r="P604" t="str">
            <v>2024-22292</v>
          </cell>
        </row>
        <row r="605">
          <cell r="P605" t="str">
            <v>2024-23158</v>
          </cell>
        </row>
        <row r="606">
          <cell r="P606" t="str">
            <v>2024-23221</v>
          </cell>
        </row>
        <row r="607">
          <cell r="P607" t="str">
            <v>2024-23404</v>
          </cell>
        </row>
        <row r="608">
          <cell r="P608" t="str">
            <v>2024-23405</v>
          </cell>
        </row>
        <row r="609">
          <cell r="P609" t="str">
            <v>2024-23408</v>
          </cell>
        </row>
        <row r="610">
          <cell r="P610" t="str">
            <v>2024-23615</v>
          </cell>
        </row>
        <row r="611">
          <cell r="P611" t="str">
            <v>2024-23745</v>
          </cell>
        </row>
        <row r="612">
          <cell r="P612" t="str">
            <v>2024-23826</v>
          </cell>
        </row>
        <row r="613">
          <cell r="P613" t="str">
            <v>2024-23857</v>
          </cell>
        </row>
        <row r="614">
          <cell r="P614" t="str">
            <v>2024-24656</v>
          </cell>
        </row>
        <row r="615">
          <cell r="P615" t="str">
            <v>2024-24956</v>
          </cell>
        </row>
        <row r="616">
          <cell r="P616" t="str">
            <v>2024-25197</v>
          </cell>
        </row>
        <row r="617">
          <cell r="P617" t="str">
            <v>2024-25198</v>
          </cell>
        </row>
        <row r="618">
          <cell r="P618" t="str">
            <v>2024-27334</v>
          </cell>
        </row>
        <row r="619">
          <cell r="P619" t="str">
            <v>2024-27612</v>
          </cell>
        </row>
        <row r="620">
          <cell r="P620" t="str">
            <v>2024-27932</v>
          </cell>
        </row>
        <row r="621">
          <cell r="P621" t="str">
            <v>2024-28039</v>
          </cell>
        </row>
        <row r="622">
          <cell r="P622" t="str">
            <v>2024-28260</v>
          </cell>
        </row>
        <row r="623">
          <cell r="P623" t="str">
            <v>2024-28772</v>
          </cell>
        </row>
        <row r="624">
          <cell r="P624" t="str">
            <v>2024-29009</v>
          </cell>
        </row>
        <row r="625">
          <cell r="P625" t="str">
            <v>2024-29378</v>
          </cell>
        </row>
        <row r="626">
          <cell r="P626" t="str">
            <v>2024-29447</v>
          </cell>
        </row>
        <row r="627">
          <cell r="P627" t="str">
            <v>2024-30490</v>
          </cell>
        </row>
        <row r="628">
          <cell r="P628" t="str">
            <v>2024-30782</v>
          </cell>
        </row>
        <row r="629">
          <cell r="P629" t="str">
            <v>2024-30886</v>
          </cell>
        </row>
        <row r="630">
          <cell r="P630" t="str">
            <v>2024-32302</v>
          </cell>
        </row>
        <row r="631">
          <cell r="P631" t="str">
            <v>2024-33672</v>
          </cell>
        </row>
        <row r="632">
          <cell r="P632" t="str">
            <v>2024-33900</v>
          </cell>
        </row>
        <row r="633">
          <cell r="P633" t="str">
            <v>2024-33919</v>
          </cell>
        </row>
        <row r="634">
          <cell r="P634" t="str">
            <v>2024-33958</v>
          </cell>
        </row>
        <row r="635">
          <cell r="P635" t="str">
            <v>2024-34414</v>
          </cell>
        </row>
        <row r="636">
          <cell r="P636" t="str">
            <v>2024-35083</v>
          </cell>
        </row>
        <row r="637">
          <cell r="P637" t="str">
            <v>2024-36336</v>
          </cell>
        </row>
        <row r="638">
          <cell r="P638" t="str">
            <v>2024-36966</v>
          </cell>
        </row>
        <row r="639">
          <cell r="P639" t="str">
            <v>2024-36967</v>
          </cell>
        </row>
        <row r="640">
          <cell r="P640" t="str">
            <v>2024-37268</v>
          </cell>
        </row>
        <row r="641">
          <cell r="P641" t="str">
            <v>2024-38464</v>
          </cell>
        </row>
        <row r="642">
          <cell r="P642" t="str">
            <v>2024-39819</v>
          </cell>
        </row>
        <row r="643">
          <cell r="P643" t="str">
            <v>2024-39948</v>
          </cell>
        </row>
        <row r="644">
          <cell r="P644" t="str">
            <v>2024-39949</v>
          </cell>
        </row>
        <row r="645">
          <cell r="P645" t="str">
            <v>2024-41615</v>
          </cell>
        </row>
        <row r="646">
          <cell r="P646" t="str">
            <v>2024-42750</v>
          </cell>
        </row>
        <row r="647">
          <cell r="P647" t="str">
            <v>2024-44448</v>
          </cell>
        </row>
        <row r="648">
          <cell r="P648" t="str">
            <v>2024-45280</v>
          </cell>
        </row>
        <row r="649">
          <cell r="P649" t="str">
            <v>2024-45310</v>
          </cell>
        </row>
        <row r="650">
          <cell r="P650" t="str">
            <v>2024-47253</v>
          </cell>
        </row>
        <row r="651">
          <cell r="P651" t="str">
            <v>2024-47282</v>
          </cell>
        </row>
        <row r="652">
          <cell r="P652" t="str">
            <v>2024-49886</v>
          </cell>
        </row>
        <row r="653">
          <cell r="P653" t="str">
            <v>2024-51440</v>
          </cell>
        </row>
        <row r="654">
          <cell r="P654" t="str">
            <v>2024-52713</v>
          </cell>
        </row>
        <row r="655">
          <cell r="P655" t="str">
            <v>2024-52721</v>
          </cell>
        </row>
        <row r="656">
          <cell r="P656" t="str">
            <v>2024-54891</v>
          </cell>
        </row>
        <row r="657">
          <cell r="P657" t="str">
            <v>2024-55093</v>
          </cell>
        </row>
        <row r="658">
          <cell r="P658" t="str">
            <v>2024-55666</v>
          </cell>
        </row>
        <row r="659">
          <cell r="P659" t="str">
            <v>2024-58956</v>
          </cell>
        </row>
        <row r="660">
          <cell r="P660" t="str">
            <v>2024-59805</v>
          </cell>
        </row>
        <row r="661">
          <cell r="P661" t="str">
            <v>2024-62364</v>
          </cell>
        </row>
        <row r="662">
          <cell r="P662" t="str">
            <v>2024-65302</v>
          </cell>
        </row>
        <row r="663">
          <cell r="P663" t="str">
            <v>2024-65537</v>
          </cell>
        </row>
        <row r="664">
          <cell r="P664" t="str">
            <v>2024-67100</v>
          </cell>
        </row>
        <row r="665">
          <cell r="P665" t="str">
            <v>2024-70320</v>
          </cell>
        </row>
        <row r="666">
          <cell r="P666" t="str">
            <v>2024-73328</v>
          </cell>
        </row>
        <row r="667">
          <cell r="P667" t="str">
            <v>2024-74339</v>
          </cell>
        </row>
        <row r="668">
          <cell r="P668" t="str">
            <v>2025-1741</v>
          </cell>
        </row>
        <row r="669">
          <cell r="P669" t="str">
            <v>2025-3125</v>
          </cell>
        </row>
        <row r="670">
          <cell r="P670" t="str">
            <v>2025-3182</v>
          </cell>
        </row>
        <row r="671">
          <cell r="P671" t="str">
            <v>2025-3220</v>
          </cell>
        </row>
        <row r="672">
          <cell r="P672" t="str">
            <v>2025-3586</v>
          </cell>
        </row>
        <row r="673">
          <cell r="P673" t="str">
            <v>2025-3587</v>
          </cell>
        </row>
        <row r="674">
          <cell r="P674" t="str">
            <v>2025-3622</v>
          </cell>
        </row>
        <row r="675">
          <cell r="P675" t="str">
            <v>2025-4695</v>
          </cell>
        </row>
        <row r="676">
          <cell r="P676" t="str">
            <v>2025-4730</v>
          </cell>
        </row>
        <row r="677">
          <cell r="P677" t="str">
            <v>2025-4732</v>
          </cell>
        </row>
        <row r="678">
          <cell r="P678" t="str">
            <v>2025-4735</v>
          </cell>
        </row>
        <row r="679">
          <cell r="P679" t="str">
            <v>2025-5366</v>
          </cell>
        </row>
        <row r="680">
          <cell r="P680" t="str">
            <v>2025-6317</v>
          </cell>
        </row>
        <row r="681">
          <cell r="P681" t="str">
            <v>2025-6650</v>
          </cell>
        </row>
        <row r="682">
          <cell r="P682" t="str">
            <v>2025-6811</v>
          </cell>
        </row>
        <row r="683">
          <cell r="P683" t="str">
            <v>2025-6818</v>
          </cell>
        </row>
        <row r="684">
          <cell r="P684" t="str">
            <v>2025-6838</v>
          </cell>
        </row>
        <row r="685">
          <cell r="P685" t="str">
            <v>2025-7075</v>
          </cell>
        </row>
        <row r="686">
          <cell r="P686" t="str">
            <v>2025-8668</v>
          </cell>
        </row>
        <row r="687">
          <cell r="P687" t="str">
            <v>2025-10245</v>
          </cell>
        </row>
        <row r="688">
          <cell r="P688" t="str">
            <v>2025-10541</v>
          </cell>
        </row>
        <row r="689">
          <cell r="P689" t="str">
            <v>2025-12510</v>
          </cell>
        </row>
        <row r="690">
          <cell r="P690" t="str">
            <v>2025-14260</v>
          </cell>
        </row>
        <row r="691">
          <cell r="P691" t="str">
            <v>2025-14353</v>
          </cell>
        </row>
        <row r="692">
          <cell r="P692" t="str">
            <v>2025-15589</v>
          </cell>
        </row>
        <row r="693">
          <cell r="P693" t="str">
            <v>2025-15942</v>
          </cell>
        </row>
        <row r="694">
          <cell r="P694" t="str">
            <v>2025-16591</v>
          </cell>
        </row>
        <row r="695">
          <cell r="P695" t="str">
            <v>2025-17347</v>
          </cell>
        </row>
        <row r="696">
          <cell r="P696" t="str">
            <v>2025-17355</v>
          </cell>
        </row>
        <row r="697">
          <cell r="P697" t="str">
            <v>2025-17524</v>
          </cell>
        </row>
        <row r="698">
          <cell r="P698" t="str">
            <v>2025-18927</v>
          </cell>
        </row>
        <row r="699">
          <cell r="P699" t="str">
            <v>2025-18943</v>
          </cell>
        </row>
        <row r="700">
          <cell r="P700" t="str">
            <v>2025-18957</v>
          </cell>
        </row>
        <row r="701">
          <cell r="P701" t="str">
            <v>2025-19100</v>
          </cell>
        </row>
        <row r="702">
          <cell r="P702" t="str">
            <v>2025-20584</v>
          </cell>
        </row>
        <row r="703">
          <cell r="P703" t="str">
            <v>2025-20694</v>
          </cell>
        </row>
        <row r="704">
          <cell r="P704" t="str">
            <v>2025-20695</v>
          </cell>
        </row>
        <row r="705">
          <cell r="P705" t="str">
            <v>2025-20696</v>
          </cell>
        </row>
        <row r="706">
          <cell r="P706" t="str">
            <v>2025-21583</v>
          </cell>
        </row>
        <row r="707">
          <cell r="P707" t="str">
            <v>2025-21599</v>
          </cell>
        </row>
        <row r="708">
          <cell r="P708" t="str">
            <v>2025-21935</v>
          </cell>
        </row>
        <row r="709">
          <cell r="P709" t="str">
            <v>2025-22009</v>
          </cell>
        </row>
        <row r="710">
          <cell r="P710" t="str">
            <v>2025-23097</v>
          </cell>
        </row>
        <row r="711">
          <cell r="P711" t="str">
            <v>2025-23098</v>
          </cell>
        </row>
        <row r="712">
          <cell r="P712" t="str">
            <v>2025-23451</v>
          </cell>
        </row>
        <row r="713">
          <cell r="P713" t="str">
            <v>2025-23645</v>
          </cell>
        </row>
        <row r="714">
          <cell r="P714" t="str">
            <v>2025-23767</v>
          </cell>
        </row>
        <row r="715">
          <cell r="P715" t="str">
            <v>2025-23845</v>
          </cell>
        </row>
        <row r="716">
          <cell r="P716" t="str">
            <v>2025-24648</v>
          </cell>
        </row>
        <row r="717">
          <cell r="P717" t="str">
            <v>2025-24652</v>
          </cell>
        </row>
        <row r="718">
          <cell r="P718" t="str">
            <v>2025-24950</v>
          </cell>
        </row>
        <row r="719">
          <cell r="P719" t="str">
            <v>2025-25238</v>
          </cell>
        </row>
        <row r="720">
          <cell r="P720" t="str">
            <v>2025-25373</v>
          </cell>
        </row>
        <row r="721">
          <cell r="P721" t="str">
            <v>2025-26094</v>
          </cell>
        </row>
        <row r="722">
          <cell r="P722" t="str">
            <v>2025-26096</v>
          </cell>
        </row>
        <row r="723">
          <cell r="P723" t="str">
            <v>2025-26299</v>
          </cell>
        </row>
        <row r="724">
          <cell r="P724" t="str">
            <v>2025-26758</v>
          </cell>
        </row>
        <row r="725">
          <cell r="P725" t="str">
            <v>2025-26770</v>
          </cell>
        </row>
        <row r="726">
          <cell r="P726" t="str">
            <v>2025-28252</v>
          </cell>
        </row>
        <row r="727">
          <cell r="P727" t="str">
            <v>2025-28293</v>
          </cell>
        </row>
        <row r="728">
          <cell r="P728" t="str">
            <v>2025-29065</v>
          </cell>
        </row>
        <row r="729">
          <cell r="P729" t="str">
            <v>2025-29275</v>
          </cell>
        </row>
        <row r="730">
          <cell r="P730" t="str">
            <v>2025-29287</v>
          </cell>
        </row>
        <row r="731">
          <cell r="P731" t="str">
            <v>2025-29298</v>
          </cell>
        </row>
        <row r="732">
          <cell r="P732" t="str">
            <v>2025-29707</v>
          </cell>
        </row>
        <row r="733">
          <cell r="P733" t="str">
            <v>2025-29826</v>
          </cell>
        </row>
        <row r="734">
          <cell r="P734" t="str">
            <v>2025-30823</v>
          </cell>
        </row>
        <row r="735">
          <cell r="P735" t="str">
            <v>2025-31174</v>
          </cell>
        </row>
        <row r="736">
          <cell r="P736" t="str">
            <v>2025-31277</v>
          </cell>
        </row>
        <row r="737">
          <cell r="P737" t="str">
            <v>2025-31287</v>
          </cell>
        </row>
        <row r="738">
          <cell r="P738" t="str">
            <v>2025-32307</v>
          </cell>
        </row>
        <row r="739">
          <cell r="P739" t="str">
            <v>2025-32338</v>
          </cell>
        </row>
        <row r="740">
          <cell r="P740" t="str">
            <v>2025-32753</v>
          </cell>
        </row>
        <row r="741">
          <cell r="P741" t="str">
            <v>2025-32939</v>
          </cell>
        </row>
        <row r="742">
          <cell r="P742" t="str">
            <v>2025-32945</v>
          </cell>
        </row>
        <row r="743">
          <cell r="P743" t="str">
            <v>2025-34516</v>
          </cell>
        </row>
        <row r="744">
          <cell r="P744" t="str">
            <v>2025-35328</v>
          </cell>
        </row>
        <row r="745">
          <cell r="P745" t="str">
            <v>2025-35868</v>
          </cell>
        </row>
        <row r="746">
          <cell r="P746" t="str">
            <v>2025-35971</v>
          </cell>
        </row>
        <row r="747">
          <cell r="P747" t="str">
            <v>2025-35972</v>
          </cell>
        </row>
        <row r="748">
          <cell r="P748" t="str">
            <v>2025-36161</v>
          </cell>
        </row>
        <row r="749">
          <cell r="P749" t="str">
            <v>2025-36627</v>
          </cell>
        </row>
        <row r="750">
          <cell r="P750" t="str">
            <v>2025-36665</v>
          </cell>
        </row>
        <row r="751">
          <cell r="P751" t="str">
            <v>2025-36668</v>
          </cell>
        </row>
        <row r="752">
          <cell r="P752" t="str">
            <v>2025-38307</v>
          </cell>
        </row>
        <row r="753">
          <cell r="P753" t="str">
            <v>2025-38324</v>
          </cell>
        </row>
        <row r="754">
          <cell r="P754" t="str">
            <v>2025-38830</v>
          </cell>
        </row>
        <row r="755">
          <cell r="P755" t="str">
            <v>2025-38850</v>
          </cell>
        </row>
        <row r="756">
          <cell r="P756" t="str">
            <v>2025-38863</v>
          </cell>
        </row>
        <row r="757">
          <cell r="P757" t="str">
            <v>2025-39215</v>
          </cell>
        </row>
        <row r="758">
          <cell r="P758" t="str">
            <v>2025-40703</v>
          </cell>
        </row>
        <row r="759">
          <cell r="P759" t="str">
            <v>2025-40776</v>
          </cell>
        </row>
        <row r="760">
          <cell r="P760" t="str">
            <v>2025-41005</v>
          </cell>
        </row>
        <row r="761">
          <cell r="P761" t="str">
            <v>2025-41083</v>
          </cell>
        </row>
        <row r="762">
          <cell r="P762" t="str">
            <v>2025-42417</v>
          </cell>
        </row>
        <row r="763">
          <cell r="P763" t="str">
            <v>2025-42739</v>
          </cell>
        </row>
        <row r="764">
          <cell r="P764" t="str">
            <v>2025-43547</v>
          </cell>
        </row>
        <row r="765">
          <cell r="P765" t="str">
            <v>2025-44941</v>
          </cell>
        </row>
        <row r="766">
          <cell r="P766" t="str">
            <v>2025-44962</v>
          </cell>
        </row>
        <row r="767">
          <cell r="P767" t="str">
            <v>2025-44963</v>
          </cell>
        </row>
        <row r="768">
          <cell r="P768" t="str">
            <v>2025-45102</v>
          </cell>
        </row>
        <row r="769">
          <cell r="P769" t="str">
            <v>2025-45515</v>
          </cell>
        </row>
        <row r="770">
          <cell r="P770" t="str">
            <v>2025-45704</v>
          </cell>
        </row>
        <row r="771">
          <cell r="P771" t="str">
            <v>2025-45705</v>
          </cell>
        </row>
        <row r="772">
          <cell r="P772" t="str">
            <v>2025-45813</v>
          </cell>
        </row>
        <row r="773">
          <cell r="P773" t="str">
            <v>2025-45905</v>
          </cell>
        </row>
        <row r="774">
          <cell r="P774" t="str">
            <v>2025-47120</v>
          </cell>
        </row>
        <row r="775">
          <cell r="P775" t="str">
            <v>2025-47558</v>
          </cell>
        </row>
        <row r="776">
          <cell r="P776" t="str">
            <v>2025-48812</v>
          </cell>
        </row>
        <row r="777">
          <cell r="P777" t="str">
            <v>2025-49425</v>
          </cell>
        </row>
        <row r="778">
          <cell r="P778" t="str">
            <v>2025-50694</v>
          </cell>
        </row>
      </sheetData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ùng MrLonely" refreshedDate="45932.890950925925" createdVersion="8" refreshedVersion="8" minRefreshableVersion="3" recordCount="1298" xr:uid="{45D34DCD-219E-44ED-B101-310D079D90DF}">
  <cacheSource type="worksheet">
    <worksheetSource name="Table2"/>
  </cacheSource>
  <cacheFields count="15">
    <cacheField name="Mark" numFmtId="49">
      <sharedItems/>
    </cacheField>
    <cacheField name="Invoice Date" numFmtId="0">
      <sharedItems containsNonDate="0" containsDate="1" containsString="0" containsBlank="1" minDate="2021-01-07T00:00:00" maxDate="2025-06-29T00:00:00" count="694">
        <d v="2022-11-29T00:00:00"/>
        <d v="2022-11-25T00:00:00"/>
        <d v="2022-11-22T00:00:00"/>
        <d v="2022-11-21T00:00:00"/>
        <d v="2022-11-19T00:00:00"/>
        <d v="2022-11-18T00:00:00"/>
        <d v="2022-11-17T00:00:00"/>
        <d v="2022-11-16T00:00:00"/>
        <d v="2022-11-15T00:00:00"/>
        <d v="2022-11-11T00:00:00"/>
        <d v="2022-11-10T00:00:00"/>
        <d v="2022-11-09T00:00:00"/>
        <d v="2022-11-04T00:00:00"/>
        <d v="2022-11-03T00:00:00"/>
        <d v="2022-11-01T00:00:00"/>
        <d v="2022-05-16T00:00:00"/>
        <d v="2022-12-30T00:00:00"/>
        <d v="2022-12-28T00:00:00"/>
        <d v="2022-12-27T00:00:00"/>
        <d v="2022-12-26T00:00:00"/>
        <d v="2022-12-22T00:00:00"/>
        <d v="2022-12-21T00:00:00"/>
        <d v="2022-12-20T00:00:00"/>
        <d v="2022-12-16T00:00:00"/>
        <d v="2022-12-14T00:00:00"/>
        <d v="2022-12-13T00:00:00"/>
        <d v="2022-12-12T00:00:00"/>
        <d v="2022-12-10T00:00:00"/>
        <d v="2022-12-09T00:00:00"/>
        <d v="2022-12-08T00:00:00"/>
        <d v="2022-12-07T00:00:00"/>
        <d v="2022-12-06T00:00:00"/>
        <d v="2022-12-03T00:00:00"/>
        <d v="2022-12-02T00:00:00"/>
        <d v="2023-01-19T00:00:00"/>
        <d v="2023-01-18T00:00:00"/>
        <d v="2023-01-17T00:00:00"/>
        <d v="2023-01-16T00:00:00"/>
        <d v="2023-01-14T00:00:00"/>
        <d v="2023-01-12T00:00:00"/>
        <d v="2023-01-06T00:00:00"/>
        <d v="2023-01-05T00:00:00"/>
        <d v="2023-01-04T00:00:00"/>
        <d v="2023-01-03T00:00:00"/>
        <d v="2023-03-30T00:00:00"/>
        <d v="2023-03-24T00:00:00"/>
        <d v="2023-03-23T00:00:00"/>
        <d v="2023-03-22T00:00:00"/>
        <d v="2023-03-21T00:00:00"/>
        <d v="2023-03-18T00:00:00"/>
        <d v="2023-03-17T00:00:00"/>
        <d v="2023-03-16T00:00:00"/>
        <d v="2023-03-15T00:00:00"/>
        <d v="2023-03-13T00:00:00"/>
        <d v="2023-03-09T00:00:00"/>
        <d v="2023-03-07T00:00:00"/>
        <d v="2023-03-06T00:00:00"/>
        <d v="2023-03-04T00:00:00"/>
        <d v="2023-03-03T00:00:00"/>
        <d v="2023-03-01T00:00:00"/>
        <d v="2023-02-28T00:00:00"/>
        <d v="2023-02-27T00:00:00"/>
        <d v="2023-02-22T00:00:00"/>
        <d v="2023-02-21T00:00:00"/>
        <d v="2023-02-16T00:00:00"/>
        <d v="2023-02-15T00:00:00"/>
        <d v="2023-02-13T00:00:00"/>
        <d v="2023-02-11T00:00:00"/>
        <d v="2023-02-09T00:00:00"/>
        <d v="2023-02-07T00:00:00"/>
        <d v="2023-02-06T00:00:00"/>
        <d v="2022-03-05T00:00:00"/>
        <d v="2023-02-24T00:00:00"/>
        <d v="2023-11-03T00:00:00"/>
        <d v="2023-04-28T00:00:00"/>
        <d v="2023-04-26T00:00:00"/>
        <d v="2023-04-25T00:00:00"/>
        <d v="2023-04-24T00:00:00"/>
        <d v="2023-04-20T00:00:00"/>
        <d v="2023-04-19T00:00:00"/>
        <d v="2023-04-18T00:00:00"/>
        <d v="2023-04-17T00:00:00"/>
        <d v="2023-04-14T00:00:00"/>
        <d v="2023-04-13T00:00:00"/>
        <d v="2023-04-11T00:00:00"/>
        <d v="2023-04-08T00:00:00"/>
        <d v="2023-04-05T00:00:00"/>
        <d v="2023-04-04T00:00:00"/>
        <d v="2023-04-03T00:00:00"/>
        <d v="2023-05-31T00:00:00"/>
        <d v="2023-05-29T00:00:00"/>
        <d v="2023-05-27T00:00:00"/>
        <d v="2023-05-25T00:00:00"/>
        <d v="2023-05-24T00:00:00"/>
        <d v="2023-05-20T00:00:00"/>
        <d v="2023-05-19T00:00:00"/>
        <d v="2023-05-18T00:00:00"/>
        <d v="2023-05-15T00:00:00"/>
        <d v="2023-05-12T00:00:00"/>
        <d v="2023-05-11T00:00:00"/>
        <d v="2023-05-10T00:00:00"/>
        <d v="2023-06-29T00:00:00"/>
        <d v="2023-06-28T00:00:00"/>
        <d v="2023-06-26T00:00:00"/>
        <d v="2023-06-24T00:00:00"/>
        <d v="2023-06-21T00:00:00"/>
        <d v="2023-06-20T00:00:00"/>
        <d v="2023-06-19T00:00:00"/>
        <d v="2023-06-16T00:00:00"/>
        <d v="2023-06-14T00:00:00"/>
        <d v="2023-06-07T00:00:00"/>
        <d v="2023-06-06T00:00:00"/>
        <d v="2023-06-05T00:00:00"/>
        <d v="2023-06-03T00:00:00"/>
        <d v="2023-08-10T00:00:00"/>
        <d v="2023-08-05T00:00:00"/>
        <d v="2023-08-04T00:00:00"/>
        <d v="2023-08-01T00:00:00"/>
        <d v="2023-07-28T00:00:00"/>
        <d v="2023-07-27T00:00:00"/>
        <d v="2023-07-24T00:00:00"/>
        <d v="2023-07-20T00:00:00"/>
        <d v="2023-07-19T00:00:00"/>
        <d v="2023-07-17T00:00:00"/>
        <d v="2023-07-15T00:00:00"/>
        <d v="2023-07-13T00:00:00"/>
        <d v="2023-07-10T00:00:00"/>
        <d v="2023-07-07T00:00:00"/>
        <d v="2023-07-06T00:00:00"/>
        <d v="2023-07-05T00:00:00"/>
        <d v="2023-07-04T00:00:00"/>
        <d v="2023-07-03T00:00:00"/>
        <d v="2023-09-12T00:00:00"/>
        <d v="2023-09-11T00:00:00"/>
        <d v="2023-09-06T00:00:00"/>
        <d v="2023-09-05T00:00:00"/>
        <d v="2023-09-01T00:00:00"/>
        <d v="2023-08-31T00:00:00"/>
        <d v="2023-08-30T00:00:00"/>
        <d v="2023-08-24T00:00:00"/>
        <d v="2023-08-22T00:00:00"/>
        <d v="2023-08-21T00:00:00"/>
        <d v="2023-08-19T00:00:00"/>
        <d v="2023-08-18T00:00:00"/>
        <d v="2023-08-16T00:00:00"/>
        <d v="2023-08-15T00:00:00"/>
        <d v="2023-08-14T00:00:00"/>
        <d v="2023-08-12T00:00:00"/>
        <d v="2023-08-09T00:00:00"/>
        <d v="2023-10-02T00:00:00"/>
        <d v="2023-09-30T00:00:00"/>
        <d v="2023-09-28T00:00:00"/>
        <d v="2023-09-27T00:00:00"/>
        <d v="2023-09-26T00:00:00"/>
        <d v="2023-09-21T00:00:00"/>
        <d v="2023-09-20T00:00:00"/>
        <d v="2023-09-19T00:00:00"/>
        <d v="2023-09-18T00:00:00"/>
        <d v="2023-09-14T00:00:00"/>
        <d v="2023-08-23T00:00:00"/>
        <d v="2023-08-02T00:00:00"/>
        <d v="2023-07-26T00:00:00"/>
        <d v="2023-07-25T00:00:00"/>
        <d v="2023-07-11T00:00:00"/>
        <m/>
        <d v="2023-10-31T00:00:00"/>
        <d v="2023-10-30T00:00:00"/>
        <d v="2023-10-28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7T00:00:00"/>
        <d v="2023-10-16T00:00:00"/>
        <d v="2023-10-14T00:00:00"/>
        <d v="2023-10-12T00:00:00"/>
        <d v="2023-10-11T00:00:00"/>
        <d v="2023-10-09T00:00:00"/>
        <d v="2023-11-30T00:00:00"/>
        <d v="2023-11-29T00:00:00"/>
        <d v="2023-11-27T00:00:00"/>
        <d v="2023-11-24T00:00:00"/>
        <d v="2023-11-23T00:00:00"/>
        <d v="2023-11-22T00:00:00"/>
        <d v="2023-11-21T00:00:00"/>
        <d v="2023-11-18T00:00:00"/>
        <d v="2023-11-17T00:00:00"/>
        <d v="2023-11-16T00:00:00"/>
        <d v="2023-11-14T00:00:00"/>
        <d v="2023-11-13T00:00:00"/>
        <d v="2023-11-11T00:00:00"/>
        <d v="2023-11-10T00:00:00"/>
        <d v="2023-11-08T00:00:00"/>
        <d v="2023-11-06T00:00:00"/>
        <d v="2023-11-02T00:00:00"/>
        <d v="2023-11-01T00:00:00"/>
        <d v="2023-12-29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19T00:00:00"/>
        <d v="2023-12-18T00:00:00"/>
        <d v="2023-12-16T00:00:00"/>
        <d v="2023-12-15T00:00:00"/>
        <d v="2023-12-13T00:00:00"/>
        <d v="2023-12-12T00:00:00"/>
        <d v="2023-12-11T00:00:00"/>
        <d v="2023-12-08T00:00:00"/>
        <d v="2023-12-07T00:00:00"/>
        <d v="2023-12-06T00:00:00"/>
        <d v="2023-12-05T00:00:00"/>
        <d v="2023-12-04T00:00:00"/>
        <d v="2024-01-31T00:00:00"/>
        <d v="2024-01-30T00:00:00"/>
        <d v="2024-01-26T00:00:00"/>
        <d v="2024-01-24T00:00:00"/>
        <d v="2024-01-23T00:00:00"/>
        <d v="2024-01-22T00:00:00"/>
        <d v="2024-01-21T00:00:00"/>
        <d v="2024-01-19T00:00:00"/>
        <d v="2024-01-18T00:00:00"/>
        <d v="2024-01-17T00:00:00"/>
        <d v="2024-01-16T00:00:00"/>
        <d v="2024-01-15T00:00:00"/>
        <d v="2024-01-12T00:00:00"/>
        <d v="2024-01-09T00:00:00"/>
        <d v="2024-01-08T00:00:00"/>
        <d v="2024-01-06T00:00:00"/>
        <d v="2024-01-05T00:00:00"/>
        <d v="2024-01-04T00:00:00"/>
        <d v="2024-01-03T00:00:00"/>
        <d v="2024-01-02T00:00:00"/>
        <d v="2024-04-25T00:00:00"/>
        <d v="2024-04-19T00:00:00"/>
        <d v="2024-04-17T00:00:00"/>
        <d v="2024-04-15T00:00:00"/>
        <d v="2024-04-13T00:00:00"/>
        <d v="2024-04-12T00:00:00"/>
        <d v="2024-04-10T00:00:00"/>
        <d v="2024-04-08T00:00:00"/>
        <d v="2024-04-05T00:00:00"/>
        <d v="2024-04-04T00:00:00"/>
        <d v="2024-04-03T00:00:00"/>
        <d v="2024-04-01T00:00:00"/>
        <d v="2024-03-30T00:00:00"/>
        <d v="2024-03-29T00:00:00"/>
        <d v="2024-03-28T00:00:00"/>
        <d v="2024-03-27T00:00:00"/>
        <d v="2024-03-26T00:00:00"/>
        <d v="2024-03-25T00:00:00"/>
        <d v="2024-03-23T00:00:00"/>
        <d v="2024-03-21T00:00:00"/>
        <d v="2024-03-20T00:00:00"/>
        <d v="2024-03-18T00:00:00"/>
        <d v="2024-03-09T00:00:00"/>
        <d v="2024-02-29T00:00:00"/>
        <d v="2024-02-28T00:00:00"/>
        <d v="2024-02-27T00:00:00"/>
        <d v="2024-02-26T00:00:00"/>
        <d v="2024-02-08T00:00:00"/>
        <d v="2024-02-07T00:00:00"/>
        <d v="2024-02-05T00:00:00"/>
        <d v="2024-02-03T00:00:00"/>
        <d v="2024-02-02T00:00:00"/>
        <d v="2024-02-01T00:00:00"/>
        <d v="2024-05-31T00:00:00"/>
        <d v="2024-05-30T00:00:00"/>
        <d v="2024-05-29T00:00:00"/>
        <d v="2024-05-28T00:00:00"/>
        <d v="2024-05-27T00:00:00"/>
        <d v="2024-05-25T00:00:00"/>
        <d v="2024-05-24T00:00:00"/>
        <d v="2024-05-23T00:00:00"/>
        <d v="2024-05-22T00:00:00"/>
        <d v="2024-05-21T00:00:00"/>
        <d v="2024-05-19T00:00:00"/>
        <d v="2024-05-18T00:00:00"/>
        <d v="2024-05-17T00:00:00"/>
        <d v="2024-05-16T00:00:00"/>
        <d v="2024-05-14T00:00:00"/>
        <d v="2024-05-13T00:00:00"/>
        <d v="2024-05-10T00:00:00"/>
        <d v="2024-05-09T00:00:00"/>
        <d v="2024-05-08T00:00:00"/>
        <d v="2024-05-03T00:00:00"/>
        <d v="2024-06-28T00:00:00"/>
        <d v="2024-06-26T00:00:00"/>
        <d v="2024-06-25T00:00:00"/>
        <d v="2024-06-21T00:00:00"/>
        <d v="2024-06-19T00:00:00"/>
        <d v="2024-06-18T00:00:00"/>
        <d v="2024-06-14T00:00:00"/>
        <d v="2024-06-13T00:00:00"/>
        <d v="2024-06-11T00:00:00"/>
        <d v="2024-06-10T00:00:00"/>
        <d v="2024-06-07T00:00:00"/>
        <d v="2024-06-06T00:00:00"/>
        <d v="2024-07-30T00:00:00"/>
        <d v="2024-07-27T00:00:00"/>
        <d v="2024-07-25T00:00:00"/>
        <d v="2024-07-23T00:00:00"/>
        <d v="2024-07-18T00:00:00"/>
        <d v="2024-07-17T00:00:00"/>
        <d v="2024-07-12T00:00:00"/>
        <d v="2024-07-11T00:00:00"/>
        <d v="2024-07-09T00:00:00"/>
        <d v="2024-07-06T00:00:00"/>
        <d v="2024-07-03T00:00:00"/>
        <d v="2024-08-28T00:00:00"/>
        <d v="2024-08-22T00:00:00"/>
        <d v="2024-08-16T00:00:00"/>
        <d v="2024-08-14T00:00:00"/>
        <d v="2024-08-13T00:00:00"/>
        <d v="2024-08-12T00:00:00"/>
        <d v="2024-08-06T00:00:00"/>
        <d v="2024-08-03T00:00:00"/>
        <d v="2024-09-26T00:00:00"/>
        <d v="2024-09-19T00:00:00"/>
        <d v="2024-09-14T00:00:00"/>
        <d v="2024-09-12T00:00:00"/>
        <d v="2024-09-10T00:00:00"/>
        <d v="2024-09-07T00:00:00"/>
        <d v="2024-09-06T00:00:00"/>
        <d v="2024-10-24T00:00:00"/>
        <d v="2024-10-21T00:00:00"/>
        <d v="2024-10-09T00:00:00"/>
        <d v="2024-10-05T00:00:00"/>
        <d v="2024-10-04T00:00:00"/>
        <d v="2024-11-27T00:00:00"/>
        <d v="2024-11-26T00:00:00"/>
        <d v="2024-11-21T00:00:00"/>
        <d v="2024-11-19T00:00:00"/>
        <d v="2024-11-06T00:00:00"/>
        <d v="2024-12-26T00:00:00"/>
        <d v="2024-12-24T00:00:00"/>
        <d v="2024-12-10T00:00:00"/>
        <d v="2024-12-09T00:00:00"/>
        <d v="2025-01-25T00:00:00"/>
        <d v="2025-01-24T00:00:00"/>
        <d v="2025-01-23T00:00:00"/>
        <d v="2025-01-22T00:00:00"/>
        <d v="2025-01-17T00:00:00"/>
        <d v="2025-01-16T00:00:00"/>
        <d v="2025-01-15T00:00:00"/>
        <d v="2025-01-13T00:00:00"/>
        <d v="2025-01-07T00:00:00"/>
        <d v="2025-02-22T00:00:00"/>
        <d v="2025-02-17T00:00:00"/>
        <d v="2025-02-14T00:00:00"/>
        <d v="2025-02-08T00:00:00"/>
        <d v="2025-02-05T00:00:00"/>
        <d v="2025-03-27T00:00:00"/>
        <d v="2025-03-25T00:00:00"/>
        <d v="2025-03-19T00:00:00"/>
        <d v="2025-03-18T00:00:00"/>
        <d v="2025-03-13T00:00:00"/>
        <d v="2025-03-12T00:00:00"/>
        <d v="2025-03-08T00:00:00"/>
        <d v="2025-03-04T00:00:00"/>
        <d v="2025-03-03T00:00:00"/>
        <d v="2025-04-29T00:00:00"/>
        <d v="2025-04-28T00:00:00"/>
        <d v="2025-04-25T00:00:00"/>
        <d v="2025-04-24T00:00:00"/>
        <d v="2025-04-23T00:00:00"/>
        <d v="2025-04-22T00:00:00"/>
        <d v="2025-04-19T00:00:00"/>
        <d v="2025-04-18T00:00:00"/>
        <d v="2025-04-16T00:00:00"/>
        <d v="2025-04-15T00:00:00"/>
        <d v="2025-04-12T00:00:00"/>
        <d v="2025-04-11T00:00:00"/>
        <d v="2025-04-08T00:00:00"/>
        <d v="2025-04-04T00:00:00"/>
        <d v="2025-04-03T00:00:00"/>
        <d v="2025-04-02T00:00:00"/>
        <d v="2025-04-01T00:00:00"/>
        <d v="2025-05-31T00:00:00"/>
        <d v="2025-05-28T00:00:00"/>
        <d v="2025-05-26T00:00:00"/>
        <d v="2025-05-23T00:00:00"/>
        <d v="2025-05-21T00:00:00"/>
        <d v="2025-05-20T00:00:00"/>
        <d v="2025-05-16T00:00:00"/>
        <d v="2025-05-12T00:00:00"/>
        <d v="2025-05-10T00:00:00"/>
        <d v="2025-05-09T00:00:00"/>
        <d v="2025-05-08T00:00:00"/>
        <d v="2025-05-07T00:00:00"/>
        <d v="2025-06-28T00:00:00"/>
        <d v="2025-06-26T00:00:00"/>
        <d v="2025-06-24T00:00:00"/>
        <d v="2025-06-20T00:00:00"/>
        <d v="2025-06-13T00:00:00"/>
        <d v="2025-06-12T00:00:00"/>
        <d v="2025-06-10T00:00:00"/>
        <d v="2025-06-09T00:00:00"/>
        <d v="2025-06-05T00:00:00"/>
        <d v="2025-06-04T00:00:00"/>
        <d v="2021-03-26T00:00:00"/>
        <d v="2021-03-29T00:00:00"/>
        <d v="2021-04-01T00:00:00"/>
        <d v="2021-03-25T00:00:00"/>
        <d v="2021-03-30T00:00:00"/>
        <d v="2021-04-09T00:00:00"/>
        <d v="2021-04-05T00:00:00"/>
        <d v="2021-04-03T00:00:00"/>
        <d v="2021-04-07T00:00:00"/>
        <d v="2021-04-02T00:00:00"/>
        <d v="2021-04-06T00:00:00"/>
        <d v="2021-04-20T00:00:00"/>
        <d v="2021-04-14T00:00:00"/>
        <d v="2021-04-16T00:00:00"/>
        <d v="2021-04-15T00:00:00"/>
        <d v="2021-04-19T00:00:00"/>
        <d v="2021-03-27T00:00:00"/>
        <d v="2021-02-24T00:00:00"/>
        <d v="2021-04-28T00:00:00"/>
        <d v="2021-04-22T00:00:00"/>
        <d v="2021-04-23T00:00:00"/>
        <d v="2021-05-04T00:00:00"/>
        <d v="2021-05-08T00:00:00"/>
        <d v="2021-05-10T00:00:00"/>
        <d v="2021-05-11T00:00:00"/>
        <d v="2021-05-14T00:00:00"/>
        <d v="2021-05-17T00:00:00"/>
        <d v="2021-05-12T00:00:00"/>
        <d v="2021-05-18T00:00:00"/>
        <d v="2021-05-20T00:00:00"/>
        <d v="2021-05-24T00:00:00"/>
        <d v="2021-05-26T00:00:00"/>
        <d v="2021-06-01T00:00:00"/>
        <d v="2021-05-28T00:00:00"/>
        <d v="2021-06-02T00:00:00"/>
        <d v="2021-05-27T00:00:00"/>
        <d v="2021-05-29T00:00:00"/>
        <d v="2021-06-03T00:00:00"/>
        <d v="2021-06-07T00:00:00"/>
        <d v="2021-06-05T00:00:00"/>
        <d v="2021-06-04T00:00:00"/>
        <d v="2021-06-11T00:00:00"/>
        <d v="2021-06-14T00:00:00"/>
        <d v="2021-06-09T00:00:00"/>
        <d v="2021-06-16T00:00:00"/>
        <d v="2021-06-18T00:00:00"/>
        <d v="2021-06-24T00:00:00"/>
        <d v="2021-06-23T00:00:00"/>
        <d v="2021-06-12T00:00:00"/>
        <d v="2021-06-21T00:00:00"/>
        <d v="2021-06-22T00:00:00"/>
        <d v="2021-06-30T00:00:00"/>
        <d v="2021-06-28T00:00:00"/>
        <d v="2021-06-29T00:00:00"/>
        <d v="2021-04-26T00:00:00"/>
        <d v="2021-06-26T00:00:00"/>
        <d v="2021-06-10T00:00:00"/>
        <d v="2021-07-01T00:00:00"/>
        <d v="2021-07-08T00:00:00"/>
        <d v="2021-07-10T00:00:00"/>
        <d v="2021-07-06T00:00:00"/>
        <d v="2021-07-07T00:00:00"/>
        <d v="2021-07-11T00:00:00"/>
        <d v="2021-07-09T00:00:00"/>
        <d v="2021-07-13T00:00:00"/>
        <d v="2021-07-15T00:00:00"/>
        <d v="2021-07-16T00:00:00"/>
        <d v="2021-07-18T00:00:00"/>
        <d v="2021-07-21T00:00:00"/>
        <d v="2021-07-20T00:00:00"/>
        <d v="2021-07-24T00:00:00"/>
        <d v="2021-07-26T00:00:00"/>
        <d v="2021-08-02T00:00:00"/>
        <d v="2021-08-05T00:00:00"/>
        <d v="2021-08-12T00:00:00"/>
        <d v="2021-08-11T00:00:00"/>
        <d v="2021-08-18T00:00:00"/>
        <d v="2021-08-16T00:00:00"/>
        <d v="2021-09-13T00:00:00"/>
        <d v="2021-09-21T00:00:00"/>
        <d v="2021-09-27T00:00:00"/>
        <d v="2021-09-28T00:00:00"/>
        <d v="2021-10-01T00:00:00"/>
        <d v="2021-10-04T00:00:00"/>
        <d v="2021-08-03T00:00:00"/>
        <d v="2021-08-20T00:00:00"/>
        <d v="2021-01-07T00:00:00"/>
        <d v="2021-10-06T00:00:00"/>
        <d v="2021-10-08T00:00:00"/>
        <d v="2021-10-09T00:00:00"/>
        <d v="2021-10-13T00:00:00"/>
        <d v="2021-10-14T00:00:00"/>
        <d v="2021-10-18T00:00:00"/>
        <d v="2021-10-30T00:00:00"/>
        <d v="2021-11-02T00:00:00"/>
        <d v="2021-10-25T00:00:00"/>
        <d v="2021-10-26T00:00:00"/>
        <d v="2021-10-19T00:00:00"/>
        <d v="2021-11-03T00:00:00"/>
        <d v="2021-10-16T00:00:00"/>
        <d v="2021-11-06T00:00:00"/>
        <d v="2021-11-05T00:00:00"/>
        <d v="2021-11-09T00:00:00"/>
        <d v="2021-11-11T00:00:00"/>
        <d v="2021-11-12T00:00:00"/>
        <d v="2021-11-23T00:00:00"/>
        <d v="2021-11-20T00:00:00"/>
        <d v="2021-11-22T00:00:00"/>
        <d v="2021-11-18T00:00:00"/>
        <d v="2021-11-19T00:00:00"/>
        <d v="2021-11-30T00:00:00"/>
        <d v="2021-11-26T00:00:00"/>
        <d v="2021-11-27T00:00:00"/>
        <d v="2021-11-25T00:00:00"/>
        <d v="2021-11-24T00:00:00"/>
        <d v="2021-12-02T00:00:00"/>
        <d v="2021-12-04T00:00:00"/>
        <d v="2021-12-10T00:00:00"/>
        <d v="2021-12-07T00:00:00"/>
        <d v="2021-12-09T00:00:00"/>
        <d v="2021-12-16T00:00:00"/>
        <d v="2021-11-15T00:00:00"/>
        <d v="2021-12-06T00:00:00"/>
        <d v="2021-12-11T00:00:00"/>
        <d v="2021-12-18T00:00:00"/>
        <d v="2021-12-20T00:00:00"/>
        <d v="2021-12-22T00:00:00"/>
        <d v="2022-01-08T00:00:00"/>
        <d v="2021-12-17T00:00:00"/>
        <d v="2021-12-30T00:00:00"/>
        <d v="2021-12-24T00:00:00"/>
        <d v="2021-12-23T00:00:00"/>
        <d v="2021-12-25T00:00:00"/>
        <d v="2021-12-28T00:00:00"/>
        <d v="2021-12-31T00:00:00"/>
        <d v="2022-01-03T00:00:00"/>
        <d v="2022-01-06T00:00:00"/>
        <d v="2022-01-12T00:00:00"/>
        <d v="2022-01-14T00:00:00"/>
        <d v="2022-01-11T00:00:00"/>
        <d v="2022-01-19T00:00:00"/>
        <d v="2022-01-20T00:00:00"/>
        <d v="2022-01-21T00:00:00"/>
        <d v="2022-01-24T00:00:00"/>
        <d v="2022-01-25T00:00:00"/>
        <d v="2022-01-27T00:00:00"/>
        <d v="2022-01-29T00:00:00"/>
        <d v="2022-01-28T00:00:00"/>
        <d v="2022-02-08T00:00:00"/>
        <d v="2022-02-07T00:00:00"/>
        <d v="2022-02-09T00:00:00"/>
        <d v="2022-02-11T00:00:00"/>
        <d v="2022-02-15T00:00:00"/>
        <d v="2022-02-10T00:00:00"/>
        <d v="2022-02-16T00:00:00"/>
        <d v="2022-02-17T00:00:00"/>
        <d v="2021-12-21T00:00:00"/>
        <d v="2022-02-19T00:00:00"/>
        <d v="2022-02-21T00:00:00"/>
        <d v="2022-02-24T00:00:00"/>
        <d v="2022-02-26T00:00:00"/>
        <d v="2022-02-22T00:00:00"/>
        <d v="2022-02-28T00:00:00"/>
        <d v="2022-03-30T00:00:00"/>
        <d v="2022-04-02T00:00:00"/>
        <d v="2022-04-08T00:00:00"/>
        <d v="2022-04-09T00:00:00"/>
        <d v="2022-04-20T00:00:00"/>
        <d v="2022-04-19T00:00:00"/>
        <d v="2022-04-22T00:00:00"/>
        <d v="2022-04-21T00:00:00"/>
        <d v="2022-04-26T00:00:00"/>
        <d v="2022-04-28T00:00:00"/>
        <d v="2022-04-25T00:00:00"/>
        <d v="2022-04-27T00:00:00"/>
        <d v="2022-04-14T00:00:00"/>
        <d v="2022-04-29T00:00:00"/>
        <d v="2022-03-26T00:00:00"/>
        <d v="2022-02-27T00:00:00"/>
        <d v="2022-03-24T00:00:00"/>
        <d v="2022-05-05T00:00:00"/>
        <d v="2022-05-06T00:00:00"/>
        <d v="2022-05-09T00:00:00"/>
        <d v="2022-05-11T00:00:00"/>
        <d v="2022-05-07T00:00:00"/>
        <d v="2022-05-12T00:00:00"/>
        <d v="2022-05-19T00:00:00"/>
        <d v="2022-05-25T00:00:00"/>
        <d v="2022-05-17T00:00:00"/>
        <d v="2022-05-26T00:00:00"/>
        <d v="2022-05-23T00:00:00"/>
        <d v="2022-05-20T00:00:00"/>
        <d v="2022-05-21T00:00:00"/>
        <d v="2022-05-28T00:00:00"/>
        <d v="2022-05-27T00:00:00"/>
        <d v="2022-05-14T00:00:00"/>
        <d v="2022-06-03T00:00:00"/>
        <d v="2022-06-02T00:00:00"/>
        <d v="2022-06-08T00:00:00"/>
        <d v="2022-06-01T00:00:00"/>
        <d v="2022-06-06T00:00:00"/>
        <d v="2022-06-07T00:00:00"/>
        <d v="2022-06-11T00:00:00"/>
        <d v="2022-06-09T00:00:00"/>
        <d v="2022-06-21T00:00:00"/>
        <d v="2022-06-16T00:00:00"/>
        <d v="2022-06-20T00:00:00"/>
        <d v="2022-06-17T00:00:00"/>
        <d v="2022-06-27T00:00:00"/>
        <d v="2022-06-18T00:00:00"/>
        <d v="2022-06-28T00:00:00"/>
        <d v="2022-06-29T00:00:00"/>
        <d v="2022-06-22T00:00:00"/>
        <d v="2022-06-25T00:00:00"/>
        <d v="2022-06-14T00:00:00"/>
        <d v="2022-06-30T00:00:00"/>
        <d v="2022-07-05T00:00:00"/>
        <d v="2022-07-06T00:00:00"/>
        <d v="2022-07-04T00:00:00"/>
        <d v="2022-07-07T00:00:00"/>
        <d v="2022-07-11T00:00:00"/>
        <d v="2022-07-09T00:00:00"/>
        <d v="2022-07-12T00:00:00"/>
        <d v="2022-07-19T00:00:00"/>
        <d v="2022-07-18T00:00:00"/>
        <d v="2022-07-22T00:00:00"/>
        <d v="2022-07-26T00:00:00"/>
        <d v="2022-07-25T00:00:00"/>
        <d v="2022-07-27T00:00:00"/>
        <d v="2022-07-23T00:00:00"/>
        <d v="2022-07-30T00:00:00"/>
        <d v="2022-07-20T00:00:00"/>
        <d v="2022-07-28T00:00:00"/>
        <d v="2022-07-21T00:00:00"/>
        <d v="2022-07-14T00:00:00"/>
        <d v="2022-07-13T00:00:00"/>
        <d v="2022-08-03T00:00:00"/>
        <d v="2022-08-05T00:00:00"/>
        <d v="2022-08-01T00:00:00"/>
        <d v="2022-08-10T00:00:00"/>
        <d v="2022-08-06T00:00:00"/>
        <d v="2022-08-15T00:00:00"/>
        <d v="2022-08-22T00:00:00"/>
        <d v="2022-08-11T00:00:00"/>
        <d v="2022-08-16T00:00:00"/>
        <d v="2022-08-23T00:00:00"/>
        <d v="2022-08-12T00:00:00"/>
        <d v="2022-08-25T00:00:00"/>
        <d v="2022-08-29T00:00:00"/>
        <d v="2022-08-30T00:00:00"/>
        <d v="2022-08-07T00:00:00"/>
        <d v="2022-09-01T00:00:00"/>
        <d v="2022-09-06T00:00:00"/>
        <d v="2022-09-09T00:00:00"/>
        <d v="2022-09-05T00:00:00"/>
        <d v="2022-09-08T00:00:00"/>
        <d v="2022-09-14T00:00:00"/>
        <d v="2022-09-10T00:00:00"/>
        <d v="2022-09-16T00:00:00"/>
        <d v="2022-09-20T00:00:00"/>
        <d v="2022-09-21T00:00:00"/>
        <d v="2022-09-19T00:00:00"/>
        <d v="2022-09-17T00:00:00"/>
        <d v="2022-09-27T00:00:00"/>
        <d v="2022-09-30T00:00:00"/>
        <d v="2022-09-26T00:00:00"/>
        <d v="2022-09-12T00:00:00"/>
        <d v="2022-10-03T00:00:00"/>
        <d v="2022-10-07T00:00:00"/>
        <d v="2022-10-01T00:00:00"/>
        <d v="2022-10-06T00:00:00"/>
        <d v="2022-10-04T00:00:00"/>
        <d v="2022-10-10T00:00:00"/>
        <d v="2022-10-08T00:00:00"/>
        <d v="2022-10-17T00:00:00"/>
        <d v="2022-10-18T00:00:00"/>
        <d v="2022-10-14T00:00:00"/>
        <d v="2022-10-25T00:00:00"/>
        <d v="2022-10-12T00:00:00"/>
        <d v="2022-10-22T00:00:00"/>
        <d v="2022-10-15T00:00:00"/>
        <d v="2022-10-26T00:00:00"/>
        <d v="2022-10-24T00:00:00"/>
        <d v="2022-10-19T00:00:00"/>
        <d v="2022-10-20T00:00:00"/>
        <d v="2022-10-28T00:00:00"/>
        <d v="2022-10-31T00:00:00"/>
        <d v="2022-10-29T00:00:00"/>
      </sharedItems>
    </cacheField>
    <cacheField name="Closed date" numFmtId="14">
      <sharedItems containsSemiMixedTypes="0" containsNonDate="0" containsDate="1" containsString="0" minDate="2022-04-05T00:00:00" maxDate="2025-07-31T00:00:00" count="32">
        <d v="2023-01-03T00:00:00"/>
        <d v="2023-02-17T00:00:00"/>
        <d v="2023-03-15T00:00:00"/>
        <d v="2023-05-26T00:00:00"/>
        <d v="2023-07-26T00:00:00"/>
        <d v="2023-09-15T00:00:00"/>
        <d v="2023-09-21T00:00:00"/>
        <d v="2024-01-03T00:00:00"/>
        <d v="2024-01-12T00:00:00"/>
        <d v="2024-01-17T00:00:00"/>
        <d v="2024-01-24T00:00:00"/>
        <d v="2024-01-30T00:00:00"/>
        <d v="2024-01-29T00:00:00"/>
        <d v="2024-02-29T00:00:00"/>
        <d v="2024-05-30T00:00:00"/>
        <d v="2024-07-03T00:00:00"/>
        <d v="2024-07-30T00:00:00"/>
        <d v="2024-08-30T00:00:00"/>
        <d v="2024-10-01T00:00:00"/>
        <d v="2024-10-30T00:00:00"/>
        <d v="2024-11-29T00:00:00"/>
        <d v="2024-12-30T00:00:00"/>
        <d v="2025-01-23T00:00:00"/>
        <d v="2025-02-28T00:00:00"/>
        <d v="2025-03-31T00:00:00"/>
        <d v="2025-04-29T00:00:00"/>
        <d v="2025-05-30T00:00:00"/>
        <d v="2025-06-30T00:00:00"/>
        <d v="2025-07-30T00:00:00"/>
        <d v="2022-04-05T00:00:00"/>
        <d v="2022-11-15T00:00:00"/>
        <d v="2022-12-02T00:00:00"/>
      </sharedItems>
    </cacheField>
    <cacheField name="Account" numFmtId="49">
      <sharedItems/>
    </cacheField>
    <cacheField name="VAT Invoice number" numFmtId="0">
      <sharedItems containsBlank="1" count="1278">
        <s v="0053202"/>
        <s v="00052704"/>
        <s v="0052045"/>
        <s v="00052129"/>
        <s v="0051728"/>
        <s v="00051273"/>
        <s v="0051639"/>
        <s v="0051088"/>
        <s v="00051013"/>
        <s v="0051032"/>
        <s v="00051031"/>
        <s v="00050991"/>
        <s v="0050812"/>
        <s v="00050730"/>
        <s v="00050733"/>
        <s v="00050732"/>
        <s v="00050682"/>
        <s v="00050553"/>
        <s v="00050583"/>
        <s v="00050091"/>
        <s v="00049746"/>
        <s v="00049602"/>
        <s v="00049578"/>
        <s v="0049565"/>
        <s v="PO-1623911"/>
        <s v="PO-1766781"/>
        <s v="0057623"/>
        <s v="0057032"/>
        <s v="00057038"/>
        <s v="00057000"/>
        <s v="PO-1763094"/>
        <s v="00056869"/>
        <s v="00056571"/>
        <s v="0056570"/>
        <s v="0056286"/>
        <s v="00056287"/>
        <s v="00056190"/>
        <s v="0056236"/>
        <s v="00056144"/>
        <s v="00056124"/>
        <s v="00055892"/>
        <s v="00055890"/>
        <s v="00055405"/>
        <s v="00055456"/>
        <s v="0055344"/>
        <s v="0055369"/>
        <s v="00055292"/>
        <s v="00055278"/>
        <s v="00055258"/>
        <s v="00055199"/>
        <s v="00054992"/>
        <s v="00054495"/>
        <s v="00054482"/>
        <s v="00054391"/>
        <s v="00054268"/>
        <s v="00053959"/>
        <s v="0053960"/>
        <s v="PO-1780287"/>
        <s v="0001811"/>
        <s v="00001798"/>
        <s v="0001822"/>
        <s v="00001760"/>
        <s v="000001723"/>
        <s v="00001721"/>
        <s v="00001724"/>
        <s v="00001651"/>
        <s v="00001653"/>
        <s v="00001557"/>
        <s v="0001416"/>
        <s v="0000769"/>
        <s v="00000767"/>
        <s v="0000766"/>
        <s v="00000501"/>
        <s v="00000392"/>
        <s v="0000193"/>
        <s v="0000194"/>
        <s v="00000195"/>
        <s v="00000192"/>
        <s v="00000177"/>
        <s v="00018101"/>
        <s v="00017443"/>
        <s v="0016263"/>
        <s v="00015881"/>
        <s v="00015882"/>
        <s v="00015833"/>
        <s v="00015827"/>
        <s v="PO-1809579"/>
        <s v="00015626"/>
        <s v="0014165"/>
        <s v="00013662"/>
        <s v="00013484"/>
        <s v="00013169"/>
        <s v="00013172"/>
        <s v="00012697"/>
        <s v="00011509"/>
        <s v="00011362"/>
        <s v="00011360"/>
        <s v="00011356"/>
        <s v="00011309"/>
        <s v="0011358"/>
        <s v="00009102"/>
        <s v="00009167"/>
        <s v="PO-1795388"/>
        <s v="PO-1795686"/>
        <s v="00006856"/>
        <s v="00006788"/>
        <s v="0006769"/>
        <s v="0006768"/>
        <s v="00005125"/>
        <s v="PO-1791224"/>
        <s v="0003998"/>
        <s v="00004001"/>
        <s v="00003981"/>
        <s v="00003878"/>
        <s v="00003921"/>
        <s v="00003920"/>
        <s v="0003565"/>
        <s v="00003562"/>
        <s v="00003570"/>
        <s v="0003563"/>
        <s v="00003076"/>
        <s v="0002961"/>
        <s v="00000246"/>
        <m/>
        <s v="00025236"/>
        <s v="00025240"/>
        <s v="0023931"/>
        <s v="00024152"/>
        <s v="00023929"/>
        <s v="0023737"/>
        <s v="00023736"/>
        <s v="00023631"/>
        <s v="00023616"/>
        <s v="00023579"/>
        <s v="00023632"/>
        <s v="00023617"/>
        <s v="00023628"/>
        <s v="00023630"/>
        <s v="00023621"/>
        <s v="00023629"/>
        <s v="00023576"/>
        <s v="0023633"/>
        <s v="00023162"/>
        <s v="00022392"/>
        <s v="00022361"/>
        <s v="00022226"/>
        <s v="00022133"/>
        <s v="00021968"/>
        <s v="00021093"/>
        <s v="00020655"/>
        <s v="00020463"/>
        <s v="00020472"/>
        <s v="00019274"/>
        <s v="00019239"/>
        <s v="00019242"/>
        <s v="00019245"/>
        <s v="00019139"/>
        <s v="00019134"/>
        <s v="00019115"/>
        <s v="00019131"/>
        <s v="PO-1843946"/>
        <s v="PO-1838516"/>
        <s v="PO-1850187"/>
        <s v="00031518"/>
        <s v="00031420"/>
        <s v="00030959"/>
        <s v="00030071"/>
        <s v="PO-1842684"/>
        <s v="0029747"/>
        <s v="00029676"/>
        <s v="00028344"/>
        <s v="00028166"/>
        <s v="00028205"/>
        <s v="00028059"/>
        <s v="00027996"/>
        <s v="00026053"/>
        <s v="PO-1869828"/>
        <s v="0037941"/>
        <s v="00037942"/>
        <s v="00037940"/>
        <s v="00037845"/>
        <s v="PO-1860994"/>
        <s v="00037696"/>
        <s v="00037697"/>
        <s v="00037594"/>
        <s v="00037596"/>
        <s v="PO-1861534"/>
        <s v="00036307"/>
        <s v="00036295"/>
        <s v="PO-1862043"/>
        <s v="00036230"/>
        <s v="0036109"/>
        <s v="00034742"/>
        <s v="00034745"/>
        <s v="00033276"/>
        <s v="00033235"/>
        <s v="00033236"/>
        <s v="00033086"/>
        <s v="00033065"/>
        <s v="00032997"/>
        <s v="00047710"/>
        <s v="00046792"/>
        <s v="00046766"/>
        <s v="00045435"/>
        <s v="00045091"/>
        <s v="00045110"/>
        <s v="00044301"/>
        <s v="00043831"/>
        <s v="0042977"/>
        <s v="00042462"/>
        <s v="00042237"/>
        <s v="00042232"/>
        <s v="00042208"/>
        <s v="00041824"/>
        <s v="0040903"/>
        <s v="00040885"/>
        <s v="00040695"/>
        <s v="00040668"/>
        <s v="00039673"/>
        <s v="00039493"/>
        <s v="00039392"/>
        <s v="00039302"/>
        <s v="00039312"/>
        <s v="00054855"/>
        <s v="00054890"/>
        <s v="00054789"/>
        <s v="00053380"/>
        <s v="00053378"/>
        <s v="00053410"/>
        <s v="00053384"/>
        <s v="00053296"/>
        <s v="00053243"/>
        <s v="00053117"/>
        <s v="00051715"/>
        <s v="00050485"/>
        <s v="00049901"/>
        <s v="00049845"/>
        <s v="00049784"/>
        <s v="00049635"/>
        <s v="0048518"/>
        <s v="00048512"/>
        <s v="00048444"/>
        <s v="0048335"/>
        <s v="0048322"/>
        <s v="00048247"/>
        <s v="00047028"/>
        <s v="00046990"/>
        <s v="00059280"/>
        <s v="00059136"/>
        <s v="00059150"/>
        <s v="00059138"/>
        <s v="00059167"/>
        <s v="00059129"/>
        <s v="00059161"/>
        <s v="00059134"/>
        <s v="00059135"/>
        <s v="00059132"/>
        <s v="00059133"/>
        <s v="00059151"/>
        <s v="00059155"/>
        <s v="00059152"/>
        <s v="00059131"/>
        <s v="00059157"/>
        <s v="00059130"/>
        <s v="00059170"/>
        <s v="00058912"/>
        <s v="00058083"/>
        <s v="00058060"/>
        <s v="00057882"/>
        <s v="00057927"/>
        <s v="00057900"/>
        <s v="00057914"/>
        <s v="00057831"/>
        <s v="00056708"/>
        <s v="00056485"/>
        <s v="0056345"/>
        <s v="00056343"/>
        <s v="00056341"/>
        <s v="00056277"/>
        <s v="00055041"/>
        <s v="0054857"/>
        <s v="00049958"/>
        <s v="00049981"/>
        <s v="00048539"/>
        <s v="PO-1897086"/>
        <s v="00048274"/>
        <s v="00047778"/>
        <s v="00045486"/>
        <s v="00044024"/>
        <s v="00043943"/>
        <s v="00041836"/>
        <s v="00040975"/>
        <s v="00065157"/>
        <s v="PO-1945758"/>
        <s v="00065119"/>
        <s v="PO-1944095"/>
        <s v="PO-1944141"/>
        <s v="PO-1944163"/>
        <s v="00065086"/>
        <s v="00063849"/>
        <s v="00063724"/>
        <s v="00063649"/>
        <s v="PO-1937378"/>
        <s v="00063545"/>
        <s v="00063562"/>
        <s v="00063561"/>
        <s v="000063378"/>
        <s v="00063382"/>
        <s v="00063381"/>
        <s v="00063383"/>
        <s v="00063379"/>
        <s v="00063419"/>
        <s v="00063385"/>
        <s v="00063412"/>
        <s v="00063384"/>
        <s v="00063399"/>
        <s v="00063400"/>
        <s v="00063380"/>
        <s v="00063090"/>
        <s v="00063093"/>
        <s v="00063097"/>
        <s v="00063094"/>
        <s v="00062393"/>
        <s v="00062199"/>
        <s v="00062099"/>
        <s v="00062013"/>
        <s v="00061110"/>
        <s v="00061043"/>
        <s v="00060866"/>
        <s v="00060880"/>
        <s v="00060867"/>
        <s v="PO-1964566"/>
        <s v="00071850"/>
        <s v="00071666"/>
        <s v="PO-1964183"/>
        <s v="00071668"/>
        <s v="00071590"/>
        <s v="PO-1960657"/>
        <s v="00070519"/>
        <s v="00070379"/>
        <s v="00070099"/>
        <s v="00070104"/>
        <s v="PO-1959630"/>
        <s v="00069919"/>
        <s v="00069555"/>
        <s v="PO-1957552"/>
        <s v="PO-1957555"/>
        <s v="PO-1957560"/>
        <s v="PO-1957564"/>
        <s v="PO-1957571"/>
        <s v="00069554"/>
        <s v="00069360"/>
        <s v="00068990"/>
        <s v="PO-1955565"/>
        <s v="00068094"/>
        <s v="00067992"/>
        <s v="00067944"/>
        <s v="00067968"/>
        <s v="00067795"/>
        <s v="PO-1947144"/>
        <s v="00066789"/>
        <s v="PO-1948011"/>
        <s v="00066590"/>
        <s v="00066591"/>
        <s v="00066338"/>
        <s v="00065390"/>
        <s v="00065333"/>
        <s v="00065337"/>
        <s v="00065340"/>
        <s v="00078699"/>
        <s v="00078719"/>
        <s v="00077636"/>
        <s v="PO-1969604"/>
        <s v="PO-1975763"/>
        <s v="PO-1974266"/>
        <s v="PO-1967350"/>
        <s v="PO-1979442"/>
        <s v="00077374"/>
        <s v="00077388"/>
        <s v="00077392"/>
        <s v="PO-1974536"/>
        <s v="00077362"/>
        <s v="00077355"/>
        <s v="00077068"/>
        <s v="00077038"/>
        <s v="PO-1975615"/>
        <s v="PO-1970728"/>
        <s v="00075815"/>
        <s v="00075817"/>
        <s v="00075832"/>
        <s v="00075738"/>
        <s v="00075796"/>
        <s v="00075742"/>
        <s v="PO-1967053"/>
        <s v="PO-1967056"/>
        <s v="00075591"/>
        <s v="00074612"/>
        <s v="00074613"/>
        <s v="00074514"/>
        <s v="00074520"/>
        <s v="PO-1967139"/>
        <s v="PO-1969234"/>
        <s v="PO-1967112"/>
        <s v="00074410"/>
        <s v="PO-1967419"/>
        <s v="00073359"/>
        <s v="00073186"/>
        <s v="PO-1967482"/>
        <s v="PO-1969021"/>
        <s v="00073117"/>
        <s v="00073068"/>
        <s v="00073009"/>
        <s v="00006871"/>
        <s v="00006089"/>
        <s v="00006090"/>
        <s v="00005707"/>
        <s v="00005706"/>
        <s v="PO-1991421"/>
        <s v="PO-1994742"/>
        <s v="00004349"/>
        <s v="00004257"/>
        <s v="PO-1992206"/>
        <s v="00004030"/>
        <s v="00002988"/>
        <s v="00002984"/>
        <s v="00002979"/>
        <s v="PO-1993870"/>
        <s v="PO-1985045"/>
        <s v="PO-1990271"/>
        <s v="00002555"/>
        <s v="PO-1991248"/>
        <s v="00002566"/>
        <s v="00002299"/>
        <s v="00002300"/>
        <s v="00002298"/>
        <s v="PO-1985748"/>
        <s v="00001311"/>
        <s v="00001312"/>
        <s v="PO-1986579"/>
        <s v="00001142"/>
        <s v="00000230"/>
        <s v="00000224"/>
        <s v="00000126"/>
        <s v="00000188"/>
        <s v="00000030"/>
        <s v="00019576"/>
        <s v="PO-2038284"/>
        <s v="00017429"/>
        <s v="PO-2035779"/>
        <s v="PO-2040304"/>
        <s v="00017281"/>
        <s v="00017260"/>
        <s v="PO-2041643"/>
        <s v="00017264"/>
        <s v="PO-2040272"/>
        <s v="00017219"/>
        <s v="00017103"/>
        <s v="PO-2035088"/>
        <s v="00016218"/>
        <s v="00016215"/>
        <s v="PO-2035467"/>
        <s v="00015923"/>
        <s v="00015297"/>
        <s v="00015045"/>
        <s v="00015004"/>
        <s v="00014872"/>
        <s v="PO-2031996"/>
        <s v="00014803"/>
        <s v="PO-2032277"/>
        <s v="00000220"/>
        <s v="PO-2031931"/>
        <s v="00014700"/>
        <s v="PO-2030389"/>
        <s v="00014668"/>
        <s v="PO-2027239"/>
        <s v="PO-2030612"/>
        <s v="00013760"/>
        <s v="00013703"/>
        <s v="PO-2028215"/>
        <s v="PO-2029082"/>
        <s v="00013574"/>
        <s v="00013360"/>
        <s v="00013118"/>
        <s v="00012792"/>
        <s v="00012790"/>
        <s v="PO-2019755"/>
        <s v="00012793"/>
        <s v="00012794"/>
        <s v="PO-2026172"/>
        <s v="00012676"/>
        <s v="00011492"/>
        <s v="PO-2016549"/>
        <s v="PO-2011567"/>
        <s v="PO-2015999"/>
        <s v="PO-2015352"/>
        <s v="PO-2014532"/>
        <s v="00008286"/>
        <s v="00008208"/>
        <s v="00008246"/>
        <s v="00008251"/>
        <s v="00008240"/>
        <s v="00008257"/>
        <s v="00007421"/>
        <s v="00007300"/>
        <s v="00007236"/>
        <s v="00007077"/>
        <s v="00007071"/>
        <s v="PO-2055557"/>
        <s v="PO-2048392"/>
        <s v="00025197"/>
        <s v="00025198"/>
        <s v="PO-2049469"/>
        <s v="PO-2053736"/>
        <s v="00024956"/>
        <s v="PO-2053565"/>
        <s v="PO-2050788"/>
        <s v="00024656"/>
        <s v="00023857"/>
        <s v="00023826"/>
        <s v="00023745"/>
        <s v="PO-2051362"/>
        <s v="PO-2051552"/>
        <s v="00023615"/>
        <s v="00023404"/>
        <s v="00023405"/>
        <s v="00023408"/>
        <s v="00023158"/>
        <s v="00023221"/>
        <s v="00022292"/>
        <s v="PO-2050991"/>
        <s v="00021824"/>
        <s v="00020537"/>
        <s v="00020543"/>
        <s v="00020585"/>
        <s v="00020586"/>
        <s v="PO-2048419"/>
        <s v="PO-2048366"/>
        <s v="PO-2064015"/>
        <s v="PO-2064800"/>
        <s v="00030886"/>
        <s v="00030782"/>
        <s v="00030490"/>
        <s v="PO-2062095"/>
        <s v="PO-2057998"/>
        <s v="00029447"/>
        <s v="00029378"/>
        <s v="00029009"/>
        <s v="00028260"/>
        <s v="00028772"/>
        <s v="00028039"/>
        <s v="00027932"/>
        <s v="00027612"/>
        <s v="00027334"/>
        <s v="PO-2068496"/>
        <s v="00038464"/>
        <s v="00037268"/>
        <s v="00036967"/>
        <s v="00036966"/>
        <s v="00036336"/>
        <s v="PO-2069340"/>
        <s v="PO-2068612"/>
        <s v="00035083"/>
        <s v="PO-2068492"/>
        <s v="00034414"/>
        <s v="00033919"/>
        <s v="00033900"/>
        <s v="00033958"/>
        <s v="00033672"/>
        <s v="00032302"/>
        <s v="0045280"/>
        <s v="00045310"/>
        <s v="00044448"/>
        <s v="00042750"/>
        <s v="00041615"/>
        <s v="PO-2077376"/>
        <s v="PO-2077397"/>
        <s v="00039948"/>
        <s v="00039949"/>
        <s v="00039819"/>
        <s v="00052721"/>
        <s v="00052713"/>
        <s v="0051440"/>
        <s v="00049886"/>
        <s v="PO-2088664"/>
        <s v="PO-2090543"/>
        <s v="00047282"/>
        <s v="0047253"/>
        <s v="00059805"/>
        <s v="0058956"/>
        <s v="00055666"/>
        <s v="00055093"/>
        <s v="00054891"/>
        <s v="PO-2115827"/>
        <s v="0067100"/>
        <s v="00065537"/>
        <s v="00065302"/>
        <s v="0062364"/>
        <s v="00074339"/>
        <s v="00073328"/>
        <s v="00070320"/>
        <s v="PO-2122912"/>
        <s v="00006838"/>
        <s v="00006811"/>
        <s v="00006818"/>
        <s v="00006650"/>
        <s v="00006317"/>
        <s v="00005366"/>
        <s v="00004732"/>
        <s v="00004730"/>
        <s v="00004735"/>
        <s v="00004695"/>
        <s v="00003622"/>
        <s v="00003587"/>
        <s v="00003586"/>
        <s v="00003125"/>
        <s v="00003182"/>
        <s v="00003220"/>
        <s v="00001741"/>
        <s v="00012510"/>
        <s v="00010541"/>
        <s v="00010245"/>
        <s v="00008668"/>
        <s v="00007075"/>
        <s v="00019100"/>
        <s v="00018957"/>
        <s v="00018927"/>
        <s v="00018943"/>
        <s v="00017524"/>
        <s v="00017355"/>
        <s v="00017347"/>
        <s v="00016591"/>
        <s v="00015942"/>
        <s v="00015589"/>
        <s v="00014353"/>
        <s v="00014260"/>
        <s v="00026770"/>
        <s v="00026758"/>
        <s v="00026299"/>
        <s v="00026096"/>
        <s v="00026094"/>
        <s v="00025373"/>
        <s v="00025238"/>
        <s v="PO-2194018"/>
        <s v="00024950"/>
        <s v="00024652"/>
        <s v="00024648"/>
        <s v="00023845"/>
        <s v="00023767"/>
        <s v="00023645"/>
        <s v="00023451"/>
        <s v="00023097"/>
        <s v="00023098"/>
        <s v="00022009"/>
        <s v="00021935"/>
        <s v="00021599"/>
        <s v="00021583"/>
        <s v="00020694"/>
        <s v="00020695"/>
        <s v="00020696"/>
        <s v="00020584"/>
        <s v="PO-2206446"/>
        <s v="00032945"/>
        <s v="00032939"/>
        <s v="00032753"/>
        <s v="00032307"/>
        <s v="00032338"/>
        <s v="00031287"/>
        <s v="00031277"/>
        <s v="00031174"/>
        <s v="00030823"/>
        <s v="00029826"/>
        <s v="00029707"/>
        <s v="00029298"/>
        <s v="00029287"/>
        <s v="00029275"/>
        <s v="00029065"/>
        <s v="00028293"/>
        <s v="00028252"/>
        <s v="00040703"/>
        <s v="00039215"/>
        <s v="00038863"/>
        <s v="00038830"/>
        <s v="00038850"/>
        <s v="00038307"/>
        <s v="00038324"/>
        <s v="00036665"/>
        <s v="00036668"/>
        <s v="00036627"/>
        <s v="00036161"/>
        <s v="00035971"/>
        <s v="00035972"/>
        <s v="00035868"/>
        <s v="00035328"/>
        <s v="00034516"/>
        <s v="0048110"/>
        <s v="0048294"/>
        <s v="0048516"/>
        <s v="0048098"/>
        <s v="0048107"/>
        <s v="0048083"/>
        <s v="0048522"/>
        <s v="0048397"/>
        <s v="0048517"/>
        <s v="0049120"/>
        <s v="0048788"/>
        <s v="0048780"/>
        <s v="0048793"/>
        <s v="0048977"/>
        <s v="0048667"/>
        <s v="0048792"/>
        <s v="0048895"/>
        <s v="0049706"/>
        <s v="0049412"/>
        <s v="0049568"/>
        <s v="0049450"/>
        <s v="0049641"/>
        <s v="0049695"/>
        <s v="0049740"/>
        <s v="0049739"/>
        <s v="0048810"/>
        <s v="0048196"/>
        <s v="0048385"/>
        <s v="PO-1343129"/>
        <s v="0044241"/>
        <s v="0000032"/>
        <s v="0000114"/>
        <s v="0049803"/>
        <s v="0049897"/>
        <s v="0000596"/>
        <s v="0000012"/>
        <s v="0049796"/>
        <s v="0000034"/>
        <s v="0000005"/>
        <s v="0000105"/>
        <s v="0000595"/>
        <s v="0000271"/>
        <s v="0000594"/>
        <s v="0000807"/>
        <s v="0000852"/>
        <s v="0000861"/>
        <s v="0000937"/>
        <s v="0000851"/>
        <s v="0001208"/>
        <s v="0000920"/>
        <s v="0001333"/>
        <s v="0000919"/>
        <s v="0001054"/>
        <s v="0001413"/>
        <s v="0001561"/>
        <s v="0001402"/>
        <s v="0001512"/>
        <s v="0001451"/>
        <s v="0001408"/>
        <s v="0001480"/>
        <s v="0001689"/>
        <s v="0001743"/>
        <s v="0001684"/>
        <s v="0001877"/>
        <s v="0001716"/>
        <s v="0002243"/>
        <s v="0002242"/>
        <s v="0002247"/>
        <s v="0002053"/>
        <s v="0002349"/>
        <s v="0001948"/>
        <s v="0001965"/>
        <s v="0002321"/>
        <s v="0002162"/>
        <s v="0002392"/>
        <s v="0002454"/>
        <s v="0002650"/>
        <s v="0002604"/>
        <s v="0002391"/>
        <s v="0002596"/>
        <s v="0002603"/>
        <s v="0002305"/>
        <s v="0002597"/>
        <s v="0002297"/>
        <s v="0002548"/>
        <s v="0002886"/>
        <s v="0003051"/>
        <s v="0002900"/>
        <s v="0002748"/>
        <s v="0002888"/>
        <s v="0003191"/>
        <s v="0003193"/>
        <s v="0003402"/>
        <s v="0003728"/>
        <s v="0003712"/>
        <s v="0003047"/>
        <s v="0003190"/>
        <s v="0003401"/>
        <s v="0003519"/>
        <s v="0003517"/>
        <s v="0003778"/>
        <s v="0003400"/>
        <s v="0003586"/>
        <s v="0003711"/>
        <s v="0003777"/>
        <s v="0003727"/>
        <s v="0004183"/>
        <s v="0003947"/>
        <s v="0004185"/>
        <s v="0004175"/>
        <s v="0004174"/>
        <s v="0003902"/>
        <s v="0049996"/>
        <s v="0002236"/>
        <s v="0002883"/>
        <s v="0003853"/>
        <s v="0049896"/>
        <s v="0000862"/>
        <s v="0002288"/>
        <s v="0003603"/>
        <s v="0002781"/>
        <s v="0002782"/>
        <s v="0004176"/>
        <s v="PO-1402501"/>
        <s v="PO-1381262"/>
        <s v="PO-1363081"/>
        <s v="PO-1370108"/>
        <s v="0004264"/>
        <s v="0004738"/>
        <s v="0004704"/>
        <s v="0004743"/>
        <s v="0005129"/>
        <s v="0004550"/>
        <s v="0004606"/>
        <s v="0004675"/>
        <s v="0004740"/>
        <s v="0005329"/>
        <s v="0004945"/>
        <s v="0004548"/>
        <s v="0005404"/>
        <s v="0004946"/>
        <s v="0005396"/>
        <s v="0005402"/>
        <s v="0004951"/>
        <s v="0005130"/>
        <s v="0005400"/>
        <s v="0005528"/>
        <s v="0004552"/>
        <s v="0004948"/>
        <s v="0005577"/>
        <s v="0005629"/>
        <s v="0005795"/>
        <s v="0005768"/>
        <s v="0005938"/>
        <s v="0006024"/>
        <s v="0005787"/>
        <s v="0006033"/>
        <s v="0006187"/>
        <s v="0006406"/>
        <s v="0006192"/>
        <s v="0006648"/>
        <s v="0006405"/>
        <s v="0006611"/>
        <s v="0006895"/>
        <s v="0006655"/>
        <s v="0006815"/>
        <s v="0007176"/>
        <s v="0007411"/>
        <s v="0007413"/>
        <s v="0007417"/>
        <s v="007416"/>
        <s v="0007667"/>
        <s v="0007793"/>
        <s v="0008022"/>
        <s v="0008097"/>
        <s v="0006234"/>
        <s v="0006921"/>
        <s v="0008099"/>
        <s v="0038498"/>
        <s v="0008213"/>
        <s v="0008225"/>
        <s v="0008238"/>
        <s v="0008333"/>
        <s v="0008314"/>
        <s v="0008355"/>
        <s v="0008304"/>
        <s v="0008547"/>
        <s v="0008296"/>
        <s v="0008354"/>
        <s v="0008525"/>
        <s v="0008676"/>
        <s v="0008677"/>
        <s v="0008973"/>
        <s v="0000506"/>
        <s v="0000643"/>
        <s v="0009995"/>
        <s v="0000122"/>
        <s v="0000129"/>
        <s v="0009980"/>
        <s v="0000490"/>
        <s v="0000647"/>
        <s v="0000667"/>
        <s v="0000636"/>
        <s v="0009996"/>
        <s v="0008377"/>
        <s v="0009265"/>
        <s v="0000737"/>
        <s v="0008822"/>
        <s v="0008965"/>
        <s v="0001049"/>
        <s v="0000906"/>
        <s v="0001169"/>
        <s v="0001185"/>
        <s v="0001306"/>
        <s v="0001354"/>
        <s v="0001311"/>
        <s v="0001296"/>
        <s v="0001349"/>
        <s v="0002155"/>
        <s v="0002032"/>
        <s v="0002099"/>
        <s v="0001853"/>
        <s v="0001956"/>
        <s v="0001992"/>
        <s v="0002657"/>
        <s v="0002455"/>
        <s v="0002502"/>
        <s v="0002363"/>
        <s v="0002255"/>
        <s v="0002466"/>
        <s v="0002655"/>
        <s v="0002832"/>
        <s v="0003149"/>
        <s v="0003758"/>
        <s v="0003270"/>
        <s v="0003760"/>
        <s v="0003373"/>
        <s v="0003267"/>
        <s v="0003701"/>
        <s v="0004556"/>
        <s v="0001069"/>
        <s v="0001550"/>
        <s v="0003367"/>
        <s v="0002044"/>
        <s v="0003319"/>
        <s v="0003779"/>
        <s v="0004681"/>
        <s v="0004734"/>
        <s v="0005091"/>
        <s v="0006902"/>
        <s v="0004667"/>
        <s v="0005080"/>
        <s v="0004595"/>
        <s v="0005988"/>
        <s v="0005342"/>
        <s v="0005253"/>
        <s v="0005454"/>
        <s v="0005257"/>
        <s v="0005254"/>
        <s v="0005646"/>
        <s v="0005967"/>
        <s v="0006016"/>
        <s v="0005655"/>
        <s v="0006262"/>
        <s v="0006684"/>
        <s v="0006903"/>
        <s v="0006708"/>
        <s v="0007452"/>
        <s v="0007700"/>
        <s v="0007167"/>
        <s v="0007170"/>
        <s v="0007451"/>
        <s v="0007169"/>
        <s v="0007162"/>
        <s v="0008637"/>
        <s v="0008879"/>
        <s v="0008878"/>
        <s v="0008632"/>
        <s v="0008935"/>
        <s v="0008933"/>
        <s v="0009712"/>
        <s v="0009720"/>
        <s v="0009713"/>
        <s v="0010247"/>
        <s v="0010348"/>
        <s v="0010460"/>
        <s v="0010432"/>
        <s v="0010354"/>
        <s v="0010478"/>
        <s v="0010471"/>
        <s v="0010433"/>
        <s v="0010407"/>
        <s v="0010681"/>
        <s v="0010685"/>
        <s v="0010652"/>
        <s v="0010756"/>
        <s v="0010657"/>
        <s v="0011487"/>
        <s v="0012713"/>
        <s v="0011247"/>
        <s v="0012774"/>
        <s v="0012834"/>
        <s v="0012828"/>
        <s v="0004588"/>
        <s v="0005468"/>
        <s v="0007440"/>
        <s v="0010219"/>
        <s v="0010347"/>
        <s v="0012797"/>
        <s v="0004905"/>
        <s v="0006026"/>
        <s v="0007174"/>
        <s v="0010486"/>
        <s v="0010690"/>
        <s v="PO-1561573"/>
        <s v="0013083"/>
        <s v="0013248"/>
        <s v="0013842"/>
        <s v="0014313"/>
        <s v="0013299"/>
        <s v="0013847"/>
        <s v="0013846"/>
        <s v="0013306"/>
        <s v="0014351"/>
        <s v="0014314"/>
        <s v="0004668"/>
        <s v="00005101"/>
        <s v="0006013"/>
        <s v="00006023"/>
        <s v="0006209"/>
        <s v="00008827"/>
        <s v="00008449"/>
        <s v="0009268"/>
        <s v="0009168"/>
        <s v="0009261"/>
        <s v="00009900"/>
        <s v="0010419"/>
        <s v="00010420"/>
        <s v="00009504"/>
        <s v="00009902"/>
        <s v="00010235"/>
        <s v="0010414"/>
        <s v="00009901"/>
        <s v="0010415"/>
        <s v="0010416"/>
        <s v="0013838"/>
        <s v="00007303"/>
        <s v="00010406"/>
        <s v="0014320"/>
        <s v="00006262"/>
        <s v="00010544"/>
        <s v="00010236"/>
        <s v="PO-1593672"/>
        <s v="PO-1574994"/>
        <s v="PO-1598541"/>
        <s v="PO-1585972"/>
        <s v="PO-1619970"/>
        <s v="PO-1605817"/>
        <s v="00011395"/>
        <s v="00011397"/>
        <s v="0011402"/>
        <s v="00011598"/>
        <s v="00011599"/>
        <s v="0011943"/>
        <s v="0012384"/>
        <s v="00011685"/>
        <s v="0012469"/>
        <s v="00012086"/>
        <s v="00011396"/>
        <s v="00012394"/>
        <s v="0013431"/>
        <s v="0014181"/>
        <s v="00013277"/>
        <s v="00013434"/>
        <s v="00014178"/>
        <s v="00014420"/>
        <s v="00013747"/>
        <s v="00013119"/>
        <s v="00013493"/>
        <s v="00013725"/>
        <s v="0013543"/>
        <s v="0014751"/>
        <s v="0013436"/>
        <s v="0014179"/>
        <s v="00014699"/>
        <s v="00012946"/>
        <s v="00014416"/>
        <s v="00013292"/>
        <s v="00014744"/>
        <s v="0016148"/>
        <s v="00015707"/>
        <s v="00015755"/>
        <s v="00016704"/>
        <s v="0016706"/>
        <s v="00016703"/>
        <s v="00015238"/>
        <s v="00016473"/>
        <s v="0016556"/>
        <s v="00017600"/>
        <s v="0017610"/>
        <s v="0017147"/>
        <s v="0017598"/>
        <s v="0019420"/>
        <s v="0018145"/>
        <s v="0019078"/>
        <s v="00018263"/>
        <s v="00018359"/>
        <s v="0020606"/>
        <s v="00018262"/>
        <s v="00018626"/>
        <s v="00019073"/>
        <s v="0020852"/>
        <s v="00021287"/>
        <s v="00019735"/>
        <s v="00020398"/>
        <s v="00019638"/>
        <s v="00020620"/>
        <s v="00021130"/>
        <s v="0021296"/>
        <s v="00020613"/>
        <s v="0019418"/>
        <s v="00020853"/>
        <s v="00018122"/>
        <s v="00017715"/>
        <s v="PO-1660736"/>
        <s v="PO-1643335"/>
        <s v="PO-1659938"/>
        <s v="PO-1661341"/>
        <s v="00021726"/>
        <s v="00022715"/>
        <s v="00022103"/>
        <s v="0022386"/>
        <s v="00023469"/>
        <s v="0023419"/>
        <s v="0023082"/>
        <s v="0023685"/>
        <s v="00024248"/>
        <s v="0024229"/>
        <s v="00024249"/>
        <s v="00024358"/>
        <s v="0024359"/>
        <s v="0024357"/>
        <s v="0026064"/>
        <s v="00025964"/>
        <s v="00026058"/>
        <s v="00026245"/>
        <s v="00027363"/>
        <s v="00027284"/>
        <s v="00027447"/>
        <s v="0026348"/>
        <s v="00027273"/>
        <s v="00027422"/>
        <s v="00026242"/>
        <s v="0027421"/>
        <s v="0027423"/>
        <s v="00028843"/>
        <s v="00023052"/>
        <s v="00026155"/>
        <s v="00027527"/>
        <s v="00023466"/>
        <s v="PO-1674401"/>
        <s v="PO-1674412"/>
        <s v="PO-1669078"/>
        <s v="PO-1677588"/>
        <s v="PO-1665258"/>
        <s v="PO-1668965"/>
        <s v="PO-1663883"/>
        <s v="00029266"/>
        <s v="0029268"/>
        <s v="00029269"/>
        <s v="00029369"/>
        <s v="00029468"/>
        <s v="00028973"/>
        <s v="0029467"/>
        <s v="00029651"/>
        <s v="00029494"/>
        <s v="0029512"/>
        <s v="0031521"/>
        <s v="00034212"/>
        <s v="00029724"/>
        <s v="00029628"/>
        <s v="0029382"/>
        <s v="0031691"/>
        <s v="00031652"/>
        <s v="00029696"/>
        <s v="00034258"/>
        <s v="0034279"/>
        <s v="00029769"/>
        <s v="0029710"/>
        <s v="00034208"/>
        <s v="0024301"/>
        <s v="00034310"/>
        <s v="0034983"/>
        <s v="00035339"/>
        <s v="00034209"/>
        <s v="00036347"/>
        <s v="0034211"/>
        <s v="00036331"/>
        <s v="0036429"/>
        <s v="0036426"/>
        <s v="00031621"/>
        <s v="00035399"/>
        <s v="00029473"/>
        <s v="00034869"/>
        <s v="PO-1682880"/>
        <s v="PO-1682555"/>
        <s v="00037159"/>
        <s v="0037169"/>
        <s v="0037170"/>
        <s v="00037370"/>
        <s v="00039085"/>
        <s v="00037204"/>
        <s v="0037371"/>
        <s v="00038438"/>
        <s v="0040246"/>
        <s v="0039896"/>
        <s v="0037206"/>
        <s v="0036418"/>
        <s v="0037194"/>
        <s v="00038468"/>
        <s v="00040248"/>
        <s v="00041702"/>
        <s v="0042385"/>
        <s v="00042444"/>
        <s v="00042313"/>
        <s v="00042302"/>
        <s v="00042457"/>
        <s v="00042460"/>
        <s v="0042052"/>
        <s v="00044298"/>
        <s v="00044269"/>
        <s v="00045527"/>
        <s v="0044289"/>
        <s v="0044297"/>
        <s v="0044139"/>
        <s v="00045528"/>
        <s v="00040165"/>
        <s v="00037283"/>
        <s v="00044288"/>
        <s v="00042447"/>
        <s v="PO-1699648"/>
        <s v="PO-1706787"/>
        <s v="00045734"/>
        <s v="0045752"/>
        <s v="00045758"/>
        <s v="00045759"/>
        <s v="00045750"/>
        <s v="0046603"/>
        <s v="0046577"/>
        <s v="0045701"/>
        <s v="0046137"/>
        <s v="0045751"/>
        <s v="00045757"/>
        <s v="0045760"/>
        <s v="0045652"/>
        <s v="0045824"/>
        <s v="00045825"/>
        <s v="00046927"/>
        <s v="0045793"/>
        <s v="0046916"/>
        <s v="0046596"/>
        <s v="00047829"/>
        <s v="00048038"/>
        <s v="00047729"/>
        <s v="00048869"/>
        <s v="0047109"/>
        <s v="0048676"/>
        <s v="0047758"/>
        <s v="0047831"/>
        <s v="0047892"/>
        <s v="00048920"/>
        <s v="0047830"/>
        <s v="00048746"/>
        <s v="00047996"/>
        <s v="00048064"/>
        <s v="0048515"/>
        <s v="0048729"/>
        <s v="0049335"/>
        <s v="00049492"/>
        <s v="00049390"/>
        <s v="00045763"/>
        <s v="00047707"/>
        <s v="00045810"/>
        <s v="00048725"/>
      </sharedItems>
    </cacheField>
    <cacheField name="Voucher" numFmtId="49">
      <sharedItems/>
    </cacheField>
    <cacheField name="Offset voucher" numFmtId="49">
      <sharedItems count="46">
        <s v="CSM0118-025965"/>
        <s v="CSM0118-026603"/>
        <s v="CSM0118-027125"/>
        <s v="CSM0118-028360"/>
        <s v="CSM0118-029437"/>
        <s v="CSM0118-030423"/>
        <s v="CSM0118-030593"/>
        <s v="CSM0118-032339"/>
        <s v="CSM0118-032735"/>
        <s v="CSM0118-033006"/>
        <s v="CSM0118-033299"/>
        <s v="CSM0118-033492"/>
        <s v="CSM0118-033642"/>
        <s v="CSM0118-034264"/>
        <s v="CSM0118-035974"/>
        <s v="CSM0118-036359"/>
        <s v="CSM0118-036527"/>
        <s v="CSM0118-036528"/>
        <s v="CSM0118-036648"/>
        <s v="CSM0118-036939"/>
        <s v="CSM0118-037253"/>
        <s v="CSM0118-037558"/>
        <s v="CSM0118-037962"/>
        <s v="CSM0118-038356"/>
        <s v="CSM0118-038652"/>
        <s v="CSM0118-038932"/>
        <s v="CSM0118-039266"/>
        <s v="CSM0118-039558"/>
        <s v="CSM0118-039854"/>
        <s v="CSM0118-040167"/>
        <s v="CSM0118-040399"/>
        <s v="CSM0118-019420"/>
        <s v="CSM0118-024166"/>
        <s v="CSM0118-024168"/>
        <s v="CSM0118-024169"/>
        <s v="CSM0118-024170"/>
        <s v="CSM0118-024172"/>
        <s v="CSM0118-024174"/>
        <s v="CSM0118-024176"/>
        <s v="CSM0118-024179"/>
        <s v="CSM0118-024181"/>
        <s v="CSM0118-024182"/>
        <s v="CSM0118-024184"/>
        <s v="CSM0118-024187"/>
        <s v="CSM0118-024189"/>
        <s v="CSM0118-025302"/>
      </sharedItems>
    </cacheField>
    <cacheField name="Amount" numFmtId="0">
      <sharedItems containsSemiMixedTypes="0" containsString="0" containsNumber="1" containsInteger="1" minValue="-20533590" maxValue="34384747"/>
    </cacheField>
    <cacheField name="Năm" numFmtId="0">
      <sharedItems containsString="0" containsBlank="1" containsNumber="1" containsInteger="1" minValue="2023" maxValue="2025"/>
    </cacheField>
    <cacheField name="Column1" numFmtId="0">
      <sharedItems containsSemiMixedTypes="0" containsString="0" containsNumber="1" containsInteger="1" minValue="-432052" maxValue="34384747"/>
    </cacheField>
    <cacheField name="Mã đối chiếu" numFmtId="0">
      <sharedItems/>
    </cacheField>
    <cacheField name="Kết quả" numFmtId="0">
      <sharedItems/>
    </cacheField>
    <cacheField name="Column2" numFmtId="0">
      <sharedItems containsSemiMixedTypes="0" containsString="0" containsNumber="1" containsInteger="1" minValue="1900" maxValue="2025"/>
    </cacheField>
    <cacheField name="mã đổi chiếu" numFmtId="0">
      <sharedItems/>
    </cacheField>
    <cacheField name="kết quả3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8">
  <r>
    <s v="No"/>
    <x v="0"/>
    <x v="0"/>
    <s v="V002188"/>
    <x v="0"/>
    <s v="HDMH17-0999852"/>
    <x v="0"/>
    <n v="-1882729"/>
    <n v="2023"/>
    <n v="53202"/>
    <s v="2023-53202"/>
    <e v="#N/A"/>
    <n v="2022"/>
    <s v="2022-53202"/>
    <s v="2022-53202"/>
  </r>
  <r>
    <s v="No"/>
    <x v="1"/>
    <x v="0"/>
    <s v="V002188"/>
    <x v="1"/>
    <s v="HDMH17-0999147"/>
    <x v="0"/>
    <n v="-967991"/>
    <n v="2023"/>
    <n v="52704"/>
    <s v="2023-52704"/>
    <e v="#N/A"/>
    <n v="2022"/>
    <s v="2022-52704"/>
    <s v="2022-52704"/>
  </r>
  <r>
    <s v="No"/>
    <x v="2"/>
    <x v="0"/>
    <s v="V002188"/>
    <x v="2"/>
    <s v="HDMH17-0997580"/>
    <x v="0"/>
    <n v="-323846"/>
    <n v="2023"/>
    <n v="52045"/>
    <s v="2023-52045"/>
    <e v="#N/A"/>
    <n v="2022"/>
    <s v="2022-52045"/>
    <s v="2022-52045"/>
  </r>
  <r>
    <s v="No"/>
    <x v="3"/>
    <x v="0"/>
    <s v="V002188"/>
    <x v="3"/>
    <s v="HDMH17-0998470"/>
    <x v="0"/>
    <n v="-1922617"/>
    <n v="2023"/>
    <n v="52129"/>
    <s v="2023-52129"/>
    <e v="#N/A"/>
    <n v="2022"/>
    <s v="2022-52129"/>
    <s v="2022-52129"/>
  </r>
  <r>
    <s v="No"/>
    <x v="4"/>
    <x v="0"/>
    <s v="V002188"/>
    <x v="4"/>
    <s v="HDMH17-0996674"/>
    <x v="0"/>
    <n v="-1732523"/>
    <n v="2023"/>
    <n v="51728"/>
    <s v="2023-51728"/>
    <e v="#N/A"/>
    <n v="2022"/>
    <s v="2022-51728"/>
    <s v="2022-51728"/>
  </r>
  <r>
    <s v="No"/>
    <x v="5"/>
    <x v="0"/>
    <s v="V002188"/>
    <x v="5"/>
    <s v="HDMH17-0998073"/>
    <x v="0"/>
    <n v="-1253491"/>
    <n v="2023"/>
    <n v="51273"/>
    <s v="2023-51273"/>
    <e v="#N/A"/>
    <n v="2022"/>
    <s v="2022-51273"/>
    <s v="2022-51273"/>
  </r>
  <r>
    <s v="No"/>
    <x v="5"/>
    <x v="0"/>
    <s v="V002188"/>
    <x v="6"/>
    <s v="HDMH17-0997582"/>
    <x v="0"/>
    <n v="-596041"/>
    <n v="2023"/>
    <n v="51639"/>
    <s v="2023-51639"/>
    <e v="#N/A"/>
    <n v="2022"/>
    <s v="2022-51639"/>
    <s v="2022-51639"/>
  </r>
  <r>
    <s v="No"/>
    <x v="6"/>
    <x v="0"/>
    <s v="V002188"/>
    <x v="7"/>
    <s v="HDMH17-0995962"/>
    <x v="0"/>
    <n v="-1135635"/>
    <n v="2023"/>
    <n v="51088"/>
    <s v="2023-51088"/>
    <e v="#N/A"/>
    <n v="2022"/>
    <s v="2022-51088"/>
    <s v="2022-51088"/>
  </r>
  <r>
    <s v="No"/>
    <x v="7"/>
    <x v="0"/>
    <s v="V002188"/>
    <x v="8"/>
    <s v="HDMH17-0995483"/>
    <x v="0"/>
    <n v="-1750755"/>
    <n v="2023"/>
    <n v="51013"/>
    <s v="2023-51013"/>
    <e v="#N/A"/>
    <n v="2022"/>
    <s v="2022-51013"/>
    <s v="2022-51013"/>
  </r>
  <r>
    <s v="No"/>
    <x v="7"/>
    <x v="0"/>
    <s v="V002188"/>
    <x v="9"/>
    <s v="HDMH17-0995552"/>
    <x v="0"/>
    <n v="-969892"/>
    <n v="2023"/>
    <n v="51032"/>
    <s v="2023-51032"/>
    <e v="#N/A"/>
    <n v="2022"/>
    <s v="2022-51032"/>
    <s v="2022-51032"/>
  </r>
  <r>
    <s v="No"/>
    <x v="7"/>
    <x v="0"/>
    <s v="V002188"/>
    <x v="10"/>
    <s v="HDMH17-0995504"/>
    <x v="0"/>
    <n v="-3001763"/>
    <n v="2023"/>
    <n v="51031"/>
    <s v="2023-51031"/>
    <e v="#N/A"/>
    <n v="2022"/>
    <s v="2022-51031"/>
    <s v="2022-51031"/>
  </r>
  <r>
    <s v="No"/>
    <x v="8"/>
    <x v="0"/>
    <s v="V002188"/>
    <x v="11"/>
    <s v="HDMH17-0995247"/>
    <x v="0"/>
    <n v="-1706549"/>
    <n v="2023"/>
    <n v="50991"/>
    <s v="2023-50991"/>
    <e v="#N/A"/>
    <n v="2022"/>
    <s v="2022-50991"/>
    <s v="2022-50991"/>
  </r>
  <r>
    <s v="No"/>
    <x v="9"/>
    <x v="0"/>
    <s v="V002188"/>
    <x v="12"/>
    <s v="HDMH17-0995129"/>
    <x v="0"/>
    <n v="-1075939"/>
    <n v="2023"/>
    <n v="50812"/>
    <s v="2023-50812"/>
    <e v="#N/A"/>
    <n v="2022"/>
    <s v="2022-50812"/>
    <s v="2022-50812"/>
  </r>
  <r>
    <s v="No"/>
    <x v="9"/>
    <x v="0"/>
    <s v="V002188"/>
    <x v="13"/>
    <s v="HDMH17-0994511"/>
    <x v="0"/>
    <n v="-1208882"/>
    <n v="2023"/>
    <n v="50730"/>
    <s v="2023-50730"/>
    <e v="#N/A"/>
    <n v="2022"/>
    <s v="2022-50730"/>
    <s v="2022-50730"/>
  </r>
  <r>
    <s v="No"/>
    <x v="9"/>
    <x v="0"/>
    <s v="V002188"/>
    <x v="14"/>
    <s v="HDMH17-0994488"/>
    <x v="0"/>
    <n v="-2411473"/>
    <n v="2023"/>
    <n v="50733"/>
    <s v="2023-50733"/>
    <e v="#N/A"/>
    <n v="2022"/>
    <s v="2022-50733"/>
    <s v="2022-50733"/>
  </r>
  <r>
    <s v="No"/>
    <x v="9"/>
    <x v="0"/>
    <s v="V002188"/>
    <x v="15"/>
    <s v="HDMH17-0994496"/>
    <x v="0"/>
    <n v="-1112512"/>
    <n v="2023"/>
    <n v="50732"/>
    <s v="2023-50732"/>
    <e v="#N/A"/>
    <n v="2022"/>
    <s v="2022-50732"/>
    <s v="2022-50732"/>
  </r>
  <r>
    <s v="No"/>
    <x v="10"/>
    <x v="0"/>
    <s v="V002188"/>
    <x v="16"/>
    <s v="HDMH17-0994457"/>
    <x v="0"/>
    <n v="-896616"/>
    <n v="2023"/>
    <n v="50682"/>
    <s v="2023-50682"/>
    <e v="#N/A"/>
    <n v="2022"/>
    <s v="2022-50682"/>
    <s v="2022-50682"/>
  </r>
  <r>
    <s v="No"/>
    <x v="11"/>
    <x v="0"/>
    <s v="V002188"/>
    <x v="17"/>
    <s v="HDMH17-0994717"/>
    <x v="0"/>
    <n v="-1379790"/>
    <n v="2023"/>
    <n v="50553"/>
    <s v="2023-50553"/>
    <e v="#N/A"/>
    <n v="2022"/>
    <s v="2022-50553"/>
    <s v="2022-50553"/>
  </r>
  <r>
    <s v="No"/>
    <x v="11"/>
    <x v="0"/>
    <s v="V002188"/>
    <x v="18"/>
    <s v="HDMH17-0993961"/>
    <x v="0"/>
    <n v="-1565693"/>
    <n v="2023"/>
    <n v="50583"/>
    <s v="2023-50583"/>
    <e v="#N/A"/>
    <n v="2022"/>
    <s v="2022-50583"/>
    <s v="2022-50583"/>
  </r>
  <r>
    <s v="No"/>
    <x v="12"/>
    <x v="0"/>
    <s v="V002188"/>
    <x v="19"/>
    <s v="HDMH17-0992991"/>
    <x v="0"/>
    <n v="-1079484"/>
    <n v="2023"/>
    <n v="50091"/>
    <s v="2023-50091"/>
    <e v="#N/A"/>
    <n v="2022"/>
    <s v="2022-50091"/>
    <s v="2022-50091"/>
  </r>
  <r>
    <s v="No"/>
    <x v="13"/>
    <x v="0"/>
    <s v="V002188"/>
    <x v="20"/>
    <s v="HDMH17-0992760"/>
    <x v="0"/>
    <n v="-1821930"/>
    <n v="2023"/>
    <n v="49746"/>
    <s v="2023-49746"/>
    <e v="#N/A"/>
    <n v="2022"/>
    <s v="2022-49746"/>
    <s v="2022-49746"/>
  </r>
  <r>
    <s v="No"/>
    <x v="14"/>
    <x v="0"/>
    <s v="V002188"/>
    <x v="21"/>
    <s v="HDMH17-0992230"/>
    <x v="0"/>
    <n v="-783626"/>
    <n v="2023"/>
    <n v="49602"/>
    <s v="2023-49602"/>
    <e v="#N/A"/>
    <n v="2022"/>
    <s v="2022-49602"/>
    <s v="2022-49602"/>
  </r>
  <r>
    <s v="No"/>
    <x v="14"/>
    <x v="0"/>
    <s v="V002188"/>
    <x v="22"/>
    <s v="HDMH17-0992383"/>
    <x v="0"/>
    <n v="-896616"/>
    <n v="2023"/>
    <n v="49578"/>
    <s v="2023-49578"/>
    <e v="#N/A"/>
    <n v="2022"/>
    <s v="2022-49578"/>
    <s v="2022-49578"/>
  </r>
  <r>
    <s v="No"/>
    <x v="14"/>
    <x v="0"/>
    <s v="V002188"/>
    <x v="23"/>
    <s v="HDMH17-0992224"/>
    <x v="0"/>
    <n v="-969921"/>
    <n v="2023"/>
    <n v="49565"/>
    <s v="2023-49565"/>
    <e v="#N/A"/>
    <n v="2022"/>
    <s v="2022-49565"/>
    <s v="2022-49565"/>
  </r>
  <r>
    <s v="No"/>
    <x v="15"/>
    <x v="0"/>
    <s v="V002188"/>
    <x v="24"/>
    <s v="DCAP17-0068284"/>
    <x v="0"/>
    <n v="142750"/>
    <n v="2023"/>
    <n v="142750"/>
    <s v="2023-142750"/>
    <e v="#N/A"/>
    <n v="2022"/>
    <s v="2022-142750"/>
    <s v="2022-142750"/>
  </r>
  <r>
    <s v="No"/>
    <x v="16"/>
    <x v="1"/>
    <s v="V002188"/>
    <x v="25"/>
    <s v="DCAP17-0072542"/>
    <x v="1"/>
    <n v="1326603"/>
    <n v="2023"/>
    <n v="1326603"/>
    <s v="2023-1326603"/>
    <e v="#N/A"/>
    <n v="2022"/>
    <s v="2022-1326603"/>
    <s v="2022-1326603"/>
  </r>
  <r>
    <s v="No"/>
    <x v="16"/>
    <x v="1"/>
    <s v="V002188"/>
    <x v="26"/>
    <s v="HDMH17-1010959"/>
    <x v="1"/>
    <n v="-2107690"/>
    <n v="2023"/>
    <n v="57623"/>
    <s v="2023-57623"/>
    <e v="#N/A"/>
    <n v="2022"/>
    <s v="2022-57623"/>
    <s v="2022-57623"/>
  </r>
  <r>
    <s v="No"/>
    <x v="17"/>
    <x v="1"/>
    <s v="V002188"/>
    <x v="27"/>
    <s v="HDMH17-1009529"/>
    <x v="1"/>
    <n v="-1012228"/>
    <n v="2023"/>
    <n v="57032"/>
    <s v="2023-57032"/>
    <e v="#N/A"/>
    <n v="2022"/>
    <s v="2022-57032"/>
    <s v="2022-57032"/>
  </r>
  <r>
    <s v="No"/>
    <x v="17"/>
    <x v="1"/>
    <s v="V002188"/>
    <x v="28"/>
    <s v="HDMH17-1009523"/>
    <x v="1"/>
    <n v="-1964820"/>
    <n v="2023"/>
    <n v="57038"/>
    <s v="2023-57038"/>
    <e v="#N/A"/>
    <n v="2022"/>
    <s v="2022-57038"/>
    <s v="2022-57038"/>
  </r>
  <r>
    <s v="No"/>
    <x v="18"/>
    <x v="1"/>
    <s v="V002188"/>
    <x v="29"/>
    <s v="HDMH17-1009495"/>
    <x v="1"/>
    <n v="-1361439"/>
    <n v="2023"/>
    <n v="57000"/>
    <s v="2023-57000"/>
    <e v="#N/A"/>
    <n v="2022"/>
    <s v="2022-57000"/>
    <s v="2022-57000"/>
  </r>
  <r>
    <s v="No"/>
    <x v="19"/>
    <x v="1"/>
    <s v="V002188"/>
    <x v="30"/>
    <s v="DCAP17-0072278"/>
    <x v="1"/>
    <n v="1335280"/>
    <n v="2023"/>
    <n v="1335280"/>
    <s v="2023-1335280"/>
    <e v="#N/A"/>
    <n v="2022"/>
    <s v="2022-1335280"/>
    <s v="2022-1335280"/>
  </r>
  <r>
    <s v="No"/>
    <x v="19"/>
    <x v="1"/>
    <s v="V002188"/>
    <x v="31"/>
    <s v="HDMH17-1008867"/>
    <x v="1"/>
    <n v="-1303685"/>
    <n v="2023"/>
    <n v="56869"/>
    <s v="2023-56869"/>
    <e v="#N/A"/>
    <n v="2022"/>
    <s v="2022-56869"/>
    <s v="2022-56869"/>
  </r>
  <r>
    <s v="No"/>
    <x v="20"/>
    <x v="1"/>
    <s v="V002188"/>
    <x v="32"/>
    <s v="HDMH17-1008172"/>
    <x v="1"/>
    <n v="-1112512"/>
    <n v="2023"/>
    <n v="56571"/>
    <s v="2023-56571"/>
    <e v="#N/A"/>
    <n v="2022"/>
    <s v="2022-56571"/>
    <s v="2022-56571"/>
  </r>
  <r>
    <s v="No"/>
    <x v="20"/>
    <x v="1"/>
    <s v="V002188"/>
    <x v="33"/>
    <s v="HDMH17-1007968"/>
    <x v="1"/>
    <n v="-1066217"/>
    <n v="2023"/>
    <n v="56570"/>
    <s v="2023-56570"/>
    <e v="#N/A"/>
    <n v="2022"/>
    <s v="2022-56570"/>
    <s v="2022-56570"/>
  </r>
  <r>
    <s v="No"/>
    <x v="20"/>
    <x v="1"/>
    <s v="V002188"/>
    <x v="34"/>
    <s v="HDMH17-1007608"/>
    <x v="1"/>
    <n v="-1609481"/>
    <n v="2023"/>
    <n v="56286"/>
    <s v="2023-56286"/>
    <e v="#N/A"/>
    <n v="2022"/>
    <s v="2022-56286"/>
    <s v="2022-56286"/>
  </r>
  <r>
    <s v="No"/>
    <x v="20"/>
    <x v="1"/>
    <s v="V002188"/>
    <x v="35"/>
    <s v="HDMH17-1007623"/>
    <x v="1"/>
    <n v="-837921"/>
    <n v="2023"/>
    <n v="56287"/>
    <s v="2023-56287"/>
    <e v="#N/A"/>
    <n v="2022"/>
    <s v="2022-56287"/>
    <s v="2022-56287"/>
  </r>
  <r>
    <s v="No"/>
    <x v="21"/>
    <x v="1"/>
    <s v="V002188"/>
    <x v="36"/>
    <s v="HDMH17-1008947"/>
    <x v="1"/>
    <n v="-1253491"/>
    <n v="2023"/>
    <n v="56190"/>
    <s v="2023-56190"/>
    <e v="#N/A"/>
    <n v="2022"/>
    <s v="2022-56190"/>
    <s v="2022-56190"/>
  </r>
  <r>
    <s v="No"/>
    <x v="21"/>
    <x v="1"/>
    <s v="V002188"/>
    <x v="37"/>
    <s v="HDMH17-1007547"/>
    <x v="1"/>
    <n v="-656826"/>
    <n v="2023"/>
    <n v="56236"/>
    <s v="2023-56236"/>
    <e v="#N/A"/>
    <n v="2022"/>
    <s v="2022-56236"/>
    <s v="2022-56236"/>
  </r>
  <r>
    <s v="No"/>
    <x v="22"/>
    <x v="1"/>
    <s v="V002188"/>
    <x v="38"/>
    <s v="HDMH17-1006797"/>
    <x v="1"/>
    <n v="-941943"/>
    <n v="2023"/>
    <n v="56144"/>
    <s v="2023-56144"/>
    <e v="#N/A"/>
    <n v="2022"/>
    <s v="2022-56144"/>
    <s v="2022-56144"/>
  </r>
  <r>
    <s v="No"/>
    <x v="22"/>
    <x v="1"/>
    <s v="V002188"/>
    <x v="39"/>
    <s v="HDMH17-1006778"/>
    <x v="1"/>
    <n v="-1596792"/>
    <n v="2023"/>
    <n v="56124"/>
    <s v="2023-56124"/>
    <e v="#N/A"/>
    <n v="2022"/>
    <s v="2022-56124"/>
    <s v="2022-56124"/>
  </r>
  <r>
    <s v="No"/>
    <x v="23"/>
    <x v="1"/>
    <s v="V002188"/>
    <x v="40"/>
    <s v="HDMH17-1005808"/>
    <x v="1"/>
    <n v="-1803459"/>
    <n v="2023"/>
    <n v="55892"/>
    <s v="2023-55892"/>
    <e v="#N/A"/>
    <n v="2022"/>
    <s v="2022-55892"/>
    <s v="2022-55892"/>
  </r>
  <r>
    <s v="No"/>
    <x v="23"/>
    <x v="1"/>
    <s v="V002188"/>
    <x v="41"/>
    <s v="HDMH17-1005660"/>
    <x v="1"/>
    <n v="-1364061"/>
    <n v="2023"/>
    <n v="55890"/>
    <s v="2023-55890"/>
    <e v="#N/A"/>
    <n v="2022"/>
    <s v="2022-55890"/>
    <s v="2022-55890"/>
  </r>
  <r>
    <s v="No"/>
    <x v="24"/>
    <x v="1"/>
    <s v="V002188"/>
    <x v="42"/>
    <s v="HDMH17-1004770"/>
    <x v="1"/>
    <n v="-1907137"/>
    <n v="2023"/>
    <n v="55405"/>
    <s v="2023-55405"/>
    <e v="#N/A"/>
    <n v="2022"/>
    <s v="2022-55405"/>
    <s v="2022-55405"/>
  </r>
  <r>
    <s v="No"/>
    <x v="24"/>
    <x v="1"/>
    <s v="V002188"/>
    <x v="43"/>
    <s v="HDMH17-1006633"/>
    <x v="1"/>
    <n v="-1095517"/>
    <n v="2023"/>
    <n v="55456"/>
    <s v="2023-55456"/>
    <e v="#N/A"/>
    <n v="2022"/>
    <s v="2022-55456"/>
    <s v="2022-55456"/>
  </r>
  <r>
    <s v="No"/>
    <x v="25"/>
    <x v="1"/>
    <s v="V002188"/>
    <x v="44"/>
    <s v="HDMH17-1004875"/>
    <x v="1"/>
    <n v="-1692831"/>
    <n v="2023"/>
    <n v="55344"/>
    <s v="2023-55344"/>
    <e v="#N/A"/>
    <n v="2022"/>
    <s v="2022-55344"/>
    <s v="2022-55344"/>
  </r>
  <r>
    <s v="No"/>
    <x v="25"/>
    <x v="1"/>
    <s v="V002188"/>
    <x v="45"/>
    <s v="HDMH17-1004293"/>
    <x v="1"/>
    <n v="-1330257"/>
    <n v="2023"/>
    <n v="55369"/>
    <s v="2023-55369"/>
    <e v="#N/A"/>
    <n v="2022"/>
    <s v="2022-55369"/>
    <s v="2022-55369"/>
  </r>
  <r>
    <s v="No"/>
    <x v="26"/>
    <x v="1"/>
    <s v="V002188"/>
    <x v="46"/>
    <s v="HDMH17-1004324"/>
    <x v="1"/>
    <n v="-2979617"/>
    <n v="2023"/>
    <n v="55292"/>
    <s v="2023-55292"/>
    <e v="#N/A"/>
    <n v="2022"/>
    <s v="2022-55292"/>
    <s v="2022-55292"/>
  </r>
  <r>
    <s v="No"/>
    <x v="26"/>
    <x v="1"/>
    <s v="V002188"/>
    <x v="47"/>
    <s v="HDMH17-1003942"/>
    <x v="1"/>
    <n v="-539742"/>
    <n v="2023"/>
    <n v="55278"/>
    <s v="2023-55278"/>
    <e v="#N/A"/>
    <n v="2022"/>
    <s v="2022-55278"/>
    <s v="2022-55278"/>
  </r>
  <r>
    <s v="No"/>
    <x v="27"/>
    <x v="1"/>
    <s v="V002188"/>
    <x v="48"/>
    <s v="HDMH17-1005631"/>
    <x v="1"/>
    <n v="-1140501"/>
    <n v="2023"/>
    <n v="55258"/>
    <s v="2023-55258"/>
    <e v="#N/A"/>
    <n v="2022"/>
    <s v="2022-55258"/>
    <s v="2022-55258"/>
  </r>
  <r>
    <s v="No"/>
    <x v="28"/>
    <x v="1"/>
    <s v="V002188"/>
    <x v="49"/>
    <s v="HDMH17-1003233"/>
    <x v="1"/>
    <n v="-2259417"/>
    <n v="2023"/>
    <n v="55199"/>
    <s v="2023-55199"/>
    <e v="#N/A"/>
    <n v="2022"/>
    <s v="2022-55199"/>
    <s v="2022-55199"/>
  </r>
  <r>
    <s v="No"/>
    <x v="29"/>
    <x v="1"/>
    <s v="V002188"/>
    <x v="50"/>
    <s v="HDMH17-1003298"/>
    <x v="1"/>
    <n v="-1079484"/>
    <n v="2023"/>
    <n v="54992"/>
    <s v="2023-54992"/>
    <e v="#N/A"/>
    <n v="2022"/>
    <s v="2022-54992"/>
    <s v="2022-54992"/>
  </r>
  <r>
    <s v="No"/>
    <x v="30"/>
    <x v="1"/>
    <s v="V002188"/>
    <x v="51"/>
    <s v="HDMH17-1002753"/>
    <x v="1"/>
    <n v="-1125463"/>
    <n v="2023"/>
    <n v="54495"/>
    <s v="2023-54495"/>
    <e v="#N/A"/>
    <n v="2022"/>
    <s v="2022-54495"/>
    <s v="2022-54495"/>
  </r>
  <r>
    <s v="No"/>
    <x v="30"/>
    <x v="1"/>
    <s v="V002188"/>
    <x v="52"/>
    <s v="HDMH17-1002414"/>
    <x v="1"/>
    <n v="-1596710"/>
    <n v="2023"/>
    <n v="54482"/>
    <s v="2023-54482"/>
    <e v="#N/A"/>
    <n v="2022"/>
    <s v="2022-54482"/>
    <s v="2022-54482"/>
  </r>
  <r>
    <s v="No"/>
    <x v="31"/>
    <x v="1"/>
    <s v="V002188"/>
    <x v="53"/>
    <s v="HDMH17-1002371"/>
    <x v="1"/>
    <n v="-1997720"/>
    <n v="2023"/>
    <n v="54391"/>
    <s v="2023-54391"/>
    <e v="#N/A"/>
    <n v="2022"/>
    <s v="2022-54391"/>
    <s v="2022-54391"/>
  </r>
  <r>
    <s v="No"/>
    <x v="32"/>
    <x v="1"/>
    <s v="V002188"/>
    <x v="54"/>
    <s v="HDMH17-1001764"/>
    <x v="1"/>
    <n v="-1364061"/>
    <n v="2023"/>
    <n v="54268"/>
    <s v="2023-54268"/>
    <e v="#N/A"/>
    <n v="2022"/>
    <s v="2022-54268"/>
    <s v="2022-54268"/>
  </r>
  <r>
    <s v="No"/>
    <x v="33"/>
    <x v="1"/>
    <s v="V002188"/>
    <x v="55"/>
    <s v="HDMH17-1000820"/>
    <x v="1"/>
    <n v="-1223083"/>
    <n v="2023"/>
    <n v="53959"/>
    <s v="2023-53959"/>
    <e v="#N/A"/>
    <n v="2022"/>
    <s v="2022-53959"/>
    <s v="2022-53959"/>
  </r>
  <r>
    <s v="No"/>
    <x v="33"/>
    <x v="1"/>
    <s v="V002188"/>
    <x v="56"/>
    <s v="HDMH17-1000776"/>
    <x v="1"/>
    <n v="-1410692"/>
    <n v="2023"/>
    <n v="53960"/>
    <s v="2023-53960"/>
    <e v="#N/A"/>
    <n v="2022"/>
    <s v="2022-53960"/>
    <s v="2022-53960"/>
  </r>
  <r>
    <s v="No"/>
    <x v="34"/>
    <x v="2"/>
    <s v="V002188"/>
    <x v="57"/>
    <s v="DCAP17-0072772"/>
    <x v="2"/>
    <n v="758995"/>
    <n v="2023"/>
    <n v="758995"/>
    <s v="2023-758995"/>
    <e v="#N/A"/>
    <n v="2023"/>
    <s v="2023-758995"/>
    <s v="2023-758995"/>
  </r>
  <r>
    <s v="No"/>
    <x v="34"/>
    <x v="2"/>
    <s v="V002188"/>
    <x v="58"/>
    <s v="HDMH17-1016854"/>
    <x v="2"/>
    <n v="-2770451"/>
    <n v="2023"/>
    <n v="1811"/>
    <s v="2023-1811"/>
    <s v="2023-1811"/>
    <n v="2023"/>
    <s v="2023-1811"/>
    <s v="2023-1811"/>
  </r>
  <r>
    <s v="No"/>
    <x v="34"/>
    <x v="2"/>
    <s v="V002188"/>
    <x v="59"/>
    <s v="HDMH17-1016778"/>
    <x v="2"/>
    <n v="-913220"/>
    <n v="2023"/>
    <n v="1798"/>
    <s v="2023-1798"/>
    <s v="2023-1798"/>
    <n v="2023"/>
    <s v="2023-1798"/>
    <s v="2023-1798"/>
  </r>
  <r>
    <s v="No"/>
    <x v="34"/>
    <x v="2"/>
    <s v="V002188"/>
    <x v="60"/>
    <s v="HDMH17-1016915"/>
    <x v="2"/>
    <n v="-2034187"/>
    <n v="2023"/>
    <n v="1822"/>
    <s v="2023-1822"/>
    <s v="2023-1822"/>
    <n v="2023"/>
    <s v="2023-1822"/>
    <s v="2023-1822"/>
  </r>
  <r>
    <s v="No"/>
    <x v="35"/>
    <x v="2"/>
    <s v="V002188"/>
    <x v="61"/>
    <s v="HDMH17-1016750"/>
    <x v="2"/>
    <n v="-993875"/>
    <n v="2023"/>
    <n v="1760"/>
    <s v="2023-1760"/>
    <s v="2023-1760"/>
    <n v="2023"/>
    <s v="2023-1760"/>
    <s v="2023-1760"/>
  </r>
  <r>
    <s v="No"/>
    <x v="36"/>
    <x v="2"/>
    <s v="V002188"/>
    <x v="62"/>
    <s v="HDMH17-1016084"/>
    <x v="2"/>
    <n v="-879580"/>
    <n v="2023"/>
    <n v="1723"/>
    <s v="2023-1723"/>
    <s v="2023-1723"/>
    <n v="2023"/>
    <s v="2023-1723"/>
    <s v="2023-1723"/>
  </r>
  <r>
    <s v="No"/>
    <x v="36"/>
    <x v="2"/>
    <s v="V002188"/>
    <x v="63"/>
    <s v="HDMH17-1017092"/>
    <x v="2"/>
    <n v="-1995939"/>
    <n v="2023"/>
    <n v="1721"/>
    <s v="2023-1721"/>
    <s v="2023-1721"/>
    <n v="2023"/>
    <s v="2023-1721"/>
    <s v="2023-1721"/>
  </r>
  <r>
    <s v="No"/>
    <x v="36"/>
    <x v="2"/>
    <s v="V002188"/>
    <x v="64"/>
    <s v="HDMH17-1016089"/>
    <x v="2"/>
    <n v="-2242627"/>
    <n v="2023"/>
    <n v="1724"/>
    <s v="2023-1724"/>
    <s v="2023-1724"/>
    <n v="2023"/>
    <s v="2023-1724"/>
    <s v="2023-1724"/>
  </r>
  <r>
    <s v="No"/>
    <x v="37"/>
    <x v="2"/>
    <s v="V002188"/>
    <x v="65"/>
    <s v="HDMH17-1015638"/>
    <x v="2"/>
    <n v="-2136989"/>
    <n v="2023"/>
    <n v="1651"/>
    <s v="2023-1651"/>
    <s v="2023-1651"/>
    <n v="2023"/>
    <s v="2023-1651"/>
    <s v="2023-1651"/>
  </r>
  <r>
    <s v="No"/>
    <x v="37"/>
    <x v="2"/>
    <s v="V002188"/>
    <x v="66"/>
    <s v="HDMH17-1015466"/>
    <x v="2"/>
    <n v="-1501502"/>
    <n v="2023"/>
    <n v="1653"/>
    <s v="2023-1653"/>
    <s v="2023-1653"/>
    <n v="2023"/>
    <s v="2023-1653"/>
    <s v="2023-1653"/>
  </r>
  <r>
    <s v="No"/>
    <x v="38"/>
    <x v="2"/>
    <s v="V002188"/>
    <x v="67"/>
    <s v="HDMH17-1015179"/>
    <x v="2"/>
    <n v="-1644051"/>
    <n v="2023"/>
    <n v="1557"/>
    <s v="2023-1557"/>
    <s v="2023-1557"/>
    <n v="2023"/>
    <s v="2023-1557"/>
    <s v="2023-1557"/>
  </r>
  <r>
    <s v="No"/>
    <x v="39"/>
    <x v="2"/>
    <s v="V002188"/>
    <x v="68"/>
    <s v="HDMH17-1014660"/>
    <x v="2"/>
    <n v="-872361"/>
    <n v="2023"/>
    <n v="1416"/>
    <s v="2023-1416"/>
    <s v="2023-1416"/>
    <n v="2023"/>
    <s v="2023-1416"/>
    <s v="2023-1416"/>
  </r>
  <r>
    <s v="No"/>
    <x v="40"/>
    <x v="2"/>
    <s v="V002188"/>
    <x v="69"/>
    <s v="HDMH17-1013572"/>
    <x v="2"/>
    <n v="-714985"/>
    <n v="2023"/>
    <n v="769"/>
    <s v="2023-769"/>
    <s v="2023-769"/>
    <n v="2023"/>
    <s v="2023-769"/>
    <s v="2023-769"/>
  </r>
  <r>
    <s v="No"/>
    <x v="40"/>
    <x v="2"/>
    <s v="V002188"/>
    <x v="70"/>
    <s v="HDMH17-1012814"/>
    <x v="2"/>
    <n v="-2029579"/>
    <n v="2023"/>
    <n v="767"/>
    <s v="2023-767"/>
    <s v="2023-767"/>
    <n v="2023"/>
    <s v="2023-767"/>
    <s v="2023-767"/>
  </r>
  <r>
    <s v="No"/>
    <x v="40"/>
    <x v="2"/>
    <s v="V002188"/>
    <x v="71"/>
    <s v="HDMH17-1016002"/>
    <x v="2"/>
    <n v="-1099474"/>
    <n v="2023"/>
    <n v="766"/>
    <s v="2023-766"/>
    <s v="2023-766"/>
    <n v="2023"/>
    <s v="2023-766"/>
    <s v="2023-766"/>
  </r>
  <r>
    <s v="No"/>
    <x v="41"/>
    <x v="2"/>
    <s v="V002188"/>
    <x v="72"/>
    <s v="HDMH17-1012249"/>
    <x v="2"/>
    <n v="-1232960"/>
    <n v="2023"/>
    <n v="501"/>
    <s v="2023-501"/>
    <s v="2023-501"/>
    <n v="2023"/>
    <s v="2023-501"/>
    <s v="2023-501"/>
  </r>
  <r>
    <s v="No"/>
    <x v="42"/>
    <x v="2"/>
    <s v="V002188"/>
    <x v="73"/>
    <s v="HDMH17-1011847"/>
    <x v="2"/>
    <n v="-1705486"/>
    <n v="2023"/>
    <n v="392"/>
    <s v="2023-392"/>
    <s v="2023-392"/>
    <n v="2023"/>
    <s v="2023-392"/>
    <s v="2023-392"/>
  </r>
  <r>
    <s v="No"/>
    <x v="43"/>
    <x v="2"/>
    <s v="V002188"/>
    <x v="74"/>
    <s v="HDMH17-1011929"/>
    <x v="2"/>
    <n v="-1355283"/>
    <n v="2023"/>
    <n v="193"/>
    <s v="2023-193"/>
    <s v="2023-193"/>
    <n v="2023"/>
    <s v="2023-193"/>
    <s v="2023-193"/>
  </r>
  <r>
    <s v="No"/>
    <x v="43"/>
    <x v="2"/>
    <s v="V002188"/>
    <x v="75"/>
    <s v="HDMH17-1012168"/>
    <x v="2"/>
    <n v="-1667905"/>
    <n v="2023"/>
    <n v="194"/>
    <s v="2023-194"/>
    <s v="2023-194"/>
    <n v="2023"/>
    <s v="2023-194"/>
    <s v="2023-194"/>
  </r>
  <r>
    <s v="No"/>
    <x v="43"/>
    <x v="2"/>
    <s v="V002188"/>
    <x v="76"/>
    <s v="HDMH17-1011411"/>
    <x v="2"/>
    <n v="-726967"/>
    <n v="2023"/>
    <n v="195"/>
    <s v="2023-195"/>
    <s v="2023-195"/>
    <n v="2023"/>
    <s v="2023-195"/>
    <s v="2023-195"/>
  </r>
  <r>
    <s v="No"/>
    <x v="43"/>
    <x v="2"/>
    <s v="V002188"/>
    <x v="77"/>
    <s v="HDMH17-1012705"/>
    <x v="2"/>
    <n v="-2376832"/>
    <n v="2023"/>
    <n v="192"/>
    <s v="2023-192"/>
    <s v="2023-192"/>
    <n v="2023"/>
    <s v="2023-192"/>
    <s v="2023-192"/>
  </r>
  <r>
    <s v="No"/>
    <x v="43"/>
    <x v="2"/>
    <s v="V002188"/>
    <x v="78"/>
    <s v="HDMH17-1011572"/>
    <x v="2"/>
    <n v="-1140920"/>
    <n v="2023"/>
    <n v="177"/>
    <s v="2023-177"/>
    <s v="2023-177"/>
    <n v="2023"/>
    <s v="2023-177"/>
    <s v="2023-177"/>
  </r>
  <r>
    <s v="No"/>
    <x v="44"/>
    <x v="3"/>
    <s v="V002188"/>
    <x v="79"/>
    <s v="HDMH17-1033743"/>
    <x v="3"/>
    <n v="-1536550"/>
    <n v="2023"/>
    <n v="18101"/>
    <s v="2023-18101"/>
    <s v="2023-18101"/>
    <n v="2023"/>
    <s v="2023-18101"/>
    <s v="2023-18101"/>
  </r>
  <r>
    <s v="No"/>
    <x v="45"/>
    <x v="3"/>
    <s v="V002188"/>
    <x v="80"/>
    <s v="HDMH17-1032669"/>
    <x v="3"/>
    <n v="-1170223"/>
    <n v="2023"/>
    <n v="17443"/>
    <s v="2023-17443"/>
    <s v="2023-17443"/>
    <n v="2023"/>
    <s v="2023-17443"/>
    <s v="2023-17443"/>
  </r>
  <r>
    <s v="No"/>
    <x v="46"/>
    <x v="3"/>
    <s v="V002188"/>
    <x v="81"/>
    <s v="HDMH17-1032217"/>
    <x v="3"/>
    <n v="-1561171"/>
    <n v="2023"/>
    <n v="16263"/>
    <s v="2023-16263"/>
    <s v="2023-16263"/>
    <n v="2023"/>
    <s v="2023-16263"/>
    <s v="2023-16263"/>
  </r>
  <r>
    <s v="No"/>
    <x v="47"/>
    <x v="3"/>
    <s v="V002188"/>
    <x v="82"/>
    <s v="HDMH17-1031873"/>
    <x v="3"/>
    <n v="-693326"/>
    <n v="2023"/>
    <n v="15881"/>
    <s v="2023-15881"/>
    <s v="2023-15881"/>
    <n v="2023"/>
    <s v="2023-15881"/>
    <s v="2023-15881"/>
  </r>
  <r>
    <s v="No"/>
    <x v="47"/>
    <x v="3"/>
    <s v="V002188"/>
    <x v="83"/>
    <s v="HDMH17-1031931"/>
    <x v="3"/>
    <n v="-858572"/>
    <n v="2023"/>
    <n v="15882"/>
    <s v="2023-15882"/>
    <s v="2023-15882"/>
    <n v="2023"/>
    <s v="2023-15882"/>
    <s v="2023-15882"/>
  </r>
  <r>
    <s v="No"/>
    <x v="48"/>
    <x v="3"/>
    <s v="V002188"/>
    <x v="84"/>
    <s v="HDMH17-1031733"/>
    <x v="3"/>
    <n v="-726967"/>
    <n v="2023"/>
    <n v="15833"/>
    <s v="2023-15833"/>
    <s v="2023-15833"/>
    <n v="2023"/>
    <s v="2023-15833"/>
    <s v="2023-15833"/>
  </r>
  <r>
    <s v="No"/>
    <x v="48"/>
    <x v="3"/>
    <s v="V002188"/>
    <x v="85"/>
    <s v="HDMH17-1031703"/>
    <x v="3"/>
    <n v="-2288805"/>
    <n v="2023"/>
    <n v="15827"/>
    <s v="2023-15827"/>
    <s v="2023-15827"/>
    <n v="2023"/>
    <s v="2023-15827"/>
    <s v="2023-15827"/>
  </r>
  <r>
    <s v="No"/>
    <x v="49"/>
    <x v="3"/>
    <s v="V002188"/>
    <x v="86"/>
    <s v="DCAP17-0073679"/>
    <x v="3"/>
    <n v="1411014"/>
    <n v="2023"/>
    <n v="1411014"/>
    <s v="2023-1411014"/>
    <e v="#N/A"/>
    <n v="2023"/>
    <s v="2023-1411014"/>
    <s v="2023-1411014"/>
  </r>
  <r>
    <s v="No"/>
    <x v="50"/>
    <x v="3"/>
    <s v="V002188"/>
    <x v="87"/>
    <s v="HDMH17-1031538"/>
    <x v="3"/>
    <n v="-724006"/>
    <n v="2023"/>
    <n v="15626"/>
    <s v="2023-15626"/>
    <s v="2023-15626"/>
    <n v="2023"/>
    <s v="2023-15626"/>
    <s v="2023-15626"/>
  </r>
  <r>
    <s v="No"/>
    <x v="51"/>
    <x v="3"/>
    <s v="V002188"/>
    <x v="88"/>
    <s v="HDMH17-1030594"/>
    <x v="3"/>
    <n v="-1498658"/>
    <n v="2023"/>
    <n v="14165"/>
    <s v="2023-14165"/>
    <s v="2023-14165"/>
    <n v="2023"/>
    <s v="2023-14165"/>
    <s v="2023-14165"/>
  </r>
  <r>
    <s v="No"/>
    <x v="52"/>
    <x v="3"/>
    <s v="V002188"/>
    <x v="89"/>
    <s v="HDMH17-1030711"/>
    <x v="3"/>
    <n v="-938837"/>
    <n v="2023"/>
    <n v="13662"/>
    <s v="2023-13662"/>
    <s v="2023-13662"/>
    <n v="2023"/>
    <s v="2023-13662"/>
    <s v="2023-13662"/>
  </r>
  <r>
    <s v="No"/>
    <x v="53"/>
    <x v="3"/>
    <s v="V002188"/>
    <x v="90"/>
    <s v="HDMH17-1030070"/>
    <x v="3"/>
    <n v="-1665542"/>
    <n v="2023"/>
    <n v="13484"/>
    <s v="2023-13484"/>
    <s v="2023-13484"/>
    <n v="2023"/>
    <s v="2023-13484"/>
    <s v="2023-13484"/>
  </r>
  <r>
    <s v="No"/>
    <x v="54"/>
    <x v="3"/>
    <s v="V002188"/>
    <x v="91"/>
    <s v="HDMH17-1028840"/>
    <x v="3"/>
    <n v="-985917"/>
    <n v="2023"/>
    <n v="13169"/>
    <s v="2023-13169"/>
    <s v="2023-13169"/>
    <n v="2023"/>
    <s v="2023-13169"/>
    <s v="2023-13169"/>
  </r>
  <r>
    <s v="No"/>
    <x v="54"/>
    <x v="3"/>
    <s v="V002188"/>
    <x v="92"/>
    <s v="HDMH17-1028658"/>
    <x v="3"/>
    <n v="-1561284"/>
    <n v="2023"/>
    <n v="13172"/>
    <s v="2023-13172"/>
    <s v="2023-13172"/>
    <n v="2023"/>
    <s v="2023-13172"/>
    <s v="2023-13172"/>
  </r>
  <r>
    <s v="No"/>
    <x v="54"/>
    <x v="3"/>
    <s v="V002188"/>
    <x v="93"/>
    <s v="HDMH17-1028622"/>
    <x v="3"/>
    <n v="-908085"/>
    <n v="2023"/>
    <n v="12697"/>
    <s v="2023-12697"/>
    <s v="2023-12697"/>
    <n v="2023"/>
    <s v="2023-12697"/>
    <s v="2023-12697"/>
  </r>
  <r>
    <s v="No"/>
    <x v="55"/>
    <x v="3"/>
    <s v="V002188"/>
    <x v="94"/>
    <s v="HDMH17-1028011"/>
    <x v="3"/>
    <n v="-1430292"/>
    <n v="2023"/>
    <n v="11509"/>
    <s v="2023-11509"/>
    <s v="2023-11509"/>
    <n v="2023"/>
    <s v="2023-11509"/>
    <s v="2023-11509"/>
  </r>
  <r>
    <s v="No"/>
    <x v="56"/>
    <x v="3"/>
    <s v="V002188"/>
    <x v="95"/>
    <s v="HDMH17-1027742"/>
    <x v="3"/>
    <n v="-1210397"/>
    <n v="2023"/>
    <n v="11362"/>
    <s v="2023-11362"/>
    <s v="2023-11362"/>
    <n v="2023"/>
    <s v="2023-11362"/>
    <s v="2023-11362"/>
  </r>
  <r>
    <s v="No"/>
    <x v="56"/>
    <x v="3"/>
    <s v="V002188"/>
    <x v="96"/>
    <s v="HDMH17-1028055"/>
    <x v="3"/>
    <n v="-512523"/>
    <n v="2023"/>
    <n v="11360"/>
    <s v="2023-11360"/>
    <s v="2023-11360"/>
    <n v="2023"/>
    <s v="2023-11360"/>
    <s v="2023-11360"/>
  </r>
  <r>
    <s v="No"/>
    <x v="56"/>
    <x v="3"/>
    <s v="V002188"/>
    <x v="97"/>
    <s v="HDMH17-1027708"/>
    <x v="3"/>
    <n v="-1206204"/>
    <n v="2023"/>
    <n v="11356"/>
    <s v="2023-11356"/>
    <s v="2023-11356"/>
    <n v="2023"/>
    <s v="2023-11356"/>
    <s v="2023-11356"/>
  </r>
  <r>
    <s v="No"/>
    <x v="57"/>
    <x v="3"/>
    <s v="V002188"/>
    <x v="98"/>
    <s v="HDMH17-1027619"/>
    <x v="3"/>
    <n v="-1234318"/>
    <n v="2023"/>
    <n v="11309"/>
    <s v="2023-11309"/>
    <s v="2023-11309"/>
    <n v="2023"/>
    <s v="2023-11309"/>
    <s v="2023-11309"/>
  </r>
  <r>
    <s v="No"/>
    <x v="58"/>
    <x v="3"/>
    <s v="V002188"/>
    <x v="99"/>
    <s v="HDMH17-1027686"/>
    <x v="3"/>
    <n v="-1705486"/>
    <n v="2023"/>
    <n v="11358"/>
    <s v="2023-11358"/>
    <s v="2023-11358"/>
    <n v="2023"/>
    <s v="2023-11358"/>
    <s v="2023-11358"/>
  </r>
  <r>
    <s v="No"/>
    <x v="59"/>
    <x v="3"/>
    <s v="V002188"/>
    <x v="100"/>
    <s v="HDMH17-1025978"/>
    <x v="3"/>
    <n v="-798138"/>
    <n v="2023"/>
    <n v="9102"/>
    <s v="2023-9102"/>
    <s v="2023-9102"/>
    <n v="2023"/>
    <s v="2023-9102"/>
    <s v="2023-9102"/>
  </r>
  <r>
    <s v="No"/>
    <x v="59"/>
    <x v="3"/>
    <s v="V002188"/>
    <x v="101"/>
    <s v="HDMH17-1026219"/>
    <x v="3"/>
    <n v="-2698938"/>
    <n v="2023"/>
    <n v="9167"/>
    <s v="2023-9167"/>
    <s v="2023-9167"/>
    <n v="2023"/>
    <s v="2023-9167"/>
    <s v="2023-9167"/>
  </r>
  <r>
    <s v="No"/>
    <x v="60"/>
    <x v="3"/>
    <s v="V002188"/>
    <x v="102"/>
    <s v="DCAP17-0073488"/>
    <x v="3"/>
    <n v="1009191"/>
    <n v="2023"/>
    <n v="1009191"/>
    <s v="2023-1009191"/>
    <e v="#N/A"/>
    <n v="2023"/>
    <s v="2023-1009191"/>
    <s v="2023-1009191"/>
  </r>
  <r>
    <s v="No"/>
    <x v="61"/>
    <x v="3"/>
    <s v="V002188"/>
    <x v="103"/>
    <s v="DCAP17-0073431"/>
    <x v="3"/>
    <n v="1754463"/>
    <n v="2023"/>
    <n v="1754463"/>
    <s v="2023-1754463"/>
    <e v="#N/A"/>
    <n v="2023"/>
    <s v="2023-1754463"/>
    <s v="2023-1754463"/>
  </r>
  <r>
    <s v="No"/>
    <x v="62"/>
    <x v="3"/>
    <s v="V002188"/>
    <x v="104"/>
    <s v="HDMH17-1024515"/>
    <x v="3"/>
    <n v="-859980"/>
    <n v="2023"/>
    <n v="6856"/>
    <s v="2023-6856"/>
    <s v="2023-6856"/>
    <n v="2023"/>
    <s v="2023-6856"/>
    <s v="2023-6856"/>
  </r>
  <r>
    <s v="No"/>
    <x v="63"/>
    <x v="3"/>
    <s v="V002188"/>
    <x v="105"/>
    <s v="HDMH17-1024083"/>
    <x v="3"/>
    <n v="-2940445"/>
    <n v="2023"/>
    <n v="6788"/>
    <s v="2023-6788"/>
    <s v="2023-6788"/>
    <n v="2023"/>
    <s v="2023-6788"/>
    <s v="2023-6788"/>
  </r>
  <r>
    <s v="No"/>
    <x v="63"/>
    <x v="3"/>
    <s v="V002188"/>
    <x v="106"/>
    <s v="HDMH17-1024021"/>
    <x v="3"/>
    <n v="-1058130"/>
    <n v="2023"/>
    <n v="6769"/>
    <s v="2023-6769"/>
    <s v="2023-6769"/>
    <n v="2023"/>
    <s v="2023-6769"/>
    <s v="2023-6769"/>
  </r>
  <r>
    <s v="No"/>
    <x v="63"/>
    <x v="3"/>
    <s v="V002188"/>
    <x v="107"/>
    <s v="HDMH17-1024125"/>
    <x v="3"/>
    <n v="-2006897"/>
    <n v="2023"/>
    <n v="6768"/>
    <s v="2023-6768"/>
    <s v="2023-6768"/>
    <n v="2023"/>
    <s v="2023-6768"/>
    <s v="2023-6768"/>
  </r>
  <r>
    <s v="No"/>
    <x v="64"/>
    <x v="3"/>
    <s v="V002188"/>
    <x v="108"/>
    <s v="HDMH17-1023011"/>
    <x v="3"/>
    <n v="-1458798"/>
    <n v="2023"/>
    <n v="5125"/>
    <s v="2023-5125"/>
    <s v="2023-5125"/>
    <n v="2023"/>
    <s v="2023-5125"/>
    <s v="2023-5125"/>
  </r>
  <r>
    <s v="No"/>
    <x v="65"/>
    <x v="3"/>
    <s v="V002188"/>
    <x v="109"/>
    <s v="DCAP17-0073095"/>
    <x v="3"/>
    <n v="259226"/>
    <n v="2023"/>
    <n v="259226"/>
    <s v="2023-259226"/>
    <e v="#N/A"/>
    <n v="2023"/>
    <s v="2023-259226"/>
    <s v="2023-259226"/>
  </r>
  <r>
    <s v="No"/>
    <x v="66"/>
    <x v="3"/>
    <s v="V002188"/>
    <x v="110"/>
    <s v="HDMH17-1022128"/>
    <x v="3"/>
    <n v="-3179581"/>
    <n v="2023"/>
    <n v="3998"/>
    <s v="2023-3998"/>
    <s v="2023-3998"/>
    <n v="2023"/>
    <s v="2023-3998"/>
    <s v="2023-3998"/>
  </r>
  <r>
    <s v="No"/>
    <x v="66"/>
    <x v="3"/>
    <s v="V002188"/>
    <x v="111"/>
    <s v="HDMH17-1022203"/>
    <x v="3"/>
    <n v="-1371059"/>
    <n v="2023"/>
    <n v="4001"/>
    <s v="2023-4001"/>
    <s v="2023-4001"/>
    <n v="2023"/>
    <s v="2023-4001"/>
    <s v="2023-4001"/>
  </r>
  <r>
    <s v="No"/>
    <x v="66"/>
    <x v="3"/>
    <s v="V002188"/>
    <x v="112"/>
    <s v="HDMH17-1022237"/>
    <x v="3"/>
    <n v="-1023699"/>
    <n v="2023"/>
    <n v="3981"/>
    <s v="2023-3981"/>
    <s v="2023-3981"/>
    <n v="2023"/>
    <s v="2023-3981"/>
    <s v="2023-3981"/>
  </r>
  <r>
    <s v="No"/>
    <x v="67"/>
    <x v="3"/>
    <s v="V002188"/>
    <x v="113"/>
    <s v="HDMH17-1022261"/>
    <x v="3"/>
    <n v="-1554003"/>
    <n v="2023"/>
    <n v="3878"/>
    <s v="2023-3878"/>
    <s v="2023-3878"/>
    <n v="2023"/>
    <s v="2023-3878"/>
    <s v="2023-3878"/>
  </r>
  <r>
    <s v="No"/>
    <x v="67"/>
    <x v="3"/>
    <s v="V002188"/>
    <x v="114"/>
    <s v="HDMH17-1022992"/>
    <x v="3"/>
    <n v="-1099474"/>
    <n v="2023"/>
    <n v="3921"/>
    <s v="2023-3921"/>
    <s v="2023-3921"/>
    <n v="2023"/>
    <s v="2023-3921"/>
    <s v="2023-3921"/>
  </r>
  <r>
    <s v="No"/>
    <x v="67"/>
    <x v="3"/>
    <s v="V002188"/>
    <x v="115"/>
    <s v="HDMH17-1022990"/>
    <x v="3"/>
    <n v="-1250563"/>
    <n v="2023"/>
    <n v="3920"/>
    <s v="2023-3920"/>
    <s v="2023-3920"/>
    <n v="2023"/>
    <s v="2023-3920"/>
    <s v="2023-3920"/>
  </r>
  <r>
    <s v="No"/>
    <x v="68"/>
    <x v="3"/>
    <s v="V002188"/>
    <x v="116"/>
    <s v="HDMH17-1021521"/>
    <x v="3"/>
    <n v="-549737"/>
    <n v="2023"/>
    <n v="3565"/>
    <s v="2023-3565"/>
    <s v="2023-3565"/>
    <n v="2023"/>
    <s v="2023-3565"/>
    <s v="2023-3565"/>
  </r>
  <r>
    <s v="No"/>
    <x v="68"/>
    <x v="3"/>
    <s v="V002188"/>
    <x v="117"/>
    <s v="HDMH17-1021513"/>
    <x v="3"/>
    <n v="-659946"/>
    <n v="2023"/>
    <n v="3562"/>
    <s v="2023-3562"/>
    <s v="2023-3562"/>
    <n v="2023"/>
    <s v="2023-3562"/>
    <s v="2023-3562"/>
  </r>
  <r>
    <s v="No"/>
    <x v="68"/>
    <x v="3"/>
    <s v="V002188"/>
    <x v="118"/>
    <s v="HDMH17-1021953"/>
    <x v="3"/>
    <n v="-1278207"/>
    <n v="2023"/>
    <n v="3570"/>
    <s v="2023-3570"/>
    <s v="2023-3570"/>
    <n v="2023"/>
    <s v="2023-3570"/>
    <s v="2023-3570"/>
  </r>
  <r>
    <s v="No"/>
    <x v="68"/>
    <x v="3"/>
    <s v="V002188"/>
    <x v="119"/>
    <s v="HDMH17-1021528"/>
    <x v="3"/>
    <n v="-1081964"/>
    <n v="2023"/>
    <n v="3563"/>
    <s v="2023-3563"/>
    <s v="2023-3563"/>
    <n v="2023"/>
    <s v="2023-3563"/>
    <s v="2023-3563"/>
  </r>
  <r>
    <s v="No"/>
    <x v="69"/>
    <x v="3"/>
    <s v="V002188"/>
    <x v="120"/>
    <s v="HDMH17-1021112"/>
    <x v="3"/>
    <n v="-329843"/>
    <n v="2023"/>
    <n v="3076"/>
    <s v="2023-3076"/>
    <s v="2023-3076"/>
    <n v="2023"/>
    <s v="2023-3076"/>
    <s v="2023-3076"/>
  </r>
  <r>
    <s v="No"/>
    <x v="70"/>
    <x v="3"/>
    <s v="V002188"/>
    <x v="121"/>
    <s v="HDMH17-1020482"/>
    <x v="3"/>
    <n v="-3335874"/>
    <n v="2023"/>
    <n v="2961"/>
    <s v="2023-2961"/>
    <s v="2023-2961"/>
    <n v="2023"/>
    <s v="2023-2961"/>
    <s v="2023-2961"/>
  </r>
  <r>
    <s v="No"/>
    <x v="71"/>
    <x v="3"/>
    <s v="V002188"/>
    <x v="122"/>
    <s v="HDMH17-1035465"/>
    <x v="3"/>
    <n v="-1075939"/>
    <n v="2023"/>
    <n v="246"/>
    <s v="2023-246"/>
    <e v="#N/A"/>
    <n v="2022"/>
    <s v="2022-246"/>
    <s v="2022-246"/>
  </r>
  <r>
    <s v="No"/>
    <x v="72"/>
    <x v="3"/>
    <s v="V002188"/>
    <x v="123"/>
    <s v="CTN17-0009730"/>
    <x v="3"/>
    <n v="34384747"/>
    <n v="2023"/>
    <n v="34384747"/>
    <s v="2023-34384747"/>
    <e v="#N/A"/>
    <n v="2023"/>
    <s v="2023-34384747"/>
    <s v="2023-34384747"/>
  </r>
  <r>
    <s v="No"/>
    <x v="73"/>
    <x v="4"/>
    <s v="V002188"/>
    <x v="124"/>
    <s v="HDMH17-1044047"/>
    <x v="4"/>
    <n v="-752323"/>
    <n v="2023"/>
    <n v="25236"/>
    <s v="2023-25236"/>
    <s v="2023-25236"/>
    <n v="2023"/>
    <s v="2023-25236"/>
    <s v="2023-25236"/>
  </r>
  <r>
    <s v="No"/>
    <x v="74"/>
    <x v="4"/>
    <s v="V002188"/>
    <x v="125"/>
    <s v="HDMH17-1043887"/>
    <x v="4"/>
    <n v="-934549"/>
    <n v="2023"/>
    <n v="25240"/>
    <s v="2023-25240"/>
    <s v="2023-25240"/>
    <n v="2023"/>
    <s v="2023-25240"/>
    <s v="2023-25240"/>
  </r>
  <r>
    <s v="No"/>
    <x v="75"/>
    <x v="4"/>
    <s v="V002188"/>
    <x v="126"/>
    <s v="HDMH17-1042598"/>
    <x v="4"/>
    <n v="-934549"/>
    <n v="2023"/>
    <n v="23931"/>
    <s v="2023-23931"/>
    <s v="2023-23931"/>
    <n v="2023"/>
    <s v="2023-23931"/>
    <s v="2023-23931"/>
  </r>
  <r>
    <s v="No"/>
    <x v="75"/>
    <x v="4"/>
    <s v="V002188"/>
    <x v="127"/>
    <s v="HDMH17-1043905"/>
    <x v="4"/>
    <n v="-1401824"/>
    <n v="2023"/>
    <n v="24152"/>
    <s v="2023-24152"/>
    <s v="2023-24152"/>
    <n v="2023"/>
    <s v="2023-24152"/>
    <s v="2023-24152"/>
  </r>
  <r>
    <s v="No"/>
    <x v="75"/>
    <x v="4"/>
    <s v="V002188"/>
    <x v="128"/>
    <s v="HDMH17-1042791"/>
    <x v="4"/>
    <n v="-1869098"/>
    <n v="2023"/>
    <n v="23929"/>
    <s v="2023-23929"/>
    <s v="2023-23929"/>
    <n v="2023"/>
    <s v="2023-23929"/>
    <s v="2023-23929"/>
  </r>
  <r>
    <s v="No"/>
    <x v="76"/>
    <x v="4"/>
    <s v="V002188"/>
    <x v="129"/>
    <s v="HDMH17-1042248"/>
    <x v="4"/>
    <n v="-1871430"/>
    <n v="2023"/>
    <n v="23737"/>
    <s v="2023-23737"/>
    <s v="2023-23737"/>
    <n v="2023"/>
    <s v="2023-23737"/>
    <s v="2023-23737"/>
  </r>
  <r>
    <s v="No"/>
    <x v="76"/>
    <x v="4"/>
    <s v="V002188"/>
    <x v="130"/>
    <s v="HDMH17-1042153"/>
    <x v="4"/>
    <n v="-2957647"/>
    <n v="2023"/>
    <n v="23736"/>
    <s v="2023-23736"/>
    <s v="2023-23736"/>
    <n v="2023"/>
    <s v="2023-23736"/>
    <s v="2023-23736"/>
  </r>
  <r>
    <s v="No"/>
    <x v="77"/>
    <x v="4"/>
    <s v="V002188"/>
    <x v="131"/>
    <s v="HDMH17-1041804"/>
    <x v="4"/>
    <n v="-1869098"/>
    <n v="2023"/>
    <n v="23631"/>
    <s v="2023-23631"/>
    <s v="2023-23631"/>
    <n v="2023"/>
    <s v="2023-23631"/>
    <s v="2023-23631"/>
  </r>
  <r>
    <s v="No"/>
    <x v="77"/>
    <x v="4"/>
    <s v="V002188"/>
    <x v="132"/>
    <s v="HDMH17-1042438"/>
    <x v="4"/>
    <n v="-934549"/>
    <n v="2023"/>
    <n v="23616"/>
    <s v="2023-23616"/>
    <s v="2023-23616"/>
    <n v="2023"/>
    <s v="2023-23616"/>
    <s v="2023-23616"/>
  </r>
  <r>
    <s v="No"/>
    <x v="77"/>
    <x v="4"/>
    <s v="V002188"/>
    <x v="133"/>
    <s v="HDMH17-1041629"/>
    <x v="4"/>
    <n v="-1869098"/>
    <n v="2023"/>
    <n v="23579"/>
    <s v="2023-23579"/>
    <s v="2023-23579"/>
    <n v="2023"/>
    <s v="2023-23579"/>
    <s v="2023-23579"/>
  </r>
  <r>
    <s v="No"/>
    <x v="77"/>
    <x v="4"/>
    <s v="V002188"/>
    <x v="134"/>
    <s v="HDMH17-1041926"/>
    <x v="4"/>
    <n v="-1401824"/>
    <n v="2023"/>
    <n v="23632"/>
    <s v="2023-23632"/>
    <s v="2023-23632"/>
    <n v="2023"/>
    <s v="2023-23632"/>
    <s v="2023-23632"/>
  </r>
  <r>
    <s v="No"/>
    <x v="77"/>
    <x v="4"/>
    <s v="V002188"/>
    <x v="135"/>
    <s v="HDMH17-1041993"/>
    <x v="4"/>
    <n v="-934549"/>
    <n v="2023"/>
    <n v="23617"/>
    <s v="2023-23617"/>
    <s v="2023-23617"/>
    <n v="2023"/>
    <s v="2023-23617"/>
    <s v="2023-23617"/>
  </r>
  <r>
    <s v="No"/>
    <x v="77"/>
    <x v="4"/>
    <s v="V002188"/>
    <x v="136"/>
    <s v="HDMH17-1041928"/>
    <x v="4"/>
    <n v="-1869098"/>
    <n v="2023"/>
    <n v="23628"/>
    <s v="2023-23628"/>
    <s v="2023-23628"/>
    <n v="2023"/>
    <s v="2023-23628"/>
    <s v="2023-23628"/>
  </r>
  <r>
    <s v="No"/>
    <x v="77"/>
    <x v="4"/>
    <s v="V002188"/>
    <x v="137"/>
    <s v="HDMH17-1041815"/>
    <x v="4"/>
    <n v="-934549"/>
    <n v="2023"/>
    <n v="23630"/>
    <s v="2023-23630"/>
    <s v="2023-23630"/>
    <n v="2023"/>
    <s v="2023-23630"/>
    <s v="2023-23630"/>
  </r>
  <r>
    <s v="No"/>
    <x v="77"/>
    <x v="4"/>
    <s v="V002188"/>
    <x v="138"/>
    <s v="HDMH17-1042006"/>
    <x v="4"/>
    <n v="-934549"/>
    <n v="2023"/>
    <n v="23621"/>
    <s v="2023-23621"/>
    <s v="2023-23621"/>
    <n v="2023"/>
    <s v="2023-23621"/>
    <s v="2023-23621"/>
  </r>
  <r>
    <s v="No"/>
    <x v="77"/>
    <x v="4"/>
    <s v="V002188"/>
    <x v="139"/>
    <s v="HDMH17-1041913"/>
    <x v="4"/>
    <n v="-934549"/>
    <n v="2023"/>
    <n v="23629"/>
    <s v="2023-23629"/>
    <s v="2023-23629"/>
    <n v="2023"/>
    <s v="2023-23629"/>
    <s v="2023-23629"/>
  </r>
  <r>
    <s v="No"/>
    <x v="77"/>
    <x v="4"/>
    <s v="V002188"/>
    <x v="140"/>
    <s v="HDMH17-1041843"/>
    <x v="4"/>
    <n v="-934549"/>
    <n v="2023"/>
    <n v="23576"/>
    <s v="2023-23576"/>
    <s v="2023-23576"/>
    <n v="2023"/>
    <s v="2023-23576"/>
    <s v="2023-23576"/>
  </r>
  <r>
    <s v="No"/>
    <x v="77"/>
    <x v="4"/>
    <s v="V002188"/>
    <x v="141"/>
    <s v="HDMH17-1041812"/>
    <x v="4"/>
    <n v="-1869098"/>
    <n v="2023"/>
    <n v="23633"/>
    <s v="2023-23633"/>
    <s v="2023-23633"/>
    <n v="2023"/>
    <s v="2023-23633"/>
    <s v="2023-23633"/>
  </r>
  <r>
    <s v="No"/>
    <x v="78"/>
    <x v="4"/>
    <s v="V002188"/>
    <x v="142"/>
    <s v="HDMH17-1041102"/>
    <x v="4"/>
    <n v="-2337833"/>
    <n v="2023"/>
    <n v="23162"/>
    <s v="2023-23162"/>
    <s v="2023-23162"/>
    <n v="2023"/>
    <s v="2023-23162"/>
    <s v="2023-23162"/>
  </r>
  <r>
    <s v="No"/>
    <x v="79"/>
    <x v="4"/>
    <s v="V002188"/>
    <x v="143"/>
    <s v="HDMH17-1040643"/>
    <x v="4"/>
    <n v="-2355605"/>
    <n v="2023"/>
    <n v="22392"/>
    <s v="2023-22392"/>
    <s v="2023-22392"/>
    <n v="2023"/>
    <s v="2023-22392"/>
    <s v="2023-22392"/>
  </r>
  <r>
    <s v="No"/>
    <x v="80"/>
    <x v="4"/>
    <s v="V002188"/>
    <x v="144"/>
    <s v="HDMH17-1040570"/>
    <x v="4"/>
    <n v="-528603"/>
    <n v="2023"/>
    <n v="22361"/>
    <s v="2023-22361"/>
    <s v="2023-22361"/>
    <n v="2023"/>
    <s v="2023-22361"/>
    <s v="2023-22361"/>
  </r>
  <r>
    <s v="No"/>
    <x v="81"/>
    <x v="4"/>
    <s v="V002188"/>
    <x v="145"/>
    <s v="HDMH17-1039912"/>
    <x v="4"/>
    <n v="-913220"/>
    <n v="2023"/>
    <n v="22226"/>
    <s v="2023-22226"/>
    <s v="2023-22226"/>
    <n v="2023"/>
    <s v="2023-22226"/>
    <s v="2023-22226"/>
  </r>
  <r>
    <s v="No"/>
    <x v="82"/>
    <x v="4"/>
    <s v="V002188"/>
    <x v="146"/>
    <s v="HDMH17-1039036"/>
    <x v="4"/>
    <n v="-2018578"/>
    <n v="2023"/>
    <n v="22133"/>
    <s v="2023-22133"/>
    <s v="2023-22133"/>
    <n v="2023"/>
    <s v="2023-22133"/>
    <s v="2023-22133"/>
  </r>
  <r>
    <s v="No"/>
    <x v="83"/>
    <x v="4"/>
    <s v="V002188"/>
    <x v="147"/>
    <s v="HDMH17-1038825"/>
    <x v="4"/>
    <n v="-1394422"/>
    <n v="2023"/>
    <n v="21968"/>
    <s v="2023-21968"/>
    <s v="2023-21968"/>
    <n v="2023"/>
    <s v="2023-21968"/>
    <s v="2023-21968"/>
  </r>
  <r>
    <s v="No"/>
    <x v="83"/>
    <x v="4"/>
    <s v="V002188"/>
    <x v="148"/>
    <s v="HDMH17-1041466"/>
    <x v="4"/>
    <n v="-1197801"/>
    <n v="2023"/>
    <n v="21093"/>
    <s v="2023-21093"/>
    <s v="2023-21093"/>
    <n v="2023"/>
    <s v="2023-21093"/>
    <s v="2023-21093"/>
  </r>
  <r>
    <s v="No"/>
    <x v="84"/>
    <x v="4"/>
    <s v="V002188"/>
    <x v="149"/>
    <s v="HDMH17-1038166"/>
    <x v="4"/>
    <n v="-726968"/>
    <n v="2023"/>
    <n v="20655"/>
    <s v="2023-20655"/>
    <s v="2023-20655"/>
    <n v="2023"/>
    <s v="2023-20655"/>
    <s v="2023-20655"/>
  </r>
  <r>
    <s v="No"/>
    <x v="85"/>
    <x v="4"/>
    <s v="V002188"/>
    <x v="150"/>
    <s v="HDMH17-1037686"/>
    <x v="4"/>
    <n v="-1745000"/>
    <n v="2023"/>
    <n v="20463"/>
    <s v="2023-20463"/>
    <s v="2023-20463"/>
    <n v="2023"/>
    <s v="2023-20463"/>
    <s v="2023-20463"/>
  </r>
  <r>
    <s v="No"/>
    <x v="85"/>
    <x v="4"/>
    <s v="V002188"/>
    <x v="151"/>
    <s v="HDMH17-1037338"/>
    <x v="4"/>
    <n v="-1199136"/>
    <n v="2023"/>
    <n v="20472"/>
    <s v="2023-20472"/>
    <s v="2023-20472"/>
    <n v="2023"/>
    <s v="2023-20472"/>
    <s v="2023-20472"/>
  </r>
  <r>
    <s v="No"/>
    <x v="86"/>
    <x v="4"/>
    <s v="V002188"/>
    <x v="152"/>
    <s v="HDMH17-1036196"/>
    <x v="4"/>
    <n v="-3200997"/>
    <n v="2023"/>
    <n v="19274"/>
    <s v="2023-19274"/>
    <s v="2023-19274"/>
    <n v="2023"/>
    <s v="2023-19274"/>
    <s v="2023-19274"/>
  </r>
  <r>
    <s v="No"/>
    <x v="87"/>
    <x v="4"/>
    <s v="V002188"/>
    <x v="153"/>
    <s v="HDMH17-1035412"/>
    <x v="4"/>
    <n v="-1250563"/>
    <n v="2023"/>
    <n v="19239"/>
    <s v="2023-19239"/>
    <s v="2023-19239"/>
    <n v="2023"/>
    <s v="2023-19239"/>
    <s v="2023-19239"/>
  </r>
  <r>
    <s v="No"/>
    <x v="87"/>
    <x v="4"/>
    <s v="V002188"/>
    <x v="154"/>
    <s v="HDMH17-1035809"/>
    <x v="4"/>
    <n v="-638678"/>
    <n v="2023"/>
    <n v="19242"/>
    <s v="2023-19242"/>
    <s v="2023-19242"/>
    <n v="2023"/>
    <s v="2023-19242"/>
    <s v="2023-19242"/>
  </r>
  <r>
    <s v="No"/>
    <x v="87"/>
    <x v="4"/>
    <s v="V002188"/>
    <x v="155"/>
    <s v="HDMH17-1035308"/>
    <x v="4"/>
    <n v="-1394338"/>
    <n v="2023"/>
    <n v="19245"/>
    <s v="2023-19245"/>
    <s v="2023-19245"/>
    <n v="2023"/>
    <s v="2023-19245"/>
    <s v="2023-19245"/>
  </r>
  <r>
    <s v="No"/>
    <x v="88"/>
    <x v="4"/>
    <s v="V002188"/>
    <x v="156"/>
    <s v="HDMH17-1036032"/>
    <x v="4"/>
    <n v="-1002162"/>
    <n v="2023"/>
    <n v="19139"/>
    <s v="2023-19139"/>
    <s v="2023-19139"/>
    <n v="2023"/>
    <s v="2023-19139"/>
    <s v="2023-19139"/>
  </r>
  <r>
    <s v="No"/>
    <x v="88"/>
    <x v="4"/>
    <s v="V002188"/>
    <x v="157"/>
    <s v="HDMH17-1034915"/>
    <x v="4"/>
    <n v="-713050"/>
    <n v="2023"/>
    <n v="19134"/>
    <s v="2023-19134"/>
    <s v="2023-19134"/>
    <n v="2023"/>
    <s v="2023-19134"/>
    <s v="2023-19134"/>
  </r>
  <r>
    <s v="No"/>
    <x v="88"/>
    <x v="4"/>
    <s v="V002188"/>
    <x v="158"/>
    <s v="HDMH17-1034405"/>
    <x v="4"/>
    <n v="-1288000"/>
    <n v="2023"/>
    <n v="19115"/>
    <s v="2023-19115"/>
    <s v="2023-19115"/>
    <n v="2023"/>
    <s v="2023-19115"/>
    <s v="2023-19115"/>
  </r>
  <r>
    <s v="No"/>
    <x v="88"/>
    <x v="4"/>
    <s v="V002188"/>
    <x v="159"/>
    <s v="HDMH17-1035627"/>
    <x v="4"/>
    <n v="-1152839"/>
    <n v="2023"/>
    <n v="19131"/>
    <s v="2023-19131"/>
    <s v="2023-19131"/>
    <n v="2023"/>
    <s v="2023-19131"/>
    <s v="2023-19131"/>
  </r>
  <r>
    <s v="No"/>
    <x v="89"/>
    <x v="5"/>
    <s v="V002188"/>
    <x v="160"/>
    <s v="DCAP17-0074981"/>
    <x v="5"/>
    <n v="239692"/>
    <n v="2023"/>
    <n v="239692"/>
    <s v="2023-239692"/>
    <e v="#N/A"/>
    <n v="2023"/>
    <s v="2023-239692"/>
    <s v="2023-239692"/>
  </r>
  <r>
    <s v="No"/>
    <x v="89"/>
    <x v="5"/>
    <s v="V002188"/>
    <x v="161"/>
    <s v="DCAP17-0074970"/>
    <x v="5"/>
    <n v="413657"/>
    <n v="2023"/>
    <n v="413657"/>
    <s v="2023-413657"/>
    <e v="#N/A"/>
    <n v="2023"/>
    <s v="2023-413657"/>
    <s v="2023-413657"/>
  </r>
  <r>
    <s v="No"/>
    <x v="90"/>
    <x v="5"/>
    <s v="V002188"/>
    <x v="162"/>
    <s v="DCAP17-0074890"/>
    <x v="5"/>
    <n v="2118119"/>
    <n v="2023"/>
    <n v="2118119"/>
    <s v="2023-2118119"/>
    <e v="#N/A"/>
    <n v="2023"/>
    <s v="2023-2118119"/>
    <s v="2023-2118119"/>
  </r>
  <r>
    <s v="No"/>
    <x v="90"/>
    <x v="5"/>
    <s v="V002188"/>
    <x v="163"/>
    <s v="HDMH17-1051973"/>
    <x v="5"/>
    <n v="-1099472"/>
    <n v="2023"/>
    <n v="31518"/>
    <s v="2023-31518"/>
    <s v="2023-31518"/>
    <n v="2023"/>
    <s v="2023-31518"/>
    <s v="2023-31518"/>
  </r>
  <r>
    <s v="No"/>
    <x v="91"/>
    <x v="5"/>
    <s v="V002188"/>
    <x v="164"/>
    <s v="HDMH17-1051794"/>
    <x v="5"/>
    <n v="-887084"/>
    <n v="2023"/>
    <n v="31420"/>
    <s v="2023-31420"/>
    <s v="2023-31420"/>
    <n v="2023"/>
    <s v="2023-31420"/>
    <s v="2023-31420"/>
  </r>
  <r>
    <s v="No"/>
    <x v="92"/>
    <x v="5"/>
    <s v="V002188"/>
    <x v="165"/>
    <s v="HDMH17-1051027"/>
    <x v="5"/>
    <n v="-1774168"/>
    <n v="2023"/>
    <n v="30959"/>
    <s v="2023-30959"/>
    <s v="2023-30959"/>
    <n v="2023"/>
    <s v="2023-30959"/>
    <s v="2023-30959"/>
  </r>
  <r>
    <s v="No"/>
    <x v="93"/>
    <x v="5"/>
    <s v="V002188"/>
    <x v="166"/>
    <s v="HDMH17-1050418"/>
    <x v="5"/>
    <n v="-1131838"/>
    <n v="2023"/>
    <n v="30071"/>
    <s v="2023-30071"/>
    <s v="2023-30071"/>
    <n v="2023"/>
    <s v="2023-30071"/>
    <s v="2023-30071"/>
  </r>
  <r>
    <s v="No"/>
    <x v="94"/>
    <x v="5"/>
    <s v="V002188"/>
    <x v="167"/>
    <s v="DCAP17-0074715"/>
    <x v="5"/>
    <n v="508878"/>
    <n v="2023"/>
    <n v="508878"/>
    <s v="2023-508878"/>
    <e v="#N/A"/>
    <n v="2023"/>
    <s v="2023-508878"/>
    <s v="2023-508878"/>
  </r>
  <r>
    <s v="No"/>
    <x v="95"/>
    <x v="5"/>
    <s v="V002188"/>
    <x v="168"/>
    <s v="HDMH17-1050053"/>
    <x v="5"/>
    <n v="-1404156"/>
    <n v="2023"/>
    <n v="29747"/>
    <s v="2023-29747"/>
    <s v="2023-29747"/>
    <n v="2023"/>
    <s v="2023-29747"/>
    <s v="2023-29747"/>
  </r>
  <r>
    <s v="No"/>
    <x v="96"/>
    <x v="5"/>
    <s v="V002188"/>
    <x v="169"/>
    <s v="HDMH17-1049333"/>
    <x v="5"/>
    <n v="-657919"/>
    <n v="2023"/>
    <n v="29676"/>
    <s v="2023-29676"/>
    <s v="2023-29676"/>
    <n v="2023"/>
    <s v="2023-29676"/>
    <s v="2023-29676"/>
  </r>
  <r>
    <s v="No"/>
    <x v="97"/>
    <x v="5"/>
    <s v="V002188"/>
    <x v="170"/>
    <s v="HDMH17-1048046"/>
    <x v="5"/>
    <n v="-1327148"/>
    <n v="2023"/>
    <n v="28344"/>
    <s v="2023-28344"/>
    <s v="2023-28344"/>
    <n v="2023"/>
    <s v="2023-28344"/>
    <s v="2023-28344"/>
  </r>
  <r>
    <s v="No"/>
    <x v="98"/>
    <x v="5"/>
    <s v="V002188"/>
    <x v="171"/>
    <s v="HDMH17-1047962"/>
    <x v="5"/>
    <n v="-899382"/>
    <n v="2023"/>
    <n v="28166"/>
    <s v="2023-28166"/>
    <s v="2023-28166"/>
    <n v="2023"/>
    <s v="2023-28166"/>
    <s v="2023-28166"/>
  </r>
  <r>
    <s v="No"/>
    <x v="98"/>
    <x v="5"/>
    <s v="V002188"/>
    <x v="172"/>
    <s v="HDMH17-1047856"/>
    <x v="5"/>
    <n v="-1280880"/>
    <n v="2023"/>
    <n v="28205"/>
    <s v="2023-28205"/>
    <s v="2023-28205"/>
    <n v="2023"/>
    <s v="2023-28205"/>
    <s v="2023-28205"/>
  </r>
  <r>
    <s v="No"/>
    <x v="99"/>
    <x v="5"/>
    <s v="V002188"/>
    <x v="173"/>
    <s v="HDMH17-1047453"/>
    <x v="5"/>
    <n v="-766418"/>
    <n v="2023"/>
    <n v="28059"/>
    <s v="2023-28059"/>
    <s v="2023-28059"/>
    <n v="2023"/>
    <s v="2023-28059"/>
    <s v="2023-28059"/>
  </r>
  <r>
    <s v="No"/>
    <x v="99"/>
    <x v="5"/>
    <s v="V002188"/>
    <x v="174"/>
    <s v="HDMH17-1047225"/>
    <x v="5"/>
    <n v="-1002166"/>
    <n v="2023"/>
    <n v="27996"/>
    <s v="2023-27996"/>
    <s v="2023-27996"/>
    <n v="2023"/>
    <s v="2023-27996"/>
    <s v="2023-27996"/>
  </r>
  <r>
    <s v="No"/>
    <x v="100"/>
    <x v="5"/>
    <s v="V002188"/>
    <x v="175"/>
    <s v="HDMH17-1046743"/>
    <x v="5"/>
    <n v="-734263"/>
    <n v="2023"/>
    <n v="26053"/>
    <s v="2023-26053"/>
    <s v="2023-26053"/>
    <n v="2023"/>
    <s v="2023-26053"/>
    <s v="2023-26053"/>
  </r>
  <r>
    <s v="No"/>
    <x v="101"/>
    <x v="6"/>
    <s v="V002188"/>
    <x v="176"/>
    <s v="DCAP17-0075457"/>
    <x v="6"/>
    <n v="3831370"/>
    <n v="2023"/>
    <n v="3831370"/>
    <s v="2023-3831370"/>
    <e v="#N/A"/>
    <n v="2023"/>
    <s v="2023-3831370"/>
    <s v="2023-3831370"/>
  </r>
  <r>
    <s v="No"/>
    <x v="101"/>
    <x v="6"/>
    <s v="V002188"/>
    <x v="177"/>
    <s v="HDMH17-1065334"/>
    <x v="6"/>
    <n v="-2263026"/>
    <n v="2023"/>
    <n v="37941"/>
    <s v="2023-37941"/>
    <s v="2023-37941"/>
    <n v="2023"/>
    <s v="2023-37941"/>
    <s v="2023-37941"/>
  </r>
  <r>
    <s v="No"/>
    <x v="101"/>
    <x v="6"/>
    <s v="V002188"/>
    <x v="178"/>
    <s v="HDMH17-1065548"/>
    <x v="6"/>
    <n v="-1188418"/>
    <n v="2023"/>
    <n v="37942"/>
    <s v="2023-37942"/>
    <s v="2023-37942"/>
    <n v="2023"/>
    <s v="2023-37942"/>
    <s v="2023-37942"/>
  </r>
  <r>
    <s v="No"/>
    <x v="101"/>
    <x v="6"/>
    <s v="V002188"/>
    <x v="179"/>
    <s v="HDMH17-1065469"/>
    <x v="6"/>
    <n v="-696973"/>
    <n v="2023"/>
    <n v="37940"/>
    <s v="2023-37940"/>
    <s v="2023-37940"/>
    <n v="2023"/>
    <s v="2023-37940"/>
    <s v="2023-37940"/>
  </r>
  <r>
    <s v="No"/>
    <x v="102"/>
    <x v="6"/>
    <s v="V002188"/>
    <x v="180"/>
    <s v="HDMH17-1065697"/>
    <x v="6"/>
    <n v="-988929"/>
    <n v="2023"/>
    <n v="37845"/>
    <s v="2023-37845"/>
    <s v="2023-37845"/>
    <n v="2023"/>
    <s v="2023-37845"/>
    <s v="2023-37845"/>
  </r>
  <r>
    <s v="No"/>
    <x v="103"/>
    <x v="6"/>
    <s v="V002188"/>
    <x v="181"/>
    <s v="DCAP17-0075340"/>
    <x v="6"/>
    <n v="768124"/>
    <n v="2023"/>
    <n v="768124"/>
    <s v="2023-768124"/>
    <e v="#N/A"/>
    <n v="2023"/>
    <s v="2023-768124"/>
    <s v="2023-768124"/>
  </r>
  <r>
    <s v="No"/>
    <x v="103"/>
    <x v="6"/>
    <s v="V002188"/>
    <x v="182"/>
    <s v="HDMH17-1063993"/>
    <x v="6"/>
    <n v="-2074842"/>
    <n v="2023"/>
    <n v="37696"/>
    <s v="2023-37696"/>
    <s v="2023-37696"/>
    <n v="2023"/>
    <s v="2023-37696"/>
    <s v="2023-37696"/>
  </r>
  <r>
    <s v="No"/>
    <x v="103"/>
    <x v="6"/>
    <s v="V002188"/>
    <x v="183"/>
    <s v="HDMH17-1064409"/>
    <x v="6"/>
    <n v="-1506094"/>
    <n v="2023"/>
    <n v="37697"/>
    <s v="2023-37697"/>
    <s v="2023-37697"/>
    <n v="2023"/>
    <s v="2023-37697"/>
    <s v="2023-37697"/>
  </r>
  <r>
    <s v="No"/>
    <x v="104"/>
    <x v="6"/>
    <s v="V002188"/>
    <x v="184"/>
    <s v="HDMH17-1064533"/>
    <x v="6"/>
    <n v="-1027521"/>
    <n v="2023"/>
    <n v="37594"/>
    <s v="2023-37594"/>
    <s v="2023-37594"/>
    <n v="2023"/>
    <s v="2023-37594"/>
    <s v="2023-37594"/>
  </r>
  <r>
    <s v="No"/>
    <x v="104"/>
    <x v="6"/>
    <s v="V002188"/>
    <x v="185"/>
    <s v="HDMH17-1063601"/>
    <x v="6"/>
    <n v="-1256323"/>
    <n v="2023"/>
    <n v="37596"/>
    <s v="2023-37596"/>
    <s v="2023-37596"/>
    <n v="2023"/>
    <s v="2023-37596"/>
    <s v="2023-37596"/>
  </r>
  <r>
    <s v="No"/>
    <x v="105"/>
    <x v="6"/>
    <s v="V002188"/>
    <x v="186"/>
    <s v="DCAP17-0075272"/>
    <x v="6"/>
    <n v="1368041"/>
    <n v="2023"/>
    <n v="1368041"/>
    <s v="2023-1368041"/>
    <e v="#N/A"/>
    <n v="2023"/>
    <s v="2023-1368041"/>
    <s v="2023-1368041"/>
  </r>
  <r>
    <s v="No"/>
    <x v="106"/>
    <x v="6"/>
    <s v="V002188"/>
    <x v="187"/>
    <s v="HDMH17-1061811"/>
    <x v="6"/>
    <n v="-1100000"/>
    <n v="2023"/>
    <n v="36307"/>
    <s v="2023-36307"/>
    <s v="2023-36307"/>
    <n v="2023"/>
    <s v="2023-36307"/>
    <s v="2023-36307"/>
  </r>
  <r>
    <s v="No"/>
    <x v="106"/>
    <x v="6"/>
    <s v="V002188"/>
    <x v="188"/>
    <s v="HDMH17-1061468"/>
    <x v="6"/>
    <n v="-726968"/>
    <n v="2023"/>
    <n v="36295"/>
    <s v="2023-36295"/>
    <s v="2023-36295"/>
    <n v="2023"/>
    <s v="2023-36295"/>
    <s v="2023-36295"/>
  </r>
  <r>
    <s v="No"/>
    <x v="106"/>
    <x v="6"/>
    <s v="V002188"/>
    <x v="189"/>
    <s v="DCAP17-0075240"/>
    <x v="6"/>
    <n v="1036904"/>
    <n v="2023"/>
    <n v="1036904"/>
    <s v="2023-1036904"/>
    <e v="#N/A"/>
    <n v="2023"/>
    <s v="2023-1036904"/>
    <s v="2023-1036904"/>
  </r>
  <r>
    <s v="No"/>
    <x v="107"/>
    <x v="6"/>
    <s v="V002188"/>
    <x v="190"/>
    <s v="HDMH17-1060768"/>
    <x v="6"/>
    <n v="-1096260"/>
    <n v="2023"/>
    <n v="36230"/>
    <s v="2023-36230"/>
    <s v="2023-36230"/>
    <n v="2023"/>
    <s v="2023-36230"/>
    <s v="2023-36230"/>
  </r>
  <r>
    <s v="No"/>
    <x v="108"/>
    <x v="6"/>
    <s v="V002188"/>
    <x v="191"/>
    <s v="HDMH17-1060454"/>
    <x v="6"/>
    <n v="-1693926"/>
    <n v="2023"/>
    <n v="36109"/>
    <s v="2023-36109"/>
    <s v="2023-36109"/>
    <n v="2023"/>
    <s v="2023-36109"/>
    <s v="2023-36109"/>
  </r>
  <r>
    <s v="No"/>
    <x v="109"/>
    <x v="6"/>
    <s v="V002188"/>
    <x v="192"/>
    <s v="HDMH17-1058935"/>
    <x v="6"/>
    <n v="-978831"/>
    <n v="2023"/>
    <n v="34742"/>
    <s v="2023-34742"/>
    <s v="2023-34742"/>
    <n v="2023"/>
    <s v="2023-34742"/>
    <s v="2023-34742"/>
  </r>
  <r>
    <s v="No"/>
    <x v="109"/>
    <x v="6"/>
    <s v="V002188"/>
    <x v="193"/>
    <s v="HDMH17-1058801"/>
    <x v="6"/>
    <n v="-1404156"/>
    <n v="2023"/>
    <n v="34745"/>
    <s v="2023-34745"/>
    <s v="2023-34745"/>
    <n v="2023"/>
    <s v="2023-34745"/>
    <s v="2023-34745"/>
  </r>
  <r>
    <s v="No"/>
    <x v="110"/>
    <x v="6"/>
    <s v="V002188"/>
    <x v="194"/>
    <s v="HDMH17-1056617"/>
    <x v="6"/>
    <n v="-1623435"/>
    <n v="2023"/>
    <n v="33276"/>
    <s v="2023-33276"/>
    <s v="2023-33276"/>
    <n v="2023"/>
    <s v="2023-33276"/>
    <s v="2023-33276"/>
  </r>
  <r>
    <s v="No"/>
    <x v="111"/>
    <x v="6"/>
    <s v="V002188"/>
    <x v="195"/>
    <s v="HDMH17-1056353"/>
    <x v="6"/>
    <n v="-1337459"/>
    <n v="2023"/>
    <n v="33235"/>
    <s v="2023-33235"/>
    <s v="2023-33235"/>
    <n v="2023"/>
    <s v="2023-33235"/>
    <s v="2023-33235"/>
  </r>
  <r>
    <s v="No"/>
    <x v="111"/>
    <x v="6"/>
    <s v="V002188"/>
    <x v="196"/>
    <s v="HDMH17-1055558"/>
    <x v="6"/>
    <n v="-581574"/>
    <n v="2023"/>
    <n v="33236"/>
    <s v="2023-33236"/>
    <s v="2023-33236"/>
    <n v="2023"/>
    <s v="2023-33236"/>
    <s v="2023-33236"/>
  </r>
  <r>
    <s v="No"/>
    <x v="112"/>
    <x v="6"/>
    <s v="V002188"/>
    <x v="197"/>
    <s v="HDMH17-1054593"/>
    <x v="6"/>
    <n v="-2146990"/>
    <n v="2023"/>
    <n v="33086"/>
    <s v="2023-33086"/>
    <s v="2023-33086"/>
    <n v="2023"/>
    <s v="2023-33086"/>
    <s v="2023-33086"/>
  </r>
  <r>
    <s v="No"/>
    <x v="112"/>
    <x v="6"/>
    <s v="V002188"/>
    <x v="198"/>
    <s v="HDMH17-1054665"/>
    <x v="6"/>
    <n v="-726968"/>
    <n v="2023"/>
    <n v="33065"/>
    <s v="2023-33065"/>
    <s v="2023-33065"/>
    <n v="2023"/>
    <s v="2023-33065"/>
    <s v="2023-33065"/>
  </r>
  <r>
    <s v="No"/>
    <x v="113"/>
    <x v="6"/>
    <s v="V002188"/>
    <x v="199"/>
    <s v="HDMH17-1054133"/>
    <x v="6"/>
    <n v="-627924"/>
    <n v="2023"/>
    <n v="32997"/>
    <s v="2023-32997"/>
    <s v="2023-32997"/>
    <n v="2023"/>
    <s v="2023-32997"/>
    <s v="2023-32997"/>
  </r>
  <r>
    <s v="No"/>
    <x v="114"/>
    <x v="7"/>
    <s v="V002188"/>
    <x v="200"/>
    <s v="HDMH17-1083505"/>
    <x v="7"/>
    <n v="-1234207"/>
    <n v="2024"/>
    <n v="47710"/>
    <s v="2024-47710"/>
    <e v="#N/A"/>
    <n v="2023"/>
    <s v="2023-47710"/>
    <s v="2023-47710"/>
  </r>
  <r>
    <s v="No"/>
    <x v="115"/>
    <x v="8"/>
    <s v="V002188"/>
    <x v="201"/>
    <s v="HDMH17-1082641"/>
    <x v="7"/>
    <n v="-1251667"/>
    <n v="2024"/>
    <n v="46792"/>
    <s v="2024-46792"/>
    <e v="#N/A"/>
    <n v="2023"/>
    <s v="2023-46792"/>
    <s v="2023-46792"/>
  </r>
  <r>
    <s v="No"/>
    <x v="116"/>
    <x v="7"/>
    <s v="V002188"/>
    <x v="202"/>
    <s v="HDMH17-1081367"/>
    <x v="7"/>
    <n v="-860043"/>
    <n v="2024"/>
    <n v="46766"/>
    <s v="2024-46766"/>
    <e v="#N/A"/>
    <n v="2023"/>
    <s v="2023-46766"/>
    <s v="2023-46766"/>
  </r>
  <r>
    <s v="No"/>
    <x v="117"/>
    <x v="7"/>
    <s v="V002188"/>
    <x v="203"/>
    <s v="HDMH17-1080214"/>
    <x v="7"/>
    <n v="-1166810"/>
    <n v="2024"/>
    <n v="45435"/>
    <s v="2024-45435"/>
    <e v="#N/A"/>
    <n v="2023"/>
    <s v="2023-45435"/>
    <s v="2023-45435"/>
  </r>
  <r>
    <s v="No"/>
    <x v="118"/>
    <x v="7"/>
    <s v="V002188"/>
    <x v="204"/>
    <s v="HDMH17-1077965"/>
    <x v="7"/>
    <n v="-644147"/>
    <n v="2024"/>
    <n v="45091"/>
    <s v="2024-45091"/>
    <e v="#N/A"/>
    <n v="2023"/>
    <s v="2023-45091"/>
    <s v="2023-45091"/>
  </r>
  <r>
    <s v="No"/>
    <x v="118"/>
    <x v="7"/>
    <s v="V002188"/>
    <x v="205"/>
    <s v="HDMH17-1077861"/>
    <x v="7"/>
    <n v="-1037984"/>
    <n v="2024"/>
    <n v="45110"/>
    <s v="2024-45110"/>
    <e v="#N/A"/>
    <n v="2023"/>
    <s v="2023-45110"/>
    <s v="2023-45110"/>
  </r>
  <r>
    <s v="No"/>
    <x v="119"/>
    <x v="7"/>
    <s v="V002188"/>
    <x v="206"/>
    <s v="HDMH17-1077315"/>
    <x v="7"/>
    <n v="-1379780"/>
    <n v="2024"/>
    <n v="44301"/>
    <s v="2024-44301"/>
    <e v="#N/A"/>
    <n v="2023"/>
    <s v="2023-44301"/>
    <s v="2023-44301"/>
  </r>
  <r>
    <s v="No"/>
    <x v="120"/>
    <x v="7"/>
    <s v="V002188"/>
    <x v="207"/>
    <s v="HDMH17-1075708"/>
    <x v="7"/>
    <n v="-1497377"/>
    <n v="2024"/>
    <n v="43831"/>
    <s v="2024-43831"/>
    <e v="#N/A"/>
    <n v="2023"/>
    <s v="2023-43831"/>
    <s v="2023-43831"/>
  </r>
  <r>
    <s v="No"/>
    <x v="121"/>
    <x v="7"/>
    <s v="V002188"/>
    <x v="208"/>
    <s v="HDMH17-1074415"/>
    <x v="7"/>
    <n v="-1684387"/>
    <n v="2024"/>
    <n v="42977"/>
    <s v="2024-42977"/>
    <e v="#N/A"/>
    <n v="2023"/>
    <s v="2023-42977"/>
    <s v="2023-42977"/>
  </r>
  <r>
    <s v="No"/>
    <x v="122"/>
    <x v="7"/>
    <s v="V002188"/>
    <x v="209"/>
    <s v="HDMH17-1074758"/>
    <x v="7"/>
    <n v="-1253491"/>
    <n v="2024"/>
    <n v="42462"/>
    <s v="2024-42462"/>
    <e v="#N/A"/>
    <n v="2023"/>
    <s v="2023-42462"/>
    <s v="2023-42462"/>
  </r>
  <r>
    <s v="No"/>
    <x v="123"/>
    <x v="7"/>
    <s v="V002188"/>
    <x v="210"/>
    <s v="HDMH17-1072799"/>
    <x v="7"/>
    <n v="-808073"/>
    <n v="2024"/>
    <n v="42237"/>
    <s v="2024-42237"/>
    <e v="#N/A"/>
    <n v="2023"/>
    <s v="2023-42237"/>
    <s v="2023-42237"/>
  </r>
  <r>
    <s v="No"/>
    <x v="123"/>
    <x v="7"/>
    <s v="V002188"/>
    <x v="211"/>
    <s v="HDMH17-1072960"/>
    <x v="7"/>
    <n v="-1576802"/>
    <n v="2024"/>
    <n v="42232"/>
    <s v="2024-42232"/>
    <e v="#N/A"/>
    <n v="2023"/>
    <s v="2023-42232"/>
    <s v="2023-42232"/>
  </r>
  <r>
    <s v="No"/>
    <x v="124"/>
    <x v="7"/>
    <s v="V002188"/>
    <x v="212"/>
    <s v="HDMH17-1072576"/>
    <x v="7"/>
    <n v="-680720"/>
    <n v="2024"/>
    <n v="42208"/>
    <s v="2024-42208"/>
    <e v="#N/A"/>
    <n v="2023"/>
    <s v="2023-42208"/>
    <s v="2023-42208"/>
  </r>
  <r>
    <s v="No"/>
    <x v="125"/>
    <x v="7"/>
    <s v="V002188"/>
    <x v="213"/>
    <s v="HDMH17-1071971"/>
    <x v="7"/>
    <n v="-1576569"/>
    <n v="2024"/>
    <n v="41824"/>
    <s v="2024-41824"/>
    <e v="#N/A"/>
    <n v="2023"/>
    <s v="2023-41824"/>
    <s v="2023-41824"/>
  </r>
  <r>
    <s v="No"/>
    <x v="126"/>
    <x v="7"/>
    <s v="V002188"/>
    <x v="214"/>
    <s v="HDMH17-1072475"/>
    <x v="7"/>
    <n v="-2256284"/>
    <n v="2024"/>
    <n v="40903"/>
    <s v="2024-40903"/>
    <e v="#N/A"/>
    <n v="2023"/>
    <s v="2023-40903"/>
    <s v="2023-40903"/>
  </r>
  <r>
    <s v="No"/>
    <x v="126"/>
    <x v="7"/>
    <s v="V002188"/>
    <x v="215"/>
    <s v="HDMH17-1070090"/>
    <x v="7"/>
    <n v="-1108431"/>
    <n v="2024"/>
    <n v="40885"/>
    <s v="2024-40885"/>
    <e v="#N/A"/>
    <n v="2023"/>
    <s v="2023-40885"/>
    <s v="2023-40885"/>
  </r>
  <r>
    <s v="No"/>
    <x v="127"/>
    <x v="7"/>
    <s v="V002188"/>
    <x v="216"/>
    <s v="HDMH17-1069322"/>
    <x v="7"/>
    <n v="-1600284"/>
    <n v="2024"/>
    <n v="40695"/>
    <s v="2024-40695"/>
    <e v="#N/A"/>
    <n v="2023"/>
    <s v="2023-40695"/>
    <s v="2023-40695"/>
  </r>
  <r>
    <s v="No"/>
    <x v="127"/>
    <x v="7"/>
    <s v="V002188"/>
    <x v="217"/>
    <s v="HDMH17-1070087"/>
    <x v="7"/>
    <n v="-1507732"/>
    <n v="2024"/>
    <n v="40668"/>
    <s v="2024-40668"/>
    <e v="#N/A"/>
    <n v="2023"/>
    <s v="2023-40668"/>
    <s v="2023-40668"/>
  </r>
  <r>
    <s v="No"/>
    <x v="128"/>
    <x v="7"/>
    <s v="V002188"/>
    <x v="218"/>
    <s v="HDMH17-1068345"/>
    <x v="7"/>
    <n v="-539741"/>
    <n v="2024"/>
    <n v="39673"/>
    <s v="2024-39673"/>
    <e v="#N/A"/>
    <n v="2023"/>
    <s v="2023-39673"/>
    <s v="2023-39673"/>
  </r>
  <r>
    <s v="No"/>
    <x v="129"/>
    <x v="7"/>
    <s v="V002188"/>
    <x v="219"/>
    <s v="HDMH17-1067317"/>
    <x v="7"/>
    <n v="-2275994"/>
    <n v="2024"/>
    <n v="39493"/>
    <s v="2024-39493"/>
    <e v="#N/A"/>
    <n v="2023"/>
    <s v="2023-39493"/>
    <s v="2023-39493"/>
  </r>
  <r>
    <s v="No"/>
    <x v="130"/>
    <x v="7"/>
    <s v="V002188"/>
    <x v="220"/>
    <s v="HDMH17-1067303"/>
    <x v="7"/>
    <n v="-82651"/>
    <n v="2024"/>
    <n v="39392"/>
    <s v="2024-39392"/>
    <e v="#N/A"/>
    <n v="2023"/>
    <s v="2023-39392"/>
    <s v="2023-39392"/>
  </r>
  <r>
    <s v="No"/>
    <x v="131"/>
    <x v="7"/>
    <s v="V002188"/>
    <x v="221"/>
    <s v="HDMH17-1066995"/>
    <x v="7"/>
    <n v="-1029458"/>
    <n v="2024"/>
    <n v="39302"/>
    <s v="2024-39302"/>
    <e v="#N/A"/>
    <n v="2023"/>
    <s v="2023-39302"/>
    <s v="2023-39302"/>
  </r>
  <r>
    <s v="No"/>
    <x v="131"/>
    <x v="7"/>
    <s v="V002188"/>
    <x v="222"/>
    <s v="HDMH17-1066617"/>
    <x v="7"/>
    <n v="-1152706"/>
    <n v="2024"/>
    <n v="39312"/>
    <s v="2024-39312"/>
    <e v="#N/A"/>
    <n v="2023"/>
    <s v="2023-39312"/>
    <s v="2023-39312"/>
  </r>
  <r>
    <s v="No"/>
    <x v="132"/>
    <x v="8"/>
    <s v="V002188"/>
    <x v="223"/>
    <s v="HDMH17-1097464"/>
    <x v="8"/>
    <n v="-860043"/>
    <n v="2024"/>
    <n v="54855"/>
    <s v="2024-54855"/>
    <e v="#N/A"/>
    <n v="2023"/>
    <s v="2023-54855"/>
    <s v="2023-54855"/>
  </r>
  <r>
    <s v="No"/>
    <x v="132"/>
    <x v="9"/>
    <s v="V002188"/>
    <x v="224"/>
    <s v="HDMH17-1097476"/>
    <x v="8"/>
    <n v="-472399"/>
    <n v="2024"/>
    <n v="54890"/>
    <s v="2024-54890"/>
    <e v="#N/A"/>
    <n v="2023"/>
    <s v="2023-54890"/>
    <s v="2023-54890"/>
  </r>
  <r>
    <s v="No"/>
    <x v="133"/>
    <x v="8"/>
    <s v="V002188"/>
    <x v="225"/>
    <s v="HDMH17-1096665"/>
    <x v="8"/>
    <n v="-752484"/>
    <n v="2024"/>
    <n v="54789"/>
    <s v="2024-54789"/>
    <e v="#N/A"/>
    <n v="2023"/>
    <s v="2023-54789"/>
    <s v="2023-54789"/>
  </r>
  <r>
    <s v="No"/>
    <x v="134"/>
    <x v="8"/>
    <s v="V002188"/>
    <x v="226"/>
    <s v="HDMH17-1095639"/>
    <x v="8"/>
    <n v="-1487203"/>
    <n v="2024"/>
    <n v="53380"/>
    <s v="2024-53380"/>
    <e v="#N/A"/>
    <n v="2023"/>
    <s v="2023-53380"/>
    <s v="2023-53380"/>
  </r>
  <r>
    <s v="No"/>
    <x v="134"/>
    <x v="8"/>
    <s v="V002188"/>
    <x v="227"/>
    <s v="HDMH17-1094561"/>
    <x v="8"/>
    <n v="-1163624"/>
    <n v="2024"/>
    <n v="53378"/>
    <s v="2024-53378"/>
    <e v="#N/A"/>
    <n v="2023"/>
    <s v="2023-53378"/>
    <s v="2023-53378"/>
  </r>
  <r>
    <s v="No"/>
    <x v="134"/>
    <x v="8"/>
    <s v="V002188"/>
    <x v="228"/>
    <s v="HDMH17-1094491"/>
    <x v="8"/>
    <n v="-215896"/>
    <n v="2024"/>
    <n v="53410"/>
    <s v="2024-53410"/>
    <e v="#N/A"/>
    <n v="2023"/>
    <s v="2023-53410"/>
    <s v="2023-53410"/>
  </r>
  <r>
    <s v="No"/>
    <x v="134"/>
    <x v="8"/>
    <s v="V002188"/>
    <x v="229"/>
    <s v="HDMH17-1094486"/>
    <x v="8"/>
    <n v="-1548580"/>
    <n v="2024"/>
    <n v="53384"/>
    <s v="2024-53384"/>
    <e v="#N/A"/>
    <n v="2023"/>
    <s v="2023-53384"/>
    <s v="2023-53384"/>
  </r>
  <r>
    <s v="No"/>
    <x v="135"/>
    <x v="8"/>
    <s v="V002188"/>
    <x v="230"/>
    <s v="HDMH17-1093990"/>
    <x v="8"/>
    <n v="-668555"/>
    <n v="2024"/>
    <n v="53296"/>
    <s v="2024-53296"/>
    <e v="#N/A"/>
    <n v="2023"/>
    <s v="2023-53296"/>
    <s v="2023-53296"/>
  </r>
  <r>
    <s v="No"/>
    <x v="136"/>
    <x v="8"/>
    <s v="V002188"/>
    <x v="231"/>
    <s v="HDMH17-1094937"/>
    <x v="8"/>
    <n v="-2429514"/>
    <n v="2024"/>
    <n v="53243"/>
    <s v="2024-53243"/>
    <e v="#N/A"/>
    <n v="2023"/>
    <s v="2023-53243"/>
    <s v="2023-53243"/>
  </r>
  <r>
    <s v="No"/>
    <x v="137"/>
    <x v="8"/>
    <s v="V002188"/>
    <x v="232"/>
    <s v="HDMH17-1092939"/>
    <x v="8"/>
    <n v="-717293"/>
    <n v="2024"/>
    <n v="53117"/>
    <s v="2024-53117"/>
    <e v="#N/A"/>
    <n v="2023"/>
    <s v="2023-53117"/>
    <s v="2023-53117"/>
  </r>
  <r>
    <s v="No"/>
    <x v="138"/>
    <x v="8"/>
    <s v="V002188"/>
    <x v="233"/>
    <s v="HDMH17-1092343"/>
    <x v="8"/>
    <n v="-1803092"/>
    <n v="2024"/>
    <n v="51715"/>
    <s v="2024-51715"/>
    <e v="#N/A"/>
    <n v="2023"/>
    <s v="2023-51715"/>
    <s v="2023-51715"/>
  </r>
  <r>
    <s v="No"/>
    <x v="139"/>
    <x v="8"/>
    <s v="V002188"/>
    <x v="234"/>
    <s v="HDMH17-1089817"/>
    <x v="8"/>
    <n v="-1506784"/>
    <n v="2024"/>
    <n v="50485"/>
    <s v="2024-50485"/>
    <e v="#N/A"/>
    <n v="2023"/>
    <s v="2023-50485"/>
    <s v="2023-50485"/>
  </r>
  <r>
    <s v="No"/>
    <x v="140"/>
    <x v="8"/>
    <s v="V002188"/>
    <x v="235"/>
    <s v="HDMH17-1088677"/>
    <x v="8"/>
    <n v="-870955"/>
    <n v="2024"/>
    <n v="49901"/>
    <s v="2024-49901"/>
    <e v="#N/A"/>
    <n v="2023"/>
    <s v="2023-49901"/>
    <s v="2023-49901"/>
  </r>
  <r>
    <s v="No"/>
    <x v="141"/>
    <x v="8"/>
    <s v="V002188"/>
    <x v="236"/>
    <s v="HDMH17-1090424"/>
    <x v="8"/>
    <n v="-1222659"/>
    <n v="2024"/>
    <n v="49845"/>
    <s v="2024-49845"/>
    <e v="#N/A"/>
    <n v="2023"/>
    <s v="2023-49845"/>
    <s v="2023-49845"/>
  </r>
  <r>
    <s v="No"/>
    <x v="142"/>
    <x v="8"/>
    <s v="V002188"/>
    <x v="237"/>
    <s v="HDMH17-1088255"/>
    <x v="8"/>
    <n v="-1044991"/>
    <n v="2024"/>
    <n v="49784"/>
    <s v="2024-49784"/>
    <e v="#N/A"/>
    <n v="2023"/>
    <s v="2023-49784"/>
    <s v="2023-49784"/>
  </r>
  <r>
    <s v="No"/>
    <x v="143"/>
    <x v="8"/>
    <s v="V002188"/>
    <x v="238"/>
    <s v="HDMH17-1087271"/>
    <x v="8"/>
    <n v="-514080"/>
    <n v="2024"/>
    <n v="49635"/>
    <s v="2024-49635"/>
    <e v="#N/A"/>
    <n v="2023"/>
    <s v="2023-49635"/>
    <s v="2023-49635"/>
  </r>
  <r>
    <s v="No"/>
    <x v="144"/>
    <x v="8"/>
    <s v="V002188"/>
    <x v="239"/>
    <s v="HDMH17-1086229"/>
    <x v="8"/>
    <n v="-1434586"/>
    <n v="2024"/>
    <n v="48518"/>
    <s v="2024-48518"/>
    <e v="#N/A"/>
    <n v="2023"/>
    <s v="2023-48518"/>
    <s v="2023-48518"/>
  </r>
  <r>
    <s v="No"/>
    <x v="144"/>
    <x v="8"/>
    <s v="V002188"/>
    <x v="240"/>
    <s v="HDMH17-1086511"/>
    <x v="8"/>
    <n v="-1405901"/>
    <n v="2024"/>
    <n v="48512"/>
    <s v="2024-48512"/>
    <e v="#N/A"/>
    <n v="2023"/>
    <s v="2023-48512"/>
    <s v="2023-48512"/>
  </r>
  <r>
    <s v="No"/>
    <x v="145"/>
    <x v="8"/>
    <s v="V002188"/>
    <x v="241"/>
    <s v="HDMH17-1085894"/>
    <x v="8"/>
    <n v="-1390692"/>
    <n v="2024"/>
    <n v="48444"/>
    <s v="2024-48444"/>
    <e v="#N/A"/>
    <n v="2023"/>
    <s v="2023-48444"/>
    <s v="2023-48444"/>
  </r>
  <r>
    <s v="No"/>
    <x v="146"/>
    <x v="8"/>
    <s v="V002188"/>
    <x v="242"/>
    <s v="HDMH17-1085265"/>
    <x v="8"/>
    <n v="-2332973"/>
    <n v="2024"/>
    <n v="48335"/>
    <s v="2024-48335"/>
    <e v="#N/A"/>
    <n v="2023"/>
    <s v="2023-48335"/>
    <s v="2023-48335"/>
  </r>
  <r>
    <s v="No"/>
    <x v="147"/>
    <x v="8"/>
    <s v="V002188"/>
    <x v="243"/>
    <s v="HDMH17-1084722"/>
    <x v="8"/>
    <n v="-2839204"/>
    <n v="2024"/>
    <n v="48322"/>
    <s v="2024-48322"/>
    <e v="#N/A"/>
    <n v="2023"/>
    <s v="2023-48322"/>
    <s v="2023-48322"/>
  </r>
  <r>
    <s v="No"/>
    <x v="147"/>
    <x v="8"/>
    <s v="V002188"/>
    <x v="244"/>
    <s v="HDMH17-1084659"/>
    <x v="8"/>
    <n v="-680720"/>
    <n v="2024"/>
    <n v="48247"/>
    <s v="2024-48247"/>
    <e v="#N/A"/>
    <n v="2023"/>
    <s v="2023-48247"/>
    <s v="2023-48247"/>
  </r>
  <r>
    <s v="No"/>
    <x v="148"/>
    <x v="8"/>
    <s v="V002188"/>
    <x v="245"/>
    <s v="HDMH17-1083305"/>
    <x v="8"/>
    <n v="-1004564"/>
    <n v="2024"/>
    <n v="47028"/>
    <s v="2024-47028"/>
    <e v="#N/A"/>
    <n v="2023"/>
    <s v="2023-47028"/>
    <s v="2023-47028"/>
  </r>
  <r>
    <s v="No"/>
    <x v="148"/>
    <x v="8"/>
    <s v="V002188"/>
    <x v="246"/>
    <s v="HDMH17-1082958"/>
    <x v="8"/>
    <n v="-978774"/>
    <n v="2024"/>
    <n v="46990"/>
    <s v="2024-46990"/>
    <e v="#N/A"/>
    <n v="2023"/>
    <s v="2023-46990"/>
    <s v="2023-46990"/>
  </r>
  <r>
    <s v="No"/>
    <x v="115"/>
    <x v="8"/>
    <s v="V002188"/>
    <x v="201"/>
    <s v="HDMH17-1082641"/>
    <x v="8"/>
    <n v="-673109"/>
    <n v="2024"/>
    <n v="46792"/>
    <s v="2024-46792"/>
    <e v="#N/A"/>
    <n v="2023"/>
    <s v="2023-46792"/>
    <s v="2023-46792"/>
  </r>
  <r>
    <s v="No"/>
    <x v="149"/>
    <x v="10"/>
    <s v="V002188"/>
    <x v="247"/>
    <s v="HDMH17-1105745"/>
    <x v="9"/>
    <n v="-468830"/>
    <n v="2024"/>
    <n v="59280"/>
    <s v="2024-59280"/>
    <e v="#N/A"/>
    <n v="2023"/>
    <s v="2023-59280"/>
    <s v="2023-59280"/>
  </r>
  <r>
    <s v="No"/>
    <x v="150"/>
    <x v="9"/>
    <s v="V002188"/>
    <x v="248"/>
    <s v="HDMH17-1105171"/>
    <x v="9"/>
    <n v="-1312481"/>
    <n v="2024"/>
    <n v="59136"/>
    <s v="2024-59136"/>
    <e v="#N/A"/>
    <n v="2023"/>
    <s v="2023-59136"/>
    <s v="2023-59136"/>
  </r>
  <r>
    <s v="No"/>
    <x v="150"/>
    <x v="9"/>
    <s v="V002188"/>
    <x v="249"/>
    <s v="HDMH17-1105177"/>
    <x v="9"/>
    <n v="-1312481"/>
    <n v="2024"/>
    <n v="59150"/>
    <s v="2024-59150"/>
    <e v="#N/A"/>
    <n v="2023"/>
    <s v="2023-59150"/>
    <s v="2023-59150"/>
  </r>
  <r>
    <s v="No"/>
    <x v="150"/>
    <x v="9"/>
    <s v="V002188"/>
    <x v="250"/>
    <s v="HDMH17-1105281"/>
    <x v="9"/>
    <n v="-1312481"/>
    <n v="2024"/>
    <n v="59138"/>
    <s v="2024-59138"/>
    <e v="#N/A"/>
    <n v="2023"/>
    <s v="2023-59138"/>
    <s v="2023-59138"/>
  </r>
  <r>
    <s v="No"/>
    <x v="150"/>
    <x v="9"/>
    <s v="V002188"/>
    <x v="251"/>
    <s v="HDMH17-1105174"/>
    <x v="9"/>
    <n v="-1312481"/>
    <n v="2024"/>
    <n v="59167"/>
    <s v="2024-59167"/>
    <e v="#N/A"/>
    <n v="2023"/>
    <s v="2023-59167"/>
    <s v="2023-59167"/>
  </r>
  <r>
    <s v="No"/>
    <x v="150"/>
    <x v="9"/>
    <s v="V002188"/>
    <x v="252"/>
    <s v="HDMH17-1105086"/>
    <x v="9"/>
    <n v="-428250"/>
    <n v="2024"/>
    <n v="59129"/>
    <s v="2024-59129"/>
    <e v="#N/A"/>
    <n v="2023"/>
    <s v="2023-59129"/>
    <s v="2023-59129"/>
  </r>
  <r>
    <s v="No"/>
    <x v="150"/>
    <x v="9"/>
    <s v="V002188"/>
    <x v="253"/>
    <s v="HDMH17-1104615"/>
    <x v="9"/>
    <n v="-1312481"/>
    <n v="2024"/>
    <n v="59161"/>
    <s v="2024-59161"/>
    <e v="#N/A"/>
    <n v="2023"/>
    <s v="2023-59161"/>
    <s v="2023-59161"/>
  </r>
  <r>
    <s v="No"/>
    <x v="150"/>
    <x v="9"/>
    <s v="V002188"/>
    <x v="254"/>
    <s v="HDMH17-1104847"/>
    <x v="9"/>
    <n v="-1312481"/>
    <n v="2024"/>
    <n v="59134"/>
    <s v="2024-59134"/>
    <e v="#N/A"/>
    <n v="2023"/>
    <s v="2023-59134"/>
    <s v="2023-59134"/>
  </r>
  <r>
    <s v="No"/>
    <x v="150"/>
    <x v="9"/>
    <s v="V002188"/>
    <x v="255"/>
    <s v="HDMH17-1104832"/>
    <x v="9"/>
    <n v="-1312481"/>
    <n v="2024"/>
    <n v="59135"/>
    <s v="2024-59135"/>
    <e v="#N/A"/>
    <n v="2023"/>
    <s v="2023-59135"/>
    <s v="2023-59135"/>
  </r>
  <r>
    <s v="No"/>
    <x v="150"/>
    <x v="9"/>
    <s v="V002188"/>
    <x v="256"/>
    <s v="HDMH17-1104826"/>
    <x v="9"/>
    <n v="-2046395"/>
    <n v="2024"/>
    <n v="59132"/>
    <s v="2024-59132"/>
    <e v="#N/A"/>
    <n v="2023"/>
    <s v="2023-59132"/>
    <s v="2023-59132"/>
  </r>
  <r>
    <s v="No"/>
    <x v="150"/>
    <x v="9"/>
    <s v="V002188"/>
    <x v="257"/>
    <s v="HDMH17-1104675"/>
    <x v="9"/>
    <n v="-1312481"/>
    <n v="2024"/>
    <n v="59133"/>
    <s v="2024-59133"/>
    <e v="#N/A"/>
    <n v="2023"/>
    <s v="2023-59133"/>
    <s v="2023-59133"/>
  </r>
  <r>
    <s v="No"/>
    <x v="150"/>
    <x v="9"/>
    <s v="V002188"/>
    <x v="258"/>
    <s v="HDMH17-1104817"/>
    <x v="9"/>
    <n v="-2046395"/>
    <n v="2024"/>
    <n v="59151"/>
    <s v="2024-59151"/>
    <e v="#N/A"/>
    <n v="2023"/>
    <s v="2023-59151"/>
    <s v="2023-59151"/>
  </r>
  <r>
    <s v="No"/>
    <x v="150"/>
    <x v="9"/>
    <s v="V002188"/>
    <x v="259"/>
    <s v="HDMH17-1104647"/>
    <x v="9"/>
    <n v="-1312481"/>
    <n v="2024"/>
    <n v="59155"/>
    <s v="2024-59155"/>
    <e v="#N/A"/>
    <n v="2023"/>
    <s v="2023-59155"/>
    <s v="2023-59155"/>
  </r>
  <r>
    <s v="No"/>
    <x v="150"/>
    <x v="9"/>
    <s v="V002188"/>
    <x v="260"/>
    <s v="HDMH17-1104686"/>
    <x v="9"/>
    <n v="-1312481"/>
    <n v="2024"/>
    <n v="59152"/>
    <s v="2024-59152"/>
    <e v="#N/A"/>
    <n v="2023"/>
    <s v="2023-59152"/>
    <s v="2023-59152"/>
  </r>
  <r>
    <s v="No"/>
    <x v="150"/>
    <x v="9"/>
    <s v="V002188"/>
    <x v="261"/>
    <s v="HDMH17-1104854"/>
    <x v="9"/>
    <n v="-1775866"/>
    <n v="2024"/>
    <n v="59131"/>
    <s v="2024-59131"/>
    <e v="#N/A"/>
    <n v="2023"/>
    <s v="2023-59131"/>
    <s v="2023-59131"/>
  </r>
  <r>
    <s v="No"/>
    <x v="150"/>
    <x v="9"/>
    <s v="V002188"/>
    <x v="262"/>
    <s v="HDMH17-1104846"/>
    <x v="9"/>
    <n v="-1775866"/>
    <n v="2024"/>
    <n v="59157"/>
    <s v="2024-59157"/>
    <e v="#N/A"/>
    <n v="2023"/>
    <s v="2023-59157"/>
    <s v="2023-59157"/>
  </r>
  <r>
    <s v="No"/>
    <x v="150"/>
    <x v="9"/>
    <s v="V002188"/>
    <x v="263"/>
    <s v="HDMH17-1104789"/>
    <x v="9"/>
    <n v="-1312481"/>
    <n v="2024"/>
    <n v="59130"/>
    <s v="2024-59130"/>
    <e v="#N/A"/>
    <n v="2023"/>
    <s v="2023-59130"/>
    <s v="2023-59130"/>
  </r>
  <r>
    <s v="No"/>
    <x v="150"/>
    <x v="9"/>
    <s v="V002188"/>
    <x v="264"/>
    <s v="HDMH17-1104634"/>
    <x v="9"/>
    <n v="-1312481"/>
    <n v="2024"/>
    <n v="59170"/>
    <s v="2024-59170"/>
    <e v="#N/A"/>
    <n v="2023"/>
    <s v="2023-59170"/>
    <s v="2023-59170"/>
  </r>
  <r>
    <s v="No"/>
    <x v="151"/>
    <x v="9"/>
    <s v="V002188"/>
    <x v="265"/>
    <s v="HDMH17-1104157"/>
    <x v="9"/>
    <n v="-1253491"/>
    <n v="2024"/>
    <n v="58912"/>
    <s v="2024-58912"/>
    <e v="#N/A"/>
    <n v="2023"/>
    <s v="2023-58912"/>
    <s v="2023-58912"/>
  </r>
  <r>
    <s v="No"/>
    <x v="151"/>
    <x v="9"/>
    <s v="V002188"/>
    <x v="266"/>
    <s v="HDMH17-1103736"/>
    <x v="9"/>
    <n v="-1103928"/>
    <n v="2024"/>
    <n v="58083"/>
    <s v="2024-58083"/>
    <e v="#N/A"/>
    <n v="2023"/>
    <s v="2023-58083"/>
    <s v="2023-58083"/>
  </r>
  <r>
    <s v="No"/>
    <x v="151"/>
    <x v="9"/>
    <s v="V002188"/>
    <x v="267"/>
    <s v="HDMH17-1103916"/>
    <x v="9"/>
    <n v="-1170262"/>
    <n v="2024"/>
    <n v="58060"/>
    <s v="2024-58060"/>
    <e v="#N/A"/>
    <n v="2023"/>
    <s v="2023-58060"/>
    <s v="2023-58060"/>
  </r>
  <r>
    <s v="No"/>
    <x v="152"/>
    <x v="9"/>
    <s v="V002188"/>
    <x v="268"/>
    <s v="HDMH17-1103292"/>
    <x v="9"/>
    <n v="-713750"/>
    <n v="2024"/>
    <n v="57882"/>
    <s v="2024-57882"/>
    <e v="#N/A"/>
    <n v="2023"/>
    <s v="2023-57882"/>
    <s v="2023-57882"/>
  </r>
  <r>
    <s v="No"/>
    <x v="152"/>
    <x v="9"/>
    <s v="V002188"/>
    <x v="269"/>
    <s v="HDMH17-1103433"/>
    <x v="9"/>
    <n v="-1361439"/>
    <n v="2024"/>
    <n v="57927"/>
    <s v="2024-57927"/>
    <e v="#N/A"/>
    <n v="2023"/>
    <s v="2023-57927"/>
    <s v="2023-57927"/>
  </r>
  <r>
    <s v="No"/>
    <x v="152"/>
    <x v="9"/>
    <s v="V002188"/>
    <x v="270"/>
    <s v="HDMH17-1103122"/>
    <x v="9"/>
    <n v="-1775866"/>
    <n v="2024"/>
    <n v="57900"/>
    <s v="2024-57900"/>
    <e v="#N/A"/>
    <n v="2023"/>
    <s v="2023-57900"/>
    <s v="2023-57900"/>
  </r>
  <r>
    <s v="No"/>
    <x v="152"/>
    <x v="9"/>
    <s v="V002188"/>
    <x v="271"/>
    <s v="HDMH17-1103205"/>
    <x v="9"/>
    <n v="-430021"/>
    <n v="2024"/>
    <n v="57914"/>
    <s v="2024-57914"/>
    <e v="#N/A"/>
    <n v="2023"/>
    <s v="2023-57914"/>
    <s v="2023-57914"/>
  </r>
  <r>
    <s v="No"/>
    <x v="153"/>
    <x v="9"/>
    <s v="V002188"/>
    <x v="272"/>
    <s v="HDMH17-1102843"/>
    <x v="9"/>
    <n v="-870955"/>
    <n v="2024"/>
    <n v="57831"/>
    <s v="2024-57831"/>
    <e v="#N/A"/>
    <n v="2023"/>
    <s v="2023-57831"/>
    <s v="2023-57831"/>
  </r>
  <r>
    <s v="No"/>
    <x v="154"/>
    <x v="9"/>
    <s v="V002188"/>
    <x v="273"/>
    <s v="HDMH17-1100811"/>
    <x v="9"/>
    <n v="-1095520"/>
    <n v="2024"/>
    <n v="56708"/>
    <s v="2024-56708"/>
    <e v="#N/A"/>
    <n v="2023"/>
    <s v="2023-56708"/>
    <s v="2023-56708"/>
  </r>
  <r>
    <s v="No"/>
    <x v="155"/>
    <x v="9"/>
    <s v="V002188"/>
    <x v="274"/>
    <s v="HDMH17-1100584"/>
    <x v="9"/>
    <n v="-613159"/>
    <n v="2024"/>
    <n v="56485"/>
    <s v="2024-56485"/>
    <e v="#N/A"/>
    <n v="2023"/>
    <s v="2023-56485"/>
    <s v="2023-56485"/>
  </r>
  <r>
    <s v="No"/>
    <x v="156"/>
    <x v="9"/>
    <s v="V002188"/>
    <x v="275"/>
    <s v="HDMH17-1099899"/>
    <x v="9"/>
    <n v="-788668"/>
    <n v="2024"/>
    <n v="56345"/>
    <s v="2024-56345"/>
    <e v="#N/A"/>
    <n v="2023"/>
    <s v="2023-56345"/>
    <s v="2023-56345"/>
  </r>
  <r>
    <s v="No"/>
    <x v="156"/>
    <x v="9"/>
    <s v="V002188"/>
    <x v="276"/>
    <s v="HDMH17-1100154"/>
    <x v="9"/>
    <n v="-1585224"/>
    <n v="2024"/>
    <n v="56343"/>
    <s v="2024-56343"/>
    <e v="#N/A"/>
    <n v="2023"/>
    <s v="2023-56343"/>
    <s v="2023-56343"/>
  </r>
  <r>
    <s v="No"/>
    <x v="156"/>
    <x v="9"/>
    <s v="V002188"/>
    <x v="277"/>
    <s v="HDMH17-1099849"/>
    <x v="9"/>
    <n v="-1410696"/>
    <n v="2024"/>
    <n v="56341"/>
    <s v="2024-56341"/>
    <e v="#N/A"/>
    <n v="2023"/>
    <s v="2023-56341"/>
    <s v="2023-56341"/>
  </r>
  <r>
    <s v="No"/>
    <x v="157"/>
    <x v="9"/>
    <s v="V002188"/>
    <x v="278"/>
    <s v="HDMH17-1099454"/>
    <x v="9"/>
    <n v="-430021"/>
    <n v="2024"/>
    <n v="56277"/>
    <s v="2024-56277"/>
    <e v="#N/A"/>
    <n v="2023"/>
    <s v="2023-56277"/>
    <s v="2023-56277"/>
  </r>
  <r>
    <s v="No"/>
    <x v="158"/>
    <x v="9"/>
    <s v="V002188"/>
    <x v="279"/>
    <s v="HDMH17-1098617"/>
    <x v="9"/>
    <n v="-729976"/>
    <n v="2024"/>
    <n v="55041"/>
    <s v="2024-55041"/>
    <e v="#N/A"/>
    <n v="2023"/>
    <s v="2023-55041"/>
    <s v="2023-55041"/>
  </r>
  <r>
    <s v="No"/>
    <x v="132"/>
    <x v="9"/>
    <s v="V002188"/>
    <x v="280"/>
    <s v="HDMH17-1097318"/>
    <x v="9"/>
    <n v="-1841346"/>
    <n v="2024"/>
    <n v="54857"/>
    <s v="2024-54857"/>
    <e v="#N/A"/>
    <n v="2023"/>
    <s v="2023-54857"/>
    <s v="2023-54857"/>
  </r>
  <r>
    <s v="No"/>
    <x v="132"/>
    <x v="9"/>
    <s v="V002188"/>
    <x v="224"/>
    <s v="HDMH17-1097476"/>
    <x v="9"/>
    <n v="-461179"/>
    <n v="2024"/>
    <n v="54890"/>
    <s v="2024-54890"/>
    <e v="#N/A"/>
    <n v="2023"/>
    <s v="2023-54890"/>
    <s v="2023-54890"/>
  </r>
  <r>
    <s v="No"/>
    <x v="159"/>
    <x v="9"/>
    <s v="V002188"/>
    <x v="281"/>
    <s v="HDMH17-1089122"/>
    <x v="9"/>
    <n v="-1102682"/>
    <n v="2024"/>
    <n v="49958"/>
    <s v="2024-49958"/>
    <e v="#N/A"/>
    <n v="2023"/>
    <s v="2023-49958"/>
    <s v="2023-49958"/>
  </r>
  <r>
    <s v="No"/>
    <x v="159"/>
    <x v="9"/>
    <s v="V002188"/>
    <x v="282"/>
    <s v="HDMH17-1089340"/>
    <x v="9"/>
    <n v="-537970"/>
    <n v="2024"/>
    <n v="49981"/>
    <s v="2024-49981"/>
    <e v="#N/A"/>
    <n v="2023"/>
    <s v="2023-49981"/>
    <s v="2023-49981"/>
  </r>
  <r>
    <s v="No"/>
    <x v="144"/>
    <x v="9"/>
    <s v="V002188"/>
    <x v="283"/>
    <s v="HDMH17-1086338"/>
    <x v="9"/>
    <n v="-1735266"/>
    <n v="2024"/>
    <n v="48539"/>
    <s v="2024-48539"/>
    <e v="#N/A"/>
    <n v="2023"/>
    <s v="2023-48539"/>
    <s v="2023-48539"/>
  </r>
  <r>
    <s v="No"/>
    <x v="145"/>
    <x v="9"/>
    <s v="V002188"/>
    <x v="284"/>
    <s v="DCAP17-0076114"/>
    <x v="9"/>
    <n v="101534"/>
    <n v="2024"/>
    <n v="101534"/>
    <s v="2024-101534"/>
    <e v="#N/A"/>
    <n v="2023"/>
    <s v="2023-101534"/>
    <s v="2023-101534"/>
  </r>
  <r>
    <s v="No"/>
    <x v="147"/>
    <x v="9"/>
    <s v="V002188"/>
    <x v="285"/>
    <s v="HDMH17-1084710"/>
    <x v="9"/>
    <n v="-1140502"/>
    <n v="2024"/>
    <n v="48274"/>
    <s v="2024-48274"/>
    <e v="#N/A"/>
    <n v="2023"/>
    <s v="2023-48274"/>
    <s v="2023-48274"/>
  </r>
  <r>
    <s v="No"/>
    <x v="114"/>
    <x v="9"/>
    <s v="V002188"/>
    <x v="286"/>
    <s v="HDMH17-1083531"/>
    <x v="9"/>
    <n v="-794254"/>
    <n v="2024"/>
    <n v="47778"/>
    <s v="2024-47778"/>
    <e v="#N/A"/>
    <n v="2023"/>
    <s v="2023-47778"/>
    <s v="2023-47778"/>
  </r>
  <r>
    <s v="No"/>
    <x v="160"/>
    <x v="9"/>
    <s v="V002188"/>
    <x v="287"/>
    <s v="HDMH17-1079862"/>
    <x v="9"/>
    <n v="-895849"/>
    <n v="2024"/>
    <n v="45486"/>
    <s v="2024-45486"/>
    <e v="#N/A"/>
    <n v="2023"/>
    <s v="2023-45486"/>
    <s v="2023-45486"/>
  </r>
  <r>
    <s v="No"/>
    <x v="161"/>
    <x v="9"/>
    <s v="V002188"/>
    <x v="288"/>
    <s v="HDMH17-1077110"/>
    <x v="9"/>
    <n v="-323844"/>
    <n v="2024"/>
    <n v="44024"/>
    <s v="2024-44024"/>
    <e v="#N/A"/>
    <n v="2023"/>
    <s v="2023-44024"/>
    <s v="2023-44024"/>
  </r>
  <r>
    <s v="No"/>
    <x v="162"/>
    <x v="9"/>
    <s v="V002188"/>
    <x v="289"/>
    <s v="HDMH17-1076680"/>
    <x v="9"/>
    <n v="-308448"/>
    <n v="2024"/>
    <n v="43943"/>
    <s v="2024-43943"/>
    <e v="#N/A"/>
    <n v="2023"/>
    <s v="2023-43943"/>
    <s v="2023-43943"/>
  </r>
  <r>
    <s v="No"/>
    <x v="125"/>
    <x v="9"/>
    <s v="V002188"/>
    <x v="290"/>
    <s v="HDMH17-1072639"/>
    <x v="9"/>
    <n v="-1383070"/>
    <n v="2024"/>
    <n v="41836"/>
    <s v="2024-41836"/>
    <e v="#N/A"/>
    <n v="2023"/>
    <s v="2023-41836"/>
    <s v="2023-41836"/>
  </r>
  <r>
    <s v="No"/>
    <x v="163"/>
    <x v="9"/>
    <s v="V002188"/>
    <x v="291"/>
    <s v="HDMH17-1070540"/>
    <x v="9"/>
    <n v="-1075939"/>
    <n v="2024"/>
    <n v="40975"/>
    <s v="2024-40975"/>
    <e v="#N/A"/>
    <n v="2023"/>
    <s v="2023-40975"/>
    <s v="2023-40975"/>
  </r>
  <r>
    <s v="No"/>
    <x v="73"/>
    <x v="9"/>
    <s v="V002188"/>
    <x v="123"/>
    <s v="CTN17-0010225"/>
    <x v="9"/>
    <n v="112815"/>
    <n v="2024"/>
    <n v="112815"/>
    <s v="2024-112815"/>
    <e v="#N/A"/>
    <n v="2023"/>
    <s v="2023-112815"/>
    <s v="2023-112815"/>
  </r>
  <r>
    <s v="No"/>
    <x v="164"/>
    <x v="9"/>
    <s v="V002188"/>
    <x v="123"/>
    <s v="CTN17-0010100"/>
    <x v="9"/>
    <n v="258609"/>
    <n v="2024"/>
    <n v="0"/>
    <s v="2024-0"/>
    <e v="#N/A"/>
    <n v="1900"/>
    <s v="1900-0"/>
    <e v="#N/A"/>
  </r>
  <r>
    <s v="No"/>
    <x v="164"/>
    <x v="9"/>
    <s v="V002188"/>
    <x v="123"/>
    <s v="CTN17-0010026"/>
    <x v="9"/>
    <n v="225628"/>
    <n v="2024"/>
    <n v="0"/>
    <s v="2024-0"/>
    <e v="#N/A"/>
    <n v="1900"/>
    <s v="1900-0"/>
    <e v="#N/A"/>
  </r>
  <r>
    <s v="No"/>
    <x v="165"/>
    <x v="11"/>
    <s v="V002188"/>
    <x v="292"/>
    <s v="HDMH17-1117692"/>
    <x v="10"/>
    <n v="-1005202"/>
    <n v="2024"/>
    <n v="65157"/>
    <s v="2024-65157"/>
    <e v="#N/A"/>
    <n v="2023"/>
    <s v="2023-65157"/>
    <s v="2023-65157"/>
  </r>
  <r>
    <s v="No"/>
    <x v="165"/>
    <x v="10"/>
    <s v="V002188"/>
    <x v="293"/>
    <s v="DCAP17-0077323"/>
    <x v="10"/>
    <n v="385711"/>
    <n v="2024"/>
    <n v="385711"/>
    <s v="2024-385711"/>
    <e v="#N/A"/>
    <n v="2023"/>
    <s v="2023-385711"/>
    <s v="2023-385711"/>
  </r>
  <r>
    <s v="No"/>
    <x v="166"/>
    <x v="10"/>
    <s v="V002188"/>
    <x v="294"/>
    <s v="HDMH17-1116340"/>
    <x v="10"/>
    <n v="-1253491"/>
    <n v="2024"/>
    <n v="65119"/>
    <s v="2024-65119"/>
    <e v="#N/A"/>
    <n v="2023"/>
    <s v="2023-65119"/>
    <s v="2023-65119"/>
  </r>
  <r>
    <s v="No"/>
    <x v="166"/>
    <x v="10"/>
    <s v="V002188"/>
    <x v="295"/>
    <s v="DCAP17-0077299"/>
    <x v="10"/>
    <n v="250668"/>
    <n v="2024"/>
    <n v="250668"/>
    <s v="2024-250668"/>
    <e v="#N/A"/>
    <n v="2023"/>
    <s v="2023-250668"/>
    <s v="2023-250668"/>
  </r>
  <r>
    <s v="No"/>
    <x v="166"/>
    <x v="10"/>
    <s v="V002188"/>
    <x v="296"/>
    <s v="DCAP17-0077282"/>
    <x v="10"/>
    <n v="596215"/>
    <n v="2024"/>
    <n v="596215"/>
    <s v="2024-596215"/>
    <e v="#N/A"/>
    <n v="2023"/>
    <s v="2023-596215"/>
    <s v="2023-596215"/>
  </r>
  <r>
    <s v="No"/>
    <x v="166"/>
    <x v="10"/>
    <s v="V002188"/>
    <x v="297"/>
    <s v="DCAP17-0077284"/>
    <x v="10"/>
    <n v="289283"/>
    <n v="2024"/>
    <n v="289283"/>
    <s v="2024-289283"/>
    <e v="#N/A"/>
    <n v="2023"/>
    <s v="2023-289283"/>
    <s v="2023-289283"/>
  </r>
  <r>
    <s v="No"/>
    <x v="167"/>
    <x v="10"/>
    <s v="V002188"/>
    <x v="298"/>
    <s v="HDMH17-1117413"/>
    <x v="10"/>
    <n v="-1303198"/>
    <n v="2024"/>
    <n v="65086"/>
    <s v="2024-65086"/>
    <e v="#N/A"/>
    <n v="2023"/>
    <s v="2023-65086"/>
    <s v="2023-65086"/>
  </r>
  <r>
    <s v="No"/>
    <x v="168"/>
    <x v="10"/>
    <s v="V002188"/>
    <x v="299"/>
    <s v="HDMH17-1115650"/>
    <x v="10"/>
    <n v="-293544"/>
    <n v="2024"/>
    <n v="63849"/>
    <s v="2024-63849"/>
    <e v="#N/A"/>
    <n v="2023"/>
    <s v="2023-63849"/>
    <s v="2023-63849"/>
  </r>
  <r>
    <s v="No"/>
    <x v="169"/>
    <x v="10"/>
    <s v="V002188"/>
    <x v="300"/>
    <s v="HDMH17-1114600"/>
    <x v="10"/>
    <n v="-537970"/>
    <n v="2024"/>
    <n v="63724"/>
    <s v="2024-63724"/>
    <e v="#N/A"/>
    <n v="2023"/>
    <s v="2023-63724"/>
    <s v="2023-63724"/>
  </r>
  <r>
    <s v="No"/>
    <x v="170"/>
    <x v="10"/>
    <s v="V002188"/>
    <x v="301"/>
    <s v="HDMH17-1114144"/>
    <x v="10"/>
    <n v="-665323"/>
    <n v="2024"/>
    <n v="63649"/>
    <s v="2024-63649"/>
    <e v="#N/A"/>
    <n v="2023"/>
    <s v="2023-63649"/>
    <s v="2023-63649"/>
  </r>
  <r>
    <s v="No"/>
    <x v="171"/>
    <x v="10"/>
    <s v="V002188"/>
    <x v="302"/>
    <s v="DCAP17-0077165"/>
    <x v="10"/>
    <n v="127256"/>
    <n v="2024"/>
    <n v="127256"/>
    <s v="2024-127256"/>
    <e v="#N/A"/>
    <n v="2023"/>
    <s v="2023-127256"/>
    <s v="2023-127256"/>
  </r>
  <r>
    <s v="No"/>
    <x v="172"/>
    <x v="10"/>
    <s v="V002188"/>
    <x v="303"/>
    <s v="HDMH17-1113444"/>
    <x v="10"/>
    <n v="-2431563"/>
    <n v="2024"/>
    <n v="63545"/>
    <s v="2024-63545"/>
    <e v="#N/A"/>
    <n v="2023"/>
    <s v="2023-63545"/>
    <s v="2023-63545"/>
  </r>
  <r>
    <s v="No"/>
    <x v="172"/>
    <x v="10"/>
    <s v="V002188"/>
    <x v="304"/>
    <s v="HDMH17-1113324"/>
    <x v="10"/>
    <n v="-1253491"/>
    <n v="2024"/>
    <n v="63562"/>
    <s v="2024-63562"/>
    <e v="#N/A"/>
    <n v="2023"/>
    <s v="2023-63562"/>
    <s v="2023-63562"/>
  </r>
  <r>
    <s v="No"/>
    <x v="172"/>
    <x v="10"/>
    <s v="V002188"/>
    <x v="305"/>
    <s v="HDMH17-1113357"/>
    <x v="10"/>
    <n v="-1584965"/>
    <n v="2024"/>
    <n v="63561"/>
    <s v="2024-63561"/>
    <e v="#N/A"/>
    <n v="2023"/>
    <s v="2023-63561"/>
    <s v="2023-63561"/>
  </r>
  <r>
    <s v="No"/>
    <x v="173"/>
    <x v="10"/>
    <s v="V002188"/>
    <x v="306"/>
    <s v="HDMH17-1112882"/>
    <x v="10"/>
    <n v="-880632"/>
    <n v="2024"/>
    <n v="63378"/>
    <s v="2024-63378"/>
    <e v="#N/A"/>
    <n v="2023"/>
    <s v="2023-63378"/>
    <s v="2023-63378"/>
  </r>
  <r>
    <s v="No"/>
    <x v="173"/>
    <x v="10"/>
    <s v="V002188"/>
    <x v="307"/>
    <s v="HDMH17-1113047"/>
    <x v="10"/>
    <n v="-587088"/>
    <n v="2024"/>
    <n v="63382"/>
    <s v="2024-63382"/>
    <e v="#N/A"/>
    <n v="2023"/>
    <s v="2023-63382"/>
    <s v="2023-63382"/>
  </r>
  <r>
    <s v="No"/>
    <x v="173"/>
    <x v="10"/>
    <s v="V002188"/>
    <x v="308"/>
    <s v="HDMH17-1112829"/>
    <x v="10"/>
    <n v="-587088"/>
    <n v="2024"/>
    <n v="63381"/>
    <s v="2024-63381"/>
    <e v="#N/A"/>
    <n v="2023"/>
    <s v="2023-63381"/>
    <s v="2023-63381"/>
  </r>
  <r>
    <s v="No"/>
    <x v="173"/>
    <x v="10"/>
    <s v="V002188"/>
    <x v="309"/>
    <s v="HDMH17-1112864"/>
    <x v="10"/>
    <n v="-587088"/>
    <n v="2024"/>
    <n v="63383"/>
    <s v="2024-63383"/>
    <e v="#N/A"/>
    <n v="2023"/>
    <s v="2023-63383"/>
    <s v="2023-63383"/>
  </r>
  <r>
    <s v="No"/>
    <x v="173"/>
    <x v="10"/>
    <s v="V002188"/>
    <x v="310"/>
    <s v="HDMH17-1114482"/>
    <x v="10"/>
    <n v="-276286"/>
    <n v="2024"/>
    <n v="63379"/>
    <s v="2024-63379"/>
    <e v="#N/A"/>
    <n v="2023"/>
    <s v="2023-63379"/>
    <s v="2023-63379"/>
  </r>
  <r>
    <s v="No"/>
    <x v="173"/>
    <x v="10"/>
    <s v="V002188"/>
    <x v="311"/>
    <s v="HDMH17-1113566"/>
    <x v="10"/>
    <n v="-587088"/>
    <n v="2024"/>
    <n v="63419"/>
    <s v="2024-63419"/>
    <e v="#N/A"/>
    <n v="2023"/>
    <s v="2023-63419"/>
    <s v="2023-63419"/>
  </r>
  <r>
    <s v="No"/>
    <x v="173"/>
    <x v="10"/>
    <s v="V002188"/>
    <x v="312"/>
    <s v="HDMH17-1113924"/>
    <x v="10"/>
    <n v="-587088"/>
    <n v="2024"/>
    <n v="63385"/>
    <s v="2024-63385"/>
    <e v="#N/A"/>
    <n v="2023"/>
    <s v="2023-63385"/>
    <s v="2023-63385"/>
  </r>
  <r>
    <s v="No"/>
    <x v="173"/>
    <x v="10"/>
    <s v="V002188"/>
    <x v="313"/>
    <s v="HDMH17-1112807"/>
    <x v="10"/>
    <n v="-853230"/>
    <n v="2024"/>
    <n v="63412"/>
    <s v="2024-63412"/>
    <e v="#N/A"/>
    <n v="2023"/>
    <s v="2023-63412"/>
    <s v="2023-63412"/>
  </r>
  <r>
    <s v="No"/>
    <x v="173"/>
    <x v="10"/>
    <s v="V002188"/>
    <x v="314"/>
    <s v="HDMH17-1112979"/>
    <x v="10"/>
    <n v="-587088"/>
    <n v="2024"/>
    <n v="63384"/>
    <s v="2024-63384"/>
    <e v="#N/A"/>
    <n v="2023"/>
    <s v="2023-63384"/>
    <s v="2023-63384"/>
  </r>
  <r>
    <s v="No"/>
    <x v="173"/>
    <x v="10"/>
    <s v="V002188"/>
    <x v="315"/>
    <s v="HDMH17-1112869"/>
    <x v="10"/>
    <n v="-880632"/>
    <n v="2024"/>
    <n v="63399"/>
    <s v="2024-63399"/>
    <e v="#N/A"/>
    <n v="2023"/>
    <s v="2023-63399"/>
    <s v="2023-63399"/>
  </r>
  <r>
    <s v="No"/>
    <x v="173"/>
    <x v="10"/>
    <s v="V002188"/>
    <x v="316"/>
    <s v="HDMH17-1113527"/>
    <x v="10"/>
    <n v="-587088"/>
    <n v="2024"/>
    <n v="63400"/>
    <s v="2024-63400"/>
    <e v="#N/A"/>
    <n v="2023"/>
    <s v="2023-63400"/>
    <s v="2023-63400"/>
  </r>
  <r>
    <s v="No"/>
    <x v="173"/>
    <x v="10"/>
    <s v="V002188"/>
    <x v="317"/>
    <s v="HDMH17-1112887"/>
    <x v="10"/>
    <n v="-587088"/>
    <n v="2024"/>
    <n v="63380"/>
    <s v="2024-63380"/>
    <e v="#N/A"/>
    <n v="2023"/>
    <s v="2023-63380"/>
    <s v="2023-63380"/>
  </r>
  <r>
    <s v="No"/>
    <x v="174"/>
    <x v="10"/>
    <s v="V002188"/>
    <x v="318"/>
    <s v="HDMH17-1112808"/>
    <x v="10"/>
    <n v="-587088"/>
    <n v="2024"/>
    <n v="63090"/>
    <s v="2024-63090"/>
    <e v="#N/A"/>
    <n v="2023"/>
    <s v="2023-63090"/>
    <s v="2023-63090"/>
  </r>
  <r>
    <s v="No"/>
    <x v="174"/>
    <x v="10"/>
    <s v="V002188"/>
    <x v="319"/>
    <s v="HDMH17-1112752"/>
    <x v="10"/>
    <n v="-587088"/>
    <n v="2024"/>
    <n v="63093"/>
    <s v="2024-63093"/>
    <e v="#N/A"/>
    <n v="2023"/>
    <s v="2023-63093"/>
    <s v="2023-63093"/>
  </r>
  <r>
    <s v="No"/>
    <x v="174"/>
    <x v="10"/>
    <s v="V002188"/>
    <x v="320"/>
    <s v="HDMH17-1112545"/>
    <x v="10"/>
    <n v="-587088"/>
    <n v="2024"/>
    <n v="63097"/>
    <s v="2024-63097"/>
    <e v="#N/A"/>
    <n v="2023"/>
    <s v="2023-63097"/>
    <s v="2023-63097"/>
  </r>
  <r>
    <s v="No"/>
    <x v="174"/>
    <x v="10"/>
    <s v="V002188"/>
    <x v="321"/>
    <s v="HDMH17-1113062"/>
    <x v="10"/>
    <n v="-293544"/>
    <n v="2024"/>
    <n v="63094"/>
    <s v="2024-63094"/>
    <e v="#N/A"/>
    <n v="2023"/>
    <s v="2023-63094"/>
    <s v="2023-63094"/>
  </r>
  <r>
    <s v="No"/>
    <x v="174"/>
    <x v="10"/>
    <s v="V002188"/>
    <x v="322"/>
    <s v="HDMH17-1112613"/>
    <x v="10"/>
    <n v="-587088"/>
    <n v="2024"/>
    <n v="62393"/>
    <s v="2024-62393"/>
    <e v="#N/A"/>
    <n v="2023"/>
    <s v="2023-62393"/>
    <s v="2023-62393"/>
  </r>
  <r>
    <s v="No"/>
    <x v="175"/>
    <x v="10"/>
    <s v="V002188"/>
    <x v="323"/>
    <s v="HDMH17-1111813"/>
    <x v="10"/>
    <n v="-1134253"/>
    <n v="2024"/>
    <n v="62199"/>
    <s v="2024-62199"/>
    <e v="#N/A"/>
    <n v="2023"/>
    <s v="2023-62199"/>
    <s v="2023-62199"/>
  </r>
  <r>
    <s v="No"/>
    <x v="176"/>
    <x v="10"/>
    <s v="V002188"/>
    <x v="324"/>
    <s v="HDMH17-1111005"/>
    <x v="10"/>
    <n v="-576353"/>
    <n v="2024"/>
    <n v="62099"/>
    <s v="2024-62099"/>
    <e v="#N/A"/>
    <n v="2023"/>
    <s v="2023-62099"/>
    <s v="2023-62099"/>
  </r>
  <r>
    <s v="No"/>
    <x v="177"/>
    <x v="10"/>
    <s v="V002188"/>
    <x v="325"/>
    <s v="HDMH17-1110801"/>
    <x v="10"/>
    <n v="-884976"/>
    <n v="2024"/>
    <n v="62013"/>
    <s v="2024-62013"/>
    <e v="#N/A"/>
    <n v="2023"/>
    <s v="2023-62013"/>
    <s v="2023-62013"/>
  </r>
  <r>
    <s v="No"/>
    <x v="178"/>
    <x v="10"/>
    <s v="V002188"/>
    <x v="326"/>
    <s v="HDMH17-1109610"/>
    <x v="10"/>
    <n v="-1045146"/>
    <n v="2024"/>
    <n v="61110"/>
    <s v="2024-61110"/>
    <e v="#N/A"/>
    <n v="2023"/>
    <s v="2023-61110"/>
    <s v="2023-61110"/>
  </r>
  <r>
    <s v="No"/>
    <x v="179"/>
    <x v="10"/>
    <s v="V002188"/>
    <x v="327"/>
    <s v="HDMH17-1109051"/>
    <x v="10"/>
    <n v="-514080"/>
    <n v="2024"/>
    <n v="61043"/>
    <s v="2024-61043"/>
    <e v="#N/A"/>
    <n v="2023"/>
    <s v="2023-61043"/>
    <s v="2023-61043"/>
  </r>
  <r>
    <s v="No"/>
    <x v="180"/>
    <x v="10"/>
    <s v="V002188"/>
    <x v="328"/>
    <s v="HDMH17-1108076"/>
    <x v="10"/>
    <n v="-860517"/>
    <n v="2024"/>
    <n v="60866"/>
    <s v="2024-60866"/>
    <e v="#N/A"/>
    <n v="2023"/>
    <s v="2023-60866"/>
    <s v="2023-60866"/>
  </r>
  <r>
    <s v="No"/>
    <x v="180"/>
    <x v="10"/>
    <s v="V002188"/>
    <x v="329"/>
    <s v="HDMH17-1107893"/>
    <x v="10"/>
    <n v="-967991"/>
    <n v="2024"/>
    <n v="60880"/>
    <s v="2024-60880"/>
    <e v="#N/A"/>
    <n v="2023"/>
    <s v="2023-60880"/>
    <s v="2023-60880"/>
  </r>
  <r>
    <s v="No"/>
    <x v="180"/>
    <x v="10"/>
    <s v="V002188"/>
    <x v="330"/>
    <s v="HDMH17-1108079"/>
    <x v="10"/>
    <n v="-431793"/>
    <n v="2024"/>
    <n v="60867"/>
    <s v="2024-60867"/>
    <e v="#N/A"/>
    <n v="2023"/>
    <s v="2023-60867"/>
    <s v="2023-60867"/>
  </r>
  <r>
    <s v="No"/>
    <x v="149"/>
    <x v="10"/>
    <s v="V002188"/>
    <x v="247"/>
    <s v="HDMH17-1105745"/>
    <x v="10"/>
    <n v="-94027"/>
    <n v="2024"/>
    <n v="59280"/>
    <s v="2024-59280"/>
    <e v="#N/A"/>
    <n v="2023"/>
    <s v="2023-59280"/>
    <s v="2023-59280"/>
  </r>
  <r>
    <s v="No"/>
    <x v="164"/>
    <x v="10"/>
    <s v="V002188"/>
    <x v="123"/>
    <s v="CTN17-0010259"/>
    <x v="10"/>
    <n v="-225628"/>
    <n v="2024"/>
    <n v="0"/>
    <s v="2024-0"/>
    <e v="#N/A"/>
    <n v="1900"/>
    <s v="1900-0"/>
    <e v="#N/A"/>
  </r>
  <r>
    <s v="No"/>
    <x v="164"/>
    <x v="10"/>
    <s v="V002188"/>
    <x v="123"/>
    <s v="CTN17-0010258"/>
    <x v="10"/>
    <n v="225628"/>
    <n v="2024"/>
    <n v="0"/>
    <s v="2024-0"/>
    <e v="#N/A"/>
    <n v="1900"/>
    <s v="1900-0"/>
    <e v="#N/A"/>
  </r>
  <r>
    <s v="No"/>
    <x v="164"/>
    <x v="10"/>
    <s v="V002188"/>
    <x v="123"/>
    <s v="CTN17-0010257"/>
    <x v="10"/>
    <n v="-225628"/>
    <n v="2024"/>
    <n v="0"/>
    <s v="2024-0"/>
    <e v="#N/A"/>
    <n v="1900"/>
    <s v="1900-0"/>
    <e v="#N/A"/>
  </r>
  <r>
    <s v="No"/>
    <x v="181"/>
    <x v="12"/>
    <s v="V002188"/>
    <x v="331"/>
    <s v="DCAP17-0077743"/>
    <x v="11"/>
    <n v="915187"/>
    <n v="2024"/>
    <n v="915187"/>
    <s v="2024-915187"/>
    <e v="#N/A"/>
    <n v="2023"/>
    <s v="2023-915187"/>
    <e v="#N/A"/>
  </r>
  <r>
    <s v="No"/>
    <x v="181"/>
    <x v="12"/>
    <s v="V002188"/>
    <x v="332"/>
    <s v="HDMH17-1129431"/>
    <x v="11"/>
    <n v="-588686"/>
    <n v="2024"/>
    <n v="71850"/>
    <s v="2024-71850"/>
    <e v="#N/A"/>
    <n v="2023"/>
    <s v="2023-71850"/>
    <s v="2023-71850"/>
  </r>
  <r>
    <s v="No"/>
    <x v="182"/>
    <x v="12"/>
    <s v="V002188"/>
    <x v="333"/>
    <s v="HDMH17-1129272"/>
    <x v="11"/>
    <n v="-1522271"/>
    <n v="2024"/>
    <n v="71666"/>
    <s v="2024-71666"/>
    <e v="#N/A"/>
    <n v="2023"/>
    <s v="2023-71666"/>
    <s v="2023-71666"/>
  </r>
  <r>
    <s v="No"/>
    <x v="182"/>
    <x v="12"/>
    <s v="V002188"/>
    <x v="334"/>
    <s v="DCAP17-0077720"/>
    <x v="11"/>
    <n v="626821"/>
    <n v="2024"/>
    <n v="626821"/>
    <s v="2024-626821"/>
    <e v="#N/A"/>
    <n v="2023"/>
    <s v="2023-626821"/>
    <s v="2023-626821"/>
  </r>
  <r>
    <s v="No"/>
    <x v="182"/>
    <x v="12"/>
    <s v="V002188"/>
    <x v="335"/>
    <s v="HDMH17-1128211"/>
    <x v="11"/>
    <n v="-1531741"/>
    <n v="2024"/>
    <n v="71668"/>
    <s v="2024-71668"/>
    <e v="#N/A"/>
    <n v="2023"/>
    <s v="2023-71668"/>
    <s v="2023-71668"/>
  </r>
  <r>
    <s v="No"/>
    <x v="183"/>
    <x v="12"/>
    <s v="V002188"/>
    <x v="336"/>
    <s v="HDMH17-1127568"/>
    <x v="11"/>
    <n v="-1253491"/>
    <n v="2024"/>
    <n v="71590"/>
    <s v="2024-71590"/>
    <e v="#N/A"/>
    <n v="2023"/>
    <s v="2023-71590"/>
    <s v="2023-71590"/>
  </r>
  <r>
    <s v="No"/>
    <x v="184"/>
    <x v="12"/>
    <s v="V002188"/>
    <x v="337"/>
    <s v="DCAP17-0077650"/>
    <x v="11"/>
    <n v="441764"/>
    <n v="2024"/>
    <n v="441764"/>
    <s v="2024-441764"/>
    <e v="#N/A"/>
    <n v="2023"/>
    <s v="2023-441764"/>
    <e v="#N/A"/>
  </r>
  <r>
    <s v="No"/>
    <x v="185"/>
    <x v="12"/>
    <s v="V002188"/>
    <x v="338"/>
    <s v="HDMH17-1126084"/>
    <x v="11"/>
    <n v="-766244"/>
    <n v="2024"/>
    <n v="70519"/>
    <s v="2024-70519"/>
    <e v="#N/A"/>
    <n v="2023"/>
    <s v="2023-70519"/>
    <s v="2023-70519"/>
  </r>
  <r>
    <s v="No"/>
    <x v="185"/>
    <x v="12"/>
    <s v="V002188"/>
    <x v="339"/>
    <s v="HDMH17-1126194"/>
    <x v="11"/>
    <n v="-687841"/>
    <n v="2024"/>
    <n v="70379"/>
    <s v="2024-70379"/>
    <e v="#N/A"/>
    <n v="2023"/>
    <s v="2023-70379"/>
    <s v="2023-70379"/>
  </r>
  <r>
    <s v="No"/>
    <x v="186"/>
    <x v="12"/>
    <s v="V002188"/>
    <x v="340"/>
    <s v="HDMH17-1125812"/>
    <x v="11"/>
    <n v="-1053821"/>
    <n v="2024"/>
    <n v="70099"/>
    <s v="2024-70099"/>
    <e v="#N/A"/>
    <n v="2023"/>
    <s v="2023-70099"/>
    <s v="2023-70099"/>
  </r>
  <r>
    <s v="No"/>
    <x v="186"/>
    <x v="12"/>
    <s v="V002188"/>
    <x v="341"/>
    <s v="HDMH17-1129418"/>
    <x v="11"/>
    <n v="-931418"/>
    <n v="2024"/>
    <n v="70104"/>
    <s v="2024-70104"/>
    <e v="#N/A"/>
    <n v="2023"/>
    <s v="2023-70104"/>
    <s v="2023-70104"/>
  </r>
  <r>
    <s v="No"/>
    <x v="186"/>
    <x v="12"/>
    <s v="V002188"/>
    <x v="342"/>
    <s v="DCAP17-0077595"/>
    <x v="11"/>
    <n v="1218858"/>
    <n v="2024"/>
    <n v="1218858"/>
    <s v="2024-1218858"/>
    <e v="#N/A"/>
    <n v="2023"/>
    <s v="2023-1218858"/>
    <s v="2023-1218858"/>
  </r>
  <r>
    <s v="No"/>
    <x v="187"/>
    <x v="12"/>
    <s v="V002188"/>
    <x v="343"/>
    <s v="HDMH17-1125080"/>
    <x v="11"/>
    <n v="-1081855"/>
    <n v="2024"/>
    <n v="69919"/>
    <s v="2024-69919"/>
    <e v="#N/A"/>
    <n v="2023"/>
    <s v="2023-69919"/>
    <s v="2023-69919"/>
  </r>
  <r>
    <s v="No"/>
    <x v="188"/>
    <x v="12"/>
    <s v="V002188"/>
    <x v="344"/>
    <s v="HDMH17-1125549"/>
    <x v="11"/>
    <n v="-929647"/>
    <n v="2024"/>
    <n v="69555"/>
    <s v="2024-69555"/>
    <e v="#N/A"/>
    <n v="2023"/>
    <s v="2023-69555"/>
    <s v="2023-69555"/>
  </r>
  <r>
    <s v="No"/>
    <x v="188"/>
    <x v="12"/>
    <s v="V002188"/>
    <x v="345"/>
    <s v="DCAP17-0077537"/>
    <x v="11"/>
    <n v="287788"/>
    <n v="2024"/>
    <n v="287788"/>
    <s v="2024-287788"/>
    <e v="#N/A"/>
    <n v="2023"/>
    <s v="2023-287788"/>
    <s v="2023-287788"/>
  </r>
  <r>
    <s v="No"/>
    <x v="188"/>
    <x v="12"/>
    <s v="V002188"/>
    <x v="346"/>
    <s v="DCAP17-0077536"/>
    <x v="11"/>
    <n v="415044"/>
    <n v="2024"/>
    <n v="415044"/>
    <s v="2024-415044"/>
    <e v="#N/A"/>
    <n v="2023"/>
    <s v="2023-415044"/>
    <s v="2023-415044"/>
  </r>
  <r>
    <s v="No"/>
    <x v="188"/>
    <x v="12"/>
    <s v="V002188"/>
    <x v="347"/>
    <s v="DCAP17-0077535"/>
    <x v="11"/>
    <n v="172673"/>
    <n v="2024"/>
    <n v="172673"/>
    <s v="2024-172673"/>
    <e v="#N/A"/>
    <n v="2023"/>
    <s v="2023-172673"/>
    <s v="2023-172673"/>
  </r>
  <r>
    <s v="No"/>
    <x v="188"/>
    <x v="12"/>
    <s v="V002188"/>
    <x v="348"/>
    <s v="DCAP17-0077534"/>
    <x v="11"/>
    <n v="264773"/>
    <n v="2024"/>
    <n v="264773"/>
    <s v="2024-264773"/>
    <e v="#N/A"/>
    <n v="2023"/>
    <s v="2023-264773"/>
    <s v="2023-264773"/>
  </r>
  <r>
    <s v="No"/>
    <x v="188"/>
    <x v="12"/>
    <s v="V002188"/>
    <x v="349"/>
    <s v="DCAP17-0077533"/>
    <x v="11"/>
    <n v="96428"/>
    <n v="2024"/>
    <n v="96428"/>
    <s v="2024-96428"/>
    <e v="#N/A"/>
    <n v="2023"/>
    <s v="2023-96428"/>
    <s v="2023-96428"/>
  </r>
  <r>
    <s v="No"/>
    <x v="188"/>
    <x v="12"/>
    <s v="V002188"/>
    <x v="350"/>
    <s v="HDMH17-1124421"/>
    <x v="11"/>
    <n v="-957636"/>
    <n v="2024"/>
    <n v="69554"/>
    <s v="2024-69554"/>
    <e v="#N/A"/>
    <n v="2023"/>
    <s v="2023-69554"/>
    <s v="2023-69554"/>
  </r>
  <r>
    <s v="No"/>
    <x v="189"/>
    <x v="12"/>
    <s v="V002188"/>
    <x v="351"/>
    <s v="HDMH17-1124558"/>
    <x v="11"/>
    <n v="-524344"/>
    <n v="2024"/>
    <n v="69360"/>
    <s v="2024-69360"/>
    <e v="#N/A"/>
    <n v="2023"/>
    <s v="2023-69360"/>
    <s v="2023-69360"/>
  </r>
  <r>
    <s v="No"/>
    <x v="190"/>
    <x v="12"/>
    <s v="V002188"/>
    <x v="352"/>
    <s v="HDMH17-1123519"/>
    <x v="11"/>
    <n v="-810535"/>
    <n v="2024"/>
    <n v="68990"/>
    <s v="2024-68990"/>
    <e v="#N/A"/>
    <n v="2023"/>
    <s v="2023-68990"/>
    <s v="2023-68990"/>
  </r>
  <r>
    <s v="No"/>
    <x v="190"/>
    <x v="12"/>
    <s v="V002188"/>
    <x v="353"/>
    <s v="DCAP17-0077500"/>
    <x v="11"/>
    <n v="843741"/>
    <n v="2024"/>
    <n v="843741"/>
    <s v="2024-843741"/>
    <e v="#N/A"/>
    <n v="2023"/>
    <s v="2023-843741"/>
    <e v="#N/A"/>
  </r>
  <r>
    <s v="No"/>
    <x v="191"/>
    <x v="12"/>
    <s v="V002188"/>
    <x v="354"/>
    <s v="HDMH17-1122621"/>
    <x v="11"/>
    <n v="-1695129"/>
    <n v="2024"/>
    <n v="68094"/>
    <s v="2024-68094"/>
    <e v="#N/A"/>
    <n v="2023"/>
    <s v="2023-68094"/>
    <s v="2023-68094"/>
  </r>
  <r>
    <s v="No"/>
    <x v="192"/>
    <x v="12"/>
    <s v="V002188"/>
    <x v="355"/>
    <s v="HDMH17-1122198"/>
    <x v="11"/>
    <n v="-1411370"/>
    <n v="2024"/>
    <n v="67992"/>
    <s v="2024-67992"/>
    <e v="#N/A"/>
    <n v="2023"/>
    <s v="2023-67992"/>
    <s v="2023-67992"/>
  </r>
  <r>
    <s v="No"/>
    <x v="193"/>
    <x v="12"/>
    <s v="V002188"/>
    <x v="356"/>
    <s v="HDMH17-1121837"/>
    <x v="11"/>
    <n v="-903738"/>
    <n v="2024"/>
    <n v="67944"/>
    <s v="2024-67944"/>
    <e v="#N/A"/>
    <n v="2023"/>
    <s v="2023-67944"/>
    <s v="2023-67944"/>
  </r>
  <r>
    <s v="No"/>
    <x v="193"/>
    <x v="12"/>
    <s v="V002188"/>
    <x v="357"/>
    <s v="HDMH17-1121592"/>
    <x v="11"/>
    <n v="-1778695"/>
    <n v="2024"/>
    <n v="67968"/>
    <s v="2024-67968"/>
    <e v="#N/A"/>
    <n v="2023"/>
    <s v="2023-67968"/>
    <s v="2023-67968"/>
  </r>
  <r>
    <s v="No"/>
    <x v="194"/>
    <x v="12"/>
    <s v="V002188"/>
    <x v="358"/>
    <s v="HDMH17-1122710"/>
    <x v="11"/>
    <n v="-1610366"/>
    <n v="2024"/>
    <n v="67795"/>
    <s v="2024-67795"/>
    <e v="#N/A"/>
    <n v="2023"/>
    <s v="2023-67795"/>
    <s v="2023-67795"/>
  </r>
  <r>
    <s v="No"/>
    <x v="195"/>
    <x v="12"/>
    <s v="V002188"/>
    <x v="359"/>
    <s v="DCAP17-0077402"/>
    <x v="11"/>
    <n v="482139"/>
    <n v="2024"/>
    <n v="482139"/>
    <s v="2024-482139"/>
    <e v="#N/A"/>
    <n v="2023"/>
    <s v="2023-482139"/>
    <s v="2023-482139"/>
  </r>
  <r>
    <s v="No"/>
    <x v="195"/>
    <x v="12"/>
    <s v="V002188"/>
    <x v="360"/>
    <s v="HDMH17-1121064"/>
    <x v="11"/>
    <n v="-1062314"/>
    <n v="2024"/>
    <n v="66789"/>
    <s v="2024-66789"/>
    <e v="#N/A"/>
    <n v="2023"/>
    <s v="2023-66789"/>
    <s v="2023-66789"/>
  </r>
  <r>
    <s v="No"/>
    <x v="196"/>
    <x v="12"/>
    <s v="V002188"/>
    <x v="361"/>
    <s v="DCAP17-0077364"/>
    <x v="11"/>
    <n v="482139"/>
    <n v="2024"/>
    <n v="482139"/>
    <s v="2024-482139"/>
    <e v="#N/A"/>
    <n v="2023"/>
    <s v="2023-482139"/>
    <s v="2023-482139"/>
  </r>
  <r>
    <s v="No"/>
    <x v="196"/>
    <x v="12"/>
    <s v="V002188"/>
    <x v="362"/>
    <s v="HDMH17-1119554"/>
    <x v="11"/>
    <n v="-635653"/>
    <n v="2024"/>
    <n v="66590"/>
    <s v="2024-66590"/>
    <e v="#N/A"/>
    <n v="2023"/>
    <s v="2023-66590"/>
    <s v="2023-66590"/>
  </r>
  <r>
    <s v="No"/>
    <x v="196"/>
    <x v="12"/>
    <s v="V002188"/>
    <x v="363"/>
    <s v="HDMH17-1119308"/>
    <x v="11"/>
    <n v="-2110404"/>
    <n v="2024"/>
    <n v="66591"/>
    <s v="2024-66591"/>
    <e v="#N/A"/>
    <n v="2023"/>
    <s v="2023-66591"/>
    <s v="2023-66591"/>
  </r>
  <r>
    <s v="No"/>
    <x v="73"/>
    <x v="12"/>
    <s v="V002188"/>
    <x v="364"/>
    <s v="HDMH17-1118822"/>
    <x v="11"/>
    <n v="-2139374"/>
    <n v="2024"/>
    <n v="66338"/>
    <s v="2024-66338"/>
    <e v="#N/A"/>
    <n v="2023"/>
    <s v="2023-66338"/>
    <s v="2023-66338"/>
  </r>
  <r>
    <s v="No"/>
    <x v="197"/>
    <x v="12"/>
    <s v="V002188"/>
    <x v="365"/>
    <s v="HDMH17-1118082"/>
    <x v="11"/>
    <n v="-1522271"/>
    <n v="2024"/>
    <n v="65390"/>
    <s v="2024-65390"/>
    <e v="#N/A"/>
    <n v="2023"/>
    <s v="2023-65390"/>
    <s v="2023-65390"/>
  </r>
  <r>
    <s v="No"/>
    <x v="198"/>
    <x v="12"/>
    <s v="V002188"/>
    <x v="366"/>
    <s v="HDMH17-1118106"/>
    <x v="11"/>
    <n v="-1184147"/>
    <n v="2024"/>
    <n v="65333"/>
    <s v="2024-65333"/>
    <e v="#N/A"/>
    <n v="2023"/>
    <s v="2023-65333"/>
    <s v="2023-65333"/>
  </r>
  <r>
    <s v="No"/>
    <x v="198"/>
    <x v="12"/>
    <s v="V002188"/>
    <x v="367"/>
    <s v="HDMH17-1117560"/>
    <x v="11"/>
    <n v="-896616"/>
    <n v="2024"/>
    <n v="65337"/>
    <s v="2024-65337"/>
    <e v="#N/A"/>
    <n v="2023"/>
    <s v="2023-65337"/>
    <s v="2023-65337"/>
  </r>
  <r>
    <s v="No"/>
    <x v="198"/>
    <x v="12"/>
    <s v="V002188"/>
    <x v="368"/>
    <s v="HDMH17-1117704"/>
    <x v="11"/>
    <n v="-1085080"/>
    <n v="2024"/>
    <n v="65340"/>
    <s v="2024-65340"/>
    <e v="#N/A"/>
    <n v="2023"/>
    <s v="2023-65340"/>
    <s v="2023-65340"/>
  </r>
  <r>
    <s v="No"/>
    <x v="199"/>
    <x v="13"/>
    <s v="V002188"/>
    <x v="369"/>
    <s v="HDMH17-1140580"/>
    <x v="12"/>
    <n v="-2149547"/>
    <n v="2024"/>
    <n v="78699"/>
    <s v="2024-78699"/>
    <e v="#N/A"/>
    <n v="2023"/>
    <s v="2023-78699"/>
    <s v="2023-78699"/>
  </r>
  <r>
    <s v="No"/>
    <x v="199"/>
    <x v="11"/>
    <s v="V002188"/>
    <x v="370"/>
    <s v="HDMH17-1140451"/>
    <x v="12"/>
    <n v="-943648"/>
    <n v="2024"/>
    <n v="78719"/>
    <s v="2024-78719"/>
    <e v="#N/A"/>
    <n v="2023"/>
    <s v="2023-78719"/>
    <s v="2023-78719"/>
  </r>
  <r>
    <s v="No"/>
    <x v="200"/>
    <x v="11"/>
    <s v="V002188"/>
    <x v="371"/>
    <s v="HDMH17-1139748"/>
    <x v="12"/>
    <n v="-345436"/>
    <n v="2024"/>
    <n v="77636"/>
    <s v="2024-77636"/>
    <e v="#N/A"/>
    <n v="2023"/>
    <s v="2023-77636"/>
    <s v="2023-77636"/>
  </r>
  <r>
    <s v="No"/>
    <x v="200"/>
    <x v="11"/>
    <s v="V002188"/>
    <x v="372"/>
    <s v="DCAP17-0078133"/>
    <x v="12"/>
    <n v="1235174"/>
    <n v="2024"/>
    <n v="1235174"/>
    <s v="2024-1235174"/>
    <e v="#N/A"/>
    <n v="2023"/>
    <s v="2023-1235174"/>
    <s v="2023-1235174"/>
  </r>
  <r>
    <s v="No"/>
    <x v="201"/>
    <x v="11"/>
    <s v="V002188"/>
    <x v="373"/>
    <s v="DCAP17-0078073"/>
    <x v="12"/>
    <n v="241746"/>
    <n v="2024"/>
    <n v="241746"/>
    <s v="2024-241746"/>
    <e v="#N/A"/>
    <n v="2023"/>
    <s v="2023-241746"/>
    <s v="2023-241746"/>
  </r>
  <r>
    <s v="No"/>
    <x v="201"/>
    <x v="11"/>
    <s v="V002188"/>
    <x v="374"/>
    <s v="DCAP17-0078081"/>
    <x v="12"/>
    <n v="394129"/>
    <n v="2024"/>
    <n v="394129"/>
    <s v="2024-394129"/>
    <e v="#N/A"/>
    <n v="2023"/>
    <s v="2023-394129"/>
    <s v="2023-394129"/>
  </r>
  <r>
    <s v="No"/>
    <x v="201"/>
    <x v="11"/>
    <s v="V002188"/>
    <x v="375"/>
    <s v="DCAP17-0078062"/>
    <x v="12"/>
    <n v="276281"/>
    <n v="2024"/>
    <n v="276281"/>
    <s v="2024-276281"/>
    <e v="#N/A"/>
    <n v="2023"/>
    <s v="2023-276281"/>
    <s v="2023-276281"/>
  </r>
  <r>
    <s v="No"/>
    <x v="201"/>
    <x v="11"/>
    <s v="V002188"/>
    <x v="376"/>
    <s v="DCAP17-0078075"/>
    <x v="12"/>
    <n v="552563"/>
    <n v="2024"/>
    <n v="552563"/>
    <s v="2024-552563"/>
    <e v="#N/A"/>
    <n v="2023"/>
    <s v="2023-552563"/>
    <s v="2023-552563"/>
  </r>
  <r>
    <s v="No"/>
    <x v="202"/>
    <x v="11"/>
    <s v="V002188"/>
    <x v="377"/>
    <s v="HDMH17-1138281"/>
    <x v="12"/>
    <n v="-705892"/>
    <n v="2024"/>
    <n v="77374"/>
    <s v="2024-77374"/>
    <e v="#N/A"/>
    <n v="2023"/>
    <s v="2023-77374"/>
    <s v="2023-77374"/>
  </r>
  <r>
    <s v="No"/>
    <x v="202"/>
    <x v="11"/>
    <s v="V002188"/>
    <x v="378"/>
    <s v="HDMH17-1138673"/>
    <x v="12"/>
    <n v="-1119636"/>
    <n v="2024"/>
    <n v="77388"/>
    <s v="2024-77388"/>
    <e v="#N/A"/>
    <n v="2023"/>
    <s v="2023-77388"/>
    <s v="2023-77388"/>
  </r>
  <r>
    <s v="No"/>
    <x v="202"/>
    <x v="11"/>
    <s v="V002188"/>
    <x v="379"/>
    <s v="HDMH17-1138856"/>
    <x v="12"/>
    <n v="-1632235"/>
    <n v="2024"/>
    <n v="77392"/>
    <s v="2024-77392"/>
    <e v="#N/A"/>
    <n v="2023"/>
    <s v="2023-77392"/>
    <s v="2023-77392"/>
  </r>
  <r>
    <s v="No"/>
    <x v="203"/>
    <x v="11"/>
    <s v="V002188"/>
    <x v="380"/>
    <s v="DCAP17-0078026"/>
    <x v="12"/>
    <n v="67632"/>
    <n v="2024"/>
    <n v="67632"/>
    <s v="2024-67632"/>
    <e v="#N/A"/>
    <n v="2023"/>
    <s v="2023-67632"/>
    <s v="2023-67632"/>
  </r>
  <r>
    <s v="No"/>
    <x v="204"/>
    <x v="11"/>
    <s v="V002188"/>
    <x v="381"/>
    <s v="HDMH17-1138690"/>
    <x v="12"/>
    <n v="-593911"/>
    <n v="2024"/>
    <n v="77362"/>
    <s v="2024-77362"/>
    <e v="#N/A"/>
    <n v="2023"/>
    <s v="2023-77362"/>
    <s v="2023-77362"/>
  </r>
  <r>
    <s v="No"/>
    <x v="204"/>
    <x v="11"/>
    <s v="V002188"/>
    <x v="382"/>
    <s v="HDMH17-1138510"/>
    <x v="12"/>
    <n v="-1577340"/>
    <n v="2024"/>
    <n v="77355"/>
    <s v="2024-77355"/>
    <e v="#N/A"/>
    <n v="2023"/>
    <s v="2023-77355"/>
    <s v="2023-77355"/>
  </r>
  <r>
    <s v="No"/>
    <x v="205"/>
    <x v="11"/>
    <s v="V002188"/>
    <x v="383"/>
    <s v="HDMH17-1137363"/>
    <x v="12"/>
    <n v="-1719801"/>
    <n v="2024"/>
    <n v="77068"/>
    <s v="2024-77068"/>
    <e v="#N/A"/>
    <n v="2023"/>
    <s v="2023-77068"/>
    <s v="2023-77068"/>
  </r>
  <r>
    <s v="No"/>
    <x v="206"/>
    <x v="11"/>
    <s v="V002188"/>
    <x v="384"/>
    <s v="HDMH17-1138271"/>
    <x v="12"/>
    <n v="-1583892"/>
    <n v="2024"/>
    <n v="77038"/>
    <s v="2024-77038"/>
    <e v="#N/A"/>
    <n v="2023"/>
    <s v="2023-77038"/>
    <s v="2023-77038"/>
  </r>
  <r>
    <s v="No"/>
    <x v="207"/>
    <x v="11"/>
    <s v="V002188"/>
    <x v="385"/>
    <s v="DCAP17-0077955"/>
    <x v="12"/>
    <n v="274843"/>
    <n v="2024"/>
    <n v="274843"/>
    <s v="2024-274843"/>
    <e v="#N/A"/>
    <n v="2023"/>
    <s v="2023-274843"/>
    <s v="2023-274843"/>
  </r>
  <r>
    <s v="No"/>
    <x v="207"/>
    <x v="11"/>
    <s v="V002188"/>
    <x v="386"/>
    <s v="DCAP17-0077965"/>
    <x v="12"/>
    <n v="1628657"/>
    <n v="2024"/>
    <n v="1628657"/>
    <s v="2024-1628657"/>
    <e v="#N/A"/>
    <n v="2023"/>
    <s v="2023-1628657"/>
    <s v="2023-1628657"/>
  </r>
  <r>
    <s v="No"/>
    <x v="208"/>
    <x v="11"/>
    <s v="V002188"/>
    <x v="387"/>
    <s v="HDMH17-1135681"/>
    <x v="12"/>
    <n v="-1577340"/>
    <n v="2024"/>
    <n v="75815"/>
    <s v="2024-75815"/>
    <e v="#N/A"/>
    <n v="2023"/>
    <s v="2023-75815"/>
    <s v="2023-75815"/>
  </r>
  <r>
    <s v="No"/>
    <x v="208"/>
    <x v="11"/>
    <s v="V002188"/>
    <x v="388"/>
    <s v="HDMH17-1135565"/>
    <x v="12"/>
    <n v="-431795"/>
    <n v="2024"/>
    <n v="75817"/>
    <s v="2024-75817"/>
    <e v="#N/A"/>
    <n v="2023"/>
    <s v="2023-75817"/>
    <s v="2023-75817"/>
  </r>
  <r>
    <s v="No"/>
    <x v="208"/>
    <x v="11"/>
    <s v="V002188"/>
    <x v="389"/>
    <s v="HDMH17-1135513"/>
    <x v="12"/>
    <n v="-1577340"/>
    <n v="2024"/>
    <n v="75832"/>
    <s v="2024-75832"/>
    <e v="#N/A"/>
    <n v="2023"/>
    <s v="2023-75832"/>
    <s v="2023-75832"/>
  </r>
  <r>
    <s v="No"/>
    <x v="209"/>
    <x v="11"/>
    <s v="V002188"/>
    <x v="390"/>
    <s v="HDMH17-1135150"/>
    <x v="12"/>
    <n v="-633882"/>
    <n v="2024"/>
    <n v="75738"/>
    <s v="2024-75738"/>
    <e v="#N/A"/>
    <n v="2023"/>
    <s v="2023-75738"/>
    <s v="2023-75738"/>
  </r>
  <r>
    <s v="No"/>
    <x v="209"/>
    <x v="11"/>
    <s v="V002188"/>
    <x v="391"/>
    <s v="HDMH17-1136707"/>
    <x v="12"/>
    <n v="-1664353"/>
    <n v="2024"/>
    <n v="75796"/>
    <s v="2024-75796"/>
    <e v="#N/A"/>
    <n v="2023"/>
    <s v="2023-75796"/>
    <s v="2023-75796"/>
  </r>
  <r>
    <s v="No"/>
    <x v="209"/>
    <x v="11"/>
    <s v="V002188"/>
    <x v="392"/>
    <s v="HDMH17-1135456"/>
    <x v="12"/>
    <n v="-759223"/>
    <n v="2024"/>
    <n v="75742"/>
    <s v="2024-75742"/>
    <e v="#N/A"/>
    <n v="2023"/>
    <s v="2023-75742"/>
    <s v="2023-75742"/>
  </r>
  <r>
    <s v="No"/>
    <x v="210"/>
    <x v="11"/>
    <s v="V002188"/>
    <x v="393"/>
    <s v="DCAP17-0077923"/>
    <x v="12"/>
    <n v="276281"/>
    <n v="2024"/>
    <n v="276281"/>
    <s v="2024-276281"/>
    <e v="#N/A"/>
    <n v="2023"/>
    <s v="2023-276281"/>
    <s v="2023-276281"/>
  </r>
  <r>
    <s v="No"/>
    <x v="210"/>
    <x v="11"/>
    <s v="V002188"/>
    <x v="394"/>
    <s v="DCAP17-0077924"/>
    <x v="12"/>
    <n v="488860"/>
    <n v="2024"/>
    <n v="488860"/>
    <s v="2024-488860"/>
    <e v="#N/A"/>
    <n v="2023"/>
    <s v="2023-488860"/>
    <s v="2023-488860"/>
  </r>
  <r>
    <s v="No"/>
    <x v="210"/>
    <x v="11"/>
    <s v="V002188"/>
    <x v="395"/>
    <s v="HDMH17-1135262"/>
    <x v="12"/>
    <n v="-1626655"/>
    <n v="2024"/>
    <n v="75591"/>
    <s v="2024-75591"/>
    <e v="#N/A"/>
    <n v="2023"/>
    <s v="2023-75591"/>
    <s v="2023-75591"/>
  </r>
  <r>
    <s v="No"/>
    <x v="211"/>
    <x v="11"/>
    <s v="V002188"/>
    <x v="396"/>
    <s v="HDMH17-1134089"/>
    <x v="12"/>
    <n v="-905489"/>
    <n v="2024"/>
    <n v="74612"/>
    <s v="2024-74612"/>
    <e v="#N/A"/>
    <n v="2023"/>
    <s v="2023-74612"/>
    <s v="2023-74612"/>
  </r>
  <r>
    <s v="No"/>
    <x v="211"/>
    <x v="11"/>
    <s v="V002188"/>
    <x v="397"/>
    <s v="HDMH17-1134023"/>
    <x v="12"/>
    <n v="-1227830"/>
    <n v="2024"/>
    <n v="74613"/>
    <s v="2024-74613"/>
    <e v="#N/A"/>
    <n v="2023"/>
    <s v="2023-74613"/>
    <s v="2023-74613"/>
  </r>
  <r>
    <s v="No"/>
    <x v="212"/>
    <x v="11"/>
    <s v="V002188"/>
    <x v="398"/>
    <s v="HDMH17-1139751"/>
    <x v="12"/>
    <n v="-651964"/>
    <n v="2024"/>
    <n v="74514"/>
    <s v="2024-74514"/>
    <e v="#N/A"/>
    <n v="2023"/>
    <s v="2023-74514"/>
    <s v="2023-74514"/>
  </r>
  <r>
    <s v="No"/>
    <x v="212"/>
    <x v="11"/>
    <s v="V002188"/>
    <x v="399"/>
    <s v="HDMH17-1133838"/>
    <x v="12"/>
    <n v="-2815133"/>
    <n v="2024"/>
    <n v="74520"/>
    <s v="2024-74520"/>
    <e v="#N/A"/>
    <n v="2023"/>
    <s v="2023-74520"/>
    <s v="2023-74520"/>
  </r>
  <r>
    <s v="No"/>
    <x v="213"/>
    <x v="11"/>
    <s v="V002188"/>
    <x v="400"/>
    <s v="DCAP17-0077855"/>
    <x v="12"/>
    <n v="120534"/>
    <n v="2024"/>
    <n v="120534"/>
    <s v="2024-120534"/>
    <e v="#N/A"/>
    <n v="2023"/>
    <s v="2023-120534"/>
    <s v="2023-120534"/>
  </r>
  <r>
    <s v="No"/>
    <x v="213"/>
    <x v="11"/>
    <s v="V002188"/>
    <x v="401"/>
    <s v="DCAP17-0077845"/>
    <x v="12"/>
    <n v="241746"/>
    <n v="2024"/>
    <n v="241746"/>
    <s v="2024-241746"/>
    <e v="#N/A"/>
    <n v="2023"/>
    <s v="2023-241746"/>
    <s v="2023-241746"/>
  </r>
  <r>
    <s v="No"/>
    <x v="213"/>
    <x v="11"/>
    <s v="V002188"/>
    <x v="402"/>
    <s v="DCAP17-0077854"/>
    <x v="12"/>
    <n v="362281"/>
    <n v="2024"/>
    <n v="362281"/>
    <s v="2024-362281"/>
    <e v="#N/A"/>
    <n v="2023"/>
    <s v="2023-362281"/>
    <s v="2023-362281"/>
  </r>
  <r>
    <s v="No"/>
    <x v="213"/>
    <x v="11"/>
    <s v="V002188"/>
    <x v="403"/>
    <s v="HDMH17-1134097"/>
    <x v="12"/>
    <n v="-883425"/>
    <n v="2024"/>
    <n v="74410"/>
    <s v="2024-74410"/>
    <e v="#N/A"/>
    <n v="2023"/>
    <s v="2023-74410"/>
    <s v="2023-74410"/>
  </r>
  <r>
    <s v="No"/>
    <x v="214"/>
    <x v="11"/>
    <s v="V002188"/>
    <x v="404"/>
    <s v="DCAP17-0077806"/>
    <x v="12"/>
    <n v="483492"/>
    <n v="2024"/>
    <n v="483492"/>
    <s v="2024-483492"/>
    <e v="#N/A"/>
    <n v="2023"/>
    <s v="2023-483492"/>
    <s v="2023-483492"/>
  </r>
  <r>
    <s v="No"/>
    <x v="215"/>
    <x v="11"/>
    <s v="V002188"/>
    <x v="405"/>
    <s v="HDMH17-1131945"/>
    <x v="12"/>
    <n v="-1047092"/>
    <n v="2024"/>
    <n v="73359"/>
    <s v="2024-73359"/>
    <e v="#N/A"/>
    <n v="2023"/>
    <s v="2023-73359"/>
    <s v="2023-73359"/>
  </r>
  <r>
    <s v="No"/>
    <x v="216"/>
    <x v="11"/>
    <s v="V002188"/>
    <x v="406"/>
    <s v="HDMH17-1131983"/>
    <x v="12"/>
    <n v="-997752"/>
    <n v="2024"/>
    <n v="73186"/>
    <s v="2024-73186"/>
    <e v="#N/A"/>
    <n v="2023"/>
    <s v="2023-73186"/>
    <s v="2023-73186"/>
  </r>
  <r>
    <s v="No"/>
    <x v="216"/>
    <x v="11"/>
    <s v="V002188"/>
    <x v="407"/>
    <s v="DCAP17-0077778"/>
    <x v="12"/>
    <n v="234835"/>
    <n v="2024"/>
    <n v="234835"/>
    <s v="2024-234835"/>
    <e v="#N/A"/>
    <n v="2023"/>
    <s v="2023-234835"/>
    <e v="#N/A"/>
  </r>
  <r>
    <s v="No"/>
    <x v="216"/>
    <x v="11"/>
    <s v="V002188"/>
    <x v="408"/>
    <s v="DCAP17-0077786"/>
    <x v="12"/>
    <n v="434255"/>
    <n v="2024"/>
    <n v="434255"/>
    <s v="2024-434255"/>
    <e v="#N/A"/>
    <n v="2023"/>
    <s v="2023-434255"/>
    <e v="#N/A"/>
  </r>
  <r>
    <s v="No"/>
    <x v="217"/>
    <x v="11"/>
    <s v="V002188"/>
    <x v="409"/>
    <s v="HDMH17-1131146"/>
    <x v="12"/>
    <n v="-1023607"/>
    <n v="2024"/>
    <n v="73117"/>
    <s v="2024-73117"/>
    <e v="#N/A"/>
    <n v="2023"/>
    <s v="2023-73117"/>
    <s v="2023-73117"/>
  </r>
  <r>
    <s v="No"/>
    <x v="217"/>
    <x v="11"/>
    <s v="V002188"/>
    <x v="410"/>
    <s v="HDMH17-1130711"/>
    <x v="12"/>
    <n v="-1410696"/>
    <n v="2024"/>
    <n v="73068"/>
    <s v="2024-73068"/>
    <e v="#N/A"/>
    <n v="2023"/>
    <s v="2023-73068"/>
    <s v="2023-73068"/>
  </r>
  <r>
    <s v="No"/>
    <x v="218"/>
    <x v="11"/>
    <s v="V002188"/>
    <x v="411"/>
    <s v="HDMH17-1130407"/>
    <x v="12"/>
    <n v="-783626"/>
    <n v="2024"/>
    <n v="73009"/>
    <s v="2024-73009"/>
    <e v="#N/A"/>
    <n v="2023"/>
    <s v="2023-73009"/>
    <s v="2023-73009"/>
  </r>
  <r>
    <s v="No"/>
    <x v="165"/>
    <x v="11"/>
    <s v="V002188"/>
    <x v="292"/>
    <s v="HDMH17-1117692"/>
    <x v="12"/>
    <n v="-15407"/>
    <n v="2024"/>
    <n v="65157"/>
    <s v="2024-65157"/>
    <e v="#N/A"/>
    <n v="2023"/>
    <s v="2023-65157"/>
    <s v="2023-65157"/>
  </r>
  <r>
    <s v="No"/>
    <x v="219"/>
    <x v="13"/>
    <s v="V002188"/>
    <x v="412"/>
    <s v="HDMH17-1153405"/>
    <x v="13"/>
    <n v="-1316940"/>
    <n v="2024"/>
    <n v="6871"/>
    <s v="2024-6871"/>
    <s v="2024-6871"/>
    <n v="2024"/>
    <s v="2024-6871"/>
    <s v="2024-6871"/>
  </r>
  <r>
    <s v="No"/>
    <x v="220"/>
    <x v="13"/>
    <s v="V002188"/>
    <x v="413"/>
    <s v="HDMH17-1152716"/>
    <x v="13"/>
    <n v="-644147"/>
    <n v="2024"/>
    <n v="6089"/>
    <s v="2024-6089"/>
    <s v="2024-6089"/>
    <n v="2024"/>
    <s v="2024-6089"/>
    <s v="2024-6089"/>
  </r>
  <r>
    <s v="No"/>
    <x v="220"/>
    <x v="13"/>
    <s v="V002188"/>
    <x v="414"/>
    <s v="HDMH17-1152655"/>
    <x v="13"/>
    <n v="-2938728"/>
    <n v="2024"/>
    <n v="6090"/>
    <s v="2024-6090"/>
    <s v="2024-6090"/>
    <n v="2024"/>
    <s v="2024-6090"/>
    <s v="2024-6090"/>
  </r>
  <r>
    <s v="No"/>
    <x v="221"/>
    <x v="13"/>
    <s v="V002188"/>
    <x v="415"/>
    <s v="HDMH17-1152102"/>
    <x v="13"/>
    <n v="-1373289"/>
    <n v="2024"/>
    <n v="5707"/>
    <s v="2024-5707"/>
    <s v="2024-5707"/>
    <n v="2024"/>
    <s v="2024-5707"/>
    <s v="2024-5707"/>
  </r>
  <r>
    <s v="No"/>
    <x v="221"/>
    <x v="13"/>
    <s v="V002188"/>
    <x v="416"/>
    <s v="HDMH17-1151426"/>
    <x v="13"/>
    <n v="-1716412"/>
    <n v="2024"/>
    <n v="5706"/>
    <s v="2024-5706"/>
    <s v="2024-5706"/>
    <n v="2024"/>
    <s v="2024-5706"/>
    <s v="2024-5706"/>
  </r>
  <r>
    <s v="No"/>
    <x v="222"/>
    <x v="13"/>
    <s v="V002188"/>
    <x v="417"/>
    <s v="DCAP17-0078513"/>
    <x v="13"/>
    <n v="1170090"/>
    <n v="2024"/>
    <n v="1170090"/>
    <s v="2024-1170090"/>
    <e v="#N/A"/>
    <n v="2024"/>
    <s v="2024-1170090"/>
    <s v="2024-1170090"/>
  </r>
  <r>
    <s v="No"/>
    <x v="222"/>
    <x v="13"/>
    <s v="V002188"/>
    <x v="418"/>
    <s v="DCAP17-0078517"/>
    <x v="13"/>
    <n v="211554"/>
    <n v="2024"/>
    <n v="211554"/>
    <s v="2024-211554"/>
    <e v="#N/A"/>
    <n v="2024"/>
    <s v="2024-211554"/>
    <e v="#N/A"/>
  </r>
  <r>
    <s v="No"/>
    <x v="223"/>
    <x v="13"/>
    <s v="V002188"/>
    <x v="419"/>
    <s v="HDMH17-1150238"/>
    <x v="13"/>
    <n v="-886352"/>
    <n v="2024"/>
    <n v="4349"/>
    <s v="2024-4349"/>
    <s v="2024-4349"/>
    <n v="2024"/>
    <s v="2024-4349"/>
    <s v="2024-4349"/>
  </r>
  <r>
    <s v="No"/>
    <x v="224"/>
    <x v="13"/>
    <s v="V002188"/>
    <x v="420"/>
    <s v="HDMH17-1150243"/>
    <x v="13"/>
    <n v="-1400172"/>
    <n v="2024"/>
    <n v="4257"/>
    <s v="2024-4257"/>
    <s v="2024-4257"/>
    <n v="2024"/>
    <s v="2024-4257"/>
    <s v="2024-4257"/>
  </r>
  <r>
    <s v="No"/>
    <x v="225"/>
    <x v="13"/>
    <s v="V002188"/>
    <x v="421"/>
    <s v="DCAP17-0078475"/>
    <x v="13"/>
    <n v="909935"/>
    <n v="2024"/>
    <n v="909935"/>
    <s v="2024-909935"/>
    <e v="#N/A"/>
    <n v="2024"/>
    <s v="2024-909935"/>
    <s v="2024-909935"/>
  </r>
  <r>
    <s v="No"/>
    <x v="226"/>
    <x v="13"/>
    <s v="V002188"/>
    <x v="422"/>
    <s v="HDMH17-1149735"/>
    <x v="13"/>
    <n v="-2149794"/>
    <n v="2024"/>
    <n v="4030"/>
    <s v="2024-4030"/>
    <s v="2024-4030"/>
    <n v="2024"/>
    <s v="2024-4030"/>
    <s v="2024-4030"/>
  </r>
  <r>
    <s v="No"/>
    <x v="227"/>
    <x v="13"/>
    <s v="V002188"/>
    <x v="423"/>
    <s v="HDMH17-1148788"/>
    <x v="13"/>
    <n v="-2130624"/>
    <n v="2024"/>
    <n v="2988"/>
    <s v="2024-2988"/>
    <s v="2024-2988"/>
    <n v="2024"/>
    <s v="2024-2988"/>
    <s v="2024-2988"/>
  </r>
  <r>
    <s v="No"/>
    <x v="227"/>
    <x v="13"/>
    <s v="V002188"/>
    <x v="424"/>
    <s v="HDMH17-1148333"/>
    <x v="13"/>
    <n v="-2153728"/>
    <n v="2024"/>
    <n v="2984"/>
    <s v="2024-2984"/>
    <s v="2024-2984"/>
    <n v="2024"/>
    <s v="2024-2984"/>
    <s v="2024-2984"/>
  </r>
  <r>
    <s v="No"/>
    <x v="228"/>
    <x v="13"/>
    <s v="V002188"/>
    <x v="425"/>
    <s v="HDMH17-1148248"/>
    <x v="13"/>
    <n v="-816657"/>
    <n v="2024"/>
    <n v="2979"/>
    <s v="2024-2979"/>
    <s v="2024-2979"/>
    <n v="2024"/>
    <s v="2024-2979"/>
    <s v="2024-2979"/>
  </r>
  <r>
    <s v="No"/>
    <x v="228"/>
    <x v="13"/>
    <s v="V002188"/>
    <x v="426"/>
    <s v="DCAP17-0078438"/>
    <x v="13"/>
    <n v="1103420"/>
    <n v="2024"/>
    <n v="1103420"/>
    <s v="2024-1103420"/>
    <e v="#N/A"/>
    <n v="2024"/>
    <s v="2024-1103420"/>
    <s v="2024-1103420"/>
  </r>
  <r>
    <s v="No"/>
    <x v="229"/>
    <x v="13"/>
    <s v="V002188"/>
    <x v="427"/>
    <s v="DCAP17-0078409"/>
    <x v="13"/>
    <n v="34535"/>
    <n v="2024"/>
    <n v="34535"/>
    <s v="2024-34535"/>
    <e v="#N/A"/>
    <n v="2024"/>
    <s v="2024-34535"/>
    <s v="2024-34535"/>
  </r>
  <r>
    <s v="No"/>
    <x v="229"/>
    <x v="13"/>
    <s v="V002188"/>
    <x v="428"/>
    <s v="DCAP17-0078392"/>
    <x v="13"/>
    <n v="103605"/>
    <n v="2024"/>
    <n v="103605"/>
    <s v="2024-103605"/>
    <e v="#N/A"/>
    <n v="2024"/>
    <s v="2024-103605"/>
    <s v="2024-103605"/>
  </r>
  <r>
    <s v="No"/>
    <x v="230"/>
    <x v="13"/>
    <s v="V002188"/>
    <x v="429"/>
    <s v="HDMH17-1147488"/>
    <x v="13"/>
    <n v="-1316423"/>
    <n v="2024"/>
    <n v="2555"/>
    <s v="2024-2555"/>
    <s v="2024-2555"/>
    <n v="2024"/>
    <s v="2024-2555"/>
    <s v="2024-2555"/>
  </r>
  <r>
    <s v="No"/>
    <x v="230"/>
    <x v="13"/>
    <s v="V002188"/>
    <x v="430"/>
    <s v="DCAP17-0078382"/>
    <x v="13"/>
    <n v="399693"/>
    <n v="2024"/>
    <n v="399693"/>
    <s v="2024-399693"/>
    <e v="#N/A"/>
    <n v="2024"/>
    <s v="2024-399693"/>
    <s v="2024-399693"/>
  </r>
  <r>
    <s v="No"/>
    <x v="230"/>
    <x v="13"/>
    <s v="V002188"/>
    <x v="431"/>
    <s v="HDMH17-1147588"/>
    <x v="13"/>
    <n v="-881582"/>
    <n v="2024"/>
    <n v="2566"/>
    <s v="2024-2566"/>
    <s v="2024-2566"/>
    <n v="2024"/>
    <s v="2024-2566"/>
    <s v="2024-2566"/>
  </r>
  <r>
    <s v="No"/>
    <x v="231"/>
    <x v="13"/>
    <s v="V002188"/>
    <x v="432"/>
    <s v="HDMH17-1145952"/>
    <x v="13"/>
    <n v="-958621"/>
    <n v="2024"/>
    <n v="2299"/>
    <s v="2024-2299"/>
    <s v="2024-2299"/>
    <n v="2024"/>
    <s v="2024-2299"/>
    <s v="2024-2299"/>
  </r>
  <r>
    <s v="No"/>
    <x v="231"/>
    <x v="13"/>
    <s v="V002188"/>
    <x v="433"/>
    <s v="HDMH17-1147051"/>
    <x v="13"/>
    <n v="-499625"/>
    <n v="2024"/>
    <n v="2300"/>
    <s v="2024-2300"/>
    <s v="2024-2300"/>
    <n v="2024"/>
    <s v="2024-2300"/>
    <s v="2024-2300"/>
  </r>
  <r>
    <s v="No"/>
    <x v="231"/>
    <x v="13"/>
    <s v="V002188"/>
    <x v="434"/>
    <s v="HDMH17-1146214"/>
    <x v="13"/>
    <n v="-356875"/>
    <n v="2024"/>
    <n v="2298"/>
    <s v="2024-2298"/>
    <s v="2024-2298"/>
    <n v="2024"/>
    <s v="2024-2298"/>
    <s v="2024-2298"/>
  </r>
  <r>
    <s v="No"/>
    <x v="232"/>
    <x v="13"/>
    <s v="V002188"/>
    <x v="435"/>
    <s v="DCAP17-0078291"/>
    <x v="13"/>
    <n v="2206572"/>
    <n v="2024"/>
    <n v="2206572"/>
    <s v="2024-2206572"/>
    <e v="#N/A"/>
    <n v="2024"/>
    <s v="2024-2206572"/>
    <e v="#N/A"/>
  </r>
  <r>
    <s v="No"/>
    <x v="233"/>
    <x v="13"/>
    <s v="V002188"/>
    <x v="436"/>
    <s v="HDMH17-1143627"/>
    <x v="13"/>
    <n v="-470176"/>
    <n v="2024"/>
    <n v="1311"/>
    <s v="2024-1311"/>
    <s v="2024-1311"/>
    <n v="2024"/>
    <s v="2024-1311"/>
    <s v="2024-1311"/>
  </r>
  <r>
    <s v="No"/>
    <x v="233"/>
    <x v="13"/>
    <s v="V002188"/>
    <x v="437"/>
    <s v="HDMH17-1143441"/>
    <x v="13"/>
    <n v="-1312278"/>
    <n v="2024"/>
    <n v="1312"/>
    <s v="2024-1312"/>
    <s v="2024-1312"/>
    <n v="2024"/>
    <s v="2024-1312"/>
    <s v="2024-1312"/>
  </r>
  <r>
    <s v="No"/>
    <x v="234"/>
    <x v="13"/>
    <s v="V002188"/>
    <x v="438"/>
    <s v="DCAP17-0078244"/>
    <x v="13"/>
    <n v="127256"/>
    <n v="2024"/>
    <n v="127256"/>
    <s v="2024-127256"/>
    <e v="#N/A"/>
    <n v="2024"/>
    <s v="2024-127256"/>
    <s v="2024-127256"/>
  </r>
  <r>
    <s v="No"/>
    <x v="235"/>
    <x v="13"/>
    <s v="V002188"/>
    <x v="439"/>
    <s v="HDMH17-1143335"/>
    <x v="13"/>
    <n v="-1512644"/>
    <n v="2024"/>
    <n v="1142"/>
    <s v="2024-1142"/>
    <s v="2024-1142"/>
    <n v="2024"/>
    <s v="2024-1142"/>
    <s v="2024-1142"/>
  </r>
  <r>
    <s v="No"/>
    <x v="236"/>
    <x v="13"/>
    <s v="V002188"/>
    <x v="440"/>
    <s v="HDMH17-1142578"/>
    <x v="13"/>
    <n v="-539741"/>
    <n v="2024"/>
    <n v="230"/>
    <s v="2024-230"/>
    <s v="2024-230"/>
    <n v="2024"/>
    <s v="2024-230"/>
    <s v="2024-230"/>
  </r>
  <r>
    <s v="No"/>
    <x v="236"/>
    <x v="13"/>
    <s v="V002188"/>
    <x v="441"/>
    <s v="HDMH17-1142013"/>
    <x v="13"/>
    <n v="-1444083"/>
    <n v="2024"/>
    <n v="224"/>
    <s v="2024-224"/>
    <s v="2024-224"/>
    <n v="2024"/>
    <s v="2024-224"/>
    <s v="2024-224"/>
  </r>
  <r>
    <s v="No"/>
    <x v="237"/>
    <x v="13"/>
    <s v="V002188"/>
    <x v="442"/>
    <s v="HDMH17-1141580"/>
    <x v="13"/>
    <n v="-859516"/>
    <n v="2024"/>
    <n v="126"/>
    <s v="2024-126"/>
    <s v="2024-126"/>
    <n v="2024"/>
    <s v="2024-126"/>
    <s v="2024-126"/>
  </r>
  <r>
    <s v="No"/>
    <x v="237"/>
    <x v="13"/>
    <s v="V002188"/>
    <x v="443"/>
    <s v="HDMH17-1141730"/>
    <x v="13"/>
    <n v="-1292224"/>
    <n v="2024"/>
    <n v="188"/>
    <s v="2024-188"/>
    <s v="2024-188"/>
    <n v="2024"/>
    <s v="2024-188"/>
    <s v="2024-188"/>
  </r>
  <r>
    <s v="No"/>
    <x v="238"/>
    <x v="13"/>
    <s v="V002188"/>
    <x v="444"/>
    <s v="HDMH17-1142223"/>
    <x v="13"/>
    <n v="-849120"/>
    <n v="2024"/>
    <n v="30"/>
    <s v="2024-30"/>
    <s v="2024-30"/>
    <n v="2024"/>
    <s v="2024-30"/>
    <s v="2024-30"/>
  </r>
  <r>
    <s v="No"/>
    <x v="199"/>
    <x v="13"/>
    <s v="V002188"/>
    <x v="369"/>
    <s v="HDMH17-1140580"/>
    <x v="13"/>
    <n v="-128222"/>
    <n v="2024"/>
    <n v="78699"/>
    <s v="2024-78699"/>
    <e v="#N/A"/>
    <n v="2023"/>
    <s v="2023-78699"/>
    <s v="2023-78699"/>
  </r>
  <r>
    <s v="No"/>
    <x v="239"/>
    <x v="14"/>
    <s v="V002188"/>
    <x v="445"/>
    <s v="HDMH17-1182108"/>
    <x v="14"/>
    <n v="-1610366"/>
    <n v="2024"/>
    <n v="19576"/>
    <s v="2024-19576"/>
    <e v="#N/A"/>
    <n v="2024"/>
    <s v="2024-19576"/>
    <e v="#N/A"/>
  </r>
  <r>
    <s v="No"/>
    <x v="240"/>
    <x v="14"/>
    <s v="V002188"/>
    <x v="446"/>
    <s v="DCAP17-0079670"/>
    <x v="14"/>
    <n v="330966"/>
    <n v="2024"/>
    <n v="330966"/>
    <s v="2024-330966"/>
    <e v="#N/A"/>
    <n v="2024"/>
    <s v="2024-330966"/>
    <s v="2024-330966"/>
  </r>
  <r>
    <s v="No"/>
    <x v="241"/>
    <x v="14"/>
    <s v="V002188"/>
    <x v="447"/>
    <s v="HDMH17-1179902"/>
    <x v="14"/>
    <n v="-574582"/>
    <n v="2024"/>
    <n v="17429"/>
    <s v="2024-17429"/>
    <s v="2024-17429"/>
    <n v="2024"/>
    <s v="2024-17429"/>
    <s v="2024-17429"/>
  </r>
  <r>
    <s v="No"/>
    <x v="241"/>
    <x v="14"/>
    <s v="V002188"/>
    <x v="448"/>
    <s v="DCAP17-0079649"/>
    <x v="14"/>
    <n v="572368"/>
    <n v="2024"/>
    <n v="572368"/>
    <s v="2024-572368"/>
    <e v="#N/A"/>
    <n v="2024"/>
    <s v="2024-572368"/>
    <s v="2024-572368"/>
  </r>
  <r>
    <s v="No"/>
    <x v="241"/>
    <x v="14"/>
    <s v="V002188"/>
    <x v="449"/>
    <s v="DCAP17-0079657"/>
    <x v="14"/>
    <n v="99290"/>
    <n v="2024"/>
    <n v="99290"/>
    <s v="2024-99290"/>
    <e v="#N/A"/>
    <n v="2024"/>
    <s v="2024-99290"/>
    <s v="2024-99290"/>
  </r>
  <r>
    <s v="No"/>
    <x v="242"/>
    <x v="14"/>
    <s v="V002188"/>
    <x v="450"/>
    <s v="HDMH17-1178369"/>
    <x v="14"/>
    <n v="-1605852"/>
    <n v="2024"/>
    <n v="17281"/>
    <s v="2024-17281"/>
    <s v="2024-17281"/>
    <n v="2024"/>
    <s v="2024-17281"/>
    <s v="2024-17281"/>
  </r>
  <r>
    <s v="No"/>
    <x v="242"/>
    <x v="14"/>
    <s v="V002188"/>
    <x v="451"/>
    <s v="HDMH17-1178431"/>
    <x v="14"/>
    <n v="-1523686"/>
    <n v="2024"/>
    <n v="17260"/>
    <s v="2024-17260"/>
    <s v="2024-17260"/>
    <n v="2024"/>
    <s v="2024-17260"/>
    <s v="2024-17260"/>
  </r>
  <r>
    <s v="No"/>
    <x v="242"/>
    <x v="14"/>
    <s v="V002188"/>
    <x v="452"/>
    <s v="DCAP17-0079602"/>
    <x v="14"/>
    <n v="254513"/>
    <n v="2024"/>
    <n v="254513"/>
    <s v="2024-254513"/>
    <e v="#N/A"/>
    <n v="2024"/>
    <s v="2024-254513"/>
    <s v="2024-254513"/>
  </r>
  <r>
    <s v="No"/>
    <x v="242"/>
    <x v="14"/>
    <s v="V002188"/>
    <x v="453"/>
    <s v="HDMH17-1178636"/>
    <x v="14"/>
    <n v="-839390"/>
    <n v="2024"/>
    <n v="17264"/>
    <s v="2024-17264"/>
    <s v="2024-17264"/>
    <n v="2024"/>
    <s v="2024-17264"/>
    <s v="2024-17264"/>
  </r>
  <r>
    <s v="No"/>
    <x v="242"/>
    <x v="14"/>
    <s v="V002188"/>
    <x v="454"/>
    <s v="DCAP17-0079618"/>
    <x v="14"/>
    <n v="1827861"/>
    <n v="2024"/>
    <n v="1827861"/>
    <s v="2024-1827861"/>
    <e v="#N/A"/>
    <n v="2024"/>
    <s v="2024-1827861"/>
    <s v="2024-1827861"/>
  </r>
  <r>
    <s v="No"/>
    <x v="243"/>
    <x v="14"/>
    <s v="V002188"/>
    <x v="455"/>
    <s v="HDMH17-1177960"/>
    <x v="14"/>
    <n v="-1671964"/>
    <n v="2024"/>
    <n v="17219"/>
    <s v="2024-17219"/>
    <s v="2024-17219"/>
    <n v="2024"/>
    <s v="2024-17219"/>
    <s v="2024-17219"/>
  </r>
  <r>
    <s v="No"/>
    <x v="244"/>
    <x v="14"/>
    <s v="V002188"/>
    <x v="456"/>
    <s v="HDMH17-1178090"/>
    <x v="14"/>
    <n v="-1410696"/>
    <n v="2024"/>
    <n v="17103"/>
    <s v="2024-17103"/>
    <s v="2024-17103"/>
    <n v="2024"/>
    <s v="2024-17103"/>
    <s v="2024-17103"/>
  </r>
  <r>
    <s v="No"/>
    <x v="244"/>
    <x v="14"/>
    <s v="V002188"/>
    <x v="457"/>
    <s v="DCAP17-0079562"/>
    <x v="14"/>
    <n v="311795"/>
    <n v="2024"/>
    <n v="311795"/>
    <s v="2024-311795"/>
    <e v="#N/A"/>
    <n v="2024"/>
    <s v="2024-311795"/>
    <e v="#N/A"/>
  </r>
  <r>
    <s v="No"/>
    <x v="245"/>
    <x v="14"/>
    <s v="V002188"/>
    <x v="458"/>
    <s v="HDMH17-1177861"/>
    <x v="14"/>
    <n v="-2370244"/>
    <n v="2024"/>
    <n v="16218"/>
    <s v="2024-16218"/>
    <s v="2024-16218"/>
    <n v="2024"/>
    <s v="2024-16218"/>
    <s v="2024-16218"/>
  </r>
  <r>
    <s v="No"/>
    <x v="245"/>
    <x v="14"/>
    <s v="V002188"/>
    <x v="459"/>
    <s v="HDMH17-1177080"/>
    <x v="14"/>
    <n v="-1075939"/>
    <n v="2024"/>
    <n v="16215"/>
    <s v="2024-16215"/>
    <s v="2024-16215"/>
    <n v="2024"/>
    <s v="2024-16215"/>
    <s v="2024-16215"/>
  </r>
  <r>
    <s v="No"/>
    <x v="246"/>
    <x v="14"/>
    <s v="V002188"/>
    <x v="460"/>
    <s v="DCAP17-0079520"/>
    <x v="14"/>
    <n v="473958"/>
    <n v="2024"/>
    <n v="473958"/>
    <s v="2024-473958"/>
    <e v="#N/A"/>
    <n v="2024"/>
    <s v="2024-473958"/>
    <s v="2024-473958"/>
  </r>
  <r>
    <s v="No"/>
    <x v="247"/>
    <x v="14"/>
    <s v="V002188"/>
    <x v="461"/>
    <s v="HDMH17-1174575"/>
    <x v="14"/>
    <n v="-718479"/>
    <n v="2024"/>
    <n v="15923"/>
    <s v="2024-15923"/>
    <s v="2024-15923"/>
    <n v="2024"/>
    <s v="2024-15923"/>
    <s v="2024-15923"/>
  </r>
  <r>
    <s v="No"/>
    <x v="248"/>
    <x v="14"/>
    <s v="V002188"/>
    <x v="462"/>
    <s v="HDMH17-1174181"/>
    <x v="14"/>
    <n v="-214125"/>
    <n v="2024"/>
    <n v="15297"/>
    <s v="2024-15297"/>
    <s v="2024-15297"/>
    <n v="2024"/>
    <s v="2024-15297"/>
    <s v="2024-15297"/>
  </r>
  <r>
    <s v="No"/>
    <x v="249"/>
    <x v="14"/>
    <s v="V002188"/>
    <x v="463"/>
    <s v="HDMH17-1174777"/>
    <x v="14"/>
    <n v="-479847"/>
    <n v="2024"/>
    <n v="15045"/>
    <s v="2024-15045"/>
    <s v="2024-15045"/>
    <n v="2024"/>
    <s v="2024-15045"/>
    <s v="2024-15045"/>
  </r>
  <r>
    <s v="No"/>
    <x v="249"/>
    <x v="14"/>
    <s v="V002188"/>
    <x v="464"/>
    <s v="HDMH17-1173886"/>
    <x v="14"/>
    <n v="-899573"/>
    <n v="2024"/>
    <n v="15004"/>
    <s v="2024-15004"/>
    <s v="2024-15004"/>
    <n v="2024"/>
    <s v="2024-15004"/>
    <s v="2024-15004"/>
  </r>
  <r>
    <s v="No"/>
    <x v="250"/>
    <x v="14"/>
    <s v="V002188"/>
    <x v="465"/>
    <s v="HDMH17-1174473"/>
    <x v="14"/>
    <n v="-1970148"/>
    <n v="2024"/>
    <n v="14872"/>
    <s v="2024-14872"/>
    <s v="2024-14872"/>
    <n v="2024"/>
    <s v="2024-14872"/>
    <s v="2024-14872"/>
  </r>
  <r>
    <s v="No"/>
    <x v="251"/>
    <x v="14"/>
    <s v="V002188"/>
    <x v="466"/>
    <s v="DCAP17-0079479"/>
    <x v="14"/>
    <n v="323844"/>
    <n v="2024"/>
    <n v="323844"/>
    <s v="2024-323844"/>
    <e v="#N/A"/>
    <n v="2024"/>
    <s v="2024-323844"/>
    <s v="2024-323844"/>
  </r>
  <r>
    <s v="No"/>
    <x v="251"/>
    <x v="14"/>
    <s v="V002188"/>
    <x v="467"/>
    <s v="HDMH17-1173157"/>
    <x v="14"/>
    <n v="-689692"/>
    <n v="2024"/>
    <n v="14803"/>
    <s v="2024-14803"/>
    <s v="2024-14803"/>
    <n v="2024"/>
    <s v="2024-14803"/>
    <s v="2024-14803"/>
  </r>
  <r>
    <s v="No"/>
    <x v="251"/>
    <x v="14"/>
    <s v="V002188"/>
    <x v="468"/>
    <s v="DCAP17-0079487"/>
    <x v="14"/>
    <n v="1483529"/>
    <n v="2024"/>
    <n v="1483529"/>
    <s v="2024-1483529"/>
    <e v="#N/A"/>
    <n v="2024"/>
    <s v="2024-1483529"/>
    <s v="2024-1483529"/>
  </r>
  <r>
    <s v="No"/>
    <x v="251"/>
    <x v="14"/>
    <s v="V002188"/>
    <x v="469"/>
    <s v="HDMH17-1172629"/>
    <x v="14"/>
    <n v="-243886"/>
    <n v="2024"/>
    <n v="220"/>
    <s v="2024-220"/>
    <s v="2024-220"/>
    <n v="2024"/>
    <s v="2024-220"/>
    <s v="2024-220"/>
  </r>
  <r>
    <s v="No"/>
    <x v="252"/>
    <x v="14"/>
    <s v="V002188"/>
    <x v="470"/>
    <s v="DCAP17-0079451"/>
    <x v="14"/>
    <n v="857709"/>
    <n v="2024"/>
    <n v="857709"/>
    <s v="2024-857709"/>
    <e v="#N/A"/>
    <n v="2024"/>
    <s v="2024-857709"/>
    <s v="2024-857709"/>
  </r>
  <r>
    <s v="No"/>
    <x v="252"/>
    <x v="14"/>
    <s v="V002188"/>
    <x v="471"/>
    <s v="HDMH17-1172424"/>
    <x v="14"/>
    <n v="-1584887"/>
    <n v="2024"/>
    <n v="14700"/>
    <s v="2024-14700"/>
    <s v="2024-14700"/>
    <n v="2024"/>
    <s v="2024-14700"/>
    <s v="2024-14700"/>
  </r>
  <r>
    <s v="No"/>
    <x v="252"/>
    <x v="14"/>
    <s v="V002188"/>
    <x v="472"/>
    <s v="DCAP17-0079447"/>
    <x v="14"/>
    <n v="1378189"/>
    <n v="2024"/>
    <n v="1378189"/>
    <s v="2024-1378189"/>
    <e v="#N/A"/>
    <n v="2024"/>
    <s v="2024-1378189"/>
    <s v="2024-1378189"/>
  </r>
  <r>
    <s v="No"/>
    <x v="252"/>
    <x v="14"/>
    <s v="V002188"/>
    <x v="473"/>
    <s v="HDMH17-1172141"/>
    <x v="14"/>
    <n v="-358646"/>
    <n v="2024"/>
    <n v="14668"/>
    <s v="2024-14668"/>
    <s v="2024-14668"/>
    <n v="2024"/>
    <s v="2024-14668"/>
    <s v="2024-14668"/>
  </r>
  <r>
    <s v="No"/>
    <x v="253"/>
    <x v="14"/>
    <s v="V002188"/>
    <x v="474"/>
    <s v="DCAP17-0079432"/>
    <x v="14"/>
    <n v="489847"/>
    <n v="2024"/>
    <n v="489847"/>
    <s v="2024-489847"/>
    <e v="#N/A"/>
    <n v="2024"/>
    <s v="2024-489847"/>
    <s v="2024-489847"/>
  </r>
  <r>
    <s v="No"/>
    <x v="254"/>
    <x v="14"/>
    <s v="V002188"/>
    <x v="475"/>
    <s v="DCAP17-0079416"/>
    <x v="14"/>
    <n v="381769"/>
    <n v="2024"/>
    <n v="381769"/>
    <s v="2024-381769"/>
    <e v="#N/A"/>
    <n v="2024"/>
    <s v="2024-381769"/>
    <s v="2024-381769"/>
  </r>
  <r>
    <s v="No"/>
    <x v="254"/>
    <x v="14"/>
    <s v="V002188"/>
    <x v="476"/>
    <s v="HDMH17-1171590"/>
    <x v="14"/>
    <n v="-1856164"/>
    <n v="2024"/>
    <n v="13760"/>
    <s v="2024-13760"/>
    <s v="2024-13760"/>
    <n v="2024"/>
    <s v="2024-13760"/>
    <s v="2024-13760"/>
  </r>
  <r>
    <s v="No"/>
    <x v="255"/>
    <x v="14"/>
    <s v="V002188"/>
    <x v="477"/>
    <s v="HDMH17-1171671"/>
    <x v="14"/>
    <n v="-575729"/>
    <n v="2024"/>
    <n v="13703"/>
    <s v="2024-13703"/>
    <s v="2024-13703"/>
    <n v="2024"/>
    <s v="2024-13703"/>
    <s v="2024-13703"/>
  </r>
  <r>
    <s v="No"/>
    <x v="256"/>
    <x v="14"/>
    <s v="V002188"/>
    <x v="478"/>
    <s v="DCAP17-0079342"/>
    <x v="14"/>
    <n v="469552"/>
    <n v="2024"/>
    <n v="469552"/>
    <s v="2024-469552"/>
    <e v="#N/A"/>
    <n v="2024"/>
    <s v="2024-469552"/>
    <s v="2024-469552"/>
  </r>
  <r>
    <s v="No"/>
    <x v="256"/>
    <x v="14"/>
    <s v="V002188"/>
    <x v="479"/>
    <s v="DCAP17-0079387"/>
    <x v="14"/>
    <n v="1582517"/>
    <n v="2024"/>
    <n v="1582517"/>
    <s v="2024-1582517"/>
    <e v="#N/A"/>
    <n v="2024"/>
    <s v="2024-1582517"/>
    <s v="2024-1582517"/>
  </r>
  <r>
    <s v="No"/>
    <x v="257"/>
    <x v="14"/>
    <s v="V002188"/>
    <x v="480"/>
    <s v="HDMH17-1170055"/>
    <x v="14"/>
    <n v="-1626592"/>
    <n v="2024"/>
    <n v="13574"/>
    <s v="2024-13574"/>
    <s v="2024-13574"/>
    <n v="2024"/>
    <s v="2024-13574"/>
    <s v="2024-13574"/>
  </r>
  <r>
    <s v="No"/>
    <x v="258"/>
    <x v="14"/>
    <s v="V002188"/>
    <x v="481"/>
    <s v="HDMH17-1169341"/>
    <x v="14"/>
    <n v="-1037984"/>
    <n v="2024"/>
    <n v="13360"/>
    <s v="2024-13360"/>
    <s v="2024-13360"/>
    <n v="2024"/>
    <s v="2024-13360"/>
    <s v="2024-13360"/>
  </r>
  <r>
    <s v="No"/>
    <x v="258"/>
    <x v="14"/>
    <s v="V002188"/>
    <x v="482"/>
    <s v="HDMH17-1169156"/>
    <x v="14"/>
    <n v="-627070"/>
    <n v="2024"/>
    <n v="13118"/>
    <s v="2024-13118"/>
    <s v="2024-13118"/>
    <n v="2024"/>
    <s v="2024-13118"/>
    <s v="2024-13118"/>
  </r>
  <r>
    <s v="No"/>
    <x v="259"/>
    <x v="14"/>
    <s v="V002188"/>
    <x v="483"/>
    <s v="HDMH17-1169313"/>
    <x v="14"/>
    <n v="-2016884"/>
    <n v="2024"/>
    <n v="12792"/>
    <s v="2024-12792"/>
    <s v="2024-12792"/>
    <n v="2024"/>
    <s v="2024-12792"/>
    <s v="2024-12792"/>
  </r>
  <r>
    <s v="No"/>
    <x v="259"/>
    <x v="14"/>
    <s v="V002188"/>
    <x v="484"/>
    <s v="HDMH17-1169277"/>
    <x v="14"/>
    <n v="-1194800"/>
    <n v="2024"/>
    <n v="12790"/>
    <s v="2024-12790"/>
    <s v="2024-12790"/>
    <n v="2024"/>
    <s v="2024-12790"/>
    <s v="2024-12790"/>
  </r>
  <r>
    <s v="No"/>
    <x v="259"/>
    <x v="14"/>
    <s v="V002188"/>
    <x v="485"/>
    <s v="DCAP17-0079214"/>
    <x v="14"/>
    <n v="1043891"/>
    <n v="2024"/>
    <n v="1043891"/>
    <s v="2024-1043891"/>
    <e v="#N/A"/>
    <n v="2024"/>
    <s v="2024-1043891"/>
    <e v="#N/A"/>
  </r>
  <r>
    <s v="No"/>
    <x v="259"/>
    <x v="14"/>
    <s v="V002188"/>
    <x v="486"/>
    <s v="HDMH17-1168771"/>
    <x v="14"/>
    <n v="-2568580"/>
    <n v="2024"/>
    <n v="12793"/>
    <s v="2024-12793"/>
    <s v="2024-12793"/>
    <n v="2024"/>
    <s v="2024-12793"/>
    <s v="2024-12793"/>
  </r>
  <r>
    <s v="No"/>
    <x v="259"/>
    <x v="14"/>
    <s v="V002188"/>
    <x v="487"/>
    <s v="HDMH17-1168746"/>
    <x v="14"/>
    <n v="-1214999"/>
    <n v="2024"/>
    <n v="12794"/>
    <s v="2024-12794"/>
    <s v="2024-12794"/>
    <n v="2024"/>
    <s v="2024-12794"/>
    <s v="2024-12794"/>
  </r>
  <r>
    <s v="No"/>
    <x v="260"/>
    <x v="14"/>
    <s v="V002188"/>
    <x v="488"/>
    <s v="DCAP17-0079177"/>
    <x v="14"/>
    <n v="242227"/>
    <n v="2024"/>
    <n v="242227"/>
    <s v="2024-242227"/>
    <e v="#N/A"/>
    <n v="2024"/>
    <s v="2024-242227"/>
    <s v="2024-242227"/>
  </r>
  <r>
    <s v="No"/>
    <x v="260"/>
    <x v="14"/>
    <s v="V002188"/>
    <x v="489"/>
    <s v="HDMH17-1167927"/>
    <x v="14"/>
    <n v="-1112901"/>
    <n v="2024"/>
    <n v="12676"/>
    <s v="2024-12676"/>
    <s v="2024-12676"/>
    <n v="2024"/>
    <s v="2024-12676"/>
    <s v="2024-12676"/>
  </r>
  <r>
    <s v="No"/>
    <x v="261"/>
    <x v="14"/>
    <s v="V002188"/>
    <x v="490"/>
    <s v="HDMH17-1165151"/>
    <x v="14"/>
    <n v="-1065324"/>
    <n v="2024"/>
    <n v="11492"/>
    <s v="2024-11492"/>
    <s v="2024-11492"/>
    <n v="2024"/>
    <s v="2024-11492"/>
    <s v="2024-11492"/>
  </r>
  <r>
    <s v="No"/>
    <x v="262"/>
    <x v="14"/>
    <s v="V002188"/>
    <x v="491"/>
    <s v="DCAP17-0078971"/>
    <x v="14"/>
    <n v="1074683"/>
    <n v="2024"/>
    <n v="1074683"/>
    <s v="2024-1074683"/>
    <e v="#N/A"/>
    <n v="2024"/>
    <s v="2024-1074683"/>
    <s v="2024-1074683"/>
  </r>
  <r>
    <s v="No"/>
    <x v="263"/>
    <x v="14"/>
    <s v="V002188"/>
    <x v="492"/>
    <s v="DCAP17-0078925"/>
    <x v="14"/>
    <n v="1237596"/>
    <n v="2024"/>
    <n v="1237596"/>
    <s v="2024-1237596"/>
    <e v="#N/A"/>
    <n v="2024"/>
    <s v="2024-1237596"/>
    <s v="2024-1237596"/>
  </r>
  <r>
    <s v="No"/>
    <x v="263"/>
    <x v="14"/>
    <s v="V002188"/>
    <x v="493"/>
    <s v="DCAP17-0078918"/>
    <x v="14"/>
    <n v="507280"/>
    <n v="2024"/>
    <n v="507280"/>
    <s v="2024-507280"/>
    <e v="#N/A"/>
    <n v="2024"/>
    <s v="2024-507280"/>
    <s v="2024-507280"/>
  </r>
  <r>
    <s v="No"/>
    <x v="264"/>
    <x v="14"/>
    <s v="V002188"/>
    <x v="494"/>
    <s v="DCAP17-0078868"/>
    <x v="14"/>
    <n v="499744"/>
    <n v="2024"/>
    <n v="499744"/>
    <s v="2024-499744"/>
    <e v="#N/A"/>
    <n v="2024"/>
    <s v="2024-499744"/>
    <s v="2024-499744"/>
  </r>
  <r>
    <s v="No"/>
    <x v="265"/>
    <x v="14"/>
    <s v="V002188"/>
    <x v="495"/>
    <s v="DCAP17-0078791"/>
    <x v="14"/>
    <n v="3274598"/>
    <n v="2024"/>
    <n v="3274598"/>
    <s v="2024-3274598"/>
    <e v="#N/A"/>
    <n v="2024"/>
    <s v="2024-3274598"/>
    <s v="2024-3274598"/>
  </r>
  <r>
    <s v="No"/>
    <x v="266"/>
    <x v="14"/>
    <s v="V002188"/>
    <x v="496"/>
    <s v="HDMH17-1157002"/>
    <x v="14"/>
    <n v="-972181"/>
    <n v="2024"/>
    <n v="8286"/>
    <s v="2024-8286"/>
    <s v="2024-8286"/>
    <n v="2024"/>
    <s v="2024-8286"/>
    <s v="2024-8286"/>
  </r>
  <r>
    <s v="No"/>
    <x v="267"/>
    <x v="14"/>
    <s v="V002188"/>
    <x v="497"/>
    <s v="HDMH17-1156600"/>
    <x v="14"/>
    <n v="-2514862"/>
    <n v="2024"/>
    <n v="8208"/>
    <s v="2024-8208"/>
    <s v="2024-8208"/>
    <n v="2024"/>
    <s v="2024-8208"/>
    <s v="2024-8208"/>
  </r>
  <r>
    <s v="No"/>
    <x v="267"/>
    <x v="14"/>
    <s v="V002188"/>
    <x v="498"/>
    <s v="HDMH17-1156646"/>
    <x v="14"/>
    <n v="-539741"/>
    <n v="2024"/>
    <n v="8246"/>
    <s v="2024-8246"/>
    <s v="2024-8246"/>
    <n v="2024"/>
    <s v="2024-8246"/>
    <s v="2024-8246"/>
  </r>
  <r>
    <s v="No"/>
    <x v="267"/>
    <x v="14"/>
    <s v="V002188"/>
    <x v="499"/>
    <s v="HDMH17-1156913"/>
    <x v="14"/>
    <n v="-1053821"/>
    <n v="2024"/>
    <n v="8251"/>
    <s v="2024-8251"/>
    <s v="2024-8251"/>
    <n v="2024"/>
    <s v="2024-8251"/>
    <s v="2024-8251"/>
  </r>
  <r>
    <s v="No"/>
    <x v="267"/>
    <x v="14"/>
    <s v="V002188"/>
    <x v="500"/>
    <s v="HDMH17-1156532"/>
    <x v="14"/>
    <n v="-1409281"/>
    <n v="2024"/>
    <n v="8240"/>
    <s v="2024-8240"/>
    <s v="2024-8240"/>
    <n v="2024"/>
    <s v="2024-8240"/>
    <s v="2024-8240"/>
  </r>
  <r>
    <s v="No"/>
    <x v="267"/>
    <x v="14"/>
    <s v="V002188"/>
    <x v="501"/>
    <s v="HDMH17-1157081"/>
    <x v="14"/>
    <n v="-567730"/>
    <n v="2024"/>
    <n v="8257"/>
    <s v="2024-8257"/>
    <s v="2024-8257"/>
    <n v="2024"/>
    <s v="2024-8257"/>
    <s v="2024-8257"/>
  </r>
  <r>
    <s v="No"/>
    <x v="268"/>
    <x v="14"/>
    <s v="V002188"/>
    <x v="502"/>
    <s v="HDMH17-1157707"/>
    <x v="14"/>
    <n v="-2281651"/>
    <n v="2024"/>
    <n v="7421"/>
    <s v="2024-7421"/>
    <s v="2024-7421"/>
    <n v="2024"/>
    <s v="2024-7421"/>
    <s v="2024-7421"/>
  </r>
  <r>
    <s v="No"/>
    <x v="269"/>
    <x v="14"/>
    <s v="V002188"/>
    <x v="503"/>
    <s v="HDMH17-1155654"/>
    <x v="14"/>
    <n v="-1299387"/>
    <n v="2024"/>
    <n v="7300"/>
    <s v="2024-7300"/>
    <s v="2024-7300"/>
    <n v="2024"/>
    <s v="2024-7300"/>
    <s v="2024-7300"/>
  </r>
  <r>
    <s v="No"/>
    <x v="270"/>
    <x v="14"/>
    <s v="V002188"/>
    <x v="504"/>
    <s v="HDMH17-1154404"/>
    <x v="14"/>
    <n v="-4286155"/>
    <n v="2024"/>
    <n v="7236"/>
    <s v="2024-7236"/>
    <s v="2024-7236"/>
    <n v="2024"/>
    <s v="2024-7236"/>
    <s v="2024-7236"/>
  </r>
  <r>
    <s v="No"/>
    <x v="271"/>
    <x v="14"/>
    <s v="V002188"/>
    <x v="505"/>
    <s v="HDMH17-1154114"/>
    <x v="14"/>
    <n v="-470409"/>
    <n v="2024"/>
    <n v="7077"/>
    <s v="2024-7077"/>
    <s v="2024-7077"/>
    <n v="2024"/>
    <s v="2024-7077"/>
    <s v="2024-7077"/>
  </r>
  <r>
    <s v="No"/>
    <x v="271"/>
    <x v="14"/>
    <s v="V002188"/>
    <x v="506"/>
    <s v="HDMH17-1154321"/>
    <x v="14"/>
    <n v="-1427501"/>
    <n v="2024"/>
    <n v="7071"/>
    <s v="2024-7071"/>
    <s v="2024-7071"/>
    <n v="2024"/>
    <s v="2024-7071"/>
    <s v="2024-7071"/>
  </r>
  <r>
    <s v="No"/>
    <x v="164"/>
    <x v="14"/>
    <s v="V002188"/>
    <x v="123"/>
    <s v="CTN17-0010402"/>
    <x v="14"/>
    <n v="22420474"/>
    <n v="2024"/>
    <n v="0"/>
    <s v="2024-0"/>
    <e v="#N/A"/>
    <n v="1900"/>
    <s v="1900-0"/>
    <e v="#N/A"/>
  </r>
  <r>
    <s v="No"/>
    <x v="272"/>
    <x v="15"/>
    <s v="V002188"/>
    <x v="507"/>
    <s v="DCAP17-0080066"/>
    <x v="15"/>
    <n v="594039"/>
    <n v="2024"/>
    <n v="594039"/>
    <s v="2024-594039"/>
    <e v="#N/A"/>
    <n v="2024"/>
    <s v="2024-594039"/>
    <s v="2024-594039"/>
  </r>
  <r>
    <s v="No"/>
    <x v="273"/>
    <x v="15"/>
    <s v="V002188"/>
    <x v="508"/>
    <s v="DCAP17-0080050"/>
    <x v="15"/>
    <n v="456965"/>
    <n v="2024"/>
    <n v="456965"/>
    <s v="2024-456965"/>
    <e v="#N/A"/>
    <n v="2024"/>
    <s v="2024-456965"/>
    <s v="2024-456965"/>
  </r>
  <r>
    <s v="No"/>
    <x v="273"/>
    <x v="15"/>
    <s v="V002188"/>
    <x v="509"/>
    <s v="HDMH17-1186556"/>
    <x v="15"/>
    <n v="-647689"/>
    <n v="2024"/>
    <n v="25197"/>
    <s v="2024-25197"/>
    <s v="2024-25197"/>
    <n v="2024"/>
    <s v="2024-25197"/>
    <s v="2024-25197"/>
  </r>
  <r>
    <s v="No"/>
    <x v="273"/>
    <x v="15"/>
    <s v="V002188"/>
    <x v="510"/>
    <s v="HDMH17-1186517"/>
    <x v="15"/>
    <n v="-430021"/>
    <n v="2024"/>
    <n v="25198"/>
    <s v="2024-25198"/>
    <s v="2024-25198"/>
    <n v="2024"/>
    <s v="2024-25198"/>
    <s v="2024-25198"/>
  </r>
  <r>
    <s v="No"/>
    <x v="274"/>
    <x v="15"/>
    <s v="V002188"/>
    <x v="511"/>
    <s v="DCAP17-0079990"/>
    <x v="15"/>
    <n v="702117"/>
    <n v="2024"/>
    <n v="702117"/>
    <s v="2024-702117"/>
    <e v="#N/A"/>
    <n v="2024"/>
    <s v="2024-702117"/>
    <s v="2024-702117"/>
  </r>
  <r>
    <s v="No"/>
    <x v="275"/>
    <x v="15"/>
    <s v="V002188"/>
    <x v="512"/>
    <s v="DCAP17-0079967"/>
    <x v="15"/>
    <n v="432052"/>
    <n v="2024"/>
    <n v="432052"/>
    <s v="2024-432052"/>
    <e v="#N/A"/>
    <n v="2024"/>
    <s v="2024-432052"/>
    <s v="2024-432052"/>
  </r>
  <r>
    <s v="No"/>
    <x v="276"/>
    <x v="15"/>
    <s v="V002188"/>
    <x v="513"/>
    <s v="HDMH17-1185866"/>
    <x v="15"/>
    <n v="-680720"/>
    <n v="2024"/>
    <n v="24956"/>
    <s v="2024-24956"/>
    <s v="2024-24956"/>
    <n v="2024"/>
    <s v="2024-24956"/>
    <s v="2024-24956"/>
  </r>
  <r>
    <s v="No"/>
    <x v="276"/>
    <x v="15"/>
    <s v="V002188"/>
    <x v="514"/>
    <s v="DCAP17-0079941"/>
    <x v="15"/>
    <n v="215896"/>
    <n v="2024"/>
    <n v="215896"/>
    <s v="2024-215896"/>
    <e v="#N/A"/>
    <n v="2024"/>
    <s v="2024-215896"/>
    <s v="2024-215896"/>
  </r>
  <r>
    <s v="No"/>
    <x v="277"/>
    <x v="15"/>
    <s v="V002188"/>
    <x v="515"/>
    <s v="DCAP17-0079928"/>
    <x v="15"/>
    <n v="602672"/>
    <n v="2024"/>
    <n v="602672"/>
    <s v="2024-602672"/>
    <e v="#N/A"/>
    <n v="2024"/>
    <s v="2024-602672"/>
    <s v="2024-602672"/>
  </r>
  <r>
    <s v="No"/>
    <x v="278"/>
    <x v="15"/>
    <s v="V002188"/>
    <x v="516"/>
    <s v="HDMH17-1185514"/>
    <x v="15"/>
    <n v="-1793232"/>
    <n v="2024"/>
    <n v="24656"/>
    <s v="2024-24656"/>
    <s v="2024-24656"/>
    <n v="2024"/>
    <s v="2024-24656"/>
    <s v="2024-24656"/>
  </r>
  <r>
    <s v="No"/>
    <x v="279"/>
    <x v="15"/>
    <s v="V002188"/>
    <x v="517"/>
    <s v="HDMH17-1185358"/>
    <x v="15"/>
    <n v="-1037595"/>
    <n v="2024"/>
    <n v="23857"/>
    <s v="2024-23857"/>
    <s v="2024-23857"/>
    <n v="2024"/>
    <s v="2024-23857"/>
    <s v="2024-23857"/>
  </r>
  <r>
    <s v="No"/>
    <x v="280"/>
    <x v="15"/>
    <s v="V002188"/>
    <x v="518"/>
    <s v="HDMH17-1185255"/>
    <x v="15"/>
    <n v="-1253491"/>
    <n v="2024"/>
    <n v="23826"/>
    <s v="2024-23826"/>
    <s v="2024-23826"/>
    <n v="2024"/>
    <s v="2024-23826"/>
    <s v="2024-23826"/>
  </r>
  <r>
    <s v="No"/>
    <x v="281"/>
    <x v="15"/>
    <s v="V002188"/>
    <x v="519"/>
    <s v="HDMH17-1185030"/>
    <x v="15"/>
    <n v="-753866"/>
    <n v="2024"/>
    <n v="23745"/>
    <s v="2024-23745"/>
    <s v="2024-23745"/>
    <n v="2024"/>
    <s v="2024-23745"/>
    <s v="2024-23745"/>
  </r>
  <r>
    <s v="No"/>
    <x v="282"/>
    <x v="15"/>
    <s v="V002188"/>
    <x v="520"/>
    <s v="DCAP17-0079888"/>
    <x v="15"/>
    <n v="329643"/>
    <n v="2024"/>
    <n v="329643"/>
    <s v="2024-329643"/>
    <e v="#N/A"/>
    <n v="2024"/>
    <s v="2024-329643"/>
    <s v="2024-329643"/>
  </r>
  <r>
    <s v="No"/>
    <x v="283"/>
    <x v="15"/>
    <s v="V002188"/>
    <x v="521"/>
    <s v="DCAP17-0079879"/>
    <x v="15"/>
    <n v="432052"/>
    <n v="2024"/>
    <n v="432052"/>
    <s v="2024-432052"/>
    <e v="#N/A"/>
    <n v="2024"/>
    <s v="2024-432052"/>
    <s v="2024-432052"/>
  </r>
  <r>
    <s v="No"/>
    <x v="283"/>
    <x v="15"/>
    <s v="V002188"/>
    <x v="522"/>
    <s v="HDMH17-1184774"/>
    <x v="15"/>
    <n v="-1075939"/>
    <n v="2024"/>
    <n v="23615"/>
    <s v="2024-23615"/>
    <s v="2024-23615"/>
    <n v="2024"/>
    <s v="2024-23615"/>
    <s v="2024-23615"/>
  </r>
  <r>
    <s v="No"/>
    <x v="283"/>
    <x v="15"/>
    <s v="V002188"/>
    <x v="521"/>
    <s v="HDMH17-1187142"/>
    <x v="15"/>
    <n v="-432052"/>
    <n v="2024"/>
    <n v="-432052"/>
    <s v="2024--432052"/>
    <e v="#N/A"/>
    <n v="2024"/>
    <s v="2024--432052"/>
    <e v="#N/A"/>
  </r>
  <r>
    <s v="No"/>
    <x v="284"/>
    <x v="15"/>
    <s v="V002188"/>
    <x v="523"/>
    <s v="HDMH17-1184939"/>
    <x v="15"/>
    <n v="-1253491"/>
    <n v="2024"/>
    <n v="23404"/>
    <s v="2024-23404"/>
    <s v="2024-23404"/>
    <n v="2024"/>
    <s v="2024-23404"/>
    <s v="2024-23404"/>
  </r>
  <r>
    <s v="No"/>
    <x v="284"/>
    <x v="15"/>
    <s v="V002188"/>
    <x v="524"/>
    <s v="HDMH17-1184987"/>
    <x v="15"/>
    <n v="-1253491"/>
    <n v="2024"/>
    <n v="23405"/>
    <s v="2024-23405"/>
    <s v="2024-23405"/>
    <n v="2024"/>
    <s v="2024-23405"/>
    <s v="2024-23405"/>
  </r>
  <r>
    <s v="No"/>
    <x v="284"/>
    <x v="15"/>
    <s v="V002188"/>
    <x v="525"/>
    <s v="HDMH17-1184686"/>
    <x v="15"/>
    <n v="-1004564"/>
    <n v="2024"/>
    <n v="23408"/>
    <s v="2024-23408"/>
    <s v="2024-23408"/>
    <n v="2024"/>
    <s v="2024-23408"/>
    <s v="2024-23408"/>
  </r>
  <r>
    <s v="No"/>
    <x v="285"/>
    <x v="15"/>
    <s v="V002188"/>
    <x v="526"/>
    <s v="HDMH17-1184525"/>
    <x v="15"/>
    <n v="-680720"/>
    <n v="2024"/>
    <n v="23158"/>
    <s v="2024-23158"/>
    <s v="2024-23158"/>
    <n v="2024"/>
    <s v="2024-23158"/>
    <s v="2024-23158"/>
  </r>
  <r>
    <s v="No"/>
    <x v="285"/>
    <x v="15"/>
    <s v="V002188"/>
    <x v="527"/>
    <s v="HDMH17-1184592"/>
    <x v="15"/>
    <n v="-215896"/>
    <n v="2024"/>
    <n v="23221"/>
    <s v="2024-23221"/>
    <s v="2024-23221"/>
    <n v="2024"/>
    <s v="2024-23221"/>
    <s v="2024-23221"/>
  </r>
  <r>
    <s v="No"/>
    <x v="286"/>
    <x v="15"/>
    <s v="V002188"/>
    <x v="528"/>
    <s v="HDMH17-1184215"/>
    <x v="15"/>
    <n v="-896616"/>
    <n v="2024"/>
    <n v="22292"/>
    <s v="2024-22292"/>
    <s v="2024-22292"/>
    <n v="2024"/>
    <s v="2024-22292"/>
    <s v="2024-22292"/>
  </r>
  <r>
    <s v="No"/>
    <x v="287"/>
    <x v="15"/>
    <s v="V002188"/>
    <x v="529"/>
    <s v="DCAP17-0079834"/>
    <x v="15"/>
    <n v="432052"/>
    <n v="2024"/>
    <n v="432052"/>
    <s v="2024-432052"/>
    <e v="#N/A"/>
    <n v="2024"/>
    <s v="2024-432052"/>
    <s v="2024-432052"/>
  </r>
  <r>
    <s v="No"/>
    <x v="288"/>
    <x v="15"/>
    <s v="V002188"/>
    <x v="530"/>
    <s v="HDMH17-1183822"/>
    <x v="15"/>
    <n v="-896616"/>
    <n v="2024"/>
    <n v="21824"/>
    <s v="2024-21824"/>
    <s v="2024-21824"/>
    <n v="2024"/>
    <s v="2024-21824"/>
    <s v="2024-21824"/>
  </r>
  <r>
    <s v="No"/>
    <x v="289"/>
    <x v="15"/>
    <s v="V002188"/>
    <x v="531"/>
    <s v="HDMH17-1183570"/>
    <x v="15"/>
    <n v="-856500"/>
    <n v="2024"/>
    <n v="20537"/>
    <s v="2024-20537"/>
    <s v="2024-20537"/>
    <n v="2024"/>
    <s v="2024-20537"/>
    <s v="2024-20537"/>
  </r>
  <r>
    <s v="No"/>
    <x v="289"/>
    <x v="15"/>
    <s v="V002188"/>
    <x v="532"/>
    <s v="HDMH17-1183586"/>
    <x v="15"/>
    <n v="-896616"/>
    <n v="2024"/>
    <n v="20543"/>
    <s v="2024-20543"/>
    <s v="2024-20543"/>
    <n v="2024"/>
    <s v="2024-20543"/>
    <s v="2024-20543"/>
  </r>
  <r>
    <s v="No"/>
    <x v="289"/>
    <x v="15"/>
    <s v="V002188"/>
    <x v="533"/>
    <s v="HDMH17-1183590"/>
    <x v="15"/>
    <n v="-1037595"/>
    <n v="2024"/>
    <n v="20585"/>
    <s v="2024-20585"/>
    <s v="2024-20585"/>
    <n v="2024"/>
    <s v="2024-20585"/>
    <s v="2024-20585"/>
  </r>
  <r>
    <s v="No"/>
    <x v="289"/>
    <x v="15"/>
    <s v="V002188"/>
    <x v="534"/>
    <s v="HDMH17-1183573"/>
    <x v="15"/>
    <n v="-1434586"/>
    <n v="2024"/>
    <n v="20586"/>
    <s v="2024-20586"/>
    <s v="2024-20586"/>
    <n v="2024"/>
    <s v="2024-20586"/>
    <s v="2024-20586"/>
  </r>
  <r>
    <s v="No"/>
    <x v="290"/>
    <x v="15"/>
    <s v="V002188"/>
    <x v="535"/>
    <s v="DCAP17-0079820"/>
    <x v="15"/>
    <n v="590086"/>
    <n v="2024"/>
    <n v="590086"/>
    <s v="2024-590086"/>
    <e v="#N/A"/>
    <n v="2024"/>
    <s v="2024-590086"/>
    <s v="2024-590086"/>
  </r>
  <r>
    <s v="No"/>
    <x v="291"/>
    <x v="15"/>
    <s v="V002188"/>
    <x v="536"/>
    <s v="DCAP17-0079799"/>
    <x v="15"/>
    <n v="818569"/>
    <n v="2024"/>
    <n v="818569"/>
    <s v="2024-818569"/>
    <e v="#N/A"/>
    <n v="2024"/>
    <s v="2024-818569"/>
    <s v="2024-818569"/>
  </r>
  <r>
    <s v="No"/>
    <x v="164"/>
    <x v="15"/>
    <s v="V002188"/>
    <x v="123"/>
    <s v="CSM0118-036528"/>
    <x v="16"/>
    <n v="12925153"/>
    <n v="2024"/>
    <n v="0"/>
    <s v="2024-0"/>
    <e v="#N/A"/>
    <n v="1900"/>
    <s v="1900-0"/>
    <e v="#N/A"/>
  </r>
  <r>
    <s v="No"/>
    <x v="164"/>
    <x v="15"/>
    <s v="V002188"/>
    <x v="123"/>
    <s v="CSM0118-036527"/>
    <x v="17"/>
    <n v="-12925153"/>
    <n v="2024"/>
    <n v="0"/>
    <s v="2024-0"/>
    <e v="#N/A"/>
    <n v="1900"/>
    <s v="1900-0"/>
    <e v="#N/A"/>
  </r>
  <r>
    <s v="No"/>
    <x v="292"/>
    <x v="16"/>
    <s v="V002188"/>
    <x v="537"/>
    <s v="DCAP17-0080405"/>
    <x v="18"/>
    <n v="660275"/>
    <n v="2024"/>
    <n v="660275"/>
    <s v="2024-660275"/>
    <e v="#N/A"/>
    <n v="2024"/>
    <s v="2024-660275"/>
    <s v="2024-660275"/>
  </r>
  <r>
    <s v="No"/>
    <x v="292"/>
    <x v="16"/>
    <s v="V002188"/>
    <x v="538"/>
    <s v="DCAP17-0080395"/>
    <x v="18"/>
    <n v="577500"/>
    <n v="2024"/>
    <n v="577500"/>
    <s v="2024-577500"/>
    <e v="#N/A"/>
    <n v="2024"/>
    <s v="2024-577500"/>
    <s v="2024-577500"/>
  </r>
  <r>
    <s v="No"/>
    <x v="293"/>
    <x v="16"/>
    <s v="V002188"/>
    <x v="539"/>
    <s v="HDMH17-1194236"/>
    <x v="18"/>
    <n v="-1718315"/>
    <n v="2024"/>
    <n v="30886"/>
    <s v="2024-30886"/>
    <s v="2024-30886"/>
    <n v="2024"/>
    <s v="2024-30886"/>
    <s v="2024-30886"/>
  </r>
  <r>
    <s v="No"/>
    <x v="294"/>
    <x v="16"/>
    <s v="V002188"/>
    <x v="540"/>
    <s v="HDMH17-1192670"/>
    <x v="18"/>
    <n v="-1037595"/>
    <n v="2024"/>
    <n v="30782"/>
    <s v="2024-30782"/>
    <s v="2024-30782"/>
    <n v="2024"/>
    <s v="2024-30782"/>
    <s v="2024-30782"/>
  </r>
  <r>
    <s v="No"/>
    <x v="295"/>
    <x v="16"/>
    <s v="V002188"/>
    <x v="541"/>
    <s v="HDMH17-1191204"/>
    <x v="18"/>
    <n v="-1253491"/>
    <n v="2024"/>
    <n v="30490"/>
    <s v="2024-30490"/>
    <s v="2024-30490"/>
    <n v="2024"/>
    <s v="2024-30490"/>
    <s v="2024-30490"/>
  </r>
  <r>
    <s v="No"/>
    <x v="296"/>
    <x v="16"/>
    <s v="V002188"/>
    <x v="542"/>
    <s v="DCAP17-0080198"/>
    <x v="18"/>
    <n v="552327"/>
    <n v="2024"/>
    <n v="552327"/>
    <s v="2024-552327"/>
    <e v="#N/A"/>
    <n v="2024"/>
    <s v="2024-552327"/>
    <s v="2024-552327"/>
  </r>
  <r>
    <s v="No"/>
    <x v="296"/>
    <x v="16"/>
    <s v="V002188"/>
    <x v="543"/>
    <s v="DCAP17-0080206"/>
    <x v="18"/>
    <n v="633249"/>
    <n v="2024"/>
    <n v="633249"/>
    <s v="2024-633249"/>
    <e v="#N/A"/>
    <n v="2024"/>
    <s v="2024-633249"/>
    <s v="2024-633249"/>
  </r>
  <r>
    <s v="No"/>
    <x v="296"/>
    <x v="16"/>
    <s v="V002188"/>
    <x v="544"/>
    <s v="HDMH17-1190674"/>
    <x v="18"/>
    <n v="-1436357"/>
    <n v="2024"/>
    <n v="29447"/>
    <s v="2024-29447"/>
    <s v="2024-29447"/>
    <n v="2024"/>
    <s v="2024-29447"/>
    <s v="2024-29447"/>
  </r>
  <r>
    <s v="No"/>
    <x v="297"/>
    <x v="16"/>
    <s v="V002188"/>
    <x v="545"/>
    <s v="HDMH17-1190053"/>
    <x v="18"/>
    <n v="-214125"/>
    <n v="2024"/>
    <n v="29378"/>
    <s v="2024-29378"/>
    <s v="2024-29378"/>
    <n v="2024"/>
    <s v="2024-29378"/>
    <s v="2024-29378"/>
  </r>
  <r>
    <s v="No"/>
    <x v="298"/>
    <x v="16"/>
    <s v="V002188"/>
    <x v="546"/>
    <s v="HDMH17-1189490"/>
    <x v="18"/>
    <n v="-680720"/>
    <n v="2024"/>
    <n v="29009"/>
    <s v="2024-29009"/>
    <s v="2024-29009"/>
    <n v="2024"/>
    <s v="2024-29009"/>
    <s v="2024-29009"/>
  </r>
  <r>
    <s v="No"/>
    <x v="299"/>
    <x v="16"/>
    <s v="V002188"/>
    <x v="547"/>
    <s v="HDMH17-1191904"/>
    <x v="18"/>
    <n v="-1145543"/>
    <n v="2024"/>
    <n v="28260"/>
    <s v="2024-28260"/>
    <s v="2024-28260"/>
    <n v="2024"/>
    <s v="2024-28260"/>
    <s v="2024-28260"/>
  </r>
  <r>
    <s v="No"/>
    <x v="299"/>
    <x v="16"/>
    <s v="V002188"/>
    <x v="548"/>
    <s v="HDMH17-1189575"/>
    <x v="18"/>
    <n v="-647689"/>
    <n v="2024"/>
    <n v="28772"/>
    <s v="2024-28772"/>
    <s v="2024-28772"/>
    <n v="2024"/>
    <s v="2024-28772"/>
    <s v="2024-28772"/>
  </r>
  <r>
    <s v="No"/>
    <x v="300"/>
    <x v="16"/>
    <s v="V002188"/>
    <x v="549"/>
    <s v="HDMH17-1188920"/>
    <x v="18"/>
    <n v="-896616"/>
    <n v="2024"/>
    <n v="28039"/>
    <s v="2024-28039"/>
    <s v="2024-28039"/>
    <n v="2024"/>
    <s v="2024-28039"/>
    <s v="2024-28039"/>
  </r>
  <r>
    <s v="No"/>
    <x v="301"/>
    <x v="16"/>
    <s v="V002188"/>
    <x v="550"/>
    <s v="HDMH17-1192406"/>
    <x v="18"/>
    <n v="-1793232"/>
    <n v="2024"/>
    <n v="27932"/>
    <s v="2024-27932"/>
    <s v="2024-27932"/>
    <n v="2024"/>
    <s v="2024-27932"/>
    <s v="2024-27932"/>
  </r>
  <r>
    <s v="No"/>
    <x v="302"/>
    <x v="16"/>
    <s v="V002188"/>
    <x v="551"/>
    <s v="HDMH17-1188098"/>
    <x v="18"/>
    <n v="-323844"/>
    <n v="2024"/>
    <n v="27612"/>
    <s v="2024-27612"/>
    <s v="2024-27612"/>
    <n v="2024"/>
    <s v="2024-27612"/>
    <s v="2024-27612"/>
  </r>
  <r>
    <s v="No"/>
    <x v="303"/>
    <x v="16"/>
    <s v="V002188"/>
    <x v="552"/>
    <s v="HDMH17-1187788"/>
    <x v="18"/>
    <n v="-788668"/>
    <n v="2024"/>
    <n v="27334"/>
    <s v="2024-27334"/>
    <s v="2024-27334"/>
    <n v="2024"/>
    <s v="2024-27334"/>
    <s v="2024-27334"/>
  </r>
  <r>
    <s v="No"/>
    <x v="304"/>
    <x v="17"/>
    <s v="V002188"/>
    <x v="553"/>
    <s v="DCAP17-0080925"/>
    <x v="19"/>
    <n v="362357"/>
    <n v="2024"/>
    <n v="362357"/>
    <s v="2024-362357"/>
    <e v="#N/A"/>
    <n v="2024"/>
    <s v="2024-362357"/>
    <s v="2024-362357"/>
  </r>
  <r>
    <s v="No"/>
    <x v="305"/>
    <x v="17"/>
    <s v="V002188"/>
    <x v="554"/>
    <s v="HDMH17-1200576"/>
    <x v="19"/>
    <n v="-1253491"/>
    <n v="2024"/>
    <n v="38464"/>
    <s v="2024-38464"/>
    <s v="2024-38464"/>
    <n v="2024"/>
    <s v="2024-38464"/>
    <s v="2024-38464"/>
  </r>
  <r>
    <s v="No"/>
    <x v="306"/>
    <x v="17"/>
    <s v="V002188"/>
    <x v="555"/>
    <s v="HDMH17-1200008"/>
    <x v="19"/>
    <n v="-713750"/>
    <n v="2024"/>
    <n v="37268"/>
    <s v="2024-37268"/>
    <s v="2024-37268"/>
    <n v="2024"/>
    <s v="2024-37268"/>
    <s v="2024-37268"/>
  </r>
  <r>
    <s v="No"/>
    <x v="307"/>
    <x v="17"/>
    <s v="V002188"/>
    <x v="556"/>
    <s v="HDMH17-1199510"/>
    <x v="19"/>
    <n v="-537970"/>
    <n v="2024"/>
    <n v="36967"/>
    <s v="2024-36967"/>
    <s v="2024-36967"/>
    <n v="2024"/>
    <s v="2024-36967"/>
    <s v="2024-36967"/>
  </r>
  <r>
    <s v="No"/>
    <x v="307"/>
    <x v="17"/>
    <s v="V002188"/>
    <x v="557"/>
    <s v="HDMH17-1199046"/>
    <x v="19"/>
    <n v="-1070626"/>
    <n v="2024"/>
    <n v="36966"/>
    <s v="2024-36966"/>
    <s v="2024-36966"/>
    <n v="2024"/>
    <s v="2024-36966"/>
    <s v="2024-36966"/>
  </r>
  <r>
    <s v="No"/>
    <x v="308"/>
    <x v="17"/>
    <s v="V002188"/>
    <x v="558"/>
    <s v="HDMH17-1198273"/>
    <x v="19"/>
    <n v="-713750"/>
    <n v="2024"/>
    <n v="36336"/>
    <s v="2024-36336"/>
    <s v="2024-36336"/>
    <n v="2024"/>
    <s v="2024-36336"/>
    <s v="2024-36336"/>
  </r>
  <r>
    <s v="No"/>
    <x v="308"/>
    <x v="17"/>
    <s v="V002188"/>
    <x v="559"/>
    <s v="DCAP17-0080760"/>
    <x v="19"/>
    <n v="647689"/>
    <n v="2024"/>
    <n v="647689"/>
    <s v="2024-647689"/>
    <e v="#N/A"/>
    <n v="2024"/>
    <s v="2024-647689"/>
    <s v="2024-647689"/>
  </r>
  <r>
    <s v="No"/>
    <x v="309"/>
    <x v="17"/>
    <s v="V002188"/>
    <x v="560"/>
    <s v="DCAP17-0080717"/>
    <x v="19"/>
    <n v="431793"/>
    <n v="2024"/>
    <n v="431793"/>
    <s v="2024-431793"/>
    <e v="#N/A"/>
    <n v="2024"/>
    <s v="2024-431793"/>
    <s v="2024-431793"/>
  </r>
  <r>
    <s v="No"/>
    <x v="310"/>
    <x v="17"/>
    <s v="V002188"/>
    <x v="561"/>
    <s v="HDMH17-1196427"/>
    <x v="19"/>
    <n v="-713750"/>
    <n v="2024"/>
    <n v="35083"/>
    <s v="2024-35083"/>
    <s v="2024-35083"/>
    <n v="2024"/>
    <s v="2024-35083"/>
    <s v="2024-35083"/>
  </r>
  <r>
    <s v="No"/>
    <x v="310"/>
    <x v="17"/>
    <s v="V002188"/>
    <x v="562"/>
    <s v="DCAP17-0080630"/>
    <x v="19"/>
    <n v="596379"/>
    <n v="2024"/>
    <n v="596379"/>
    <s v="2024-596379"/>
    <e v="#N/A"/>
    <n v="2024"/>
    <s v="2024-596379"/>
    <s v="2024-596379"/>
  </r>
  <r>
    <s v="No"/>
    <x v="311"/>
    <x v="17"/>
    <s v="V002188"/>
    <x v="563"/>
    <s v="HDMH17-1196575"/>
    <x v="19"/>
    <n v="-1253491"/>
    <n v="2024"/>
    <n v="34414"/>
    <s v="2024-34414"/>
    <s v="2024-34414"/>
    <n v="2024"/>
    <s v="2024-34414"/>
    <s v="2024-34414"/>
  </r>
  <r>
    <s v="No"/>
    <x v="312"/>
    <x v="17"/>
    <s v="V002188"/>
    <x v="564"/>
    <s v="HDMH17-1196172"/>
    <x v="19"/>
    <n v="-896616"/>
    <n v="2024"/>
    <n v="33919"/>
    <s v="2024-33919"/>
    <s v="2024-33919"/>
    <n v="2024"/>
    <s v="2024-33919"/>
    <s v="2024-33919"/>
  </r>
  <r>
    <s v="No"/>
    <x v="312"/>
    <x v="17"/>
    <s v="V002188"/>
    <x v="565"/>
    <s v="HDMH17-1195819"/>
    <x v="19"/>
    <n v="-431793"/>
    <n v="2024"/>
    <n v="33900"/>
    <s v="2024-33900"/>
    <s v="2024-33900"/>
    <n v="2024"/>
    <s v="2024-33900"/>
    <s v="2024-33900"/>
  </r>
  <r>
    <s v="No"/>
    <x v="312"/>
    <x v="17"/>
    <s v="V002188"/>
    <x v="566"/>
    <s v="HDMH17-1195715"/>
    <x v="19"/>
    <n v="-537970"/>
    <n v="2024"/>
    <n v="33958"/>
    <s v="2024-33958"/>
    <s v="2024-33958"/>
    <n v="2024"/>
    <s v="2024-33958"/>
    <s v="2024-33958"/>
  </r>
  <r>
    <s v="No"/>
    <x v="313"/>
    <x v="17"/>
    <s v="V002188"/>
    <x v="567"/>
    <s v="HDMH17-1195351"/>
    <x v="19"/>
    <n v="-680720"/>
    <n v="2024"/>
    <n v="33672"/>
    <s v="2024-33672"/>
    <s v="2024-33672"/>
    <n v="2024"/>
    <s v="2024-33672"/>
    <s v="2024-33672"/>
  </r>
  <r>
    <s v="No"/>
    <x v="314"/>
    <x v="17"/>
    <s v="V002188"/>
    <x v="568"/>
    <s v="HDMH17-1194532"/>
    <x v="19"/>
    <n v="-1253491"/>
    <n v="2024"/>
    <n v="32302"/>
    <s v="2024-32302"/>
    <s v="2024-32302"/>
    <n v="2024"/>
    <s v="2024-32302"/>
    <s v="2024-32302"/>
  </r>
  <r>
    <s v="No"/>
    <x v="315"/>
    <x v="18"/>
    <s v="V002188"/>
    <x v="569"/>
    <s v="HDMH17-1209369"/>
    <x v="20"/>
    <n v="-896616"/>
    <n v="2024"/>
    <n v="45280"/>
    <s v="2024-45280"/>
    <s v="2024-45280"/>
    <n v="2024"/>
    <s v="2024-45280"/>
    <s v="2024-45280"/>
  </r>
  <r>
    <s v="No"/>
    <x v="315"/>
    <x v="18"/>
    <s v="V002188"/>
    <x v="570"/>
    <s v="HDMH17-1209429"/>
    <x v="20"/>
    <n v="-1004564"/>
    <n v="2024"/>
    <n v="45310"/>
    <s v="2024-45310"/>
    <s v="2024-45310"/>
    <n v="2024"/>
    <s v="2024-45310"/>
    <s v="2024-45310"/>
  </r>
  <r>
    <s v="No"/>
    <x v="316"/>
    <x v="18"/>
    <s v="V002188"/>
    <x v="571"/>
    <s v="HDMH17-1207853"/>
    <x v="20"/>
    <n v="-323844"/>
    <n v="2024"/>
    <n v="44448"/>
    <s v="2024-44448"/>
    <s v="2024-44448"/>
    <n v="2024"/>
    <s v="2024-44448"/>
    <s v="2024-44448"/>
  </r>
  <r>
    <s v="No"/>
    <x v="317"/>
    <x v="18"/>
    <s v="V002188"/>
    <x v="572"/>
    <s v="HDMH17-1206186"/>
    <x v="20"/>
    <n v="-1253491"/>
    <n v="2024"/>
    <n v="42750"/>
    <s v="2024-42750"/>
    <s v="2024-42750"/>
    <n v="2024"/>
    <s v="2024-42750"/>
    <s v="2024-42750"/>
  </r>
  <r>
    <s v="No"/>
    <x v="318"/>
    <x v="18"/>
    <s v="V002188"/>
    <x v="573"/>
    <s v="HDMH17-1205622"/>
    <x v="20"/>
    <n v="-1037595"/>
    <n v="2024"/>
    <n v="41615"/>
    <s v="2024-41615"/>
    <s v="2024-41615"/>
    <n v="2024"/>
    <s v="2024-41615"/>
    <s v="2024-41615"/>
  </r>
  <r>
    <s v="No"/>
    <x v="319"/>
    <x v="18"/>
    <s v="V002188"/>
    <x v="574"/>
    <s v="DCAP17-0081088"/>
    <x v="20"/>
    <n v="215896"/>
    <n v="2024"/>
    <n v="215896"/>
    <s v="2024-215896"/>
    <e v="#N/A"/>
    <n v="2024"/>
    <s v="2024-215896"/>
    <s v="2024-215896"/>
  </r>
  <r>
    <s v="No"/>
    <x v="320"/>
    <x v="18"/>
    <s v="V002188"/>
    <x v="575"/>
    <s v="DCAP17-0081042"/>
    <x v="20"/>
    <n v="287271"/>
    <n v="2024"/>
    <n v="287271"/>
    <s v="2024-287271"/>
    <e v="#N/A"/>
    <n v="2024"/>
    <s v="2024-287271"/>
    <s v="2024-287271"/>
  </r>
  <r>
    <s v="No"/>
    <x v="321"/>
    <x v="18"/>
    <s v="V002188"/>
    <x v="576"/>
    <s v="HDMH17-1203976"/>
    <x v="20"/>
    <n v="-323844"/>
    <n v="2024"/>
    <n v="39948"/>
    <s v="2024-39948"/>
    <s v="2024-39948"/>
    <n v="2024"/>
    <s v="2024-39948"/>
    <s v="2024-39948"/>
  </r>
  <r>
    <s v="No"/>
    <x v="321"/>
    <x v="18"/>
    <s v="V002188"/>
    <x v="577"/>
    <s v="HDMH17-1203798"/>
    <x v="20"/>
    <n v="-1004564"/>
    <n v="2024"/>
    <n v="39949"/>
    <s v="2024-39949"/>
    <s v="2024-39949"/>
    <n v="2024"/>
    <s v="2024-39949"/>
    <s v="2024-39949"/>
  </r>
  <r>
    <s v="No"/>
    <x v="322"/>
    <x v="18"/>
    <s v="V002188"/>
    <x v="578"/>
    <s v="HDMH17-1205719"/>
    <x v="20"/>
    <n v="-1793232"/>
    <n v="2024"/>
    <n v="39819"/>
    <s v="2024-39819"/>
    <s v="2024-39819"/>
    <n v="2024"/>
    <s v="2024-39819"/>
    <s v="2024-39819"/>
  </r>
  <r>
    <s v="No"/>
    <x v="323"/>
    <x v="19"/>
    <s v="V002188"/>
    <x v="579"/>
    <s v="HDMH17-1218197"/>
    <x v="21"/>
    <n v="-1255262"/>
    <n v="2024"/>
    <n v="52721"/>
    <s v="2024-52721"/>
    <s v="2024-52721"/>
    <n v="2024"/>
    <s v="2024-52721"/>
    <s v="2024-52721"/>
  </r>
  <r>
    <s v="No"/>
    <x v="323"/>
    <x v="19"/>
    <s v="V002188"/>
    <x v="580"/>
    <s v="HDMH17-1216144"/>
    <x v="21"/>
    <n v="-431793"/>
    <n v="2024"/>
    <n v="52713"/>
    <s v="2024-52713"/>
    <s v="2024-52713"/>
    <n v="2024"/>
    <s v="2024-52713"/>
    <s v="2024-52713"/>
  </r>
  <r>
    <s v="No"/>
    <x v="324"/>
    <x v="19"/>
    <s v="V002188"/>
    <x v="581"/>
    <s v="HDMH17-1214354"/>
    <x v="21"/>
    <n v="-647689"/>
    <n v="2024"/>
    <n v="51440"/>
    <s v="2024-51440"/>
    <s v="2024-51440"/>
    <n v="2024"/>
    <s v="2024-51440"/>
    <s v="2024-51440"/>
  </r>
  <r>
    <s v="No"/>
    <x v="325"/>
    <x v="19"/>
    <s v="V002188"/>
    <x v="582"/>
    <s v="HDMH17-1213335"/>
    <x v="21"/>
    <n v="-1253491"/>
    <n v="2024"/>
    <n v="49886"/>
    <s v="2024-49886"/>
    <s v="2024-49886"/>
    <n v="2024"/>
    <s v="2024-49886"/>
    <s v="2024-49886"/>
  </r>
  <r>
    <s v="No"/>
    <x v="326"/>
    <x v="19"/>
    <s v="V002188"/>
    <x v="583"/>
    <s v="DCAP17-0081449"/>
    <x v="21"/>
    <n v="215896"/>
    <n v="2024"/>
    <n v="215896"/>
    <s v="2024-215896"/>
    <e v="#N/A"/>
    <n v="2024"/>
    <s v="2024-215896"/>
    <s v="2024-215896"/>
  </r>
  <r>
    <s v="No"/>
    <x v="327"/>
    <x v="19"/>
    <s v="V002188"/>
    <x v="584"/>
    <s v="DCAP17-0081439"/>
    <x v="21"/>
    <n v="215896"/>
    <n v="2024"/>
    <n v="215896"/>
    <s v="2024-215896"/>
    <e v="#N/A"/>
    <n v="2024"/>
    <s v="2024-215896"/>
    <s v="2024-215896"/>
  </r>
  <r>
    <s v="No"/>
    <x v="328"/>
    <x v="19"/>
    <s v="V002188"/>
    <x v="585"/>
    <s v="HDMH17-1214044"/>
    <x v="21"/>
    <n v="-1469388"/>
    <n v="2024"/>
    <n v="47282"/>
    <s v="2024-47282"/>
    <s v="2024-47282"/>
    <n v="2024"/>
    <s v="2024-47282"/>
    <s v="2024-47282"/>
  </r>
  <r>
    <s v="No"/>
    <x v="329"/>
    <x v="19"/>
    <s v="V002188"/>
    <x v="586"/>
    <s v="HDMH17-1211603"/>
    <x v="21"/>
    <n v="-571000"/>
    <n v="2024"/>
    <n v="47253"/>
    <s v="2024-47253"/>
    <s v="2024-47253"/>
    <n v="2024"/>
    <s v="2024-47253"/>
    <s v="2024-47253"/>
  </r>
  <r>
    <s v="No"/>
    <x v="330"/>
    <x v="20"/>
    <s v="V002188"/>
    <x v="587"/>
    <s v="HDMH17-1223639"/>
    <x v="22"/>
    <n v="-1427501"/>
    <n v="2024"/>
    <n v="59805"/>
    <s v="2024-59805"/>
    <s v="2024-59805"/>
    <n v="2024"/>
    <s v="2024-59805"/>
    <s v="2024-59805"/>
  </r>
  <r>
    <s v="No"/>
    <x v="331"/>
    <x v="20"/>
    <s v="V002188"/>
    <x v="588"/>
    <s v="HDMH17-1222612"/>
    <x v="22"/>
    <n v="-896616"/>
    <n v="2024"/>
    <n v="58956"/>
    <s v="2024-58956"/>
    <s v="2024-58956"/>
    <n v="2024"/>
    <s v="2024-58956"/>
    <s v="2024-58956"/>
  </r>
  <r>
    <s v="No"/>
    <x v="332"/>
    <x v="20"/>
    <s v="V002188"/>
    <x v="589"/>
    <s v="HDMH17-1223304"/>
    <x v="22"/>
    <n v="-1039366"/>
    <n v="2024"/>
    <n v="55666"/>
    <s v="2024-55666"/>
    <s v="2024-55666"/>
    <n v="2024"/>
    <s v="2024-55666"/>
    <s v="2024-55666"/>
  </r>
  <r>
    <s v="No"/>
    <x v="333"/>
    <x v="20"/>
    <s v="V002188"/>
    <x v="590"/>
    <s v="HDMH17-1219237"/>
    <x v="22"/>
    <n v="-896616"/>
    <n v="2024"/>
    <n v="55093"/>
    <s v="2024-55093"/>
    <s v="2024-55093"/>
    <n v="2024"/>
    <s v="2024-55093"/>
    <s v="2024-55093"/>
  </r>
  <r>
    <s v="No"/>
    <x v="334"/>
    <x v="20"/>
    <s v="V002188"/>
    <x v="591"/>
    <s v="HDMH17-1219016"/>
    <x v="22"/>
    <n v="-896616"/>
    <n v="2024"/>
    <n v="54891"/>
    <s v="2024-54891"/>
    <s v="2024-54891"/>
    <n v="2024"/>
    <s v="2024-54891"/>
    <s v="2024-54891"/>
  </r>
  <r>
    <s v="No"/>
    <x v="335"/>
    <x v="21"/>
    <s v="V002188"/>
    <x v="592"/>
    <s v="DCAP17-0082002"/>
    <x v="23"/>
    <n v="323844"/>
    <n v="2024"/>
    <n v="323844"/>
    <s v="2024-323844"/>
    <e v="#N/A"/>
    <n v="2024"/>
    <s v="2024-323844"/>
    <s v="2024-323844"/>
  </r>
  <r>
    <s v="No"/>
    <x v="336"/>
    <x v="21"/>
    <s v="V002188"/>
    <x v="593"/>
    <s v="HDMH17-1234642"/>
    <x v="23"/>
    <n v="-356875"/>
    <n v="2024"/>
    <n v="67100"/>
    <s v="2024-67100"/>
    <s v="2024-67100"/>
    <n v="2024"/>
    <s v="2024-67100"/>
    <s v="2024-67100"/>
  </r>
  <r>
    <s v="No"/>
    <x v="337"/>
    <x v="21"/>
    <s v="V002188"/>
    <x v="594"/>
    <s v="HDMH17-1233750"/>
    <x v="23"/>
    <n v="-539741"/>
    <n v="2024"/>
    <n v="65537"/>
    <s v="2024-65537"/>
    <s v="2024-65537"/>
    <n v="2024"/>
    <s v="2024-65537"/>
    <s v="2024-65537"/>
  </r>
  <r>
    <s v="No"/>
    <x v="338"/>
    <x v="21"/>
    <s v="V002188"/>
    <x v="595"/>
    <s v="HDMH17-1232326"/>
    <x v="23"/>
    <n v="-1075939"/>
    <n v="2024"/>
    <n v="65302"/>
    <s v="2024-65302"/>
    <s v="2024-65302"/>
    <n v="2024"/>
    <s v="2024-65302"/>
    <s v="2024-65302"/>
  </r>
  <r>
    <s v="No"/>
    <x v="339"/>
    <x v="21"/>
    <s v="V002188"/>
    <x v="596"/>
    <s v="HDMH17-1228551"/>
    <x v="23"/>
    <n v="-680720"/>
    <n v="2024"/>
    <n v="62364"/>
    <s v="2024-62364"/>
    <s v="2024-62364"/>
    <n v="2024"/>
    <s v="2024-62364"/>
    <s v="2024-62364"/>
  </r>
  <r>
    <s v="No"/>
    <x v="340"/>
    <x v="22"/>
    <s v="V002188"/>
    <x v="597"/>
    <s v="HDMH17-1244880"/>
    <x v="24"/>
    <n v="-713750"/>
    <n v="2025"/>
    <n v="74339"/>
    <s v="2025-74339"/>
    <e v="#N/A"/>
    <n v="2024"/>
    <s v="2024-74339"/>
    <s v="2024-74339"/>
  </r>
  <r>
    <s v="No"/>
    <x v="341"/>
    <x v="22"/>
    <s v="V002188"/>
    <x v="598"/>
    <s v="HDMH17-1243305"/>
    <x v="24"/>
    <n v="-755637"/>
    <n v="2025"/>
    <n v="73328"/>
    <s v="2025-73328"/>
    <e v="#N/A"/>
    <n v="2024"/>
    <s v="2024-73328"/>
    <s v="2024-73328"/>
  </r>
  <r>
    <s v="No"/>
    <x v="342"/>
    <x v="22"/>
    <s v="V002188"/>
    <x v="599"/>
    <s v="HDMH17-1238716"/>
    <x v="24"/>
    <n v="-647689"/>
    <n v="2025"/>
    <n v="70320"/>
    <s v="2025-70320"/>
    <e v="#N/A"/>
    <n v="2024"/>
    <s v="2024-70320"/>
    <s v="2024-70320"/>
  </r>
  <r>
    <s v="No"/>
    <x v="343"/>
    <x v="22"/>
    <s v="V002188"/>
    <x v="600"/>
    <s v="DCAP17-0082071"/>
    <x v="24"/>
    <n v="346817"/>
    <n v="2025"/>
    <n v="346817"/>
    <s v="2025-346817"/>
    <e v="#N/A"/>
    <n v="2024"/>
    <s v="2024-346817"/>
    <s v="2024-346817"/>
  </r>
  <r>
    <s v="No"/>
    <x v="344"/>
    <x v="23"/>
    <s v="V002188"/>
    <x v="601"/>
    <s v="HDMH17-1257000"/>
    <x v="25"/>
    <n v="-780451"/>
    <n v="2025"/>
    <n v="6838"/>
    <s v="2025-6838"/>
    <s v="2025-6838"/>
    <n v="2025"/>
    <s v="2025-6838"/>
    <s v="2025-6838"/>
  </r>
  <r>
    <s v="No"/>
    <x v="344"/>
    <x v="23"/>
    <s v="V002188"/>
    <x v="602"/>
    <s v="HDMH17-1254091"/>
    <x v="25"/>
    <n v="-1184776"/>
    <n v="2025"/>
    <n v="6811"/>
    <s v="2025-6811"/>
    <s v="2025-6811"/>
    <n v="2025"/>
    <s v="2025-6811"/>
    <s v="2025-6811"/>
  </r>
  <r>
    <s v="No"/>
    <x v="344"/>
    <x v="23"/>
    <s v="V002188"/>
    <x v="603"/>
    <s v="HDMH17-1254090"/>
    <x v="25"/>
    <n v="-1284746"/>
    <n v="2025"/>
    <n v="6818"/>
    <s v="2025-6818"/>
    <s v="2025-6818"/>
    <n v="2025"/>
    <s v="2025-6818"/>
    <s v="2025-6818"/>
  </r>
  <r>
    <s v="No"/>
    <x v="345"/>
    <x v="23"/>
    <s v="V002188"/>
    <x v="604"/>
    <s v="HDMH17-1253792"/>
    <x v="25"/>
    <n v="-2102460"/>
    <n v="2025"/>
    <n v="6650"/>
    <s v="2025-6650"/>
    <s v="2025-6650"/>
    <n v="2025"/>
    <s v="2025-6650"/>
    <s v="2025-6650"/>
  </r>
  <r>
    <s v="No"/>
    <x v="346"/>
    <x v="23"/>
    <s v="V002188"/>
    <x v="605"/>
    <s v="HDMH17-1253540"/>
    <x v="25"/>
    <n v="-1836454"/>
    <n v="2025"/>
    <n v="6317"/>
    <s v="2025-6317"/>
    <s v="2025-6317"/>
    <n v="2025"/>
    <s v="2025-6317"/>
    <s v="2025-6317"/>
  </r>
  <r>
    <s v="No"/>
    <x v="347"/>
    <x v="23"/>
    <s v="V002188"/>
    <x v="606"/>
    <s v="HDMH17-1253007"/>
    <x v="25"/>
    <n v="-431795"/>
    <n v="2025"/>
    <n v="5366"/>
    <s v="2025-5366"/>
    <s v="2025-5366"/>
    <n v="2025"/>
    <s v="2025-5366"/>
    <s v="2025-5366"/>
  </r>
  <r>
    <s v="No"/>
    <x v="348"/>
    <x v="23"/>
    <s v="V002188"/>
    <x v="607"/>
    <s v="HDMH17-1251557"/>
    <x v="25"/>
    <n v="-1584306"/>
    <n v="2025"/>
    <n v="4732"/>
    <s v="2025-4732"/>
    <s v="2025-4732"/>
    <n v="2025"/>
    <s v="2025-4732"/>
    <s v="2025-4732"/>
  </r>
  <r>
    <s v="No"/>
    <x v="348"/>
    <x v="23"/>
    <s v="V002188"/>
    <x v="608"/>
    <s v="HDMH17-1251562"/>
    <x v="25"/>
    <n v="-1584306"/>
    <n v="2025"/>
    <n v="4730"/>
    <s v="2025-4730"/>
    <s v="2025-4730"/>
    <n v="2025"/>
    <s v="2025-4730"/>
    <s v="2025-4730"/>
  </r>
  <r>
    <s v="No"/>
    <x v="348"/>
    <x v="23"/>
    <s v="V002188"/>
    <x v="609"/>
    <s v="HDMH17-1251561"/>
    <x v="25"/>
    <n v="-1584306"/>
    <n v="2025"/>
    <n v="4735"/>
    <s v="2025-4735"/>
    <s v="2025-4735"/>
    <n v="2025"/>
    <s v="2025-4735"/>
    <s v="2025-4735"/>
  </r>
  <r>
    <s v="No"/>
    <x v="348"/>
    <x v="23"/>
    <s v="V002188"/>
    <x v="610"/>
    <s v="HDMH17-1251560"/>
    <x v="25"/>
    <n v="-1584306"/>
    <n v="2025"/>
    <n v="4695"/>
    <s v="2025-4695"/>
    <s v="2025-4695"/>
    <n v="2025"/>
    <s v="2025-4695"/>
    <s v="2025-4695"/>
  </r>
  <r>
    <s v="No"/>
    <x v="349"/>
    <x v="23"/>
    <s v="V002188"/>
    <x v="611"/>
    <s v="HDMH17-1251563"/>
    <x v="25"/>
    <n v="-1584306"/>
    <n v="2025"/>
    <n v="3622"/>
    <s v="2025-3622"/>
    <s v="2025-3622"/>
    <n v="2025"/>
    <s v="2025-3622"/>
    <s v="2025-3622"/>
  </r>
  <r>
    <s v="No"/>
    <x v="350"/>
    <x v="23"/>
    <s v="V002188"/>
    <x v="612"/>
    <s v="HDMH17-1251559"/>
    <x v="25"/>
    <n v="-1584306"/>
    <n v="2025"/>
    <n v="3587"/>
    <s v="2025-3587"/>
    <s v="2025-3587"/>
    <n v="2025"/>
    <s v="2025-3587"/>
    <s v="2025-3587"/>
  </r>
  <r>
    <s v="No"/>
    <x v="350"/>
    <x v="23"/>
    <s v="V002188"/>
    <x v="613"/>
    <s v="HDMH17-1251558"/>
    <x v="25"/>
    <n v="-1584306"/>
    <n v="2025"/>
    <n v="3586"/>
    <s v="2025-3586"/>
    <s v="2025-3586"/>
    <n v="2025"/>
    <s v="2025-3586"/>
    <s v="2025-3586"/>
  </r>
  <r>
    <s v="No"/>
    <x v="351"/>
    <x v="23"/>
    <s v="V002188"/>
    <x v="614"/>
    <s v="HDMH17-1249943"/>
    <x v="25"/>
    <n v="-713750"/>
    <n v="2025"/>
    <n v="3125"/>
    <s v="2025-3125"/>
    <s v="2025-3125"/>
    <n v="2025"/>
    <s v="2025-3125"/>
    <s v="2025-3125"/>
  </r>
  <r>
    <s v="No"/>
    <x v="351"/>
    <x v="23"/>
    <s v="V002188"/>
    <x v="615"/>
    <s v="HDMH17-1249619"/>
    <x v="25"/>
    <n v="-466595"/>
    <n v="2025"/>
    <n v="3182"/>
    <s v="2025-3182"/>
    <s v="2025-3182"/>
    <n v="2025"/>
    <s v="2025-3182"/>
    <s v="2025-3182"/>
  </r>
  <r>
    <s v="No"/>
    <x v="351"/>
    <x v="23"/>
    <s v="V002188"/>
    <x v="616"/>
    <s v="HDMH17-1249604"/>
    <x v="25"/>
    <n v="-752095"/>
    <n v="2025"/>
    <n v="3220"/>
    <s v="2025-3220"/>
    <s v="2025-3220"/>
    <n v="2025"/>
    <s v="2025-3220"/>
    <s v="2025-3220"/>
  </r>
  <r>
    <s v="No"/>
    <x v="352"/>
    <x v="23"/>
    <s v="V002188"/>
    <x v="617"/>
    <s v="HDMH17-1247861"/>
    <x v="25"/>
    <n v="-755637"/>
    <n v="2025"/>
    <n v="1741"/>
    <s v="2025-1741"/>
    <s v="2025-1741"/>
    <n v="2025"/>
    <s v="2025-1741"/>
    <s v="2025-1741"/>
  </r>
  <r>
    <s v="No"/>
    <x v="164"/>
    <x v="23"/>
    <s v="V002188"/>
    <x v="123"/>
    <s v="CTN17-0011267"/>
    <x v="25"/>
    <n v="10822107"/>
    <n v="2025"/>
    <n v="0"/>
    <s v="2025-0"/>
    <e v="#N/A"/>
    <n v="1900"/>
    <s v="1900-0"/>
    <e v="#N/A"/>
  </r>
  <r>
    <s v="No"/>
    <x v="353"/>
    <x v="24"/>
    <s v="V002188"/>
    <x v="618"/>
    <s v="HDMH17-1261627"/>
    <x v="26"/>
    <n v="-703678"/>
    <n v="2025"/>
    <n v="12510"/>
    <s v="2025-12510"/>
    <s v="2025-12510"/>
    <n v="2025"/>
    <s v="2025-12510"/>
    <s v="2025-12510"/>
  </r>
  <r>
    <s v="No"/>
    <x v="354"/>
    <x v="24"/>
    <s v="V002188"/>
    <x v="619"/>
    <s v="HDMH17-1259404"/>
    <x v="26"/>
    <n v="-896616"/>
    <n v="2025"/>
    <n v="10541"/>
    <s v="2025-10541"/>
    <s v="2025-10541"/>
    <n v="2025"/>
    <s v="2025-10541"/>
    <s v="2025-10541"/>
  </r>
  <r>
    <s v="No"/>
    <x v="355"/>
    <x v="24"/>
    <s v="V002188"/>
    <x v="620"/>
    <s v="HDMH17-1259475"/>
    <x v="26"/>
    <n v="-430021"/>
    <n v="2025"/>
    <n v="10245"/>
    <s v="2025-10245"/>
    <s v="2025-10245"/>
    <n v="2025"/>
    <s v="2025-10245"/>
    <s v="2025-10245"/>
  </r>
  <r>
    <s v="No"/>
    <x v="356"/>
    <x v="24"/>
    <s v="V002188"/>
    <x v="621"/>
    <s v="HDMH17-1257099"/>
    <x v="26"/>
    <n v="-1075939"/>
    <n v="2025"/>
    <n v="8668"/>
    <s v="2025-8668"/>
    <s v="2025-8668"/>
    <n v="2025"/>
    <s v="2025-8668"/>
    <s v="2025-8668"/>
  </r>
  <r>
    <s v="No"/>
    <x v="357"/>
    <x v="24"/>
    <s v="V002188"/>
    <x v="622"/>
    <s v="HDMH17-1256001"/>
    <x v="26"/>
    <n v="-1223948"/>
    <n v="2025"/>
    <n v="7075"/>
    <s v="2025-7075"/>
    <s v="2025-7075"/>
    <n v="2025"/>
    <s v="2025-7075"/>
    <s v="2025-7075"/>
  </r>
  <r>
    <s v="No"/>
    <x v="358"/>
    <x v="25"/>
    <s v="V002188"/>
    <x v="623"/>
    <s v="HDMH17-1273844"/>
    <x v="27"/>
    <n v="-1161480"/>
    <n v="2025"/>
    <n v="19100"/>
    <s v="2025-19100"/>
    <s v="2025-19100"/>
    <n v="2025"/>
    <s v="2025-19100"/>
    <s v="2025-19100"/>
  </r>
  <r>
    <s v="No"/>
    <x v="359"/>
    <x v="25"/>
    <s v="V002188"/>
    <x v="624"/>
    <s v="HDMH17-1273428"/>
    <x v="27"/>
    <n v="-503210"/>
    <n v="2025"/>
    <n v="18957"/>
    <s v="2025-18957"/>
    <s v="2025-18957"/>
    <n v="2025"/>
    <s v="2025-18957"/>
    <s v="2025-18957"/>
  </r>
  <r>
    <s v="No"/>
    <x v="359"/>
    <x v="25"/>
    <s v="V002188"/>
    <x v="625"/>
    <s v="HDMH17-1273150"/>
    <x v="27"/>
    <n v="-802833"/>
    <n v="2025"/>
    <n v="18927"/>
    <s v="2025-18927"/>
    <s v="2025-18927"/>
    <n v="2025"/>
    <s v="2025-18927"/>
    <s v="2025-18927"/>
  </r>
  <r>
    <s v="No"/>
    <x v="359"/>
    <x v="25"/>
    <s v="V002188"/>
    <x v="626"/>
    <s v="HDMH17-1273101"/>
    <x v="27"/>
    <n v="-1253491"/>
    <n v="2025"/>
    <n v="18943"/>
    <s v="2025-18943"/>
    <s v="2025-18943"/>
    <n v="2025"/>
    <s v="2025-18943"/>
    <s v="2025-18943"/>
  </r>
  <r>
    <s v="No"/>
    <x v="360"/>
    <x v="25"/>
    <s v="V002188"/>
    <x v="627"/>
    <s v="HDMH17-1271388"/>
    <x v="27"/>
    <n v="-842031"/>
    <n v="2025"/>
    <n v="17524"/>
    <s v="2025-17524"/>
    <s v="2025-17524"/>
    <n v="2025"/>
    <s v="2025-17524"/>
    <s v="2025-17524"/>
  </r>
  <r>
    <s v="No"/>
    <x v="361"/>
    <x v="25"/>
    <s v="V002188"/>
    <x v="628"/>
    <s v="HDMH17-1270673"/>
    <x v="27"/>
    <n v="-1201532"/>
    <n v="2025"/>
    <n v="17355"/>
    <s v="2025-17355"/>
    <s v="2025-17355"/>
    <n v="2025"/>
    <s v="2025-17355"/>
    <s v="2025-17355"/>
  </r>
  <r>
    <s v="No"/>
    <x v="361"/>
    <x v="25"/>
    <s v="V002188"/>
    <x v="629"/>
    <s v="HDMH17-1270556"/>
    <x v="27"/>
    <n v="-567350"/>
    <n v="2025"/>
    <n v="17347"/>
    <s v="2025-17347"/>
    <s v="2025-17347"/>
    <n v="2025"/>
    <s v="2025-17347"/>
    <s v="2025-17347"/>
  </r>
  <r>
    <s v="No"/>
    <x v="362"/>
    <x v="25"/>
    <s v="V002188"/>
    <x v="630"/>
    <s v="HDMH17-1269056"/>
    <x v="27"/>
    <n v="-1241433"/>
    <n v="2025"/>
    <n v="16591"/>
    <s v="2025-16591"/>
    <s v="2025-16591"/>
    <n v="2025"/>
    <s v="2025-16591"/>
    <s v="2025-16591"/>
  </r>
  <r>
    <s v="No"/>
    <x v="363"/>
    <x v="25"/>
    <s v="V002188"/>
    <x v="631"/>
    <s v="HDMH17-1268957"/>
    <x v="27"/>
    <n v="-924611"/>
    <n v="2025"/>
    <n v="15942"/>
    <s v="2025-15942"/>
    <s v="2025-15942"/>
    <n v="2025"/>
    <s v="2025-15942"/>
    <s v="2025-15942"/>
  </r>
  <r>
    <s v="No"/>
    <x v="364"/>
    <x v="25"/>
    <s v="V002188"/>
    <x v="632"/>
    <s v="HDMH17-1267151"/>
    <x v="27"/>
    <n v="-1350596"/>
    <n v="2025"/>
    <n v="15589"/>
    <s v="2025-15589"/>
    <s v="2025-15589"/>
    <n v="2025"/>
    <s v="2025-15589"/>
    <s v="2025-15589"/>
  </r>
  <r>
    <s v="No"/>
    <x v="365"/>
    <x v="25"/>
    <s v="V002188"/>
    <x v="633"/>
    <s v="HDMH17-1265492"/>
    <x v="27"/>
    <n v="-386641"/>
    <n v="2025"/>
    <n v="14353"/>
    <s v="2025-14353"/>
    <s v="2025-14353"/>
    <n v="2025"/>
    <s v="2025-14353"/>
    <s v="2025-14353"/>
  </r>
  <r>
    <s v="No"/>
    <x v="366"/>
    <x v="25"/>
    <s v="V002188"/>
    <x v="634"/>
    <s v="HDMH17-1264948"/>
    <x v="27"/>
    <n v="-600766"/>
    <n v="2025"/>
    <n v="14260"/>
    <s v="2025-14260"/>
    <s v="2025-14260"/>
    <n v="2025"/>
    <s v="2025-14260"/>
    <s v="2025-14260"/>
  </r>
  <r>
    <s v="No"/>
    <x v="367"/>
    <x v="26"/>
    <s v="V002188"/>
    <x v="635"/>
    <s v="HDMH17-1285600"/>
    <x v="28"/>
    <n v="-933525"/>
    <n v="2025"/>
    <n v="26770"/>
    <s v="2025-26770"/>
    <s v="2025-26770"/>
    <n v="2025"/>
    <s v="2025-26770"/>
    <s v="2025-26770"/>
  </r>
  <r>
    <s v="No"/>
    <x v="368"/>
    <x v="26"/>
    <s v="V002188"/>
    <x v="636"/>
    <s v="HDMH17-1285061"/>
    <x v="28"/>
    <n v="-1165875"/>
    <n v="2025"/>
    <n v="26758"/>
    <s v="2025-26758"/>
    <s v="2025-26758"/>
    <n v="2025"/>
    <s v="2025-26758"/>
    <s v="2025-26758"/>
  </r>
  <r>
    <s v="No"/>
    <x v="369"/>
    <x v="26"/>
    <s v="V002188"/>
    <x v="637"/>
    <s v="HDMH17-1283957"/>
    <x v="28"/>
    <n v="-912552"/>
    <n v="2025"/>
    <n v="26299"/>
    <s v="2025-26299"/>
    <s v="2025-26299"/>
    <n v="2025"/>
    <s v="2025-26299"/>
    <s v="2025-26299"/>
  </r>
  <r>
    <s v="No"/>
    <x v="370"/>
    <x v="26"/>
    <s v="V002188"/>
    <x v="638"/>
    <s v="HDMH17-1283654"/>
    <x v="28"/>
    <n v="-988751"/>
    <n v="2025"/>
    <n v="26096"/>
    <s v="2025-26096"/>
    <s v="2025-26096"/>
    <n v="2025"/>
    <s v="2025-26096"/>
    <s v="2025-26096"/>
  </r>
  <r>
    <s v="No"/>
    <x v="370"/>
    <x v="26"/>
    <s v="V002188"/>
    <x v="639"/>
    <s v="HDMH17-1283127"/>
    <x v="28"/>
    <n v="-811626"/>
    <n v="2025"/>
    <n v="26094"/>
    <s v="2025-26094"/>
    <s v="2025-26094"/>
    <n v="2025"/>
    <s v="2025-26094"/>
    <s v="2025-26094"/>
  </r>
  <r>
    <s v="No"/>
    <x v="371"/>
    <x v="26"/>
    <s v="V002188"/>
    <x v="640"/>
    <s v="HDMH17-1282926"/>
    <x v="28"/>
    <n v="-576356"/>
    <n v="2025"/>
    <n v="25373"/>
    <s v="2025-25373"/>
    <s v="2025-25373"/>
    <n v="2025"/>
    <s v="2025-25373"/>
    <s v="2025-25373"/>
  </r>
  <r>
    <s v="No"/>
    <x v="372"/>
    <x v="26"/>
    <s v="V002188"/>
    <x v="641"/>
    <s v="HDMH17-1282623"/>
    <x v="28"/>
    <n v="-563765"/>
    <n v="2025"/>
    <n v="25238"/>
    <s v="2025-25238"/>
    <s v="2025-25238"/>
    <n v="2025"/>
    <s v="2025-25238"/>
    <s v="2025-25238"/>
  </r>
  <r>
    <s v="No"/>
    <x v="372"/>
    <x v="26"/>
    <s v="V002188"/>
    <x v="642"/>
    <s v="DCAP17-0082787"/>
    <x v="28"/>
    <n v="1684061"/>
    <n v="2025"/>
    <n v="1684061"/>
    <s v="2025-1684061"/>
    <e v="#N/A"/>
    <n v="2025"/>
    <s v="2025-1684061"/>
    <s v="2025-1684061"/>
  </r>
  <r>
    <s v="No"/>
    <x v="373"/>
    <x v="26"/>
    <s v="V002188"/>
    <x v="643"/>
    <s v="HDMH17-1281748"/>
    <x v="28"/>
    <n v="-1103506"/>
    <n v="2025"/>
    <n v="24950"/>
    <s v="2025-24950"/>
    <s v="2025-24950"/>
    <n v="2025"/>
    <s v="2025-24950"/>
    <s v="2025-24950"/>
  </r>
  <r>
    <s v="No"/>
    <x v="374"/>
    <x v="26"/>
    <s v="V002188"/>
    <x v="644"/>
    <s v="HDMH17-1281242"/>
    <x v="28"/>
    <n v="-997757"/>
    <n v="2025"/>
    <n v="24652"/>
    <s v="2025-24652"/>
    <s v="2025-24652"/>
    <n v="2025"/>
    <s v="2025-24652"/>
    <s v="2025-24652"/>
  </r>
  <r>
    <s v="No"/>
    <x v="374"/>
    <x v="26"/>
    <s v="V002188"/>
    <x v="645"/>
    <s v="HDMH17-1281176"/>
    <x v="28"/>
    <n v="-972363"/>
    <n v="2025"/>
    <n v="24648"/>
    <s v="2025-24648"/>
    <s v="2025-24648"/>
    <n v="2025"/>
    <s v="2025-24648"/>
    <s v="2025-24648"/>
  </r>
  <r>
    <s v="No"/>
    <x v="375"/>
    <x v="26"/>
    <s v="V002188"/>
    <x v="646"/>
    <s v="HDMH17-1281134"/>
    <x v="28"/>
    <n v="-1070626"/>
    <n v="2025"/>
    <n v="23845"/>
    <s v="2025-23845"/>
    <s v="2025-23845"/>
    <n v="2025"/>
    <s v="2025-23845"/>
    <s v="2025-23845"/>
  </r>
  <r>
    <s v="No"/>
    <x v="375"/>
    <x v="26"/>
    <s v="V002188"/>
    <x v="647"/>
    <s v="HDMH17-1280440"/>
    <x v="28"/>
    <n v="-1361439"/>
    <n v="2025"/>
    <n v="23767"/>
    <s v="2025-23767"/>
    <s v="2025-23767"/>
    <n v="2025"/>
    <s v="2025-23767"/>
    <s v="2025-23767"/>
  </r>
  <r>
    <s v="No"/>
    <x v="376"/>
    <x v="26"/>
    <s v="V002188"/>
    <x v="648"/>
    <s v="HDMH17-1281806"/>
    <x v="28"/>
    <n v="-713750"/>
    <n v="2025"/>
    <n v="23645"/>
    <s v="2025-23645"/>
    <s v="2025-23645"/>
    <n v="2025"/>
    <s v="2025-23645"/>
    <s v="2025-23645"/>
  </r>
  <r>
    <s v="No"/>
    <x v="377"/>
    <x v="26"/>
    <s v="V002188"/>
    <x v="649"/>
    <s v="HDMH17-1279059"/>
    <x v="28"/>
    <n v="-1129089"/>
    <n v="2025"/>
    <n v="23451"/>
    <s v="2025-23451"/>
    <s v="2025-23451"/>
    <n v="2025"/>
    <s v="2025-23451"/>
    <s v="2025-23451"/>
  </r>
  <r>
    <s v="No"/>
    <x v="378"/>
    <x v="26"/>
    <s v="V002188"/>
    <x v="650"/>
    <s v="HDMH17-1280510"/>
    <x v="28"/>
    <n v="-570153"/>
    <n v="2025"/>
    <n v="23097"/>
    <s v="2025-23097"/>
    <s v="2025-23097"/>
    <n v="2025"/>
    <s v="2025-23097"/>
    <s v="2025-23097"/>
  </r>
  <r>
    <s v="No"/>
    <x v="378"/>
    <x v="26"/>
    <s v="V002188"/>
    <x v="651"/>
    <s v="HDMH17-1278800"/>
    <x v="28"/>
    <n v="-600766"/>
    <n v="2025"/>
    <n v="23098"/>
    <s v="2025-23098"/>
    <s v="2025-23098"/>
    <n v="2025"/>
    <s v="2025-23098"/>
    <s v="2025-23098"/>
  </r>
  <r>
    <s v="No"/>
    <x v="379"/>
    <x v="26"/>
    <s v="V002188"/>
    <x v="652"/>
    <s v="HDMH17-1277340"/>
    <x v="28"/>
    <n v="-2320942"/>
    <n v="2025"/>
    <n v="22009"/>
    <s v="2025-22009"/>
    <s v="2025-22009"/>
    <n v="2025"/>
    <s v="2025-22009"/>
    <s v="2025-22009"/>
  </r>
  <r>
    <s v="No"/>
    <x v="380"/>
    <x v="26"/>
    <s v="V002188"/>
    <x v="653"/>
    <s v="HDMH17-1276992"/>
    <x v="28"/>
    <n v="-489392"/>
    <n v="2025"/>
    <n v="21935"/>
    <s v="2025-21935"/>
    <s v="2025-21935"/>
    <n v="2025"/>
    <s v="2025-21935"/>
    <s v="2025-21935"/>
  </r>
  <r>
    <s v="No"/>
    <x v="381"/>
    <x v="26"/>
    <s v="V002188"/>
    <x v="654"/>
    <s v="HDMH17-1280509"/>
    <x v="28"/>
    <n v="-458779"/>
    <n v="2025"/>
    <n v="21599"/>
    <s v="2025-21599"/>
    <s v="2025-21599"/>
    <n v="2025"/>
    <s v="2025-21599"/>
    <s v="2025-21599"/>
  </r>
  <r>
    <s v="No"/>
    <x v="381"/>
    <x v="26"/>
    <s v="V002188"/>
    <x v="655"/>
    <s v="HDMH17-1276252"/>
    <x v="28"/>
    <n v="-601529"/>
    <n v="2025"/>
    <n v="21583"/>
    <s v="2025-21583"/>
    <s v="2025-21583"/>
    <n v="2025"/>
    <s v="2025-21583"/>
    <s v="2025-21583"/>
  </r>
  <r>
    <s v="No"/>
    <x v="382"/>
    <x v="26"/>
    <s v="V002188"/>
    <x v="656"/>
    <s v="HDMH17-1275777"/>
    <x v="28"/>
    <n v="-1201532"/>
    <n v="2025"/>
    <n v="20694"/>
    <s v="2025-20694"/>
    <s v="2025-20694"/>
    <n v="2025"/>
    <s v="2025-20694"/>
    <s v="2025-20694"/>
  </r>
  <r>
    <s v="No"/>
    <x v="382"/>
    <x v="26"/>
    <s v="V002188"/>
    <x v="657"/>
    <s v="HDMH17-1275776"/>
    <x v="28"/>
    <n v="-458016"/>
    <n v="2025"/>
    <n v="20695"/>
    <s v="2025-20695"/>
    <s v="2025-20695"/>
    <n v="2025"/>
    <s v="2025-20695"/>
    <s v="2025-20695"/>
  </r>
  <r>
    <s v="No"/>
    <x v="382"/>
    <x v="26"/>
    <s v="V002188"/>
    <x v="658"/>
    <s v="HDMH17-1275775"/>
    <x v="28"/>
    <n v="-778477"/>
    <n v="2025"/>
    <n v="20696"/>
    <s v="2025-20696"/>
    <s v="2025-20696"/>
    <n v="2025"/>
    <s v="2025-20696"/>
    <s v="2025-20696"/>
  </r>
  <r>
    <s v="No"/>
    <x v="383"/>
    <x v="26"/>
    <s v="V002188"/>
    <x v="659"/>
    <s v="HDMH17-1275357"/>
    <x v="28"/>
    <n v="-1141153"/>
    <n v="2025"/>
    <n v="20584"/>
    <s v="2025-20584"/>
    <s v="2025-20584"/>
    <n v="2025"/>
    <s v="2025-20584"/>
    <s v="2025-20584"/>
  </r>
  <r>
    <s v="No"/>
    <x v="384"/>
    <x v="27"/>
    <s v="V002188"/>
    <x v="660"/>
    <s v="DCAP17-0083152"/>
    <x v="29"/>
    <n v="689634"/>
    <n v="2025"/>
    <n v="689634"/>
    <s v="2025-689634"/>
    <e v="#N/A"/>
    <n v="2025"/>
    <s v="2025-689634"/>
    <s v="2025-689634"/>
  </r>
  <r>
    <s v="No"/>
    <x v="385"/>
    <x v="27"/>
    <s v="V002188"/>
    <x v="661"/>
    <s v="HDMH17-1296856"/>
    <x v="29"/>
    <n v="-746631"/>
    <n v="2025"/>
    <n v="32945"/>
    <s v="2025-32945"/>
    <s v="2025-32945"/>
    <n v="2025"/>
    <s v="2025-32945"/>
    <s v="2025-32945"/>
  </r>
  <r>
    <s v="No"/>
    <x v="385"/>
    <x v="27"/>
    <s v="V002188"/>
    <x v="662"/>
    <s v="HDMH17-1294738"/>
    <x v="29"/>
    <n v="-459787"/>
    <n v="2025"/>
    <n v="32939"/>
    <s v="2025-32939"/>
    <s v="2025-32939"/>
    <n v="2025"/>
    <s v="2025-32939"/>
    <s v="2025-32939"/>
  </r>
  <r>
    <s v="No"/>
    <x v="386"/>
    <x v="27"/>
    <s v="V002188"/>
    <x v="663"/>
    <s v="HDMH17-1294229"/>
    <x v="29"/>
    <n v="-752095"/>
    <n v="2025"/>
    <n v="32753"/>
    <s v="2025-32753"/>
    <s v="2025-32753"/>
    <n v="2025"/>
    <s v="2025-32753"/>
    <s v="2025-32753"/>
  </r>
  <r>
    <s v="No"/>
    <x v="387"/>
    <x v="27"/>
    <s v="V002188"/>
    <x v="664"/>
    <s v="HDMH17-1293458"/>
    <x v="29"/>
    <n v="-931418"/>
    <n v="2025"/>
    <n v="32307"/>
    <s v="2025-32307"/>
    <s v="2025-32307"/>
    <n v="2025"/>
    <s v="2025-32307"/>
    <s v="2025-32307"/>
  </r>
  <r>
    <s v="No"/>
    <x v="387"/>
    <x v="27"/>
    <s v="V002188"/>
    <x v="665"/>
    <s v="HDMH17-1293130"/>
    <x v="29"/>
    <n v="-713750"/>
    <n v="2025"/>
    <n v="32338"/>
    <s v="2025-32338"/>
    <s v="2025-32338"/>
    <n v="2025"/>
    <s v="2025-32338"/>
    <s v="2025-32338"/>
  </r>
  <r>
    <s v="No"/>
    <x v="388"/>
    <x v="27"/>
    <s v="V002188"/>
    <x v="666"/>
    <s v="HDMH17-1292019"/>
    <x v="29"/>
    <n v="-494802"/>
    <n v="2025"/>
    <n v="31287"/>
    <s v="2025-31287"/>
    <s v="2025-31287"/>
    <n v="2025"/>
    <s v="2025-31287"/>
    <s v="2025-31287"/>
  </r>
  <r>
    <s v="No"/>
    <x v="388"/>
    <x v="27"/>
    <s v="V002188"/>
    <x v="667"/>
    <s v="HDMH17-1292008"/>
    <x v="29"/>
    <n v="-1174881"/>
    <n v="2025"/>
    <n v="31277"/>
    <s v="2025-31277"/>
    <s v="2025-31277"/>
    <n v="2025"/>
    <s v="2025-31277"/>
    <s v="2025-31277"/>
  </r>
  <r>
    <s v="No"/>
    <x v="389"/>
    <x v="27"/>
    <s v="V002188"/>
    <x v="668"/>
    <s v="HDMH17-1291544"/>
    <x v="29"/>
    <n v="-1025537"/>
    <n v="2025"/>
    <n v="31174"/>
    <s v="2025-31174"/>
    <s v="2025-31174"/>
    <n v="2025"/>
    <s v="2025-31174"/>
    <s v="2025-31174"/>
  </r>
  <r>
    <s v="No"/>
    <x v="390"/>
    <x v="27"/>
    <s v="V002188"/>
    <x v="669"/>
    <s v="HDMH17-1290340"/>
    <x v="29"/>
    <n v="-947354"/>
    <n v="2025"/>
    <n v="30823"/>
    <s v="2025-30823"/>
    <s v="2025-30823"/>
    <n v="2025"/>
    <s v="2025-30823"/>
    <s v="2025-30823"/>
  </r>
  <r>
    <s v="No"/>
    <x v="391"/>
    <x v="27"/>
    <s v="V002188"/>
    <x v="670"/>
    <s v="HDMH17-1289327"/>
    <x v="29"/>
    <n v="-616514"/>
    <n v="2025"/>
    <n v="29826"/>
    <s v="2025-29826"/>
    <s v="2025-29826"/>
    <n v="2025"/>
    <s v="2025-29826"/>
    <s v="2025-29826"/>
  </r>
  <r>
    <s v="No"/>
    <x v="392"/>
    <x v="27"/>
    <s v="V002188"/>
    <x v="671"/>
    <s v="HDMH17-1288312"/>
    <x v="29"/>
    <n v="-713750"/>
    <n v="2025"/>
    <n v="29707"/>
    <s v="2025-29707"/>
    <s v="2025-29707"/>
    <n v="2025"/>
    <s v="2025-29707"/>
    <s v="2025-29707"/>
  </r>
  <r>
    <s v="No"/>
    <x v="393"/>
    <x v="27"/>
    <s v="V002188"/>
    <x v="672"/>
    <s v="HDMH17-1288256"/>
    <x v="29"/>
    <n v="-1037595"/>
    <n v="2025"/>
    <n v="29298"/>
    <s v="2025-29298"/>
    <s v="2025-29298"/>
    <n v="2025"/>
    <s v="2025-29298"/>
    <s v="2025-29298"/>
  </r>
  <r>
    <s v="No"/>
    <x v="393"/>
    <x v="27"/>
    <s v="V002188"/>
    <x v="673"/>
    <s v="HDMH17-1288197"/>
    <x v="29"/>
    <n v="-1410553"/>
    <n v="2025"/>
    <n v="29287"/>
    <s v="2025-29287"/>
    <s v="2025-29287"/>
    <n v="2025"/>
    <s v="2025-29287"/>
    <s v="2025-29287"/>
  </r>
  <r>
    <s v="No"/>
    <x v="393"/>
    <x v="27"/>
    <s v="V002188"/>
    <x v="674"/>
    <s v="HDMH17-1287798"/>
    <x v="29"/>
    <n v="-1403384"/>
    <n v="2025"/>
    <n v="29275"/>
    <s v="2025-29275"/>
    <s v="2025-29275"/>
    <n v="2025"/>
    <s v="2025-29275"/>
    <s v="2025-29275"/>
  </r>
  <r>
    <s v="No"/>
    <x v="394"/>
    <x v="27"/>
    <s v="V002188"/>
    <x v="675"/>
    <s v="HDMH17-1287287"/>
    <x v="29"/>
    <n v="-459787"/>
    <n v="2025"/>
    <n v="29065"/>
    <s v="2025-29065"/>
    <s v="2025-29065"/>
    <n v="2025"/>
    <s v="2025-29065"/>
    <s v="2025-29065"/>
  </r>
  <r>
    <s v="No"/>
    <x v="395"/>
    <x v="27"/>
    <s v="V002188"/>
    <x v="676"/>
    <s v="HDMH17-1287037"/>
    <x v="29"/>
    <n v="-458016"/>
    <n v="2025"/>
    <n v="28293"/>
    <s v="2025-28293"/>
    <s v="2025-28293"/>
    <n v="2025"/>
    <s v="2025-28293"/>
    <s v="2025-28293"/>
  </r>
  <r>
    <s v="No"/>
    <x v="395"/>
    <x v="27"/>
    <s v="V002188"/>
    <x v="677"/>
    <s v="HDMH17-1286968"/>
    <x v="29"/>
    <n v="-458016"/>
    <n v="2025"/>
    <n v="28252"/>
    <s v="2025-28252"/>
    <s v="2025-28252"/>
    <n v="2025"/>
    <s v="2025-28252"/>
    <s v="2025-28252"/>
  </r>
  <r>
    <s v="No"/>
    <x v="396"/>
    <x v="28"/>
    <s v="V002188"/>
    <x v="678"/>
    <s v="HDMH17-1305614"/>
    <x v="30"/>
    <n v="-813823"/>
    <n v="2025"/>
    <n v="40703"/>
    <s v="2025-40703"/>
    <s v="2025-40703"/>
    <n v="2025"/>
    <s v="2025-40703"/>
    <s v="2025-40703"/>
  </r>
  <r>
    <s v="No"/>
    <x v="397"/>
    <x v="28"/>
    <s v="V002188"/>
    <x v="679"/>
    <s v="HDMH17-1305020"/>
    <x v="30"/>
    <n v="-910569"/>
    <n v="2025"/>
    <n v="39215"/>
    <s v="2025-39215"/>
    <s v="2025-39215"/>
    <n v="2025"/>
    <s v="2025-39215"/>
    <s v="2025-39215"/>
  </r>
  <r>
    <s v="No"/>
    <x v="398"/>
    <x v="28"/>
    <s v="V002188"/>
    <x v="680"/>
    <s v="HDMH17-1304557"/>
    <x v="30"/>
    <n v="-1241433"/>
    <n v="2025"/>
    <n v="38863"/>
    <s v="2025-38863"/>
    <s v="2025-38863"/>
    <n v="2025"/>
    <s v="2025-38863"/>
    <s v="2025-38863"/>
  </r>
  <r>
    <s v="No"/>
    <x v="398"/>
    <x v="28"/>
    <s v="V002188"/>
    <x v="681"/>
    <s v="HDMH17-1303957"/>
    <x v="30"/>
    <n v="-668661"/>
    <n v="2025"/>
    <n v="38830"/>
    <s v="2025-38830"/>
    <s v="2025-38830"/>
    <n v="2025"/>
    <s v="2025-38830"/>
    <s v="2025-38830"/>
  </r>
  <r>
    <s v="No"/>
    <x v="398"/>
    <x v="28"/>
    <s v="V002188"/>
    <x v="682"/>
    <s v="HDMH17-1303956"/>
    <x v="30"/>
    <n v="-851677"/>
    <n v="2025"/>
    <n v="38850"/>
    <s v="2025-38850"/>
    <s v="2025-38850"/>
    <n v="2025"/>
    <s v="2025-38850"/>
    <s v="2025-38850"/>
  </r>
  <r>
    <s v="No"/>
    <x v="399"/>
    <x v="28"/>
    <s v="V002188"/>
    <x v="683"/>
    <s v="HDMH17-1303322"/>
    <x v="30"/>
    <n v="-1579191"/>
    <n v="2025"/>
    <n v="38307"/>
    <s v="2025-38307"/>
    <s v="2025-38307"/>
    <n v="2025"/>
    <s v="2025-38307"/>
    <s v="2025-38307"/>
  </r>
  <r>
    <s v="No"/>
    <x v="399"/>
    <x v="28"/>
    <s v="V002188"/>
    <x v="684"/>
    <s v="HDMH17-1302933"/>
    <x v="30"/>
    <n v="-854621"/>
    <n v="2025"/>
    <n v="38324"/>
    <s v="2025-38324"/>
    <s v="2025-38324"/>
    <n v="2025"/>
    <s v="2025-38324"/>
    <s v="2025-38324"/>
  </r>
  <r>
    <s v="No"/>
    <x v="400"/>
    <x v="28"/>
    <s v="V002188"/>
    <x v="685"/>
    <s v="HDMH17-1300340"/>
    <x v="30"/>
    <n v="-945583"/>
    <n v="2025"/>
    <n v="36665"/>
    <s v="2025-36665"/>
    <s v="2025-36665"/>
    <n v="2025"/>
    <s v="2025-36665"/>
    <s v="2025-36665"/>
  </r>
  <r>
    <s v="No"/>
    <x v="400"/>
    <x v="28"/>
    <s v="V002188"/>
    <x v="686"/>
    <s v="HDMH17-1300339"/>
    <x v="30"/>
    <n v="-689634"/>
    <n v="2025"/>
    <n v="36668"/>
    <s v="2025-36668"/>
    <s v="2025-36668"/>
    <n v="2025"/>
    <s v="2025-36668"/>
    <s v="2025-36668"/>
  </r>
  <r>
    <s v="No"/>
    <x v="401"/>
    <x v="28"/>
    <s v="V002188"/>
    <x v="687"/>
    <s v="HDMH17-1299945"/>
    <x v="30"/>
    <n v="-1201532"/>
    <n v="2025"/>
    <n v="36627"/>
    <s v="2025-36627"/>
    <s v="2025-36627"/>
    <n v="2025"/>
    <s v="2025-36627"/>
    <s v="2025-36627"/>
  </r>
  <r>
    <s v="No"/>
    <x v="401"/>
    <x v="28"/>
    <s v="V002188"/>
    <x v="688"/>
    <s v="HDMH17-1299930"/>
    <x v="30"/>
    <n v="-848412"/>
    <n v="2025"/>
    <n v="36161"/>
    <s v="2025-36161"/>
    <s v="2025-36161"/>
    <n v="2025"/>
    <s v="2025-36161"/>
    <s v="2025-36161"/>
  </r>
  <r>
    <s v="No"/>
    <x v="402"/>
    <x v="28"/>
    <s v="V002188"/>
    <x v="689"/>
    <s v="HDMH17-1299078"/>
    <x v="30"/>
    <n v="-636912"/>
    <n v="2025"/>
    <n v="35971"/>
    <s v="2025-35971"/>
    <s v="2025-35971"/>
    <n v="2025"/>
    <s v="2025-35971"/>
    <s v="2025-35971"/>
  </r>
  <r>
    <s v="No"/>
    <x v="402"/>
    <x v="28"/>
    <s v="V002188"/>
    <x v="690"/>
    <s v="HDMH17-1299077"/>
    <x v="30"/>
    <n v="-600766"/>
    <n v="2025"/>
    <n v="35972"/>
    <s v="2025-35972"/>
    <s v="2025-35972"/>
    <n v="2025"/>
    <s v="2025-35972"/>
    <s v="2025-35972"/>
  </r>
  <r>
    <s v="No"/>
    <x v="403"/>
    <x v="28"/>
    <s v="V002188"/>
    <x v="691"/>
    <s v="HDMH17-1298639"/>
    <x v="30"/>
    <n v="-1070626"/>
    <n v="2025"/>
    <n v="35868"/>
    <s v="2025-35868"/>
    <s v="2025-35868"/>
    <n v="2025"/>
    <s v="2025-35868"/>
    <s v="2025-35868"/>
  </r>
  <r>
    <s v="No"/>
    <x v="404"/>
    <x v="28"/>
    <s v="V002188"/>
    <x v="692"/>
    <s v="HDMH17-1297540"/>
    <x v="30"/>
    <n v="-1039366"/>
    <n v="2025"/>
    <n v="35328"/>
    <s v="2025-35328"/>
    <s v="2025-35328"/>
    <n v="2025"/>
    <s v="2025-35328"/>
    <s v="2025-35328"/>
  </r>
  <r>
    <s v="No"/>
    <x v="405"/>
    <x v="28"/>
    <s v="V002188"/>
    <x v="693"/>
    <s v="HDMH17-1297283"/>
    <x v="30"/>
    <n v="-1051547"/>
    <n v="2025"/>
    <n v="34516"/>
    <s v="2025-34516"/>
    <s v="2025-34516"/>
    <n v="2025"/>
    <s v="2025-34516"/>
    <s v="2025-34516"/>
  </r>
  <r>
    <s v="No"/>
    <x v="406"/>
    <x v="29"/>
    <s v="V002188"/>
    <x v="694"/>
    <s v="HDMH17-0785381"/>
    <x v="31"/>
    <n v="-1387047"/>
    <m/>
    <n v="48110"/>
    <s v="-48110"/>
    <e v="#N/A"/>
    <n v="2021"/>
    <s v="2021-48110"/>
    <e v="#N/A"/>
  </r>
  <r>
    <s v="No"/>
    <x v="407"/>
    <x v="29"/>
    <s v="V002188"/>
    <x v="695"/>
    <s v="HDMH17-0788194"/>
    <x v="31"/>
    <n v="-1213859"/>
    <m/>
    <n v="48294"/>
    <s v="-48294"/>
    <e v="#N/A"/>
    <n v="2021"/>
    <s v="2021-48294"/>
    <e v="#N/A"/>
  </r>
  <r>
    <s v="No"/>
    <x v="408"/>
    <x v="29"/>
    <s v="V002188"/>
    <x v="696"/>
    <s v="HDMH17-0787995"/>
    <x v="31"/>
    <n v="-1925429"/>
    <m/>
    <n v="48516"/>
    <s v="-48516"/>
    <e v="#N/A"/>
    <n v="2021"/>
    <s v="2021-48516"/>
    <e v="#N/A"/>
  </r>
  <r>
    <s v="No"/>
    <x v="409"/>
    <x v="29"/>
    <s v="V002188"/>
    <x v="697"/>
    <s v="HDMH17-0785659"/>
    <x v="31"/>
    <n v="-1277364"/>
    <m/>
    <n v="48098"/>
    <s v="-48098"/>
    <e v="#N/A"/>
    <n v="2021"/>
    <s v="2021-48098"/>
    <e v="#N/A"/>
  </r>
  <r>
    <s v="No"/>
    <x v="406"/>
    <x v="29"/>
    <s v="V002188"/>
    <x v="698"/>
    <s v="HDMH17-0785232"/>
    <x v="31"/>
    <n v="-1200606"/>
    <m/>
    <n v="48107"/>
    <s v="-48107"/>
    <e v="#N/A"/>
    <n v="2021"/>
    <s v="2021-48107"/>
    <e v="#N/A"/>
  </r>
  <r>
    <s v="No"/>
    <x v="409"/>
    <x v="29"/>
    <s v="V002188"/>
    <x v="699"/>
    <s v="HDMH17-0785213"/>
    <x v="31"/>
    <n v="-2305006"/>
    <m/>
    <n v="48083"/>
    <s v="-48083"/>
    <e v="#N/A"/>
    <n v="2021"/>
    <s v="2021-48083"/>
    <e v="#N/A"/>
  </r>
  <r>
    <s v="No"/>
    <x v="408"/>
    <x v="29"/>
    <s v="V002188"/>
    <x v="700"/>
    <s v="HDMH17-0788301"/>
    <x v="31"/>
    <n v="-611886"/>
    <m/>
    <n v="48522"/>
    <s v="-48522"/>
    <e v="#N/A"/>
    <n v="2021"/>
    <s v="2021-48522"/>
    <e v="#N/A"/>
  </r>
  <r>
    <s v="No"/>
    <x v="410"/>
    <x v="29"/>
    <s v="V002188"/>
    <x v="701"/>
    <s v="HDMH17-0787843"/>
    <x v="31"/>
    <n v="-1139837"/>
    <m/>
    <n v="48397"/>
    <s v="-48397"/>
    <e v="#N/A"/>
    <n v="2021"/>
    <s v="2021-48397"/>
    <e v="#N/A"/>
  </r>
  <r>
    <s v="No"/>
    <x v="408"/>
    <x v="29"/>
    <s v="V002188"/>
    <x v="702"/>
    <s v="HDMH17-0788577"/>
    <x v="31"/>
    <n v="-1176252"/>
    <m/>
    <n v="48517"/>
    <s v="-48517"/>
    <e v="#N/A"/>
    <n v="2021"/>
    <s v="2021-48517"/>
    <e v="#N/A"/>
  </r>
  <r>
    <s v="No"/>
    <x v="411"/>
    <x v="29"/>
    <s v="V002188"/>
    <x v="703"/>
    <s v="HDMH17-0792911"/>
    <x v="31"/>
    <n v="-1732104"/>
    <m/>
    <n v="49120"/>
    <s v="-49120"/>
    <e v="#N/A"/>
    <n v="2021"/>
    <s v="2021-49120"/>
    <e v="#N/A"/>
  </r>
  <r>
    <s v="No"/>
    <x v="412"/>
    <x v="29"/>
    <s v="V002188"/>
    <x v="704"/>
    <s v="HDMH17-0790383"/>
    <x v="31"/>
    <n v="-1016228"/>
    <m/>
    <n v="48788"/>
    <s v="-48788"/>
    <e v="#N/A"/>
    <n v="2021"/>
    <s v="2021-48788"/>
    <e v="#N/A"/>
  </r>
  <r>
    <s v="No"/>
    <x v="413"/>
    <x v="29"/>
    <s v="V002188"/>
    <x v="705"/>
    <s v="HDMH17-0791717"/>
    <x v="31"/>
    <n v="-805944"/>
    <m/>
    <n v="48780"/>
    <s v="-48780"/>
    <e v="#N/A"/>
    <n v="2021"/>
    <s v="2021-48780"/>
    <e v="#N/A"/>
  </r>
  <r>
    <s v="No"/>
    <x v="412"/>
    <x v="29"/>
    <s v="V002188"/>
    <x v="706"/>
    <s v="HDMH17-0790245"/>
    <x v="31"/>
    <n v="-1188418"/>
    <m/>
    <n v="48793"/>
    <s v="-48793"/>
    <e v="#N/A"/>
    <n v="2021"/>
    <s v="2021-48793"/>
    <e v="#N/A"/>
  </r>
  <r>
    <s v="No"/>
    <x v="414"/>
    <x v="29"/>
    <s v="V002188"/>
    <x v="707"/>
    <s v="HDMH17-0791843"/>
    <x v="31"/>
    <n v="-363484"/>
    <m/>
    <n v="48977"/>
    <s v="-48977"/>
    <e v="#N/A"/>
    <n v="2021"/>
    <s v="2021-48977"/>
    <e v="#N/A"/>
  </r>
  <r>
    <s v="No"/>
    <x v="415"/>
    <x v="29"/>
    <s v="V002188"/>
    <x v="708"/>
    <s v="HDMH17-0789184"/>
    <x v="31"/>
    <n v="-1090452"/>
    <m/>
    <n v="48667"/>
    <s v="-48667"/>
    <e v="#N/A"/>
    <n v="2021"/>
    <s v="2021-48667"/>
    <e v="#N/A"/>
  </r>
  <r>
    <s v="No"/>
    <x v="412"/>
    <x v="29"/>
    <s v="V002188"/>
    <x v="709"/>
    <s v="HDMH17-0790170"/>
    <x v="31"/>
    <n v="-957766"/>
    <m/>
    <n v="48792"/>
    <s v="-48792"/>
    <e v="#N/A"/>
    <n v="2021"/>
    <s v="2021-48792"/>
    <e v="#N/A"/>
  </r>
  <r>
    <s v="No"/>
    <x v="416"/>
    <x v="29"/>
    <s v="V002188"/>
    <x v="710"/>
    <s v="HDMH17-0791208"/>
    <x v="31"/>
    <n v="-2029581"/>
    <m/>
    <n v="48895"/>
    <s v="-48895"/>
    <e v="#N/A"/>
    <n v="2021"/>
    <s v="2021-48895"/>
    <e v="#N/A"/>
  </r>
  <r>
    <s v="No"/>
    <x v="417"/>
    <x v="29"/>
    <s v="V002188"/>
    <x v="711"/>
    <s v="HDMH17-0800964"/>
    <x v="31"/>
    <n v="-991901"/>
    <m/>
    <n v="49706"/>
    <s v="-49706"/>
    <e v="#N/A"/>
    <n v="2021"/>
    <s v="2021-49706"/>
    <e v="#N/A"/>
  </r>
  <r>
    <s v="No"/>
    <x v="418"/>
    <x v="29"/>
    <s v="V002188"/>
    <x v="712"/>
    <s v="HDMH17-0795674"/>
    <x v="31"/>
    <n v="-1470462"/>
    <m/>
    <n v="49412"/>
    <s v="-49412"/>
    <e v="#N/A"/>
    <n v="2021"/>
    <s v="2021-49412"/>
    <e v="#N/A"/>
  </r>
  <r>
    <s v="No"/>
    <x v="419"/>
    <x v="29"/>
    <s v="V002188"/>
    <x v="713"/>
    <s v="HDMH17-0797708"/>
    <x v="31"/>
    <n v="-1459453"/>
    <m/>
    <n v="49568"/>
    <s v="-49568"/>
    <e v="#N/A"/>
    <n v="2021"/>
    <s v="2021-49568"/>
    <e v="#N/A"/>
  </r>
  <r>
    <s v="No"/>
    <x v="420"/>
    <x v="29"/>
    <s v="V002188"/>
    <x v="714"/>
    <s v="HDMH17-0797504"/>
    <x v="31"/>
    <n v="-693326"/>
    <m/>
    <n v="49450"/>
    <s v="-49450"/>
    <e v="#N/A"/>
    <n v="2021"/>
    <s v="2021-49450"/>
    <e v="#N/A"/>
  </r>
  <r>
    <s v="No"/>
    <x v="421"/>
    <x v="29"/>
    <s v="V002188"/>
    <x v="715"/>
    <s v="HDMH17-0797772"/>
    <x v="31"/>
    <n v="-1528621"/>
    <m/>
    <n v="49641"/>
    <s v="-49641"/>
    <e v="#N/A"/>
    <n v="2021"/>
    <s v="2021-49641"/>
    <e v="#N/A"/>
  </r>
  <r>
    <s v="No"/>
    <x v="417"/>
    <x v="29"/>
    <s v="V002188"/>
    <x v="716"/>
    <s v="HDMH17-0799490"/>
    <x v="31"/>
    <n v="-1213859"/>
    <m/>
    <n v="49695"/>
    <s v="-49695"/>
    <e v="#N/A"/>
    <n v="2021"/>
    <s v="2021-49695"/>
    <e v="#N/A"/>
  </r>
  <r>
    <s v="No"/>
    <x v="417"/>
    <x v="29"/>
    <s v="V002188"/>
    <x v="717"/>
    <s v="HDMH17-0799512"/>
    <x v="31"/>
    <n v="-1210079"/>
    <m/>
    <n v="49740"/>
    <s v="-49740"/>
    <e v="#N/A"/>
    <n v="2021"/>
    <s v="2021-49740"/>
    <e v="#N/A"/>
  </r>
  <r>
    <s v="No"/>
    <x v="417"/>
    <x v="29"/>
    <s v="V002188"/>
    <x v="718"/>
    <s v="HDMH17-0799820"/>
    <x v="31"/>
    <n v="-989921"/>
    <m/>
    <n v="49739"/>
    <s v="-49739"/>
    <e v="#N/A"/>
    <n v="2021"/>
    <s v="2021-49739"/>
    <e v="#N/A"/>
  </r>
  <r>
    <s v="No"/>
    <x v="412"/>
    <x v="29"/>
    <s v="V002188"/>
    <x v="719"/>
    <s v="HDMH17-0790546"/>
    <x v="31"/>
    <n v="-2121680"/>
    <m/>
    <n v="48810"/>
    <s v="-48810"/>
    <e v="#N/A"/>
    <n v="2021"/>
    <s v="2021-48810"/>
    <e v="#N/A"/>
  </r>
  <r>
    <s v="No"/>
    <x v="422"/>
    <x v="29"/>
    <s v="V002188"/>
    <x v="720"/>
    <s v="HDMH17-0787720"/>
    <x v="31"/>
    <n v="-1924769"/>
    <m/>
    <n v="48196"/>
    <s v="-48196"/>
    <e v="#N/A"/>
    <n v="2021"/>
    <s v="2021-48196"/>
    <e v="#N/A"/>
  </r>
  <r>
    <s v="No"/>
    <x v="410"/>
    <x v="29"/>
    <s v="V002188"/>
    <x v="721"/>
    <s v="HDMH17-0787724"/>
    <x v="31"/>
    <n v="-1453936"/>
    <m/>
    <n v="48385"/>
    <s v="-48385"/>
    <e v="#N/A"/>
    <n v="2021"/>
    <s v="2021-48385"/>
    <e v="#N/A"/>
  </r>
  <r>
    <s v="No"/>
    <x v="422"/>
    <x v="29"/>
    <s v="V002188"/>
    <x v="722"/>
    <s v="DCAP17-0060101"/>
    <x v="31"/>
    <n v="1116118"/>
    <m/>
    <n v="1116118"/>
    <s v="-1116118"/>
    <e v="#N/A"/>
    <n v="2021"/>
    <s v="2021-1116118"/>
    <e v="#N/A"/>
  </r>
  <r>
    <s v="No"/>
    <x v="423"/>
    <x v="30"/>
    <s v="V002188"/>
    <x v="723"/>
    <s v="HDMH17-0769672"/>
    <x v="32"/>
    <n v="-2343330"/>
    <m/>
    <n v="44241"/>
    <s v="-44241"/>
    <e v="#N/A"/>
    <n v="2021"/>
    <s v="2021-44241"/>
    <e v="#N/A"/>
  </r>
  <r>
    <s v="No"/>
    <x v="424"/>
    <x v="30"/>
    <s v="V002188"/>
    <x v="724"/>
    <s v="HDMH17-0802016"/>
    <x v="32"/>
    <n v="-2086542"/>
    <m/>
    <n v="32"/>
    <s v="-32"/>
    <e v="#N/A"/>
    <n v="2021"/>
    <s v="2021-32"/>
    <e v="#N/A"/>
  </r>
  <r>
    <s v="No"/>
    <x v="424"/>
    <x v="30"/>
    <s v="V002188"/>
    <x v="725"/>
    <s v="HDMH17-0803510"/>
    <x v="32"/>
    <n v="-1679038"/>
    <m/>
    <n v="114"/>
    <s v="-114"/>
    <e v="#N/A"/>
    <n v="2021"/>
    <s v="2021-114"/>
    <e v="#N/A"/>
  </r>
  <r>
    <s v="No"/>
    <x v="425"/>
    <x v="30"/>
    <s v="V002188"/>
    <x v="726"/>
    <s v="HDMH17-0799193"/>
    <x v="32"/>
    <n v="-2846720"/>
    <m/>
    <n v="49803"/>
    <s v="-49803"/>
    <e v="#N/A"/>
    <n v="2021"/>
    <s v="2021-49803"/>
    <e v="#N/A"/>
  </r>
  <r>
    <s v="No"/>
    <x v="426"/>
    <x v="30"/>
    <s v="V002188"/>
    <x v="727"/>
    <s v="HDMH17-0801036"/>
    <x v="32"/>
    <n v="-1147920"/>
    <m/>
    <n v="49897"/>
    <s v="-49897"/>
    <e v="#N/A"/>
    <n v="2021"/>
    <s v="2021-49897"/>
    <e v="#N/A"/>
  </r>
  <r>
    <s v="No"/>
    <x v="427"/>
    <x v="30"/>
    <s v="V002188"/>
    <x v="728"/>
    <s v="HDMH17-0805691"/>
    <x v="32"/>
    <n v="-726968"/>
    <m/>
    <n v="596"/>
    <s v="-596"/>
    <e v="#N/A"/>
    <n v="2021"/>
    <s v="2021-596"/>
    <e v="#N/A"/>
  </r>
  <r>
    <s v="No"/>
    <x v="424"/>
    <x v="30"/>
    <s v="V002188"/>
    <x v="729"/>
    <s v="HDMH17-0802465"/>
    <x v="32"/>
    <n v="-875970"/>
    <m/>
    <n v="12"/>
    <s v="-12"/>
    <e v="#N/A"/>
    <n v="2021"/>
    <s v="2021-12"/>
    <e v="#N/A"/>
  </r>
  <r>
    <s v="No"/>
    <x v="425"/>
    <x v="30"/>
    <s v="V002188"/>
    <x v="730"/>
    <s v="HDMH17-0800342"/>
    <x v="32"/>
    <n v="-1453936"/>
    <m/>
    <n v="49796"/>
    <s v="-49796"/>
    <e v="#N/A"/>
    <n v="2021"/>
    <s v="2021-49796"/>
    <e v="#N/A"/>
  </r>
  <r>
    <s v="No"/>
    <x v="424"/>
    <x v="30"/>
    <s v="V002188"/>
    <x v="731"/>
    <s v="HDMH17-0802096"/>
    <x v="32"/>
    <n v="-1294508"/>
    <m/>
    <n v="34"/>
    <s v="-34"/>
    <e v="#N/A"/>
    <n v="2021"/>
    <s v="2021-34"/>
    <e v="#N/A"/>
  </r>
  <r>
    <s v="No"/>
    <x v="424"/>
    <x v="30"/>
    <s v="V002188"/>
    <x v="732"/>
    <s v="HDMH17-0802191"/>
    <x v="32"/>
    <n v="-726968"/>
    <m/>
    <n v="5"/>
    <s v="-5"/>
    <e v="#N/A"/>
    <n v="2021"/>
    <s v="2021-5"/>
    <e v="#N/A"/>
  </r>
  <r>
    <s v="No"/>
    <x v="424"/>
    <x v="30"/>
    <s v="V002188"/>
    <x v="733"/>
    <s v="HDMH17-0802815"/>
    <x v="32"/>
    <n v="-1341391"/>
    <m/>
    <n v="105"/>
    <s v="-105"/>
    <e v="#N/A"/>
    <n v="2021"/>
    <s v="2021-105"/>
    <e v="#N/A"/>
  </r>
  <r>
    <s v="No"/>
    <x v="427"/>
    <x v="30"/>
    <s v="V002188"/>
    <x v="734"/>
    <s v="HDMH17-0805756"/>
    <x v="32"/>
    <n v="-777678"/>
    <m/>
    <n v="595"/>
    <s v="-595"/>
    <e v="#N/A"/>
    <n v="2021"/>
    <s v="2021-595"/>
    <e v="#N/A"/>
  </r>
  <r>
    <s v="No"/>
    <x v="424"/>
    <x v="30"/>
    <s v="V002188"/>
    <x v="735"/>
    <s v="HDMH17-0803837"/>
    <x v="32"/>
    <n v="-1101890"/>
    <m/>
    <n v="271"/>
    <s v="-271"/>
    <e v="#N/A"/>
    <n v="2021"/>
    <s v="2021-271"/>
    <e v="#N/A"/>
  </r>
  <r>
    <s v="No"/>
    <x v="427"/>
    <x v="30"/>
    <s v="V002188"/>
    <x v="736"/>
    <s v="HDMH17-0805608"/>
    <x v="32"/>
    <n v="-1386651"/>
    <m/>
    <n v="594"/>
    <s v="-594"/>
    <e v="#N/A"/>
    <n v="2021"/>
    <s v="2021-594"/>
    <e v="#N/A"/>
  </r>
  <r>
    <s v="No"/>
    <x v="428"/>
    <x v="30"/>
    <s v="V002188"/>
    <x v="737"/>
    <s v="HDMH17-0807425"/>
    <x v="32"/>
    <n v="-1090452"/>
    <m/>
    <n v="807"/>
    <s v="-807"/>
    <e v="#N/A"/>
    <n v="2021"/>
    <s v="2021-807"/>
    <e v="#N/A"/>
  </r>
  <r>
    <s v="No"/>
    <x v="429"/>
    <x v="30"/>
    <s v="V002188"/>
    <x v="738"/>
    <s v="HDMH17-0808270"/>
    <x v="32"/>
    <n v="-2029581"/>
    <m/>
    <n v="852"/>
    <s v="-852"/>
    <e v="#N/A"/>
    <n v="2021"/>
    <s v="2021-852"/>
    <e v="#N/A"/>
  </r>
  <r>
    <s v="No"/>
    <x v="429"/>
    <x v="30"/>
    <s v="V002188"/>
    <x v="739"/>
    <s v="HDMH17-0808175"/>
    <x v="32"/>
    <n v="-941728"/>
    <m/>
    <n v="861"/>
    <s v="-861"/>
    <e v="#N/A"/>
    <n v="2021"/>
    <s v="2021-861"/>
    <e v="#N/A"/>
  </r>
  <r>
    <s v="No"/>
    <x v="430"/>
    <x v="30"/>
    <s v="V002188"/>
    <x v="740"/>
    <s v="HDMH17-0809075"/>
    <x v="32"/>
    <n v="-1095864"/>
    <m/>
    <n v="937"/>
    <s v="-937"/>
    <e v="#N/A"/>
    <n v="2021"/>
    <s v="2021-937"/>
    <e v="#N/A"/>
  </r>
  <r>
    <s v="No"/>
    <x v="429"/>
    <x v="30"/>
    <s v="V002188"/>
    <x v="741"/>
    <s v="HDMH17-0809201"/>
    <x v="32"/>
    <n v="-734224"/>
    <m/>
    <n v="851"/>
    <s v="-851"/>
    <e v="#N/A"/>
    <n v="2021"/>
    <s v="2021-851"/>
    <e v="#N/A"/>
  </r>
  <r>
    <s v="No"/>
    <x v="431"/>
    <x v="30"/>
    <s v="V002188"/>
    <x v="742"/>
    <s v="HDMH17-0811300"/>
    <x v="32"/>
    <n v="-1602733"/>
    <m/>
    <n v="1208"/>
    <s v="-1208"/>
    <e v="#N/A"/>
    <n v="2021"/>
    <s v="2021-1208"/>
    <e v="#N/A"/>
  </r>
  <r>
    <s v="No"/>
    <x v="429"/>
    <x v="30"/>
    <s v="V002188"/>
    <x v="743"/>
    <s v="HDMH17-0808933"/>
    <x v="32"/>
    <n v="-659683"/>
    <m/>
    <n v="920"/>
    <s v="-920"/>
    <e v="#N/A"/>
    <n v="2021"/>
    <s v="2021-920"/>
    <e v="#N/A"/>
  </r>
  <r>
    <s v="No"/>
    <x v="432"/>
    <x v="30"/>
    <s v="V002188"/>
    <x v="744"/>
    <s v="HDMH17-0812350"/>
    <x v="32"/>
    <n v="-726968"/>
    <m/>
    <n v="1333"/>
    <s v="-1333"/>
    <e v="#N/A"/>
    <n v="2021"/>
    <s v="2021-1333"/>
    <e v="#N/A"/>
  </r>
  <r>
    <s v="No"/>
    <x v="429"/>
    <x v="30"/>
    <s v="V002188"/>
    <x v="745"/>
    <s v="HDMH17-0809381"/>
    <x v="32"/>
    <n v="-1250867"/>
    <m/>
    <n v="919"/>
    <s v="-919"/>
    <e v="#N/A"/>
    <n v="2021"/>
    <s v="2021-919"/>
    <e v="#N/A"/>
  </r>
  <r>
    <s v="No"/>
    <x v="433"/>
    <x v="30"/>
    <s v="V002188"/>
    <x v="746"/>
    <s v="HDMH17-0810722"/>
    <x v="32"/>
    <n v="-872362"/>
    <m/>
    <n v="1054"/>
    <s v="-1054"/>
    <e v="#N/A"/>
    <n v="2021"/>
    <s v="2021-1054"/>
    <e v="#N/A"/>
  </r>
  <r>
    <s v="No"/>
    <x v="434"/>
    <x v="30"/>
    <s v="V002188"/>
    <x v="747"/>
    <s v="HDMH17-0813169"/>
    <x v="32"/>
    <n v="-1573103"/>
    <m/>
    <n v="1413"/>
    <s v="-1413"/>
    <e v="#N/A"/>
    <n v="2021"/>
    <s v="2021-1413"/>
    <e v="#N/A"/>
  </r>
  <r>
    <s v="No"/>
    <x v="435"/>
    <x v="30"/>
    <s v="V002188"/>
    <x v="748"/>
    <s v="HDMH17-0815371"/>
    <x v="32"/>
    <n v="-1243442"/>
    <m/>
    <n v="1561"/>
    <s v="-1561"/>
    <e v="#N/A"/>
    <n v="2021"/>
    <s v="2021-1561"/>
    <e v="#N/A"/>
  </r>
  <r>
    <s v="No"/>
    <x v="432"/>
    <x v="30"/>
    <s v="V002188"/>
    <x v="749"/>
    <s v="HDMH17-0812814"/>
    <x v="32"/>
    <n v="-578244"/>
    <m/>
    <n v="1402"/>
    <s v="-1402"/>
    <e v="#N/A"/>
    <n v="2021"/>
    <s v="2021-1402"/>
    <e v="#N/A"/>
  </r>
  <r>
    <s v="No"/>
    <x v="435"/>
    <x v="30"/>
    <s v="V002188"/>
    <x v="750"/>
    <s v="HDMH17-0813911"/>
    <x v="32"/>
    <n v="-1924769"/>
    <m/>
    <n v="1512"/>
    <s v="-1512"/>
    <e v="#N/A"/>
    <n v="2021"/>
    <s v="2021-1512"/>
    <e v="#N/A"/>
  </r>
  <r>
    <s v="No"/>
    <x v="434"/>
    <x v="30"/>
    <s v="V002188"/>
    <x v="751"/>
    <s v="HDMH17-0815444"/>
    <x v="32"/>
    <n v="-1040087"/>
    <m/>
    <n v="1451"/>
    <s v="-1451"/>
    <e v="#N/A"/>
    <n v="2021"/>
    <s v="2021-1451"/>
    <e v="#N/A"/>
  </r>
  <r>
    <s v="No"/>
    <x v="434"/>
    <x v="30"/>
    <s v="V002188"/>
    <x v="752"/>
    <s v="HDMH17-0812848"/>
    <x v="32"/>
    <n v="-1535149"/>
    <m/>
    <n v="1408"/>
    <s v="-1408"/>
    <e v="#N/A"/>
    <n v="2021"/>
    <s v="2021-1408"/>
    <e v="#N/A"/>
  </r>
  <r>
    <s v="No"/>
    <x v="434"/>
    <x v="30"/>
    <s v="V002188"/>
    <x v="753"/>
    <s v="HDMH17-0813253"/>
    <x v="32"/>
    <n v="-1732764"/>
    <m/>
    <n v="1480"/>
    <s v="-1480"/>
    <e v="#N/A"/>
    <n v="2021"/>
    <s v="2021-1480"/>
    <e v="#N/A"/>
  </r>
  <r>
    <s v="No"/>
    <x v="436"/>
    <x v="30"/>
    <s v="V002188"/>
    <x v="754"/>
    <s v="HDMH17-0816040"/>
    <x v="32"/>
    <n v="-1078471"/>
    <m/>
    <n v="1689"/>
    <s v="-1689"/>
    <e v="#N/A"/>
    <n v="2021"/>
    <s v="2021-1689"/>
    <e v="#N/A"/>
  </r>
  <r>
    <s v="No"/>
    <x v="436"/>
    <x v="30"/>
    <s v="V002188"/>
    <x v="755"/>
    <s v="HDMH17-0816022"/>
    <x v="32"/>
    <n v="-1534740"/>
    <m/>
    <n v="1743"/>
    <s v="-1743"/>
    <e v="#N/A"/>
    <n v="2021"/>
    <s v="2021-1743"/>
    <e v="#N/A"/>
  </r>
  <r>
    <s v="No"/>
    <x v="436"/>
    <x v="30"/>
    <s v="V002188"/>
    <x v="756"/>
    <s v="HDMH17-0816134"/>
    <x v="32"/>
    <n v="-777678"/>
    <m/>
    <n v="1684"/>
    <s v="-1684"/>
    <e v="#N/A"/>
    <n v="2021"/>
    <s v="2021-1684"/>
    <e v="#N/A"/>
  </r>
  <r>
    <s v="No"/>
    <x v="437"/>
    <x v="30"/>
    <s v="V002188"/>
    <x v="757"/>
    <s v="HDMH17-0817234"/>
    <x v="32"/>
    <n v="-1353117"/>
    <m/>
    <n v="1877"/>
    <s v="-1877"/>
    <e v="#N/A"/>
    <n v="2021"/>
    <s v="2021-1877"/>
    <e v="#N/A"/>
  </r>
  <r>
    <s v="No"/>
    <x v="436"/>
    <x v="30"/>
    <s v="V002188"/>
    <x v="758"/>
    <s v="HDMH17-0816787"/>
    <x v="32"/>
    <n v="-726968"/>
    <m/>
    <n v="1716"/>
    <s v="-1716"/>
    <e v="#N/A"/>
    <n v="2021"/>
    <s v="2021-1716"/>
    <e v="#N/A"/>
  </r>
  <r>
    <s v="No"/>
    <x v="438"/>
    <x v="30"/>
    <s v="V002188"/>
    <x v="759"/>
    <s v="HDMH17-0819776"/>
    <x v="32"/>
    <n v="-1245420"/>
    <m/>
    <n v="2243"/>
    <s v="-2243"/>
    <e v="#N/A"/>
    <n v="2021"/>
    <s v="2021-2243"/>
    <e v="#N/A"/>
  </r>
  <r>
    <s v="No"/>
    <x v="438"/>
    <x v="30"/>
    <s v="V002188"/>
    <x v="760"/>
    <s v="HDMH17-0820420"/>
    <x v="32"/>
    <n v="-1834488"/>
    <m/>
    <n v="2242"/>
    <s v="-2242"/>
    <e v="#N/A"/>
    <n v="2021"/>
    <s v="2021-2242"/>
    <e v="#N/A"/>
  </r>
  <r>
    <s v="No"/>
    <x v="438"/>
    <x v="30"/>
    <s v="V002188"/>
    <x v="761"/>
    <s v="HDMH17-0819771"/>
    <x v="32"/>
    <n v="-2604118"/>
    <m/>
    <n v="2247"/>
    <s v="-2247"/>
    <e v="#N/A"/>
    <n v="2021"/>
    <s v="2021-2247"/>
    <e v="#N/A"/>
  </r>
  <r>
    <s v="No"/>
    <x v="439"/>
    <x v="30"/>
    <s v="V002188"/>
    <x v="762"/>
    <s v="HDMH17-0818749"/>
    <x v="32"/>
    <n v="-1056810"/>
    <m/>
    <n v="2053"/>
    <s v="-2053"/>
    <e v="#N/A"/>
    <n v="2021"/>
    <s v="2021-2053"/>
    <e v="#N/A"/>
  </r>
  <r>
    <s v="No"/>
    <x v="440"/>
    <x v="30"/>
    <s v="V002188"/>
    <x v="763"/>
    <s v="HDMH17-0820920"/>
    <x v="32"/>
    <n v="-2232373"/>
    <m/>
    <n v="2349"/>
    <s v="-2349"/>
    <e v="#N/A"/>
    <n v="2021"/>
    <s v="2021-2349"/>
    <e v="#N/A"/>
  </r>
  <r>
    <s v="No"/>
    <x v="441"/>
    <x v="30"/>
    <s v="V002188"/>
    <x v="764"/>
    <s v="HDMH17-0817942"/>
    <x v="32"/>
    <n v="-2249176"/>
    <m/>
    <n v="1948"/>
    <s v="-1948"/>
    <e v="#N/A"/>
    <n v="2021"/>
    <s v="2021-1948"/>
    <e v="#N/A"/>
  </r>
  <r>
    <s v="No"/>
    <x v="439"/>
    <x v="30"/>
    <s v="V002188"/>
    <x v="765"/>
    <s v="HDMH17-0818670"/>
    <x v="32"/>
    <n v="-1312240"/>
    <m/>
    <n v="1965"/>
    <s v="-1965"/>
    <e v="#N/A"/>
    <n v="2021"/>
    <s v="2021-1965"/>
    <e v="#N/A"/>
  </r>
  <r>
    <s v="No"/>
    <x v="438"/>
    <x v="30"/>
    <s v="V002188"/>
    <x v="766"/>
    <s v="HDMH17-0820733"/>
    <x v="32"/>
    <n v="-4397470"/>
    <m/>
    <n v="2321"/>
    <s v="-2321"/>
    <e v="#N/A"/>
    <n v="2021"/>
    <s v="2021-2321"/>
    <e v="#N/A"/>
  </r>
  <r>
    <s v="No"/>
    <x v="442"/>
    <x v="30"/>
    <s v="V002188"/>
    <x v="767"/>
    <s v="HDMH17-0819199"/>
    <x v="32"/>
    <n v="-1210397"/>
    <m/>
    <n v="2162"/>
    <s v="-2162"/>
    <e v="#N/A"/>
    <n v="2021"/>
    <s v="2021-2162"/>
    <e v="#N/A"/>
  </r>
  <r>
    <s v="No"/>
    <x v="440"/>
    <x v="30"/>
    <s v="V002188"/>
    <x v="768"/>
    <s v="HDMH17-0821453"/>
    <x v="32"/>
    <n v="-726968"/>
    <m/>
    <n v="2392"/>
    <s v="-2392"/>
    <e v="#N/A"/>
    <n v="2021"/>
    <s v="2021-2392"/>
    <e v="#N/A"/>
  </r>
  <r>
    <s v="No"/>
    <x v="443"/>
    <x v="30"/>
    <s v="V002188"/>
    <x v="769"/>
    <s v="HDMH17-0823529"/>
    <x v="32"/>
    <n v="-730576"/>
    <m/>
    <n v="2454"/>
    <s v="-2454"/>
    <e v="#N/A"/>
    <n v="2021"/>
    <s v="2021-2454"/>
    <e v="#N/A"/>
  </r>
  <r>
    <s v="No"/>
    <x v="444"/>
    <x v="30"/>
    <s v="V002188"/>
    <x v="770"/>
    <s v="HDMH17-0823964"/>
    <x v="32"/>
    <n v="-1182368"/>
    <m/>
    <n v="2650"/>
    <s v="-2650"/>
    <e v="#N/A"/>
    <n v="2021"/>
    <s v="2021-2650"/>
    <e v="#N/A"/>
  </r>
  <r>
    <s v="No"/>
    <x v="444"/>
    <x v="30"/>
    <s v="V002188"/>
    <x v="771"/>
    <s v="HDMH17-0824117"/>
    <x v="32"/>
    <n v="-950470"/>
    <m/>
    <n v="2604"/>
    <s v="-2604"/>
    <e v="#N/A"/>
    <n v="2021"/>
    <s v="2021-2604"/>
    <e v="#N/A"/>
  </r>
  <r>
    <s v="No"/>
    <x v="440"/>
    <x v="30"/>
    <s v="V002188"/>
    <x v="772"/>
    <s v="HDMH17-0822646"/>
    <x v="32"/>
    <n v="-1147560"/>
    <m/>
    <n v="2391"/>
    <s v="-2391"/>
    <e v="#N/A"/>
    <n v="2021"/>
    <s v="2021-2391"/>
    <e v="#N/A"/>
  </r>
  <r>
    <s v="No"/>
    <x v="445"/>
    <x v="30"/>
    <s v="V002188"/>
    <x v="773"/>
    <s v="HDMH17-0822906"/>
    <x v="32"/>
    <n v="-1842051"/>
    <m/>
    <n v="2596"/>
    <s v="-2596"/>
    <e v="#N/A"/>
    <n v="2021"/>
    <s v="2021-2596"/>
    <e v="#N/A"/>
  </r>
  <r>
    <s v="No"/>
    <x v="444"/>
    <x v="30"/>
    <s v="V002188"/>
    <x v="774"/>
    <s v="HDMH17-0824169"/>
    <x v="32"/>
    <n v="-1504646"/>
    <m/>
    <n v="2603"/>
    <s v="-2603"/>
    <e v="#N/A"/>
    <n v="2021"/>
    <s v="2021-2603"/>
    <e v="#N/A"/>
  </r>
  <r>
    <s v="No"/>
    <x v="438"/>
    <x v="30"/>
    <s v="V002188"/>
    <x v="775"/>
    <s v="HDMH17-0823177"/>
    <x v="32"/>
    <n v="-761754"/>
    <m/>
    <n v="2305"/>
    <s v="-2305"/>
    <e v="#N/A"/>
    <n v="2021"/>
    <s v="2021-2305"/>
    <e v="#N/A"/>
  </r>
  <r>
    <s v="No"/>
    <x v="445"/>
    <x v="30"/>
    <s v="V002188"/>
    <x v="776"/>
    <s v="HDMH17-0823504"/>
    <x v="32"/>
    <n v="-3266556"/>
    <m/>
    <n v="2597"/>
    <s v="-2597"/>
    <e v="#N/A"/>
    <n v="2021"/>
    <s v="2021-2597"/>
    <e v="#N/A"/>
  </r>
  <r>
    <s v="No"/>
    <x v="438"/>
    <x v="30"/>
    <s v="V002188"/>
    <x v="777"/>
    <s v="HDMH17-0823728"/>
    <x v="32"/>
    <n v="-1498186"/>
    <m/>
    <n v="2297"/>
    <s v="-2297"/>
    <e v="#N/A"/>
    <n v="2021"/>
    <s v="2021-2297"/>
    <e v="#N/A"/>
  </r>
  <r>
    <s v="No"/>
    <x v="446"/>
    <x v="30"/>
    <s v="V002188"/>
    <x v="778"/>
    <s v="HDMH17-0824368"/>
    <x v="32"/>
    <n v="-673727"/>
    <m/>
    <n v="2548"/>
    <s v="-2548"/>
    <e v="#N/A"/>
    <n v="2021"/>
    <s v="2021-2548"/>
    <e v="#N/A"/>
  </r>
  <r>
    <s v="No"/>
    <x v="447"/>
    <x v="30"/>
    <s v="V002188"/>
    <x v="779"/>
    <s v="HDMH17-0826252"/>
    <x v="32"/>
    <n v="-1577257"/>
    <m/>
    <n v="2886"/>
    <s v="-2886"/>
    <e v="#N/A"/>
    <n v="2021"/>
    <s v="2021-2886"/>
    <e v="#N/A"/>
  </r>
  <r>
    <s v="No"/>
    <x v="448"/>
    <x v="30"/>
    <s v="V002188"/>
    <x v="780"/>
    <s v="HDMH17-0826767"/>
    <x v="32"/>
    <n v="-3066037"/>
    <m/>
    <n v="3051"/>
    <s v="-3051"/>
    <e v="#N/A"/>
    <n v="2021"/>
    <s v="2021-3051"/>
    <e v="#N/A"/>
  </r>
  <r>
    <s v="No"/>
    <x v="447"/>
    <x v="30"/>
    <s v="V002188"/>
    <x v="781"/>
    <s v="HDMH17-0826713"/>
    <x v="32"/>
    <n v="-726968"/>
    <m/>
    <n v="2900"/>
    <s v="-2900"/>
    <e v="#N/A"/>
    <n v="2021"/>
    <s v="2021-2900"/>
    <e v="#N/A"/>
  </r>
  <r>
    <s v="No"/>
    <x v="449"/>
    <x v="30"/>
    <s v="V002188"/>
    <x v="782"/>
    <s v="HDMH17-0825532"/>
    <x v="32"/>
    <n v="-1302059"/>
    <m/>
    <n v="2748"/>
    <s v="-2748"/>
    <e v="#N/A"/>
    <n v="2021"/>
    <s v="2021-2748"/>
    <e v="#N/A"/>
  </r>
  <r>
    <s v="No"/>
    <x v="447"/>
    <x v="30"/>
    <s v="V002188"/>
    <x v="783"/>
    <s v="HDMH17-0826473"/>
    <x v="32"/>
    <n v="-766022"/>
    <m/>
    <n v="2888"/>
    <s v="-2888"/>
    <e v="#N/A"/>
    <n v="2021"/>
    <s v="2021-2888"/>
    <e v="#N/A"/>
  </r>
  <r>
    <s v="No"/>
    <x v="450"/>
    <x v="30"/>
    <s v="V002188"/>
    <x v="784"/>
    <s v="HDMH17-0827694"/>
    <x v="32"/>
    <n v="-1492442"/>
    <m/>
    <n v="3191"/>
    <s v="-3191"/>
    <e v="#N/A"/>
    <n v="2021"/>
    <s v="2021-3191"/>
    <e v="#N/A"/>
  </r>
  <r>
    <s v="No"/>
    <x v="450"/>
    <x v="30"/>
    <s v="V002188"/>
    <x v="785"/>
    <s v="HDMH17-0827721"/>
    <x v="32"/>
    <n v="-1567768"/>
    <m/>
    <n v="3193"/>
    <s v="-3193"/>
    <e v="#N/A"/>
    <n v="2021"/>
    <s v="2021-3193"/>
    <e v="#N/A"/>
  </r>
  <r>
    <s v="No"/>
    <x v="451"/>
    <x v="30"/>
    <s v="V002188"/>
    <x v="786"/>
    <s v="HDMH17-0829611"/>
    <x v="32"/>
    <n v="-1386651"/>
    <m/>
    <n v="3402"/>
    <s v="-3402"/>
    <e v="#N/A"/>
    <n v="2021"/>
    <s v="2021-3402"/>
    <e v="#N/A"/>
  </r>
  <r>
    <s v="No"/>
    <x v="452"/>
    <x v="30"/>
    <s v="V002188"/>
    <x v="787"/>
    <s v="HDMH17-0831859"/>
    <x v="32"/>
    <n v="-2806811"/>
    <m/>
    <n v="3728"/>
    <s v="-3728"/>
    <e v="#N/A"/>
    <n v="2021"/>
    <s v="2021-3728"/>
    <e v="#N/A"/>
  </r>
  <r>
    <s v="No"/>
    <x v="453"/>
    <x v="30"/>
    <s v="V002188"/>
    <x v="788"/>
    <s v="HDMH17-0831986"/>
    <x v="32"/>
    <n v="-1387551"/>
    <m/>
    <n v="3712"/>
    <s v="-3712"/>
    <e v="#N/A"/>
    <n v="2021"/>
    <s v="2021-3712"/>
    <e v="#N/A"/>
  </r>
  <r>
    <s v="No"/>
    <x v="454"/>
    <x v="30"/>
    <s v="V002188"/>
    <x v="789"/>
    <s v="HDMH17-0828055"/>
    <x v="32"/>
    <n v="-1898090"/>
    <m/>
    <n v="3047"/>
    <s v="-3047"/>
    <e v="#N/A"/>
    <n v="2021"/>
    <s v="2021-3047"/>
    <e v="#N/A"/>
  </r>
  <r>
    <s v="No"/>
    <x v="450"/>
    <x v="30"/>
    <s v="V002188"/>
    <x v="790"/>
    <s v="HDMH17-0828495"/>
    <x v="32"/>
    <n v="-726968"/>
    <m/>
    <n v="3190"/>
    <s v="-3190"/>
    <e v="#N/A"/>
    <n v="2021"/>
    <s v="2021-3190"/>
    <e v="#N/A"/>
  </r>
  <r>
    <s v="No"/>
    <x v="451"/>
    <x v="30"/>
    <s v="V002188"/>
    <x v="791"/>
    <s v="HDMH17-0829677"/>
    <x v="32"/>
    <n v="-1003569"/>
    <m/>
    <n v="3401"/>
    <s v="-3401"/>
    <e v="#N/A"/>
    <n v="2021"/>
    <s v="2021-3401"/>
    <e v="#N/A"/>
  </r>
  <r>
    <s v="No"/>
    <x v="455"/>
    <x v="30"/>
    <s v="V002188"/>
    <x v="792"/>
    <s v="HDMH17-0830066"/>
    <x v="32"/>
    <n v="-751300"/>
    <m/>
    <n v="3519"/>
    <s v="-3519"/>
    <e v="#N/A"/>
    <n v="2021"/>
    <s v="2021-3519"/>
    <e v="#N/A"/>
  </r>
  <r>
    <s v="No"/>
    <x v="455"/>
    <x v="30"/>
    <s v="V002188"/>
    <x v="793"/>
    <s v="HDMH17-0830188"/>
    <x v="32"/>
    <n v="-1661849"/>
    <m/>
    <n v="3517"/>
    <s v="-3517"/>
    <e v="#N/A"/>
    <n v="2021"/>
    <s v="2021-3517"/>
    <e v="#N/A"/>
  </r>
  <r>
    <s v="No"/>
    <x v="452"/>
    <x v="30"/>
    <s v="V002188"/>
    <x v="794"/>
    <s v="HDMH17-0832361"/>
    <x v="32"/>
    <n v="-726968"/>
    <m/>
    <n v="3778"/>
    <s v="-3778"/>
    <e v="#N/A"/>
    <n v="2021"/>
    <s v="2021-3778"/>
    <e v="#N/A"/>
  </r>
  <r>
    <s v="No"/>
    <x v="451"/>
    <x v="30"/>
    <s v="V002188"/>
    <x v="795"/>
    <s v="HDMH17-0829521"/>
    <x v="32"/>
    <n v="-439789"/>
    <m/>
    <n v="3400"/>
    <s v="-3400"/>
    <e v="#N/A"/>
    <n v="2021"/>
    <s v="2021-3400"/>
    <e v="#N/A"/>
  </r>
  <r>
    <s v="No"/>
    <x v="456"/>
    <x v="30"/>
    <s v="V002188"/>
    <x v="796"/>
    <s v="HDMH17-0830835"/>
    <x v="32"/>
    <n v="-1108256"/>
    <m/>
    <n v="3586"/>
    <s v="-3586"/>
    <e v="#N/A"/>
    <n v="2021"/>
    <s v="2021-3586"/>
    <e v="#N/A"/>
  </r>
  <r>
    <s v="No"/>
    <x v="453"/>
    <x v="30"/>
    <s v="V002188"/>
    <x v="797"/>
    <s v="HDMH17-0831818"/>
    <x v="32"/>
    <n v="-872362"/>
    <m/>
    <n v="3711"/>
    <s v="-3711"/>
    <e v="#N/A"/>
    <n v="2021"/>
    <s v="2021-3711"/>
    <e v="#N/A"/>
  </r>
  <r>
    <s v="No"/>
    <x v="452"/>
    <x v="30"/>
    <s v="V002188"/>
    <x v="798"/>
    <s v="HDMH17-0832067"/>
    <x v="32"/>
    <n v="-2779304"/>
    <m/>
    <n v="3777"/>
    <s v="-3777"/>
    <e v="#N/A"/>
    <n v="2021"/>
    <s v="2021-3777"/>
    <e v="#N/A"/>
  </r>
  <r>
    <s v="No"/>
    <x v="452"/>
    <x v="30"/>
    <s v="V002188"/>
    <x v="799"/>
    <s v="HDMH17-0832472"/>
    <x v="32"/>
    <n v="-726968"/>
    <m/>
    <n v="3727"/>
    <s v="-3727"/>
    <e v="#N/A"/>
    <n v="2021"/>
    <s v="2021-3727"/>
    <e v="#N/A"/>
  </r>
  <r>
    <s v="No"/>
    <x v="457"/>
    <x v="30"/>
    <s v="V002188"/>
    <x v="800"/>
    <s v="HDMH17-0834370"/>
    <x v="32"/>
    <n v="-1413889"/>
    <m/>
    <n v="4183"/>
    <s v="-4183"/>
    <e v="#N/A"/>
    <n v="2021"/>
    <s v="2021-4183"/>
    <e v="#N/A"/>
  </r>
  <r>
    <s v="No"/>
    <x v="458"/>
    <x v="30"/>
    <s v="V002188"/>
    <x v="801"/>
    <s v="HDMH17-0833778"/>
    <x v="32"/>
    <n v="-1443666"/>
    <m/>
    <n v="3947"/>
    <s v="-3947"/>
    <e v="#N/A"/>
    <n v="2021"/>
    <s v="2021-3947"/>
    <e v="#N/A"/>
  </r>
  <r>
    <s v="No"/>
    <x v="457"/>
    <x v="30"/>
    <s v="V002188"/>
    <x v="802"/>
    <s v="HDMH17-0821590"/>
    <x v="32"/>
    <n v="-1453936"/>
    <m/>
    <n v="4185"/>
    <s v="-4185"/>
    <e v="#N/A"/>
    <n v="2021"/>
    <s v="2021-4185"/>
    <e v="#N/A"/>
  </r>
  <r>
    <s v="No"/>
    <x v="459"/>
    <x v="30"/>
    <s v="V002188"/>
    <x v="803"/>
    <s v="HDMH17-0834158"/>
    <x v="32"/>
    <n v="-3325411"/>
    <m/>
    <n v="4175"/>
    <s v="-4175"/>
    <e v="#N/A"/>
    <n v="2021"/>
    <s v="2021-4175"/>
    <e v="#N/A"/>
  </r>
  <r>
    <s v="No"/>
    <x v="459"/>
    <x v="30"/>
    <s v="V002188"/>
    <x v="804"/>
    <s v="HDMH17-0834371"/>
    <x v="32"/>
    <n v="-2644584"/>
    <m/>
    <n v="4174"/>
    <s v="-4174"/>
    <e v="#N/A"/>
    <n v="2021"/>
    <s v="2021-4174"/>
    <e v="#N/A"/>
  </r>
  <r>
    <s v="No"/>
    <x v="459"/>
    <x v="30"/>
    <s v="V002188"/>
    <x v="110"/>
    <s v="HDMH17-0834607"/>
    <x v="32"/>
    <n v="-4027067"/>
    <m/>
    <n v="3998"/>
    <s v="-3998"/>
    <e v="#N/A"/>
    <n v="2021"/>
    <s v="2021-3998"/>
    <e v="#N/A"/>
  </r>
  <r>
    <s v="No"/>
    <x v="458"/>
    <x v="30"/>
    <s v="V002188"/>
    <x v="805"/>
    <s v="HDMH17-0832986"/>
    <x v="32"/>
    <n v="-1424418"/>
    <m/>
    <n v="3902"/>
    <s v="-3902"/>
    <e v="#N/A"/>
    <n v="2021"/>
    <s v="2021-3902"/>
    <e v="#N/A"/>
  </r>
  <r>
    <s v="No"/>
    <x v="460"/>
    <x v="30"/>
    <s v="V002188"/>
    <x v="806"/>
    <s v="HDMH17-0801846"/>
    <x v="32"/>
    <n v="-2900519"/>
    <m/>
    <n v="49996"/>
    <s v="-49996"/>
    <e v="#N/A"/>
    <n v="2021"/>
    <s v="2021-49996"/>
    <e v="#N/A"/>
  </r>
  <r>
    <s v="No"/>
    <x v="438"/>
    <x v="30"/>
    <s v="V002188"/>
    <x v="807"/>
    <s v="HDMH17-0819478"/>
    <x v="32"/>
    <n v="-1882722"/>
    <m/>
    <n v="2236"/>
    <s v="-2236"/>
    <e v="#N/A"/>
    <n v="2021"/>
    <s v="2021-2236"/>
    <e v="#N/A"/>
  </r>
  <r>
    <s v="No"/>
    <x v="447"/>
    <x v="30"/>
    <s v="V002188"/>
    <x v="808"/>
    <s v="HDMH17-0826017"/>
    <x v="32"/>
    <n v="-1349678"/>
    <m/>
    <n v="2883"/>
    <s v="-2883"/>
    <e v="#N/A"/>
    <n v="2021"/>
    <s v="2021-2883"/>
    <e v="#N/A"/>
  </r>
  <r>
    <s v="No"/>
    <x v="461"/>
    <x v="30"/>
    <s v="V002188"/>
    <x v="809"/>
    <s v="HDMH17-0832954"/>
    <x v="32"/>
    <n v="-1639407"/>
    <m/>
    <n v="3853"/>
    <s v="-3853"/>
    <e v="#N/A"/>
    <n v="2021"/>
    <s v="2021-3853"/>
    <e v="#N/A"/>
  </r>
  <r>
    <s v="No"/>
    <x v="426"/>
    <x v="30"/>
    <s v="V002188"/>
    <x v="810"/>
    <s v="HDMH17-0802039"/>
    <x v="32"/>
    <n v="-2225938"/>
    <m/>
    <n v="49896"/>
    <s v="-49896"/>
    <e v="#N/A"/>
    <n v="2021"/>
    <s v="2021-49896"/>
    <e v="#N/A"/>
  </r>
  <r>
    <s v="No"/>
    <x v="429"/>
    <x v="30"/>
    <s v="V002188"/>
    <x v="811"/>
    <s v="HDMH17-0809266"/>
    <x v="32"/>
    <n v="-1702338"/>
    <m/>
    <n v="862"/>
    <s v="-862"/>
    <e v="#N/A"/>
    <n v="2021"/>
    <s v="2021-862"/>
    <e v="#N/A"/>
  </r>
  <r>
    <s v="No"/>
    <x v="438"/>
    <x v="30"/>
    <s v="V002188"/>
    <x v="812"/>
    <s v="HDMH17-0823240"/>
    <x v="32"/>
    <n v="-2448369"/>
    <m/>
    <n v="2288"/>
    <s v="-2288"/>
    <e v="#N/A"/>
    <n v="2021"/>
    <s v="2021-2288"/>
    <e v="#N/A"/>
  </r>
  <r>
    <s v="No"/>
    <x v="456"/>
    <x v="30"/>
    <s v="V002188"/>
    <x v="813"/>
    <s v="HDMH17-0831449"/>
    <x v="32"/>
    <n v="-3175337"/>
    <m/>
    <n v="3603"/>
    <s v="-3603"/>
    <e v="#N/A"/>
    <n v="2021"/>
    <s v="2021-3603"/>
    <e v="#N/A"/>
  </r>
  <r>
    <s v="No"/>
    <x v="462"/>
    <x v="30"/>
    <s v="V002188"/>
    <x v="814"/>
    <s v="HDMH17-0827734"/>
    <x v="32"/>
    <n v="-2003672"/>
    <m/>
    <n v="2781"/>
    <s v="-2781"/>
    <e v="#N/A"/>
    <n v="2021"/>
    <s v="2021-2781"/>
    <e v="#N/A"/>
  </r>
  <r>
    <s v="No"/>
    <x v="462"/>
    <x v="30"/>
    <s v="V002188"/>
    <x v="815"/>
    <s v="HDMH17-0827738"/>
    <x v="32"/>
    <n v="-248402"/>
    <m/>
    <n v="2782"/>
    <s v="-2782"/>
    <e v="#N/A"/>
    <n v="2021"/>
    <s v="2021-2782"/>
    <e v="#N/A"/>
  </r>
  <r>
    <s v="No"/>
    <x v="459"/>
    <x v="30"/>
    <s v="V002188"/>
    <x v="816"/>
    <s v="HDMH17-0840209"/>
    <x v="32"/>
    <n v="-2350040"/>
    <m/>
    <n v="4176"/>
    <s v="-4176"/>
    <e v="#N/A"/>
    <n v="2021"/>
    <s v="2021-4176"/>
    <e v="#N/A"/>
  </r>
  <r>
    <s v="No"/>
    <x v="456"/>
    <x v="30"/>
    <s v="V002188"/>
    <x v="817"/>
    <s v="DCAP17-0062603"/>
    <x v="32"/>
    <n v="605361"/>
    <m/>
    <n v="605361"/>
    <s v="-605361"/>
    <e v="#N/A"/>
    <n v="2021"/>
    <s v="2021-605361"/>
    <e v="#N/A"/>
  </r>
  <r>
    <s v="No"/>
    <x v="433"/>
    <x v="30"/>
    <s v="V002188"/>
    <x v="818"/>
    <s v="DCAP17-0061556"/>
    <x v="32"/>
    <n v="212768"/>
    <m/>
    <n v="212768"/>
    <s v="-212768"/>
    <e v="#N/A"/>
    <n v="2021"/>
    <s v="2021-212768"/>
    <e v="#N/A"/>
  </r>
  <r>
    <s v="No"/>
    <x v="425"/>
    <x v="30"/>
    <s v="V002188"/>
    <x v="819"/>
    <s v="DCAP17-0060943"/>
    <x v="32"/>
    <n v="1141162"/>
    <m/>
    <n v="1141162"/>
    <s v="-1141162"/>
    <e v="#N/A"/>
    <n v="2021"/>
    <s v="2021-1141162"/>
    <e v="#N/A"/>
  </r>
  <r>
    <s v="No"/>
    <x v="424"/>
    <x v="30"/>
    <s v="V002188"/>
    <x v="820"/>
    <s v="DCAP17-0061281"/>
    <x v="32"/>
    <n v="673127"/>
    <m/>
    <n v="673127"/>
    <s v="-673127"/>
    <e v="#N/A"/>
    <n v="2021"/>
    <s v="2021-673127"/>
    <e v="#N/A"/>
  </r>
  <r>
    <s v="No"/>
    <x v="463"/>
    <x v="30"/>
    <s v="V002188"/>
    <x v="821"/>
    <s v="HDMH17-0835729"/>
    <x v="33"/>
    <n v="-2974340"/>
    <m/>
    <n v="4264"/>
    <s v="-4264"/>
    <e v="#N/A"/>
    <n v="2021"/>
    <s v="2021-4264"/>
    <e v="#N/A"/>
  </r>
  <r>
    <s v="No"/>
    <x v="464"/>
    <x v="30"/>
    <s v="V002188"/>
    <x v="822"/>
    <s v="HDMH17-0839759"/>
    <x v="33"/>
    <n v="-1944943"/>
    <m/>
    <n v="4738"/>
    <s v="-4738"/>
    <e v="#N/A"/>
    <n v="2021"/>
    <s v="2021-4738"/>
    <e v="#N/A"/>
  </r>
  <r>
    <s v="No"/>
    <x v="464"/>
    <x v="30"/>
    <s v="V002188"/>
    <x v="823"/>
    <s v="HDMH17-0839465"/>
    <x v="33"/>
    <n v="-1795625"/>
    <m/>
    <n v="4704"/>
    <s v="-4704"/>
    <e v="#N/A"/>
    <n v="2021"/>
    <s v="2021-4704"/>
    <e v="#N/A"/>
  </r>
  <r>
    <s v="No"/>
    <x v="464"/>
    <x v="30"/>
    <s v="V002188"/>
    <x v="824"/>
    <s v="HDMH17-0839764"/>
    <x v="33"/>
    <n v="-1826440"/>
    <m/>
    <n v="4743"/>
    <s v="-4743"/>
    <e v="#N/A"/>
    <n v="2021"/>
    <s v="2021-4743"/>
    <e v="#N/A"/>
  </r>
  <r>
    <s v="No"/>
    <x v="465"/>
    <x v="30"/>
    <s v="V002188"/>
    <x v="825"/>
    <s v="HDMH17-0839781"/>
    <x v="33"/>
    <n v="-2097044"/>
    <m/>
    <n v="5129"/>
    <s v="-5129"/>
    <e v="#N/A"/>
    <n v="2021"/>
    <s v="2021-5129"/>
    <e v="#N/A"/>
  </r>
  <r>
    <s v="No"/>
    <x v="466"/>
    <x v="30"/>
    <s v="V002188"/>
    <x v="826"/>
    <s v="HDMH17-0838351"/>
    <x v="33"/>
    <n v="-1950740"/>
    <m/>
    <n v="4550"/>
    <s v="-4550"/>
    <e v="#N/A"/>
    <n v="2021"/>
    <s v="2021-4550"/>
    <e v="#N/A"/>
  </r>
  <r>
    <s v="No"/>
    <x v="467"/>
    <x v="30"/>
    <s v="V002188"/>
    <x v="827"/>
    <s v="HDMH17-0839607"/>
    <x v="33"/>
    <n v="-2750066"/>
    <m/>
    <n v="4606"/>
    <s v="-4606"/>
    <e v="#N/A"/>
    <n v="2021"/>
    <s v="2021-4606"/>
    <e v="#N/A"/>
  </r>
  <r>
    <s v="No"/>
    <x v="464"/>
    <x v="30"/>
    <s v="V002188"/>
    <x v="828"/>
    <s v="HDMH17-0839758"/>
    <x v="33"/>
    <n v="-2604672"/>
    <m/>
    <n v="4675"/>
    <s v="-4675"/>
    <e v="#N/A"/>
    <n v="2021"/>
    <s v="2021-4675"/>
    <e v="#N/A"/>
  </r>
  <r>
    <s v="No"/>
    <x v="464"/>
    <x v="30"/>
    <s v="V002188"/>
    <x v="829"/>
    <s v="HDMH17-0839692"/>
    <x v="33"/>
    <n v="-2181592"/>
    <m/>
    <n v="4740"/>
    <s v="-4740"/>
    <e v="#N/A"/>
    <n v="2021"/>
    <s v="2021-4740"/>
    <e v="#N/A"/>
  </r>
  <r>
    <s v="No"/>
    <x v="468"/>
    <x v="30"/>
    <s v="V002188"/>
    <x v="830"/>
    <s v="HDMH17-0839852"/>
    <x v="33"/>
    <n v="-3282477"/>
    <m/>
    <n v="5329"/>
    <s v="-5329"/>
    <e v="#N/A"/>
    <n v="2021"/>
    <s v="2021-5329"/>
    <e v="#N/A"/>
  </r>
  <r>
    <s v="No"/>
    <x v="469"/>
    <x v="30"/>
    <s v="V002188"/>
    <x v="831"/>
    <s v="HDMH17-0839688"/>
    <x v="33"/>
    <n v="-1034143"/>
    <m/>
    <n v="4945"/>
    <s v="-4945"/>
    <e v="#N/A"/>
    <n v="2021"/>
    <s v="2021-4945"/>
    <e v="#N/A"/>
  </r>
  <r>
    <s v="No"/>
    <x v="466"/>
    <x v="30"/>
    <s v="V002188"/>
    <x v="832"/>
    <s v="HDMH17-0840182"/>
    <x v="33"/>
    <n v="-3914885"/>
    <m/>
    <n v="4548"/>
    <s v="-4548"/>
    <e v="#N/A"/>
    <n v="2021"/>
    <s v="2021-4548"/>
    <e v="#N/A"/>
  </r>
  <r>
    <s v="No"/>
    <x v="470"/>
    <x v="30"/>
    <s v="V002188"/>
    <x v="833"/>
    <s v="HDMH17-0840591"/>
    <x v="33"/>
    <n v="-4563471"/>
    <m/>
    <n v="5404"/>
    <s v="-5404"/>
    <e v="#N/A"/>
    <n v="2021"/>
    <s v="2021-5404"/>
    <e v="#N/A"/>
  </r>
  <r>
    <s v="No"/>
    <x v="469"/>
    <x v="30"/>
    <s v="V002188"/>
    <x v="834"/>
    <s v="HDMH17-0841843"/>
    <x v="33"/>
    <n v="-726968"/>
    <m/>
    <n v="4946"/>
    <s v="-4946"/>
    <e v="#N/A"/>
    <n v="2021"/>
    <s v="2021-4946"/>
    <e v="#N/A"/>
  </r>
  <r>
    <s v="No"/>
    <x v="470"/>
    <x v="30"/>
    <s v="V002188"/>
    <x v="835"/>
    <s v="HDMH17-0840840"/>
    <x v="33"/>
    <n v="-1198461"/>
    <m/>
    <n v="5396"/>
    <s v="-5396"/>
    <e v="#N/A"/>
    <n v="2021"/>
    <s v="2021-5396"/>
    <e v="#N/A"/>
  </r>
  <r>
    <s v="No"/>
    <x v="470"/>
    <x v="30"/>
    <s v="V002188"/>
    <x v="836"/>
    <s v="HDMH17-0842263"/>
    <x v="33"/>
    <n v="-896467"/>
    <m/>
    <n v="5402"/>
    <s v="-5402"/>
    <e v="#N/A"/>
    <n v="2021"/>
    <s v="2021-5402"/>
    <e v="#N/A"/>
  </r>
  <r>
    <s v="No"/>
    <x v="469"/>
    <x v="30"/>
    <s v="V002188"/>
    <x v="837"/>
    <s v="HDMH17-0841538"/>
    <x v="33"/>
    <n v="-1205851"/>
    <m/>
    <n v="4951"/>
    <s v="-4951"/>
    <e v="#N/A"/>
    <n v="2021"/>
    <s v="2021-4951"/>
    <e v="#N/A"/>
  </r>
  <r>
    <s v="No"/>
    <x v="465"/>
    <x v="30"/>
    <s v="V002188"/>
    <x v="838"/>
    <s v="HDMH17-0841724"/>
    <x v="33"/>
    <n v="-2587123"/>
    <m/>
    <n v="5130"/>
    <s v="-5130"/>
    <e v="#N/A"/>
    <n v="2021"/>
    <s v="2021-5130"/>
    <e v="#N/A"/>
  </r>
  <r>
    <s v="No"/>
    <x v="470"/>
    <x v="30"/>
    <s v="V002188"/>
    <x v="839"/>
    <s v="HDMH17-0843535"/>
    <x v="33"/>
    <n v="-1029320"/>
    <m/>
    <n v="5400"/>
    <s v="-5400"/>
    <e v="#N/A"/>
    <n v="2021"/>
    <s v="2021-5400"/>
    <e v="#N/A"/>
  </r>
  <r>
    <s v="No"/>
    <x v="471"/>
    <x v="30"/>
    <s v="V002188"/>
    <x v="840"/>
    <s v="HDMH17-0844631"/>
    <x v="33"/>
    <n v="-3477034"/>
    <m/>
    <n v="5528"/>
    <s v="-5528"/>
    <e v="#N/A"/>
    <n v="2021"/>
    <s v="2021-5528"/>
    <e v="#N/A"/>
  </r>
  <r>
    <s v="No"/>
    <x v="466"/>
    <x v="30"/>
    <s v="V002188"/>
    <x v="841"/>
    <s v="HDMH17-0842247"/>
    <x v="33"/>
    <n v="-2749703"/>
    <m/>
    <n v="4552"/>
    <s v="-4552"/>
    <e v="#N/A"/>
    <n v="2021"/>
    <s v="2021-4552"/>
    <e v="#N/A"/>
  </r>
  <r>
    <s v="No"/>
    <x v="469"/>
    <x v="30"/>
    <s v="V002188"/>
    <x v="842"/>
    <s v="HDMH17-0845243"/>
    <x v="33"/>
    <n v="-2696771"/>
    <m/>
    <n v="4948"/>
    <s v="-4948"/>
    <e v="#N/A"/>
    <n v="2021"/>
    <s v="2021-4948"/>
    <e v="#N/A"/>
  </r>
  <r>
    <s v="No"/>
    <x v="472"/>
    <x v="30"/>
    <s v="V002188"/>
    <x v="843"/>
    <s v="HDMH17-0842609"/>
    <x v="34"/>
    <n v="-3930190"/>
    <m/>
    <n v="5577"/>
    <s v="-5577"/>
    <e v="#N/A"/>
    <n v="2021"/>
    <s v="2021-5577"/>
    <e v="#N/A"/>
  </r>
  <r>
    <s v="No"/>
    <x v="473"/>
    <x v="30"/>
    <s v="V002188"/>
    <x v="844"/>
    <s v="HDMH17-0844597"/>
    <x v="34"/>
    <n v="-1040672"/>
    <m/>
    <n v="5629"/>
    <s v="-5629"/>
    <e v="#N/A"/>
    <n v="2021"/>
    <s v="2021-5629"/>
    <e v="#N/A"/>
  </r>
  <r>
    <s v="No"/>
    <x v="474"/>
    <x v="30"/>
    <s v="V002188"/>
    <x v="845"/>
    <s v="HDMH17-0846884"/>
    <x v="34"/>
    <n v="-2180904"/>
    <m/>
    <n v="5795"/>
    <s v="-5795"/>
    <e v="#N/A"/>
    <n v="2021"/>
    <s v="2021-5795"/>
    <e v="#N/A"/>
  </r>
  <r>
    <s v="No"/>
    <x v="475"/>
    <x v="30"/>
    <s v="V002188"/>
    <x v="846"/>
    <s v="HDMH17-0846923"/>
    <x v="34"/>
    <n v="-2180904"/>
    <m/>
    <n v="5768"/>
    <s v="-5768"/>
    <e v="#N/A"/>
    <n v="2021"/>
    <s v="2021-5768"/>
    <e v="#N/A"/>
  </r>
  <r>
    <s v="No"/>
    <x v="476"/>
    <x v="30"/>
    <s v="V002188"/>
    <x v="847"/>
    <s v="HDMH17-0847189"/>
    <x v="34"/>
    <n v="-1590408"/>
    <m/>
    <n v="5938"/>
    <s v="-5938"/>
    <e v="#N/A"/>
    <n v="2021"/>
    <s v="2021-5938"/>
    <e v="#N/A"/>
  </r>
  <r>
    <s v="No"/>
    <x v="477"/>
    <x v="30"/>
    <s v="V002188"/>
    <x v="848"/>
    <s v="HDMH17-0849917"/>
    <x v="34"/>
    <n v="-2180904"/>
    <m/>
    <n v="6024"/>
    <s v="-6024"/>
    <e v="#N/A"/>
    <n v="2021"/>
    <s v="2021-6024"/>
    <e v="#N/A"/>
  </r>
  <r>
    <s v="No"/>
    <x v="474"/>
    <x v="30"/>
    <s v="V002188"/>
    <x v="849"/>
    <s v="HDMH17-0844981"/>
    <x v="34"/>
    <n v="-1560811"/>
    <m/>
    <n v="5787"/>
    <s v="-5787"/>
    <e v="#N/A"/>
    <n v="2021"/>
    <s v="2021-5787"/>
    <e v="#N/A"/>
  </r>
  <r>
    <s v="No"/>
    <x v="477"/>
    <x v="30"/>
    <s v="V002188"/>
    <x v="850"/>
    <s v="HDMH17-0848439"/>
    <x v="34"/>
    <n v="-2731300"/>
    <m/>
    <n v="6033"/>
    <s v="-6033"/>
    <e v="#N/A"/>
    <n v="2021"/>
    <s v="2021-6033"/>
    <e v="#N/A"/>
  </r>
  <r>
    <s v="No"/>
    <x v="478"/>
    <x v="30"/>
    <s v="V002188"/>
    <x v="851"/>
    <s v="HDMH17-0851140"/>
    <x v="35"/>
    <n v="-3631178"/>
    <m/>
    <n v="6187"/>
    <s v="-6187"/>
    <e v="#N/A"/>
    <n v="2021"/>
    <s v="2021-6187"/>
    <e v="#N/A"/>
  </r>
  <r>
    <s v="No"/>
    <x v="479"/>
    <x v="30"/>
    <s v="V002188"/>
    <x v="852"/>
    <s v="HDMH17-0852683"/>
    <x v="35"/>
    <n v="-4753672"/>
    <m/>
    <n v="6406"/>
    <s v="-6406"/>
    <e v="#N/A"/>
    <n v="2021"/>
    <s v="2021-6406"/>
    <e v="#N/A"/>
  </r>
  <r>
    <s v="No"/>
    <x v="478"/>
    <x v="30"/>
    <s v="V002188"/>
    <x v="853"/>
    <s v="HDMH17-0853226"/>
    <x v="35"/>
    <n v="-3634840"/>
    <m/>
    <n v="6192"/>
    <s v="-6192"/>
    <e v="#N/A"/>
    <n v="2021"/>
    <s v="2021-6192"/>
    <e v="#N/A"/>
  </r>
  <r>
    <s v="No"/>
    <x v="480"/>
    <x v="30"/>
    <s v="V002188"/>
    <x v="854"/>
    <s v="HDMH17-0855449"/>
    <x v="35"/>
    <n v="-3100724"/>
    <m/>
    <n v="6648"/>
    <s v="-6648"/>
    <e v="#N/A"/>
    <n v="2021"/>
    <s v="2021-6648"/>
    <e v="#N/A"/>
  </r>
  <r>
    <s v="No"/>
    <x v="479"/>
    <x v="30"/>
    <s v="V002188"/>
    <x v="855"/>
    <s v="HDMH17-0855575"/>
    <x v="35"/>
    <n v="-3634840"/>
    <m/>
    <n v="6405"/>
    <s v="-6405"/>
    <e v="#N/A"/>
    <n v="2021"/>
    <s v="2021-6405"/>
    <e v="#N/A"/>
  </r>
  <r>
    <s v="No"/>
    <x v="481"/>
    <x v="30"/>
    <s v="V002188"/>
    <x v="856"/>
    <s v="HDMH17-0857092"/>
    <x v="35"/>
    <n v="-2003672"/>
    <m/>
    <n v="6611"/>
    <s v="-6611"/>
    <e v="#N/A"/>
    <n v="2021"/>
    <s v="2021-6611"/>
    <e v="#N/A"/>
  </r>
  <r>
    <s v="No"/>
    <x v="482"/>
    <x v="30"/>
    <s v="V002188"/>
    <x v="857"/>
    <s v="HDMH17-0857281"/>
    <x v="35"/>
    <n v="-2421573"/>
    <m/>
    <n v="6895"/>
    <s v="-6895"/>
    <e v="#N/A"/>
    <n v="2021"/>
    <s v="2021-6895"/>
    <e v="#N/A"/>
  </r>
  <r>
    <s v="No"/>
    <x v="480"/>
    <x v="30"/>
    <s v="V002188"/>
    <x v="858"/>
    <s v="HDMH17-0856987"/>
    <x v="35"/>
    <n v="-3672966"/>
    <m/>
    <n v="6655"/>
    <s v="-6655"/>
    <e v="#N/A"/>
    <n v="2021"/>
    <s v="2021-6655"/>
    <e v="#N/A"/>
  </r>
  <r>
    <s v="No"/>
    <x v="483"/>
    <x v="30"/>
    <s v="V002188"/>
    <x v="859"/>
    <s v="HDMH17-0859102"/>
    <x v="35"/>
    <n v="-1640188"/>
    <m/>
    <n v="6815"/>
    <s v="-6815"/>
    <e v="#N/A"/>
    <n v="2021"/>
    <s v="2021-6815"/>
    <e v="#N/A"/>
  </r>
  <r>
    <s v="No"/>
    <x v="484"/>
    <x v="30"/>
    <s v="V002188"/>
    <x v="860"/>
    <s v="HDMH17-0862371"/>
    <x v="35"/>
    <n v="-1800304"/>
    <m/>
    <n v="7176"/>
    <s v="-7176"/>
    <e v="#N/A"/>
    <n v="2021"/>
    <s v="2021-7176"/>
    <e v="#N/A"/>
  </r>
  <r>
    <s v="No"/>
    <x v="485"/>
    <x v="30"/>
    <s v="V002188"/>
    <x v="861"/>
    <s v="HDMH17-0865073"/>
    <x v="35"/>
    <n v="-688191"/>
    <m/>
    <n v="7411"/>
    <s v="-7411"/>
    <e v="#N/A"/>
    <n v="2021"/>
    <s v="2021-7411"/>
    <e v="#N/A"/>
  </r>
  <r>
    <s v="No"/>
    <x v="485"/>
    <x v="30"/>
    <s v="V002188"/>
    <x v="862"/>
    <s v="HDMH17-0864461"/>
    <x v="35"/>
    <n v="-3069638"/>
    <m/>
    <n v="7413"/>
    <s v="-7413"/>
    <e v="#N/A"/>
    <n v="2021"/>
    <s v="2021-7413"/>
    <e v="#N/A"/>
  </r>
  <r>
    <s v="No"/>
    <x v="485"/>
    <x v="30"/>
    <s v="V002188"/>
    <x v="863"/>
    <s v="HDMH17-0864682"/>
    <x v="35"/>
    <n v="-4949010"/>
    <m/>
    <n v="7417"/>
    <s v="-7417"/>
    <e v="#N/A"/>
    <n v="2021"/>
    <s v="2021-7417"/>
    <e v="#N/A"/>
  </r>
  <r>
    <s v="No"/>
    <x v="485"/>
    <x v="30"/>
    <s v="V002188"/>
    <x v="864"/>
    <s v="HDMH17-0864904"/>
    <x v="35"/>
    <n v="-2935130"/>
    <m/>
    <n v="7416"/>
    <s v="-7416"/>
    <e v="#N/A"/>
    <n v="2021"/>
    <s v="2021-7416"/>
    <e v="#N/A"/>
  </r>
  <r>
    <s v="No"/>
    <x v="486"/>
    <x v="30"/>
    <s v="V002188"/>
    <x v="865"/>
    <s v="HDMH17-0866030"/>
    <x v="35"/>
    <n v="-1826440"/>
    <m/>
    <n v="7667"/>
    <s v="-7667"/>
    <e v="#N/A"/>
    <n v="2021"/>
    <s v="2021-7667"/>
    <e v="#N/A"/>
  </r>
  <r>
    <s v="No"/>
    <x v="487"/>
    <x v="30"/>
    <s v="V002188"/>
    <x v="866"/>
    <s v="HDMH17-0866200"/>
    <x v="35"/>
    <n v="-2199604"/>
    <m/>
    <n v="7793"/>
    <s v="-7793"/>
    <e v="#N/A"/>
    <n v="2021"/>
    <s v="2021-7793"/>
    <e v="#N/A"/>
  </r>
  <r>
    <s v="No"/>
    <x v="488"/>
    <x v="30"/>
    <s v="V002188"/>
    <x v="867"/>
    <s v="HDMH17-0867056"/>
    <x v="35"/>
    <n v="-2051676"/>
    <m/>
    <n v="8022"/>
    <s v="-8022"/>
    <e v="#N/A"/>
    <n v="2021"/>
    <s v="2021-8022"/>
    <e v="#N/A"/>
  </r>
  <r>
    <s v="No"/>
    <x v="489"/>
    <x v="30"/>
    <s v="V002188"/>
    <x v="868"/>
    <s v="HDMH17-0867673"/>
    <x v="35"/>
    <n v="-862330"/>
    <m/>
    <n v="8097"/>
    <s v="-8097"/>
    <e v="#N/A"/>
    <n v="2021"/>
    <s v="2021-8097"/>
    <e v="#N/A"/>
  </r>
  <r>
    <s v="No"/>
    <x v="490"/>
    <x v="30"/>
    <s v="V002188"/>
    <x v="869"/>
    <s v="HDMH17-0854111"/>
    <x v="35"/>
    <n v="-3228104"/>
    <m/>
    <n v="6234"/>
    <s v="-6234"/>
    <e v="#N/A"/>
    <n v="2021"/>
    <s v="2021-6234"/>
    <e v="#N/A"/>
  </r>
  <r>
    <s v="No"/>
    <x v="491"/>
    <x v="30"/>
    <s v="V002188"/>
    <x v="870"/>
    <s v="HDMH17-0858213"/>
    <x v="35"/>
    <n v="-3849538"/>
    <m/>
    <n v="6921"/>
    <s v="-6921"/>
    <e v="#N/A"/>
    <n v="2021"/>
    <s v="2021-6921"/>
    <e v="#N/A"/>
  </r>
  <r>
    <s v="No"/>
    <x v="489"/>
    <x v="30"/>
    <s v="V002188"/>
    <x v="871"/>
    <s v="HDMH17-0868593"/>
    <x v="35"/>
    <n v="-2448369"/>
    <m/>
    <n v="8099"/>
    <s v="-8099"/>
    <e v="#N/A"/>
    <n v="2021"/>
    <s v="2021-8099"/>
    <e v="#N/A"/>
  </r>
  <r>
    <s v="No"/>
    <x v="492"/>
    <x v="30"/>
    <s v="V002188"/>
    <x v="872"/>
    <s v="HDMH17-0884912"/>
    <x v="35"/>
    <n v="-1855608"/>
    <m/>
    <n v="38498"/>
    <s v="-38498"/>
    <e v="#N/A"/>
    <n v="2021"/>
    <s v="2021-38498"/>
    <e v="#N/A"/>
  </r>
  <r>
    <s v="No"/>
    <x v="493"/>
    <x v="30"/>
    <s v="V002188"/>
    <x v="873"/>
    <s v="HDMH17-0868181"/>
    <x v="36"/>
    <n v="-2936978"/>
    <m/>
    <n v="8213"/>
    <s v="-8213"/>
    <e v="#N/A"/>
    <n v="2021"/>
    <s v="2021-8213"/>
    <e v="#N/A"/>
  </r>
  <r>
    <s v="No"/>
    <x v="493"/>
    <x v="30"/>
    <s v="V002188"/>
    <x v="874"/>
    <s v="HDMH17-0868201"/>
    <x v="36"/>
    <n v="-4084082"/>
    <m/>
    <n v="8225"/>
    <s v="-8225"/>
    <e v="#N/A"/>
    <n v="2021"/>
    <s v="2021-8225"/>
    <e v="#N/A"/>
  </r>
  <r>
    <s v="No"/>
    <x v="493"/>
    <x v="30"/>
    <s v="V002188"/>
    <x v="875"/>
    <s v="HDMH17-0868520"/>
    <x v="36"/>
    <n v="-1812763"/>
    <m/>
    <n v="8238"/>
    <s v="-8238"/>
    <e v="#N/A"/>
    <n v="2021"/>
    <s v="2021-8238"/>
    <e v="#N/A"/>
  </r>
  <r>
    <s v="No"/>
    <x v="494"/>
    <x v="30"/>
    <s v="V002188"/>
    <x v="876"/>
    <s v="HDMH17-0869137"/>
    <x v="36"/>
    <n v="-1296130"/>
    <m/>
    <n v="8333"/>
    <s v="-8333"/>
    <e v="#N/A"/>
    <n v="2021"/>
    <s v="2021-8333"/>
    <e v="#N/A"/>
  </r>
  <r>
    <s v="No"/>
    <x v="494"/>
    <x v="30"/>
    <s v="V002188"/>
    <x v="877"/>
    <s v="HDMH17-0869083"/>
    <x v="36"/>
    <n v="-1213859"/>
    <m/>
    <n v="8314"/>
    <s v="-8314"/>
    <e v="#N/A"/>
    <n v="2021"/>
    <s v="2021-8314"/>
    <e v="#N/A"/>
  </r>
  <r>
    <s v="No"/>
    <x v="495"/>
    <x v="30"/>
    <s v="V002188"/>
    <x v="878"/>
    <s v="HDMH17-0869610"/>
    <x v="36"/>
    <n v="-3670502"/>
    <m/>
    <n v="8355"/>
    <s v="-8355"/>
    <e v="#N/A"/>
    <n v="2021"/>
    <s v="2021-8355"/>
    <e v="#N/A"/>
  </r>
  <r>
    <s v="No"/>
    <x v="494"/>
    <x v="30"/>
    <s v="V002188"/>
    <x v="879"/>
    <s v="HDMH17-0869108"/>
    <x v="36"/>
    <n v="-3046265"/>
    <m/>
    <n v="8304"/>
    <s v="-8304"/>
    <e v="#N/A"/>
    <n v="2021"/>
    <s v="2021-8304"/>
    <e v="#N/A"/>
  </r>
  <r>
    <s v="No"/>
    <x v="496"/>
    <x v="30"/>
    <s v="V002188"/>
    <x v="880"/>
    <s v="HDMH17-0870656"/>
    <x v="36"/>
    <n v="-1840853"/>
    <m/>
    <n v="8547"/>
    <s v="-8547"/>
    <e v="#N/A"/>
    <n v="2021"/>
    <s v="2021-8547"/>
    <e v="#N/A"/>
  </r>
  <r>
    <s v="No"/>
    <x v="494"/>
    <x v="30"/>
    <s v="V002188"/>
    <x v="881"/>
    <s v="HDMH17-0869672"/>
    <x v="36"/>
    <n v="-1182368"/>
    <m/>
    <n v="8296"/>
    <s v="-8296"/>
    <e v="#N/A"/>
    <n v="2021"/>
    <s v="2021-8296"/>
    <e v="#N/A"/>
  </r>
  <r>
    <s v="No"/>
    <x v="495"/>
    <x v="30"/>
    <s v="V002188"/>
    <x v="882"/>
    <s v="HDMH17-0870153"/>
    <x v="36"/>
    <n v="-963389"/>
    <m/>
    <n v="8354"/>
    <s v="-8354"/>
    <e v="#N/A"/>
    <n v="2021"/>
    <s v="2021-8354"/>
    <e v="#N/A"/>
  </r>
  <r>
    <s v="No"/>
    <x v="496"/>
    <x v="30"/>
    <s v="V002188"/>
    <x v="883"/>
    <s v="HDMH17-0870677"/>
    <x v="36"/>
    <n v="-2104010"/>
    <m/>
    <n v="8525"/>
    <s v="-8525"/>
    <e v="#N/A"/>
    <n v="2021"/>
    <s v="2021-8525"/>
    <e v="#N/A"/>
  </r>
  <r>
    <s v="No"/>
    <x v="497"/>
    <x v="30"/>
    <s v="V002188"/>
    <x v="884"/>
    <s v="HDMH17-0871260"/>
    <x v="36"/>
    <n v="-726968"/>
    <m/>
    <n v="8676"/>
    <s v="-8676"/>
    <e v="#N/A"/>
    <n v="2021"/>
    <s v="2021-8676"/>
    <e v="#N/A"/>
  </r>
  <r>
    <s v="No"/>
    <x v="497"/>
    <x v="30"/>
    <s v="V002188"/>
    <x v="885"/>
    <s v="HDMH17-0871257"/>
    <x v="36"/>
    <n v="-298082"/>
    <m/>
    <n v="8677"/>
    <s v="-8677"/>
    <e v="#N/A"/>
    <n v="2021"/>
    <s v="2021-8677"/>
    <e v="#N/A"/>
  </r>
  <r>
    <s v="No"/>
    <x v="498"/>
    <x v="30"/>
    <s v="V002188"/>
    <x v="886"/>
    <s v="HDMH17-0871901"/>
    <x v="36"/>
    <n v="-4563471"/>
    <m/>
    <n v="8973"/>
    <s v="-8973"/>
    <e v="#N/A"/>
    <n v="2021"/>
    <s v="2021-8973"/>
    <e v="#N/A"/>
  </r>
  <r>
    <s v="No"/>
    <x v="499"/>
    <x v="30"/>
    <s v="V002188"/>
    <x v="887"/>
    <s v="HDMH17-0875744"/>
    <x v="36"/>
    <n v="-2808311"/>
    <m/>
    <n v="506"/>
    <s v="-506"/>
    <e v="#N/A"/>
    <n v="2021"/>
    <s v="2021-506"/>
    <e v="#N/A"/>
  </r>
  <r>
    <s v="No"/>
    <x v="500"/>
    <x v="30"/>
    <s v="V002188"/>
    <x v="888"/>
    <s v="HDMH17-0876684"/>
    <x v="36"/>
    <n v="-3688399"/>
    <m/>
    <n v="643"/>
    <s v="-643"/>
    <e v="#N/A"/>
    <n v="2021"/>
    <s v="2021-643"/>
    <e v="#N/A"/>
  </r>
  <r>
    <s v="No"/>
    <x v="501"/>
    <x v="30"/>
    <s v="V002188"/>
    <x v="889"/>
    <s v="HDMH17-0873806"/>
    <x v="36"/>
    <n v="-2971969"/>
    <m/>
    <n v="9995"/>
    <s v="-9995"/>
    <e v="#N/A"/>
    <n v="2021"/>
    <s v="2021-9995"/>
    <e v="#N/A"/>
  </r>
  <r>
    <s v="No"/>
    <x v="502"/>
    <x v="30"/>
    <s v="V002188"/>
    <x v="890"/>
    <s v="HDMH17-0874163"/>
    <x v="36"/>
    <n v="-875970"/>
    <m/>
    <n v="122"/>
    <s v="-122"/>
    <e v="#N/A"/>
    <n v="2021"/>
    <s v="2021-122"/>
    <e v="#N/A"/>
  </r>
  <r>
    <s v="No"/>
    <x v="502"/>
    <x v="30"/>
    <s v="V002188"/>
    <x v="891"/>
    <s v="HDMH17-0874108"/>
    <x v="36"/>
    <n v="-2300531"/>
    <m/>
    <n v="129"/>
    <s v="-129"/>
    <e v="#N/A"/>
    <n v="2021"/>
    <s v="2021-129"/>
    <e v="#N/A"/>
  </r>
  <r>
    <s v="No"/>
    <x v="501"/>
    <x v="30"/>
    <s v="V002188"/>
    <x v="892"/>
    <s v="HDMH17-0873700"/>
    <x v="36"/>
    <n v="-1095864"/>
    <m/>
    <n v="9980"/>
    <s v="-9980"/>
    <e v="#N/A"/>
    <n v="2021"/>
    <s v="2021-9980"/>
    <e v="#N/A"/>
  </r>
  <r>
    <s v="No"/>
    <x v="499"/>
    <x v="30"/>
    <s v="V002188"/>
    <x v="893"/>
    <s v="HDMH17-0875660"/>
    <x v="36"/>
    <n v="-1754869"/>
    <m/>
    <n v="490"/>
    <s v="-490"/>
    <e v="#N/A"/>
    <n v="2021"/>
    <s v="2021-490"/>
    <e v="#N/A"/>
  </r>
  <r>
    <s v="No"/>
    <x v="500"/>
    <x v="30"/>
    <s v="V002188"/>
    <x v="894"/>
    <s v="HDMH17-0876621"/>
    <x v="36"/>
    <n v="-1862282"/>
    <m/>
    <n v="647"/>
    <s v="-647"/>
    <e v="#N/A"/>
    <n v="2021"/>
    <s v="2021-647"/>
    <e v="#N/A"/>
  </r>
  <r>
    <s v="No"/>
    <x v="500"/>
    <x v="30"/>
    <s v="V002188"/>
    <x v="895"/>
    <s v="HDMH17-0876760"/>
    <x v="36"/>
    <n v="-2092151"/>
    <m/>
    <n v="667"/>
    <s v="-667"/>
    <e v="#N/A"/>
    <n v="2021"/>
    <s v="2021-667"/>
    <e v="#N/A"/>
  </r>
  <r>
    <s v="No"/>
    <x v="500"/>
    <x v="30"/>
    <s v="V002188"/>
    <x v="896"/>
    <s v="HDMH17-0876778"/>
    <x v="36"/>
    <n v="-2084885"/>
    <m/>
    <n v="636"/>
    <s v="-636"/>
    <e v="#N/A"/>
    <n v="2021"/>
    <s v="2021-636"/>
    <e v="#N/A"/>
  </r>
  <r>
    <s v="No"/>
    <x v="501"/>
    <x v="30"/>
    <s v="V002188"/>
    <x v="897"/>
    <s v="HDMH17-0873790"/>
    <x v="36"/>
    <n v="-2137652"/>
    <m/>
    <n v="9996"/>
    <s v="-9996"/>
    <e v="#N/A"/>
    <n v="2021"/>
    <s v="2021-9996"/>
    <e v="#N/A"/>
  </r>
  <r>
    <s v="No"/>
    <x v="495"/>
    <x v="30"/>
    <s v="V002188"/>
    <x v="898"/>
    <s v="HDMH17-0870146"/>
    <x v="36"/>
    <n v="-1453936"/>
    <m/>
    <n v="8377"/>
    <s v="-8377"/>
    <e v="#N/A"/>
    <n v="2021"/>
    <s v="2021-8377"/>
    <e v="#N/A"/>
  </r>
  <r>
    <s v="No"/>
    <x v="503"/>
    <x v="30"/>
    <s v="V002188"/>
    <x v="899"/>
    <s v="HDMH17-0872760"/>
    <x v="36"/>
    <n v="-1596276"/>
    <m/>
    <n v="9265"/>
    <s v="-9265"/>
    <e v="#N/A"/>
    <n v="2021"/>
    <s v="2021-9265"/>
    <e v="#N/A"/>
  </r>
  <r>
    <s v="No"/>
    <x v="504"/>
    <x v="30"/>
    <s v="V002188"/>
    <x v="900"/>
    <s v="HDMH17-0880648"/>
    <x v="36"/>
    <n v="-2013715"/>
    <m/>
    <n v="737"/>
    <s v="-737"/>
    <e v="#N/A"/>
    <n v="2021"/>
    <s v="2021-737"/>
    <e v="#N/A"/>
  </r>
  <r>
    <s v="No"/>
    <x v="505"/>
    <x v="30"/>
    <s v="V002188"/>
    <x v="901"/>
    <s v="HDMH17-0871682"/>
    <x v="37"/>
    <n v="-2501862"/>
    <m/>
    <n v="8822"/>
    <s v="-8822"/>
    <e v="#N/A"/>
    <n v="2021"/>
    <s v="2021-8822"/>
    <e v="#N/A"/>
  </r>
  <r>
    <s v="No"/>
    <x v="498"/>
    <x v="30"/>
    <s v="V002188"/>
    <x v="902"/>
    <s v="HDMH17-0871857"/>
    <x v="37"/>
    <n v="-1716889"/>
    <m/>
    <n v="8965"/>
    <s v="-8965"/>
    <e v="#N/A"/>
    <n v="2021"/>
    <s v="2021-8965"/>
    <e v="#N/A"/>
  </r>
  <r>
    <s v="No"/>
    <x v="506"/>
    <x v="30"/>
    <s v="V002188"/>
    <x v="903"/>
    <s v="HDMH17-0878578"/>
    <x v="37"/>
    <n v="-1096260"/>
    <m/>
    <n v="1049"/>
    <s v="-1049"/>
    <e v="#N/A"/>
    <n v="2021"/>
    <s v="2021-1049"/>
    <e v="#N/A"/>
  </r>
  <r>
    <s v="No"/>
    <x v="507"/>
    <x v="30"/>
    <s v="V002188"/>
    <x v="904"/>
    <s v="HDMH17-0878404"/>
    <x v="37"/>
    <n v="-875970"/>
    <m/>
    <n v="906"/>
    <s v="-906"/>
    <e v="#N/A"/>
    <n v="2021"/>
    <s v="2021-906"/>
    <e v="#N/A"/>
  </r>
  <r>
    <s v="No"/>
    <x v="508"/>
    <x v="30"/>
    <s v="V002188"/>
    <x v="905"/>
    <s v="HDMH17-0880051"/>
    <x v="37"/>
    <n v="-1900967"/>
    <m/>
    <n v="1169"/>
    <s v="-1169"/>
    <e v="#N/A"/>
    <n v="2021"/>
    <s v="2021-1169"/>
    <e v="#N/A"/>
  </r>
  <r>
    <s v="No"/>
    <x v="508"/>
    <x v="30"/>
    <s v="V002188"/>
    <x v="906"/>
    <s v="HDMH17-0879567"/>
    <x v="37"/>
    <n v="-2480689"/>
    <m/>
    <n v="1185"/>
    <s v="-1185"/>
    <e v="#N/A"/>
    <n v="2021"/>
    <s v="2021-1185"/>
    <e v="#N/A"/>
  </r>
  <r>
    <s v="No"/>
    <x v="509"/>
    <x v="30"/>
    <s v="V002188"/>
    <x v="907"/>
    <s v="HDMH17-0881339"/>
    <x v="37"/>
    <n v="-1826440"/>
    <m/>
    <n v="1306"/>
    <s v="-1306"/>
    <e v="#N/A"/>
    <n v="2021"/>
    <s v="2021-1306"/>
    <e v="#N/A"/>
  </r>
  <r>
    <s v="No"/>
    <x v="510"/>
    <x v="30"/>
    <s v="V002188"/>
    <x v="908"/>
    <s v="HDMH17-0881656"/>
    <x v="37"/>
    <n v="-3698277"/>
    <m/>
    <n v="1354"/>
    <s v="-1354"/>
    <e v="#N/A"/>
    <n v="2021"/>
    <s v="2021-1354"/>
    <e v="#N/A"/>
  </r>
  <r>
    <s v="No"/>
    <x v="509"/>
    <x v="30"/>
    <s v="V002188"/>
    <x v="909"/>
    <s v="HDMH17-0881805"/>
    <x v="37"/>
    <n v="-2070823"/>
    <m/>
    <n v="1311"/>
    <s v="-1311"/>
    <e v="#N/A"/>
    <n v="2021"/>
    <s v="2021-1311"/>
    <e v="#N/A"/>
  </r>
  <r>
    <s v="No"/>
    <x v="509"/>
    <x v="30"/>
    <s v="V002188"/>
    <x v="910"/>
    <s v="HDMH17-0880978"/>
    <x v="37"/>
    <n v="-2045808"/>
    <m/>
    <n v="1296"/>
    <s v="-1296"/>
    <e v="#N/A"/>
    <n v="2021"/>
    <s v="2021-1296"/>
    <e v="#N/A"/>
  </r>
  <r>
    <s v="No"/>
    <x v="510"/>
    <x v="30"/>
    <s v="V002188"/>
    <x v="911"/>
    <s v="HDMH17-0881553"/>
    <x v="37"/>
    <n v="-1339347"/>
    <m/>
    <n v="1349"/>
    <s v="-1349"/>
    <e v="#N/A"/>
    <n v="2021"/>
    <s v="2021-1349"/>
    <e v="#N/A"/>
  </r>
  <r>
    <s v="No"/>
    <x v="511"/>
    <x v="30"/>
    <s v="V002188"/>
    <x v="912"/>
    <s v="HDMH17-0885957"/>
    <x v="37"/>
    <n v="-1190217"/>
    <m/>
    <n v="2155"/>
    <s v="-2155"/>
    <e v="#N/A"/>
    <n v="2021"/>
    <s v="2021-2155"/>
    <e v="#N/A"/>
  </r>
  <r>
    <s v="No"/>
    <x v="512"/>
    <x v="30"/>
    <s v="V002188"/>
    <x v="913"/>
    <s v="HDMH17-0884605"/>
    <x v="37"/>
    <n v="-1223463"/>
    <m/>
    <n v="2032"/>
    <s v="-2032"/>
    <e v="#N/A"/>
    <n v="2021"/>
    <s v="2021-2032"/>
    <e v="#N/A"/>
  </r>
  <r>
    <s v="No"/>
    <x v="513"/>
    <x v="30"/>
    <s v="V002188"/>
    <x v="914"/>
    <s v="HDMH17-0884987"/>
    <x v="37"/>
    <n v="-2471442"/>
    <m/>
    <n v="2099"/>
    <s v="-2099"/>
    <e v="#N/A"/>
    <n v="2021"/>
    <s v="2021-2099"/>
    <e v="#N/A"/>
  </r>
  <r>
    <s v="No"/>
    <x v="514"/>
    <x v="30"/>
    <s v="V002188"/>
    <x v="915"/>
    <s v="HDMH17-0883833"/>
    <x v="37"/>
    <n v="-2423938"/>
    <m/>
    <n v="1853"/>
    <s v="-1853"/>
    <e v="#N/A"/>
    <n v="2021"/>
    <s v="2021-1853"/>
    <e v="#N/A"/>
  </r>
  <r>
    <s v="No"/>
    <x v="515"/>
    <x v="30"/>
    <s v="V002188"/>
    <x v="916"/>
    <s v="HDMH17-0884325"/>
    <x v="37"/>
    <n v="-1206207"/>
    <m/>
    <n v="1956"/>
    <s v="-1956"/>
    <e v="#N/A"/>
    <n v="2021"/>
    <s v="2021-1956"/>
    <e v="#N/A"/>
  </r>
  <r>
    <s v="No"/>
    <x v="515"/>
    <x v="30"/>
    <s v="V002188"/>
    <x v="917"/>
    <s v="HDMH17-0886139"/>
    <x v="37"/>
    <n v="-2357861"/>
    <m/>
    <n v="1992"/>
    <s v="-1992"/>
    <e v="#N/A"/>
    <n v="2021"/>
    <s v="2021-1992"/>
    <e v="#N/A"/>
  </r>
  <r>
    <s v="No"/>
    <x v="516"/>
    <x v="30"/>
    <s v="V002188"/>
    <x v="918"/>
    <s v="HDMH17-0888067"/>
    <x v="37"/>
    <n v="-2594984"/>
    <m/>
    <n v="2657"/>
    <s v="-2657"/>
    <e v="#N/A"/>
    <n v="2021"/>
    <s v="2021-2657"/>
    <e v="#N/A"/>
  </r>
  <r>
    <s v="No"/>
    <x v="517"/>
    <x v="30"/>
    <s v="V002188"/>
    <x v="919"/>
    <s v="HDMH17-0886790"/>
    <x v="37"/>
    <n v="-1930557"/>
    <m/>
    <n v="2455"/>
    <s v="-2455"/>
    <e v="#N/A"/>
    <n v="2021"/>
    <s v="2021-2455"/>
    <e v="#N/A"/>
  </r>
  <r>
    <s v="No"/>
    <x v="518"/>
    <x v="30"/>
    <s v="V002188"/>
    <x v="920"/>
    <s v="HDMH17-0887144"/>
    <x v="37"/>
    <n v="-591184"/>
    <m/>
    <n v="2502"/>
    <s v="-2502"/>
    <e v="#N/A"/>
    <n v="2021"/>
    <s v="2021-2502"/>
    <e v="#N/A"/>
  </r>
  <r>
    <s v="No"/>
    <x v="519"/>
    <x v="30"/>
    <s v="V002188"/>
    <x v="921"/>
    <s v="HDMH17-0886543"/>
    <x v="37"/>
    <n v="-1550461"/>
    <m/>
    <n v="2363"/>
    <s v="-2363"/>
    <e v="#N/A"/>
    <n v="2021"/>
    <s v="2021-2363"/>
    <e v="#N/A"/>
  </r>
  <r>
    <s v="No"/>
    <x v="520"/>
    <x v="30"/>
    <s v="V002188"/>
    <x v="922"/>
    <s v="HDMH17-0886286"/>
    <x v="37"/>
    <n v="-1393041"/>
    <m/>
    <n v="2255"/>
    <s v="-2255"/>
    <e v="#N/A"/>
    <n v="2021"/>
    <s v="2021-2255"/>
    <e v="#N/A"/>
  </r>
  <r>
    <s v="No"/>
    <x v="517"/>
    <x v="30"/>
    <s v="V002188"/>
    <x v="923"/>
    <s v="HDMH17-0886743"/>
    <x v="37"/>
    <n v="-1064105"/>
    <m/>
    <n v="2466"/>
    <s v="-2466"/>
    <e v="#N/A"/>
    <n v="2021"/>
    <s v="2021-2466"/>
    <e v="#N/A"/>
  </r>
  <r>
    <s v="No"/>
    <x v="516"/>
    <x v="30"/>
    <s v="V002188"/>
    <x v="924"/>
    <s v="HDMH17-0888145"/>
    <x v="37"/>
    <n v="-938839"/>
    <m/>
    <n v="2655"/>
    <s v="-2655"/>
    <e v="#N/A"/>
    <n v="2021"/>
    <s v="2021-2655"/>
    <e v="#N/A"/>
  </r>
  <r>
    <s v="No"/>
    <x v="521"/>
    <x v="30"/>
    <s v="V002188"/>
    <x v="925"/>
    <s v="HDMH17-0888960"/>
    <x v="37"/>
    <n v="-1217467"/>
    <m/>
    <n v="2832"/>
    <s v="-2832"/>
    <e v="#N/A"/>
    <n v="2021"/>
    <s v="2021-2832"/>
    <e v="#N/A"/>
  </r>
  <r>
    <s v="No"/>
    <x v="522"/>
    <x v="30"/>
    <s v="V002188"/>
    <x v="926"/>
    <s v="HDMH17-0889276"/>
    <x v="37"/>
    <n v="-1394342"/>
    <m/>
    <n v="3149"/>
    <s v="-3149"/>
    <e v="#N/A"/>
    <n v="2021"/>
    <s v="2021-3149"/>
    <e v="#N/A"/>
  </r>
  <r>
    <s v="No"/>
    <x v="523"/>
    <x v="30"/>
    <s v="V002188"/>
    <x v="927"/>
    <s v="HDMH17-0891727"/>
    <x v="37"/>
    <n v="-2607010"/>
    <m/>
    <n v="3758"/>
    <s v="-3758"/>
    <e v="#N/A"/>
    <n v="2021"/>
    <s v="2021-3758"/>
    <e v="#N/A"/>
  </r>
  <r>
    <s v="No"/>
    <x v="522"/>
    <x v="30"/>
    <s v="V002188"/>
    <x v="928"/>
    <s v="HDMH17-0889572"/>
    <x v="37"/>
    <n v="-1918356"/>
    <m/>
    <n v="3270"/>
    <s v="-3270"/>
    <e v="#N/A"/>
    <n v="2021"/>
    <s v="2021-3270"/>
    <e v="#N/A"/>
  </r>
  <r>
    <s v="No"/>
    <x v="523"/>
    <x v="30"/>
    <s v="V002188"/>
    <x v="929"/>
    <s v="HDMH17-0891982"/>
    <x v="37"/>
    <n v="-766022"/>
    <m/>
    <n v="3760"/>
    <s v="-3760"/>
    <e v="#N/A"/>
    <n v="2021"/>
    <s v="2021-3760"/>
    <e v="#N/A"/>
  </r>
  <r>
    <s v="No"/>
    <x v="524"/>
    <x v="30"/>
    <s v="V002188"/>
    <x v="930"/>
    <s v="HDMH17-0890834"/>
    <x v="37"/>
    <n v="-1607206"/>
    <m/>
    <n v="3373"/>
    <s v="-3373"/>
    <e v="#N/A"/>
    <n v="2021"/>
    <s v="2021-3373"/>
    <e v="#N/A"/>
  </r>
  <r>
    <s v="No"/>
    <x v="525"/>
    <x v="30"/>
    <s v="V002188"/>
    <x v="788"/>
    <s v="HDMH17-0891436"/>
    <x v="37"/>
    <n v="-1464839"/>
    <m/>
    <n v="3712"/>
    <s v="-3712"/>
    <e v="#N/A"/>
    <n v="2021"/>
    <s v="2021-3712"/>
    <e v="#N/A"/>
  </r>
  <r>
    <s v="No"/>
    <x v="522"/>
    <x v="30"/>
    <s v="V002188"/>
    <x v="931"/>
    <s v="HDMH17-0890219"/>
    <x v="37"/>
    <n v="-1873542"/>
    <m/>
    <n v="3267"/>
    <s v="-3267"/>
    <e v="#N/A"/>
    <n v="2021"/>
    <s v="2021-3267"/>
    <e v="#N/A"/>
  </r>
  <r>
    <s v="No"/>
    <x v="525"/>
    <x v="30"/>
    <s v="V002188"/>
    <x v="932"/>
    <s v="HDMH17-0891092"/>
    <x v="37"/>
    <n v="-1951730"/>
    <m/>
    <n v="3701"/>
    <s v="-3701"/>
    <e v="#N/A"/>
    <n v="2021"/>
    <s v="2021-3701"/>
    <e v="#N/A"/>
  </r>
  <r>
    <s v="No"/>
    <x v="526"/>
    <x v="30"/>
    <s v="V002188"/>
    <x v="933"/>
    <s v="HDMH17-0894000"/>
    <x v="37"/>
    <n v="-1375033"/>
    <m/>
    <n v="4556"/>
    <s v="-4556"/>
    <e v="#N/A"/>
    <n v="2021"/>
    <s v="2021-4556"/>
    <e v="#N/A"/>
  </r>
  <r>
    <s v="No"/>
    <x v="506"/>
    <x v="30"/>
    <s v="V002188"/>
    <x v="934"/>
    <s v="HDMH17-0878644"/>
    <x v="37"/>
    <n v="-2501136"/>
    <m/>
    <n v="1069"/>
    <s v="-1069"/>
    <e v="#N/A"/>
    <n v="2021"/>
    <s v="2021-1069"/>
    <e v="#N/A"/>
  </r>
  <r>
    <s v="No"/>
    <x v="527"/>
    <x v="30"/>
    <s v="V002188"/>
    <x v="935"/>
    <s v="HDMH17-0882523"/>
    <x v="37"/>
    <n v="-1844608"/>
    <m/>
    <n v="1550"/>
    <s v="-1550"/>
    <e v="#N/A"/>
    <n v="2021"/>
    <s v="2021-1550"/>
    <e v="#N/A"/>
  </r>
  <r>
    <s v="No"/>
    <x v="524"/>
    <x v="30"/>
    <s v="V002188"/>
    <x v="936"/>
    <s v="HDMH17-0890295"/>
    <x v="37"/>
    <n v="-1693347"/>
    <m/>
    <n v="3367"/>
    <s v="-3367"/>
    <e v="#N/A"/>
    <n v="2021"/>
    <s v="2021-3367"/>
    <e v="#N/A"/>
  </r>
  <r>
    <s v="No"/>
    <x v="512"/>
    <x v="30"/>
    <s v="V002188"/>
    <x v="937"/>
    <s v="HDMH17-0885879"/>
    <x v="37"/>
    <n v="-3069638"/>
    <m/>
    <n v="2044"/>
    <s v="-2044"/>
    <e v="#N/A"/>
    <n v="2021"/>
    <s v="2021-2044"/>
    <e v="#N/A"/>
  </r>
  <r>
    <s v="No"/>
    <x v="528"/>
    <x v="30"/>
    <s v="V002188"/>
    <x v="938"/>
    <s v="HDMH17-0890743"/>
    <x v="37"/>
    <n v="-1365650"/>
    <m/>
    <n v="3319"/>
    <s v="-3319"/>
    <e v="#N/A"/>
    <n v="2021"/>
    <s v="2021-3319"/>
    <e v="#N/A"/>
  </r>
  <r>
    <s v="No"/>
    <x v="529"/>
    <x v="30"/>
    <s v="V002188"/>
    <x v="939"/>
    <s v="HDMH17-0893191"/>
    <x v="37"/>
    <n v="-1623072"/>
    <m/>
    <n v="3779"/>
    <s v="-3779"/>
    <e v="#N/A"/>
    <n v="2021"/>
    <s v="2021-3779"/>
    <e v="#N/A"/>
  </r>
  <r>
    <s v="No"/>
    <x v="530"/>
    <x v="30"/>
    <s v="V002188"/>
    <x v="940"/>
    <s v="HDMH17-0894498"/>
    <x v="38"/>
    <n v="-2575729"/>
    <m/>
    <n v="4681"/>
    <s v="-4681"/>
    <e v="#N/A"/>
    <n v="2021"/>
    <s v="2021-4681"/>
    <e v="#N/A"/>
  </r>
  <r>
    <s v="No"/>
    <x v="531"/>
    <x v="30"/>
    <s v="V002188"/>
    <x v="941"/>
    <s v="HDMH17-0894773"/>
    <x v="38"/>
    <n v="-1572225"/>
    <m/>
    <n v="4734"/>
    <s v="-4734"/>
    <e v="#N/A"/>
    <n v="2021"/>
    <s v="2021-4734"/>
    <e v="#N/A"/>
  </r>
  <r>
    <s v="No"/>
    <x v="532"/>
    <x v="30"/>
    <s v="V002188"/>
    <x v="942"/>
    <s v="HDMH17-0895691"/>
    <x v="38"/>
    <n v="-1276704"/>
    <m/>
    <n v="5091"/>
    <s v="-5091"/>
    <e v="#N/A"/>
    <n v="2021"/>
    <s v="2021-5091"/>
    <e v="#N/A"/>
  </r>
  <r>
    <s v="No"/>
    <x v="533"/>
    <x v="30"/>
    <s v="V002188"/>
    <x v="943"/>
    <s v="HDMH17-0901572"/>
    <x v="38"/>
    <n v="-1558326"/>
    <m/>
    <n v="6902"/>
    <s v="-6902"/>
    <e v="#N/A"/>
    <n v="2022"/>
    <s v="2022-6902"/>
    <s v="2022-6902"/>
  </r>
  <r>
    <s v="No"/>
    <x v="534"/>
    <x v="30"/>
    <s v="V002188"/>
    <x v="944"/>
    <s v="HDMH17-0894138"/>
    <x v="38"/>
    <n v="-1064501"/>
    <m/>
    <n v="4667"/>
    <s v="-4667"/>
    <e v="#N/A"/>
    <n v="2021"/>
    <s v="2021-4667"/>
    <e v="#N/A"/>
  </r>
  <r>
    <s v="No"/>
    <x v="532"/>
    <x v="30"/>
    <s v="V002188"/>
    <x v="945"/>
    <s v="HDMH17-0895525"/>
    <x v="38"/>
    <n v="-3135781"/>
    <m/>
    <n v="5080"/>
    <s v="-5080"/>
    <e v="#N/A"/>
    <n v="2021"/>
    <s v="2021-5080"/>
    <e v="#N/A"/>
  </r>
  <r>
    <s v="No"/>
    <x v="534"/>
    <x v="30"/>
    <s v="V002188"/>
    <x v="946"/>
    <s v="HDMH17-0894059"/>
    <x v="38"/>
    <n v="-4149068"/>
    <m/>
    <n v="4595"/>
    <s v="-4595"/>
    <e v="#N/A"/>
    <n v="2021"/>
    <s v="2021-4595"/>
    <e v="#N/A"/>
  </r>
  <r>
    <s v="No"/>
    <x v="535"/>
    <x v="30"/>
    <s v="V002188"/>
    <x v="947"/>
    <s v="HDMH17-0898564"/>
    <x v="38"/>
    <n v="-1436820"/>
    <m/>
    <n v="5988"/>
    <s v="-5988"/>
    <e v="#N/A"/>
    <n v="2021"/>
    <s v="2021-5988"/>
    <e v="#N/A"/>
  </r>
  <r>
    <s v="No"/>
    <x v="536"/>
    <x v="30"/>
    <s v="V002188"/>
    <x v="948"/>
    <s v="HDMH17-0896594"/>
    <x v="38"/>
    <n v="-866512"/>
    <m/>
    <n v="5342"/>
    <s v="-5342"/>
    <e v="#N/A"/>
    <n v="2021"/>
    <s v="2021-5342"/>
    <e v="#N/A"/>
  </r>
  <r>
    <s v="No"/>
    <x v="537"/>
    <x v="30"/>
    <s v="V002188"/>
    <x v="949"/>
    <s v="HDMH17-0896730"/>
    <x v="38"/>
    <n v="-1249028"/>
    <m/>
    <n v="5253"/>
    <s v="-5253"/>
    <e v="#N/A"/>
    <n v="2021"/>
    <s v="2021-5253"/>
    <e v="#N/A"/>
  </r>
  <r>
    <s v="No"/>
    <x v="538"/>
    <x v="30"/>
    <s v="V002188"/>
    <x v="950"/>
    <s v="HDMH17-0896965"/>
    <x v="38"/>
    <n v="-1883455"/>
    <m/>
    <n v="5454"/>
    <s v="-5454"/>
    <e v="#N/A"/>
    <n v="2021"/>
    <s v="2021-5454"/>
    <e v="#N/A"/>
  </r>
  <r>
    <s v="No"/>
    <x v="537"/>
    <x v="30"/>
    <s v="V002188"/>
    <x v="951"/>
    <s v="HDMH17-0896303"/>
    <x v="38"/>
    <n v="-915460"/>
    <m/>
    <n v="5257"/>
    <s v="-5257"/>
    <e v="#N/A"/>
    <n v="2021"/>
    <s v="2021-5257"/>
    <e v="#N/A"/>
  </r>
  <r>
    <s v="No"/>
    <x v="537"/>
    <x v="30"/>
    <s v="V002188"/>
    <x v="952"/>
    <s v="HDMH17-0896646"/>
    <x v="38"/>
    <n v="-1726298"/>
    <m/>
    <n v="5254"/>
    <s v="-5254"/>
    <e v="#N/A"/>
    <n v="2021"/>
    <s v="2021-5254"/>
    <e v="#N/A"/>
  </r>
  <r>
    <s v="No"/>
    <x v="539"/>
    <x v="30"/>
    <s v="V002188"/>
    <x v="953"/>
    <s v="HDMH17-0897766"/>
    <x v="38"/>
    <n v="-3102825"/>
    <m/>
    <n v="5646"/>
    <s v="-5646"/>
    <e v="#N/A"/>
    <n v="2021"/>
    <s v="2021-5646"/>
    <e v="#N/A"/>
  </r>
  <r>
    <s v="No"/>
    <x v="535"/>
    <x v="30"/>
    <s v="V002188"/>
    <x v="954"/>
    <s v="HDMH17-0898581"/>
    <x v="38"/>
    <n v="-1095864"/>
    <m/>
    <n v="5967"/>
    <s v="-5967"/>
    <e v="#N/A"/>
    <n v="2021"/>
    <s v="2021-5967"/>
    <e v="#N/A"/>
  </r>
  <r>
    <s v="No"/>
    <x v="540"/>
    <x v="30"/>
    <s v="V002188"/>
    <x v="955"/>
    <s v="HDMH17-0898988"/>
    <x v="38"/>
    <n v="-1881447"/>
    <m/>
    <n v="6016"/>
    <s v="-6016"/>
    <e v="#N/A"/>
    <n v="2021"/>
    <s v="2021-6016"/>
    <e v="#N/A"/>
  </r>
  <r>
    <s v="No"/>
    <x v="539"/>
    <x v="30"/>
    <s v="V002188"/>
    <x v="956"/>
    <s v="HDMH17-0898178"/>
    <x v="38"/>
    <n v="-5080570"/>
    <m/>
    <n v="5655"/>
    <s v="-5655"/>
    <e v="#N/A"/>
    <n v="2021"/>
    <s v="2021-5655"/>
    <e v="#N/A"/>
  </r>
  <r>
    <s v="No"/>
    <x v="541"/>
    <x v="30"/>
    <s v="V002188"/>
    <x v="957"/>
    <s v="HDMH17-0899923"/>
    <x v="38"/>
    <n v="-1325709"/>
    <m/>
    <n v="6262"/>
    <s v="-6262"/>
    <e v="#N/A"/>
    <n v="2022"/>
    <s v="2022-6262"/>
    <s v="2022-6262"/>
  </r>
  <r>
    <s v="No"/>
    <x v="542"/>
    <x v="30"/>
    <s v="V002188"/>
    <x v="958"/>
    <s v="HDMH17-0900965"/>
    <x v="38"/>
    <n v="-986577"/>
    <m/>
    <n v="6684"/>
    <s v="-6684"/>
    <e v="#N/A"/>
    <n v="2022"/>
    <s v="2022-6684"/>
    <s v="2022-6684"/>
  </r>
  <r>
    <s v="No"/>
    <x v="533"/>
    <x v="30"/>
    <s v="V002188"/>
    <x v="959"/>
    <s v="HDMH17-0901298"/>
    <x v="38"/>
    <n v="-3759015"/>
    <m/>
    <n v="6903"/>
    <s v="-6903"/>
    <e v="#N/A"/>
    <n v="2022"/>
    <s v="2022-6903"/>
    <s v="2022-6903"/>
  </r>
  <r>
    <s v="No"/>
    <x v="542"/>
    <x v="30"/>
    <s v="V002188"/>
    <x v="960"/>
    <s v="HDMH17-0900935"/>
    <x v="38"/>
    <n v="-1386651"/>
    <m/>
    <n v="6708"/>
    <s v="-6708"/>
    <e v="#N/A"/>
    <n v="2022"/>
    <s v="2022-6708"/>
    <s v="2022-6708"/>
  </r>
  <r>
    <s v="No"/>
    <x v="543"/>
    <x v="30"/>
    <s v="V002188"/>
    <x v="961"/>
    <s v="HDMH17-0902908"/>
    <x v="38"/>
    <n v="-3300462"/>
    <m/>
    <n v="7452"/>
    <s v="-7452"/>
    <e v="#N/A"/>
    <n v="2022"/>
    <s v="2022-7452"/>
    <s v="2022-7452"/>
  </r>
  <r>
    <s v="No"/>
    <x v="544"/>
    <x v="30"/>
    <s v="V002188"/>
    <x v="962"/>
    <s v="HDMH17-0903817"/>
    <x v="38"/>
    <n v="-1944435"/>
    <m/>
    <n v="7700"/>
    <s v="-7700"/>
    <e v="#N/A"/>
    <n v="2022"/>
    <s v="2022-7700"/>
    <s v="2022-7700"/>
  </r>
  <r>
    <s v="No"/>
    <x v="545"/>
    <x v="30"/>
    <s v="V002188"/>
    <x v="963"/>
    <s v="HDMH17-0902384"/>
    <x v="38"/>
    <n v="-2105047"/>
    <m/>
    <n v="7167"/>
    <s v="-7167"/>
    <e v="#N/A"/>
    <n v="2022"/>
    <s v="2022-7167"/>
    <s v="2022-7167"/>
  </r>
  <r>
    <s v="No"/>
    <x v="545"/>
    <x v="30"/>
    <s v="V002188"/>
    <x v="964"/>
    <s v="HDMH17-0902311"/>
    <x v="38"/>
    <n v="-1624960"/>
    <m/>
    <n v="7170"/>
    <s v="-7170"/>
    <e v="#N/A"/>
    <n v="2022"/>
    <s v="2022-7170"/>
    <s v="2022-7170"/>
  </r>
  <r>
    <s v="No"/>
    <x v="543"/>
    <x v="30"/>
    <s v="V002188"/>
    <x v="965"/>
    <s v="HDMH17-0902907"/>
    <x v="38"/>
    <n v="-1863004"/>
    <m/>
    <n v="7451"/>
    <s v="-7451"/>
    <e v="#N/A"/>
    <n v="2022"/>
    <s v="2022-7451"/>
    <s v="2022-7451"/>
  </r>
  <r>
    <s v="No"/>
    <x v="545"/>
    <x v="30"/>
    <s v="V002188"/>
    <x v="966"/>
    <s v="HDMH17-0902646"/>
    <x v="38"/>
    <n v="-2203780"/>
    <m/>
    <n v="7169"/>
    <s v="-7169"/>
    <e v="#N/A"/>
    <n v="2022"/>
    <s v="2022-7169"/>
    <s v="2022-7169"/>
  </r>
  <r>
    <s v="No"/>
    <x v="545"/>
    <x v="30"/>
    <s v="V002188"/>
    <x v="967"/>
    <s v="HDMH17-0903256"/>
    <x v="38"/>
    <n v="-1248553"/>
    <m/>
    <n v="7162"/>
    <s v="-7162"/>
    <e v="#N/A"/>
    <n v="2022"/>
    <s v="2022-7162"/>
    <s v="2022-7162"/>
  </r>
  <r>
    <s v="No"/>
    <x v="546"/>
    <x v="30"/>
    <s v="V002188"/>
    <x v="968"/>
    <s v="HDMH17-0905330"/>
    <x v="38"/>
    <n v="-1805531"/>
    <m/>
    <n v="8637"/>
    <s v="-8637"/>
    <e v="#N/A"/>
    <n v="2022"/>
    <s v="2022-8637"/>
    <s v="2022-8637"/>
  </r>
  <r>
    <s v="No"/>
    <x v="547"/>
    <x v="30"/>
    <s v="V002188"/>
    <x v="969"/>
    <s v="HDMH17-0905725"/>
    <x v="38"/>
    <n v="-726968"/>
    <m/>
    <n v="8879"/>
    <s v="-8879"/>
    <e v="#N/A"/>
    <n v="2022"/>
    <s v="2022-8879"/>
    <s v="2022-8879"/>
  </r>
  <r>
    <s v="No"/>
    <x v="547"/>
    <x v="30"/>
    <s v="V002188"/>
    <x v="970"/>
    <s v="HDMH17-0905619"/>
    <x v="38"/>
    <n v="-2902676"/>
    <m/>
    <n v="8878"/>
    <s v="-8878"/>
    <e v="#N/A"/>
    <n v="2022"/>
    <s v="2022-8878"/>
    <s v="2022-8878"/>
  </r>
  <r>
    <s v="No"/>
    <x v="546"/>
    <x v="30"/>
    <s v="V002188"/>
    <x v="971"/>
    <s v="HDMH17-0905437"/>
    <x v="38"/>
    <n v="-1726298"/>
    <m/>
    <n v="8632"/>
    <s v="-8632"/>
    <e v="#N/A"/>
    <n v="2022"/>
    <s v="2022-8632"/>
    <s v="2022-8632"/>
  </r>
  <r>
    <s v="No"/>
    <x v="548"/>
    <x v="30"/>
    <s v="V002188"/>
    <x v="972"/>
    <s v="HDMH17-0905923"/>
    <x v="38"/>
    <n v="-2630419"/>
    <m/>
    <n v="8935"/>
    <s v="-8935"/>
    <e v="#N/A"/>
    <n v="2022"/>
    <s v="2022-8935"/>
    <s v="2022-8935"/>
  </r>
  <r>
    <s v="No"/>
    <x v="548"/>
    <x v="30"/>
    <s v="V002188"/>
    <x v="973"/>
    <s v="HDMH17-0906063"/>
    <x v="38"/>
    <n v="-1549187"/>
    <m/>
    <n v="8933"/>
    <s v="-8933"/>
    <e v="#N/A"/>
    <n v="2022"/>
    <s v="2022-8933"/>
    <s v="2022-8933"/>
  </r>
  <r>
    <s v="No"/>
    <x v="549"/>
    <x v="30"/>
    <s v="V002188"/>
    <x v="974"/>
    <s v="HDMH17-0907606"/>
    <x v="38"/>
    <n v="-1795077"/>
    <m/>
    <n v="9712"/>
    <s v="-9712"/>
    <e v="#N/A"/>
    <n v="2022"/>
    <s v="2022-9712"/>
    <s v="2022-9712"/>
  </r>
  <r>
    <s v="No"/>
    <x v="549"/>
    <x v="30"/>
    <s v="V002188"/>
    <x v="975"/>
    <s v="HDMH17-0906822"/>
    <x v="38"/>
    <n v="-2475165"/>
    <m/>
    <n v="9720"/>
    <s v="-9720"/>
    <e v="#N/A"/>
    <n v="2022"/>
    <s v="2022-9720"/>
    <s v="2022-9720"/>
  </r>
  <r>
    <s v="No"/>
    <x v="549"/>
    <x v="30"/>
    <s v="V002188"/>
    <x v="976"/>
    <s v="HDMH17-0906939"/>
    <x v="38"/>
    <n v="-2396262"/>
    <m/>
    <n v="9713"/>
    <s v="-9713"/>
    <e v="#N/A"/>
    <n v="2022"/>
    <s v="2022-9713"/>
    <s v="2022-9713"/>
  </r>
  <r>
    <s v="No"/>
    <x v="550"/>
    <x v="30"/>
    <s v="V002188"/>
    <x v="977"/>
    <s v="HDMH17-0907291"/>
    <x v="38"/>
    <n v="-1774168"/>
    <m/>
    <n v="10247"/>
    <s v="-10247"/>
    <e v="#N/A"/>
    <n v="2022"/>
    <s v="2022-10247"/>
    <s v="2022-10247"/>
  </r>
  <r>
    <s v="No"/>
    <x v="551"/>
    <x v="30"/>
    <s v="V002188"/>
    <x v="978"/>
    <s v="HDMH17-0907867"/>
    <x v="38"/>
    <n v="-20533590"/>
    <m/>
    <n v="10348"/>
    <s v="-10348"/>
    <e v="#N/A"/>
    <n v="2022"/>
    <s v="2022-10348"/>
    <s v="2022-10348"/>
  </r>
  <r>
    <s v="No"/>
    <x v="552"/>
    <x v="30"/>
    <s v="V002188"/>
    <x v="979"/>
    <s v="HDMH17-0908969"/>
    <x v="38"/>
    <n v="-1156487"/>
    <m/>
    <n v="10460"/>
    <s v="-10460"/>
    <e v="#N/A"/>
    <n v="2022"/>
    <s v="2022-10460"/>
    <s v="2022-10460"/>
  </r>
  <r>
    <s v="No"/>
    <x v="552"/>
    <x v="30"/>
    <s v="V002188"/>
    <x v="980"/>
    <s v="HDMH17-0909018"/>
    <x v="38"/>
    <n v="-1078339"/>
    <m/>
    <n v="10432"/>
    <s v="-10432"/>
    <e v="#N/A"/>
    <n v="2022"/>
    <s v="2022-10432"/>
    <s v="2022-10432"/>
  </r>
  <r>
    <s v="No"/>
    <x v="551"/>
    <x v="30"/>
    <s v="V002188"/>
    <x v="981"/>
    <s v="HDMH17-0907965"/>
    <x v="38"/>
    <n v="-2124522"/>
    <m/>
    <n v="10354"/>
    <s v="-10354"/>
    <e v="#N/A"/>
    <n v="2022"/>
    <s v="2022-10354"/>
    <s v="2022-10354"/>
  </r>
  <r>
    <s v="No"/>
    <x v="552"/>
    <x v="30"/>
    <s v="V002188"/>
    <x v="982"/>
    <s v="HDMH17-0908995"/>
    <x v="38"/>
    <n v="-770554"/>
    <m/>
    <n v="10478"/>
    <s v="-10478"/>
    <e v="#N/A"/>
    <n v="2022"/>
    <s v="2022-10478"/>
    <s v="2022-10478"/>
  </r>
  <r>
    <s v="No"/>
    <x v="552"/>
    <x v="30"/>
    <s v="V002188"/>
    <x v="983"/>
    <s v="HDMH17-0908906"/>
    <x v="38"/>
    <n v="-4149068"/>
    <m/>
    <n v="10471"/>
    <s v="-10471"/>
    <e v="#N/A"/>
    <n v="2022"/>
    <s v="2022-10471"/>
    <s v="2022-10471"/>
  </r>
  <r>
    <s v="No"/>
    <x v="552"/>
    <x v="30"/>
    <s v="V002188"/>
    <x v="984"/>
    <s v="HDMH17-0909010"/>
    <x v="38"/>
    <n v="-1711358"/>
    <m/>
    <n v="10433"/>
    <s v="-10433"/>
    <e v="#N/A"/>
    <n v="2022"/>
    <s v="2022-10433"/>
    <s v="2022-10433"/>
  </r>
  <r>
    <s v="No"/>
    <x v="553"/>
    <x v="30"/>
    <s v="V002188"/>
    <x v="985"/>
    <s v="HDMH17-0909411"/>
    <x v="38"/>
    <n v="-1099472"/>
    <m/>
    <n v="10407"/>
    <s v="-10407"/>
    <e v="#N/A"/>
    <n v="2022"/>
    <s v="2022-10407"/>
    <s v="2022-10407"/>
  </r>
  <r>
    <s v="No"/>
    <x v="554"/>
    <x v="30"/>
    <s v="V002188"/>
    <x v="986"/>
    <s v="HDMH17-0909906"/>
    <x v="38"/>
    <n v="-1882241"/>
    <m/>
    <n v="10681"/>
    <s v="-10681"/>
    <e v="#N/A"/>
    <n v="2022"/>
    <s v="2022-10681"/>
    <s v="2022-10681"/>
  </r>
  <r>
    <s v="No"/>
    <x v="554"/>
    <x v="30"/>
    <s v="V002188"/>
    <x v="987"/>
    <s v="HDMH17-0910007"/>
    <x v="38"/>
    <n v="-2159967"/>
    <m/>
    <n v="10685"/>
    <s v="-10685"/>
    <e v="#N/A"/>
    <n v="2022"/>
    <s v="2022-10685"/>
    <s v="2022-10685"/>
  </r>
  <r>
    <s v="No"/>
    <x v="555"/>
    <x v="30"/>
    <s v="V002188"/>
    <x v="988"/>
    <s v="HDMH17-0910310"/>
    <x v="38"/>
    <n v="-2665367"/>
    <m/>
    <n v="10652"/>
    <s v="-10652"/>
    <e v="#N/A"/>
    <n v="2022"/>
    <s v="2022-10652"/>
    <s v="2022-10652"/>
  </r>
  <r>
    <s v="No"/>
    <x v="556"/>
    <x v="30"/>
    <s v="V002188"/>
    <x v="989"/>
    <s v="HDMH17-0910679"/>
    <x v="38"/>
    <n v="-1806147"/>
    <m/>
    <n v="10756"/>
    <s v="-10756"/>
    <e v="#N/A"/>
    <n v="2022"/>
    <s v="2022-10756"/>
    <s v="2022-10756"/>
  </r>
  <r>
    <s v="No"/>
    <x v="555"/>
    <x v="30"/>
    <s v="V002188"/>
    <x v="990"/>
    <s v="HDMH17-0910841"/>
    <x v="38"/>
    <n v="-3446267"/>
    <m/>
    <n v="10657"/>
    <s v="-10657"/>
    <e v="#N/A"/>
    <n v="2022"/>
    <s v="2022-10657"/>
    <s v="2022-10657"/>
  </r>
  <r>
    <s v="No"/>
    <x v="557"/>
    <x v="30"/>
    <s v="V002188"/>
    <x v="991"/>
    <s v="HDMH17-0911580"/>
    <x v="38"/>
    <n v="-713750"/>
    <m/>
    <n v="11487"/>
    <s v="-11487"/>
    <e v="#N/A"/>
    <n v="2022"/>
    <s v="2022-11487"/>
    <s v="2022-11487"/>
  </r>
  <r>
    <s v="No"/>
    <x v="558"/>
    <x v="30"/>
    <s v="V002188"/>
    <x v="992"/>
    <s v="HDMH17-0912071"/>
    <x v="38"/>
    <n v="-1889773"/>
    <m/>
    <n v="12713"/>
    <s v="-12713"/>
    <e v="#N/A"/>
    <n v="2022"/>
    <s v="2022-12713"/>
    <s v="2022-12713"/>
  </r>
  <r>
    <s v="No"/>
    <x v="559"/>
    <x v="30"/>
    <s v="V002188"/>
    <x v="993"/>
    <s v="HDMH17-0912267"/>
    <x v="38"/>
    <n v="-458011"/>
    <m/>
    <n v="11247"/>
    <s v="-11247"/>
    <e v="#N/A"/>
    <n v="2022"/>
    <s v="2022-11247"/>
    <s v="2022-11247"/>
  </r>
  <r>
    <s v="No"/>
    <x v="560"/>
    <x v="30"/>
    <s v="V002188"/>
    <x v="994"/>
    <s v="HDMH17-0912515"/>
    <x v="38"/>
    <n v="-863844"/>
    <m/>
    <n v="12774"/>
    <s v="-12774"/>
    <e v="#N/A"/>
    <n v="2022"/>
    <s v="2022-12774"/>
    <s v="2022-12774"/>
  </r>
  <r>
    <s v="No"/>
    <x v="561"/>
    <x v="30"/>
    <s v="V002188"/>
    <x v="995"/>
    <s v="HDMH17-0913006"/>
    <x v="38"/>
    <n v="-1361439"/>
    <m/>
    <n v="12834"/>
    <s v="-12834"/>
    <e v="#N/A"/>
    <n v="2022"/>
    <s v="2022-12834"/>
    <s v="2022-12834"/>
  </r>
  <r>
    <s v="No"/>
    <x v="561"/>
    <x v="30"/>
    <s v="V002188"/>
    <x v="996"/>
    <s v="HDMH17-0912809"/>
    <x v="38"/>
    <n v="-967991"/>
    <m/>
    <n v="12828"/>
    <s v="-12828"/>
    <e v="#N/A"/>
    <n v="2022"/>
    <s v="2022-12828"/>
    <s v="2022-12828"/>
  </r>
  <r>
    <s v="No"/>
    <x v="534"/>
    <x v="30"/>
    <s v="V002188"/>
    <x v="997"/>
    <s v="HDMH17-0894080"/>
    <x v="38"/>
    <n v="-1100132"/>
    <m/>
    <n v="4588"/>
    <s v="-4588"/>
    <e v="#N/A"/>
    <n v="2021"/>
    <s v="2021-4588"/>
    <e v="#N/A"/>
  </r>
  <r>
    <s v="No"/>
    <x v="538"/>
    <x v="30"/>
    <s v="V002188"/>
    <x v="998"/>
    <s v="HDMH17-0896931"/>
    <x v="38"/>
    <n v="-1923511"/>
    <m/>
    <n v="5468"/>
    <s v="-5468"/>
    <e v="#N/A"/>
    <n v="2021"/>
    <s v="2021-5468"/>
    <e v="#N/A"/>
  </r>
  <r>
    <s v="No"/>
    <x v="543"/>
    <x v="30"/>
    <s v="V002188"/>
    <x v="999"/>
    <s v="HDMH17-0902697"/>
    <x v="38"/>
    <n v="-1862454"/>
    <m/>
    <n v="7440"/>
    <s v="-7440"/>
    <e v="#N/A"/>
    <n v="2022"/>
    <s v="2022-7440"/>
    <s v="2022-7440"/>
  </r>
  <r>
    <s v="No"/>
    <x v="550"/>
    <x v="30"/>
    <s v="V002188"/>
    <x v="1000"/>
    <s v="HDMH17-0907076"/>
    <x v="38"/>
    <n v="-2163788"/>
    <m/>
    <n v="10219"/>
    <s v="-10219"/>
    <e v="#N/A"/>
    <n v="2022"/>
    <s v="2022-10219"/>
    <s v="2022-10219"/>
  </r>
  <r>
    <s v="No"/>
    <x v="551"/>
    <x v="30"/>
    <s v="V002188"/>
    <x v="1001"/>
    <s v="HDMH17-0908074"/>
    <x v="38"/>
    <n v="-1738517"/>
    <m/>
    <n v="10347"/>
    <s v="-10347"/>
    <e v="#N/A"/>
    <n v="2022"/>
    <s v="2022-10347"/>
    <s v="2022-10347"/>
  </r>
  <r>
    <s v="No"/>
    <x v="560"/>
    <x v="30"/>
    <s v="V002188"/>
    <x v="1002"/>
    <s v="HDMH17-0912353"/>
    <x v="38"/>
    <n v="-1435590"/>
    <m/>
    <n v="12797"/>
    <s v="-12797"/>
    <e v="#N/A"/>
    <n v="2022"/>
    <s v="2022-12797"/>
    <s v="2022-12797"/>
  </r>
  <r>
    <s v="No"/>
    <x v="562"/>
    <x v="30"/>
    <s v="V002188"/>
    <x v="1003"/>
    <s v="HDMH17-0895887"/>
    <x v="38"/>
    <n v="-2500476"/>
    <m/>
    <n v="4905"/>
    <s v="-4905"/>
    <e v="#N/A"/>
    <n v="2021"/>
    <s v="2021-4905"/>
    <e v="#N/A"/>
  </r>
  <r>
    <s v="No"/>
    <x v="540"/>
    <x v="30"/>
    <s v="V002188"/>
    <x v="1004"/>
    <s v="HDMH17-0899797"/>
    <x v="38"/>
    <n v="-1099472"/>
    <m/>
    <n v="6026"/>
    <s v="-6026"/>
    <e v="#N/A"/>
    <n v="2021"/>
    <s v="2021-6026"/>
    <e v="#N/A"/>
  </r>
  <r>
    <s v="No"/>
    <x v="545"/>
    <x v="30"/>
    <s v="V002188"/>
    <x v="1005"/>
    <s v="HDMH17-0902827"/>
    <x v="38"/>
    <n v="-2004332"/>
    <m/>
    <n v="7174"/>
    <s v="-7174"/>
    <e v="#N/A"/>
    <n v="2022"/>
    <s v="2022-7174"/>
    <s v="2022-7174"/>
  </r>
  <r>
    <s v="No"/>
    <x v="552"/>
    <x v="30"/>
    <s v="V002188"/>
    <x v="1006"/>
    <s v="HDMH17-0910139"/>
    <x v="38"/>
    <n v="-1596276"/>
    <m/>
    <n v="10486"/>
    <s v="-10486"/>
    <e v="#N/A"/>
    <n v="2022"/>
    <s v="2022-10486"/>
    <s v="2022-10486"/>
  </r>
  <r>
    <s v="No"/>
    <x v="554"/>
    <x v="30"/>
    <s v="V002188"/>
    <x v="1007"/>
    <s v="HDMH17-0911563"/>
    <x v="38"/>
    <n v="-1610367"/>
    <m/>
    <n v="10690"/>
    <s v="-10690"/>
    <e v="#N/A"/>
    <n v="2022"/>
    <s v="2022-10690"/>
    <s v="2022-10690"/>
  </r>
  <r>
    <s v="No"/>
    <x v="552"/>
    <x v="30"/>
    <s v="V002188"/>
    <x v="1008"/>
    <s v="DCAP17-0066007"/>
    <x v="38"/>
    <n v="248402"/>
    <m/>
    <n v="248402"/>
    <s v="-248402"/>
    <e v="#N/A"/>
    <n v="2022"/>
    <s v="2022-248402"/>
    <s v="2022-248402"/>
  </r>
  <r>
    <s v="No"/>
    <x v="563"/>
    <x v="30"/>
    <s v="V002188"/>
    <x v="1009"/>
    <s v="HDMH17-0913575"/>
    <x v="39"/>
    <n v="-950914"/>
    <m/>
    <n v="13083"/>
    <s v="-13083"/>
    <e v="#N/A"/>
    <n v="2022"/>
    <s v="2022-13083"/>
    <s v="2022-13083"/>
  </r>
  <r>
    <s v="No"/>
    <x v="564"/>
    <x v="30"/>
    <s v="V002188"/>
    <x v="1010"/>
    <s v="HDMH17-0913884"/>
    <x v="39"/>
    <n v="-1890421"/>
    <m/>
    <n v="13248"/>
    <s v="-13248"/>
    <e v="#N/A"/>
    <n v="2022"/>
    <s v="2022-13248"/>
    <s v="2022-13248"/>
  </r>
  <r>
    <s v="No"/>
    <x v="565"/>
    <x v="30"/>
    <s v="V002188"/>
    <x v="1011"/>
    <s v="HDMH17-0915226"/>
    <x v="39"/>
    <n v="-1251310"/>
    <m/>
    <n v="13842"/>
    <s v="-13842"/>
    <e v="#N/A"/>
    <n v="2022"/>
    <s v="2022-13842"/>
    <s v="2022-13842"/>
  </r>
  <r>
    <s v="No"/>
    <x v="566"/>
    <x v="30"/>
    <s v="V002188"/>
    <x v="1012"/>
    <s v="HDMH17-0915945"/>
    <x v="39"/>
    <n v="-860043"/>
    <m/>
    <n v="14313"/>
    <s v="-14313"/>
    <e v="#N/A"/>
    <n v="2022"/>
    <s v="2022-14313"/>
    <s v="2022-14313"/>
  </r>
  <r>
    <s v="No"/>
    <x v="567"/>
    <x v="30"/>
    <s v="V002188"/>
    <x v="1013"/>
    <s v="HDMH17-0914289"/>
    <x v="39"/>
    <n v="-752484"/>
    <m/>
    <n v="13299"/>
    <s v="-13299"/>
    <e v="#N/A"/>
    <n v="2022"/>
    <s v="2022-13299"/>
    <s v="2022-13299"/>
  </r>
  <r>
    <s v="No"/>
    <x v="565"/>
    <x v="30"/>
    <s v="V002188"/>
    <x v="1014"/>
    <s v="HDMH17-0915204"/>
    <x v="39"/>
    <n v="-1745831"/>
    <m/>
    <n v="13847"/>
    <s v="-13847"/>
    <e v="#N/A"/>
    <n v="2022"/>
    <s v="2022-13847"/>
    <s v="2022-13847"/>
  </r>
  <r>
    <s v="No"/>
    <x v="565"/>
    <x v="30"/>
    <s v="V002188"/>
    <x v="1015"/>
    <s v="HDMH17-0915243"/>
    <x v="39"/>
    <n v="-1190631"/>
    <m/>
    <n v="13846"/>
    <s v="-13846"/>
    <e v="#N/A"/>
    <n v="2022"/>
    <s v="2022-13846"/>
    <s v="2022-13846"/>
  </r>
  <r>
    <s v="No"/>
    <x v="567"/>
    <x v="30"/>
    <s v="V002188"/>
    <x v="1016"/>
    <s v="HDMH17-0915849"/>
    <x v="39"/>
    <n v="-680720"/>
    <m/>
    <n v="13306"/>
    <s v="-13306"/>
    <e v="#N/A"/>
    <n v="2022"/>
    <s v="2022-13306"/>
    <s v="2022-13306"/>
  </r>
  <r>
    <s v="No"/>
    <x v="568"/>
    <x v="30"/>
    <s v="V002188"/>
    <x v="1017"/>
    <s v="HDMH17-0916297"/>
    <x v="39"/>
    <n v="-1436357"/>
    <m/>
    <n v="14351"/>
    <s v="-14351"/>
    <e v="#N/A"/>
    <n v="2022"/>
    <s v="2022-14351"/>
    <s v="2022-14351"/>
  </r>
  <r>
    <s v="No"/>
    <x v="566"/>
    <x v="30"/>
    <s v="V002188"/>
    <x v="1018"/>
    <s v="HDMH17-0916176"/>
    <x v="39"/>
    <n v="-2333621"/>
    <m/>
    <n v="14314"/>
    <s v="-14314"/>
    <e v="#N/A"/>
    <n v="2022"/>
    <s v="2022-14314"/>
    <s v="2022-14314"/>
  </r>
  <r>
    <s v="No"/>
    <x v="569"/>
    <x v="30"/>
    <s v="V002188"/>
    <x v="1019"/>
    <s v="HDMH17-0927009"/>
    <x v="39"/>
    <n v="-717293"/>
    <m/>
    <n v="4668"/>
    <s v="-4668"/>
    <e v="#N/A"/>
    <n v="2022"/>
    <s v="2022-4668"/>
    <s v="2022-4668"/>
  </r>
  <r>
    <s v="No"/>
    <x v="570"/>
    <x v="30"/>
    <s v="V002188"/>
    <x v="1020"/>
    <s v="HDMH17-0929538"/>
    <x v="39"/>
    <n v="-1079482"/>
    <m/>
    <n v="5101"/>
    <s v="-5101"/>
    <e v="#N/A"/>
    <n v="2022"/>
    <s v="2022-5101"/>
    <s v="2022-5101"/>
  </r>
  <r>
    <s v="No"/>
    <x v="571"/>
    <x v="30"/>
    <s v="V002188"/>
    <x v="1021"/>
    <s v="HDMH17-0930711"/>
    <x v="39"/>
    <n v="-243886"/>
    <m/>
    <n v="6013"/>
    <s v="-6013"/>
    <e v="#N/A"/>
    <n v="2022"/>
    <s v="2022-6013"/>
    <s v="2022-6013"/>
  </r>
  <r>
    <s v="No"/>
    <x v="571"/>
    <x v="30"/>
    <s v="V002188"/>
    <x v="1022"/>
    <s v="HDMH17-0930655"/>
    <x v="39"/>
    <n v="-1075939"/>
    <m/>
    <n v="6023"/>
    <s v="-6023"/>
    <e v="#N/A"/>
    <n v="2022"/>
    <s v="2022-6023"/>
    <s v="2022-6023"/>
  </r>
  <r>
    <s v="No"/>
    <x v="572"/>
    <x v="30"/>
    <s v="V002188"/>
    <x v="1023"/>
    <s v="HDMH17-0930858"/>
    <x v="39"/>
    <n v="-896616"/>
    <m/>
    <n v="6209"/>
    <s v="-6209"/>
    <e v="#N/A"/>
    <n v="2022"/>
    <s v="2022-6209"/>
    <s v="2022-6209"/>
  </r>
  <r>
    <s v="No"/>
    <x v="573"/>
    <x v="30"/>
    <s v="V002188"/>
    <x v="1024"/>
    <s v="HDMH17-0934629"/>
    <x v="39"/>
    <n v="-1812305"/>
    <m/>
    <n v="8827"/>
    <s v="-8827"/>
    <e v="#N/A"/>
    <n v="2022"/>
    <s v="2022-8827"/>
    <s v="2022-8827"/>
  </r>
  <r>
    <s v="No"/>
    <x v="574"/>
    <x v="30"/>
    <s v="V002188"/>
    <x v="1025"/>
    <s v="HDMH17-0934225"/>
    <x v="39"/>
    <n v="-1070626"/>
    <m/>
    <n v="8449"/>
    <s v="-8449"/>
    <e v="#N/A"/>
    <n v="2022"/>
    <s v="2022-8449"/>
    <s v="2022-8449"/>
  </r>
  <r>
    <s v="No"/>
    <x v="575"/>
    <x v="30"/>
    <s v="V002188"/>
    <x v="1026"/>
    <s v="HDMH17-0935360"/>
    <x v="39"/>
    <n v="-1977806"/>
    <m/>
    <n v="9268"/>
    <s v="-9268"/>
    <e v="#N/A"/>
    <n v="2022"/>
    <s v="2022-9268"/>
    <s v="2022-9268"/>
  </r>
  <r>
    <s v="No"/>
    <x v="576"/>
    <x v="30"/>
    <s v="V002188"/>
    <x v="1027"/>
    <s v="HDMH17-0935145"/>
    <x v="39"/>
    <n v="-2778208"/>
    <m/>
    <n v="9168"/>
    <s v="-9168"/>
    <e v="#N/A"/>
    <n v="2022"/>
    <s v="2022-9168"/>
    <s v="2022-9168"/>
  </r>
  <r>
    <s v="No"/>
    <x v="575"/>
    <x v="30"/>
    <s v="V002188"/>
    <x v="1028"/>
    <s v="HDMH17-0935291"/>
    <x v="39"/>
    <n v="-1222776"/>
    <m/>
    <n v="9261"/>
    <s v="-9261"/>
    <e v="#N/A"/>
    <n v="2022"/>
    <s v="2022-9261"/>
    <s v="2022-9261"/>
  </r>
  <r>
    <s v="No"/>
    <x v="577"/>
    <x v="30"/>
    <s v="V002188"/>
    <x v="1029"/>
    <s v="HDMH17-0936656"/>
    <x v="39"/>
    <n v="-1226377"/>
    <m/>
    <n v="9900"/>
    <s v="-9900"/>
    <e v="#N/A"/>
    <n v="2022"/>
    <s v="2022-9900"/>
    <s v="2022-9900"/>
  </r>
  <r>
    <s v="No"/>
    <x v="578"/>
    <x v="30"/>
    <s v="V002188"/>
    <x v="1030"/>
    <s v="HDMH17-0937489"/>
    <x v="39"/>
    <n v="-1164645"/>
    <m/>
    <n v="10419"/>
    <s v="-10419"/>
    <e v="#N/A"/>
    <n v="2022"/>
    <s v="2022-10419"/>
    <s v="2022-10419"/>
  </r>
  <r>
    <s v="No"/>
    <x v="578"/>
    <x v="30"/>
    <s v="V002188"/>
    <x v="1031"/>
    <s v="HDMH17-0937490"/>
    <x v="39"/>
    <n v="-1079482"/>
    <m/>
    <n v="10420"/>
    <s v="-10420"/>
    <e v="#N/A"/>
    <n v="2022"/>
    <s v="2022-10420"/>
    <s v="2022-10420"/>
  </r>
  <r>
    <s v="No"/>
    <x v="579"/>
    <x v="30"/>
    <s v="V002188"/>
    <x v="1032"/>
    <s v="HDMH17-0936375"/>
    <x v="39"/>
    <n v="-912401"/>
    <m/>
    <n v="9504"/>
    <s v="-9504"/>
    <e v="#N/A"/>
    <n v="2022"/>
    <s v="2022-9504"/>
    <s v="2022-9504"/>
  </r>
  <r>
    <s v="No"/>
    <x v="577"/>
    <x v="30"/>
    <s v="V002188"/>
    <x v="1033"/>
    <s v="HDMH17-0936571"/>
    <x v="39"/>
    <n v="-4112640"/>
    <m/>
    <n v="9902"/>
    <s v="-9902"/>
    <e v="#N/A"/>
    <n v="2022"/>
    <s v="2022-9902"/>
    <s v="2022-9902"/>
  </r>
  <r>
    <s v="No"/>
    <x v="580"/>
    <x v="30"/>
    <s v="V002188"/>
    <x v="1034"/>
    <s v="HDMH17-0937112"/>
    <x v="39"/>
    <n v="-1253491"/>
    <m/>
    <n v="10235"/>
    <s v="-10235"/>
    <e v="#N/A"/>
    <n v="2022"/>
    <s v="2022-10235"/>
    <s v="2022-10235"/>
  </r>
  <r>
    <s v="No"/>
    <x v="578"/>
    <x v="30"/>
    <s v="V002188"/>
    <x v="1035"/>
    <s v="HDMH17-0937565"/>
    <x v="39"/>
    <n v="-2135516"/>
    <m/>
    <n v="10414"/>
    <s v="-10414"/>
    <e v="#N/A"/>
    <n v="2022"/>
    <s v="2022-10414"/>
    <s v="2022-10414"/>
  </r>
  <r>
    <s v="No"/>
    <x v="577"/>
    <x v="30"/>
    <s v="V002188"/>
    <x v="1036"/>
    <s v="HDMH17-0937013"/>
    <x v="39"/>
    <n v="-2586719"/>
    <m/>
    <n v="9901"/>
    <s v="-9901"/>
    <e v="#N/A"/>
    <n v="2022"/>
    <s v="2022-9901"/>
    <s v="2022-9901"/>
  </r>
  <r>
    <s v="No"/>
    <x v="578"/>
    <x v="30"/>
    <s v="V002188"/>
    <x v="1037"/>
    <s v="HDMH17-0937662"/>
    <x v="39"/>
    <n v="-2456374"/>
    <m/>
    <n v="10415"/>
    <s v="-10415"/>
    <e v="#N/A"/>
    <n v="2022"/>
    <s v="2022-10415"/>
    <s v="2022-10415"/>
  </r>
  <r>
    <s v="No"/>
    <x v="578"/>
    <x v="30"/>
    <s v="V002188"/>
    <x v="1038"/>
    <s v="HDMH17-0940745"/>
    <x v="39"/>
    <n v="-2011457"/>
    <m/>
    <n v="10416"/>
    <s v="-10416"/>
    <e v="#N/A"/>
    <n v="2022"/>
    <s v="2022-10416"/>
    <s v="2022-10416"/>
  </r>
  <r>
    <s v="No"/>
    <x v="565"/>
    <x v="30"/>
    <s v="V002188"/>
    <x v="1039"/>
    <s v="HDMH17-0915147"/>
    <x v="39"/>
    <n v="-2308923"/>
    <m/>
    <n v="13838"/>
    <s v="-13838"/>
    <e v="#N/A"/>
    <n v="2022"/>
    <s v="2022-13838"/>
    <s v="2022-13838"/>
  </r>
  <r>
    <s v="No"/>
    <x v="581"/>
    <x v="30"/>
    <s v="V002188"/>
    <x v="1040"/>
    <s v="HDMH17-0932453"/>
    <x v="39"/>
    <n v="-1323367"/>
    <m/>
    <n v="7303"/>
    <s v="-7303"/>
    <e v="#N/A"/>
    <n v="2022"/>
    <s v="2022-7303"/>
    <s v="2022-7303"/>
  </r>
  <r>
    <s v="No"/>
    <x v="578"/>
    <x v="30"/>
    <s v="V002188"/>
    <x v="1041"/>
    <s v="HDMH17-0937573"/>
    <x v="39"/>
    <n v="-2130272"/>
    <m/>
    <n v="10406"/>
    <s v="-10406"/>
    <e v="#N/A"/>
    <n v="2022"/>
    <s v="2022-10406"/>
    <s v="2022-10406"/>
  </r>
  <r>
    <s v="No"/>
    <x v="566"/>
    <x v="30"/>
    <s v="V002188"/>
    <x v="1042"/>
    <s v="HDMH17-0916003"/>
    <x v="39"/>
    <n v="-1593562"/>
    <m/>
    <n v="14320"/>
    <s v="-14320"/>
    <e v="#N/A"/>
    <n v="2022"/>
    <s v="2022-14320"/>
    <s v="2022-14320"/>
  </r>
  <r>
    <s v="No"/>
    <x v="572"/>
    <x v="30"/>
    <s v="V002188"/>
    <x v="1043"/>
    <s v="HDMH17-0931415"/>
    <x v="39"/>
    <n v="-1671386"/>
    <m/>
    <n v="6262"/>
    <s v="-6262"/>
    <e v="#N/A"/>
    <n v="2022"/>
    <s v="2022-6262"/>
    <s v="2022-6262"/>
  </r>
  <r>
    <s v="No"/>
    <x v="582"/>
    <x v="30"/>
    <s v="V002188"/>
    <x v="1044"/>
    <s v="HDMH17-0938430"/>
    <x v="39"/>
    <n v="-1685673"/>
    <m/>
    <n v="10544"/>
    <s v="-10544"/>
    <e v="#N/A"/>
    <n v="2022"/>
    <s v="2022-10544"/>
    <s v="2022-10544"/>
  </r>
  <r>
    <s v="No"/>
    <x v="580"/>
    <x v="30"/>
    <s v="V002188"/>
    <x v="1045"/>
    <s v="HDMH17-0938106"/>
    <x v="39"/>
    <n v="-1228187"/>
    <m/>
    <n v="10236"/>
    <s v="-10236"/>
    <e v="#N/A"/>
    <n v="2022"/>
    <s v="2022-10236"/>
    <s v="2022-10236"/>
  </r>
  <r>
    <s v="No"/>
    <x v="583"/>
    <x v="30"/>
    <s v="V002188"/>
    <x v="1046"/>
    <s v="DCAP17-0066978"/>
    <x v="39"/>
    <n v="993403"/>
    <m/>
    <n v="993403"/>
    <s v="-993403"/>
    <e v="#N/A"/>
    <n v="2022"/>
    <s v="2022-993403"/>
    <s v="2022-993403"/>
  </r>
  <r>
    <s v="No"/>
    <x v="584"/>
    <x v="30"/>
    <s v="V002188"/>
    <x v="1047"/>
    <s v="DCAP17-0066438"/>
    <x v="39"/>
    <n v="507670"/>
    <m/>
    <n v="507670"/>
    <s v="-507670"/>
    <e v="#N/A"/>
    <n v="2022"/>
    <s v="2022-507670"/>
    <s v="2022-507670"/>
  </r>
  <r>
    <s v="No"/>
    <x v="569"/>
    <x v="30"/>
    <s v="V002188"/>
    <x v="1048"/>
    <s v="DCAP17-0067108"/>
    <x v="39"/>
    <n v="2569299"/>
    <m/>
    <n v="2569299"/>
    <s v="-2569299"/>
    <e v="#N/A"/>
    <n v="2022"/>
    <s v="2022-2569299"/>
    <s v="2022-2569299"/>
  </r>
  <r>
    <s v="No"/>
    <x v="585"/>
    <x v="30"/>
    <s v="V002188"/>
    <x v="1049"/>
    <s v="DCAP17-0066911"/>
    <x v="39"/>
    <n v="503942"/>
    <m/>
    <n v="503942"/>
    <s v="-503942"/>
    <e v="#N/A"/>
    <n v="2022"/>
    <s v="2022-503942"/>
    <s v="2022-503942"/>
  </r>
  <r>
    <s v="No"/>
    <x v="582"/>
    <x v="30"/>
    <s v="V002188"/>
    <x v="1050"/>
    <s v="DCAP17-0068157"/>
    <x v="39"/>
    <n v="3802877"/>
    <m/>
    <n v="3802877"/>
    <s v="-3802877"/>
    <e v="#N/A"/>
    <n v="2022"/>
    <s v="2022-3802877"/>
    <s v="2022-3802877"/>
  </r>
  <r>
    <s v="No"/>
    <x v="577"/>
    <x v="30"/>
    <s v="V002188"/>
    <x v="1051"/>
    <s v="DCAP17-0067701"/>
    <x v="39"/>
    <n v="381535"/>
    <m/>
    <n v="381535"/>
    <s v="-381535"/>
    <e v="#N/A"/>
    <n v="2022"/>
    <s v="2022-381535"/>
    <s v="2022-381535"/>
  </r>
  <r>
    <s v="No"/>
    <x v="586"/>
    <x v="30"/>
    <s v="V002188"/>
    <x v="1052"/>
    <s v="HDMH17-0939890"/>
    <x v="40"/>
    <n v="-755637"/>
    <m/>
    <n v="11395"/>
    <s v="-11395"/>
    <e v="#N/A"/>
    <n v="2022"/>
    <s v="2022-11395"/>
    <s v="2022-11395"/>
  </r>
  <r>
    <s v="No"/>
    <x v="586"/>
    <x v="30"/>
    <s v="V002188"/>
    <x v="1053"/>
    <s v="HDMH17-0939952"/>
    <x v="40"/>
    <n v="-3324359"/>
    <m/>
    <n v="11397"/>
    <s v="-11397"/>
    <e v="#N/A"/>
    <n v="2022"/>
    <s v="2022-11397"/>
    <s v="2022-11397"/>
  </r>
  <r>
    <s v="No"/>
    <x v="586"/>
    <x v="30"/>
    <s v="V002188"/>
    <x v="1054"/>
    <s v="HDMH17-0939875"/>
    <x v="40"/>
    <n v="-1145543"/>
    <m/>
    <n v="11402"/>
    <s v="-11402"/>
    <e v="#N/A"/>
    <n v="2022"/>
    <s v="2022-11402"/>
    <s v="2022-11402"/>
  </r>
  <r>
    <s v="No"/>
    <x v="587"/>
    <x v="30"/>
    <s v="V002188"/>
    <x v="1055"/>
    <s v="HDMH17-0940233"/>
    <x v="40"/>
    <n v="-1028160"/>
    <m/>
    <n v="11598"/>
    <s v="-11598"/>
    <e v="#N/A"/>
    <n v="2022"/>
    <s v="2022-11598"/>
    <s v="2022-11598"/>
  </r>
  <r>
    <s v="No"/>
    <x v="587"/>
    <x v="30"/>
    <s v="V002188"/>
    <x v="1056"/>
    <s v="HDMH17-0940234"/>
    <x v="40"/>
    <n v="-755637"/>
    <m/>
    <n v="11599"/>
    <s v="-11599"/>
    <e v="#N/A"/>
    <n v="2022"/>
    <s v="2022-11599"/>
    <s v="2022-11599"/>
  </r>
  <r>
    <s v="No"/>
    <x v="588"/>
    <x v="30"/>
    <s v="V002188"/>
    <x v="1057"/>
    <s v="HDMH17-0941482"/>
    <x v="40"/>
    <n v="-2014907"/>
    <m/>
    <n v="11943"/>
    <s v="-11943"/>
    <e v="#N/A"/>
    <n v="2022"/>
    <s v="2022-11943"/>
    <s v="2022-11943"/>
  </r>
  <r>
    <s v="No"/>
    <x v="589"/>
    <x v="30"/>
    <s v="V002188"/>
    <x v="1058"/>
    <s v="HDMH17-0942367"/>
    <x v="40"/>
    <n v="-1546154"/>
    <m/>
    <n v="12384"/>
    <s v="-12384"/>
    <e v="#N/A"/>
    <n v="2022"/>
    <s v="2022-12384"/>
    <s v="2022-12384"/>
  </r>
  <r>
    <s v="No"/>
    <x v="590"/>
    <x v="30"/>
    <s v="V002188"/>
    <x v="1059"/>
    <s v="HDMH17-0941747"/>
    <x v="40"/>
    <n v="-1793232"/>
    <m/>
    <n v="11685"/>
    <s v="-11685"/>
    <e v="#N/A"/>
    <n v="2022"/>
    <s v="2022-11685"/>
    <s v="2022-11685"/>
  </r>
  <r>
    <s v="No"/>
    <x v="591"/>
    <x v="30"/>
    <s v="V002188"/>
    <x v="1060"/>
    <s v="HDMH17-0942763"/>
    <x v="40"/>
    <n v="-1685932"/>
    <m/>
    <n v="12469"/>
    <s v="-12469"/>
    <e v="#N/A"/>
    <n v="2022"/>
    <s v="2022-12469"/>
    <s v="2022-12469"/>
  </r>
  <r>
    <s v="No"/>
    <x v="588"/>
    <x v="30"/>
    <s v="V002188"/>
    <x v="1061"/>
    <s v="HDMH17-0941783"/>
    <x v="40"/>
    <n v="-1419908"/>
    <m/>
    <n v="12086"/>
    <s v="-12086"/>
    <e v="#N/A"/>
    <n v="2022"/>
    <s v="2022-12086"/>
    <s v="2022-12086"/>
  </r>
  <r>
    <s v="No"/>
    <x v="586"/>
    <x v="30"/>
    <s v="V002188"/>
    <x v="1062"/>
    <s v="HDMH17-0941961"/>
    <x v="40"/>
    <n v="-580435"/>
    <m/>
    <n v="11396"/>
    <s v="-11396"/>
    <e v="#N/A"/>
    <n v="2022"/>
    <s v="2022-11396"/>
    <s v="2022-11396"/>
  </r>
  <r>
    <s v="No"/>
    <x v="589"/>
    <x v="30"/>
    <s v="V002188"/>
    <x v="1063"/>
    <s v="HDMH17-0942875"/>
    <x v="40"/>
    <n v="-1075939"/>
    <m/>
    <n v="12394"/>
    <s v="-12394"/>
    <e v="#N/A"/>
    <n v="2022"/>
    <s v="2022-12394"/>
    <s v="2022-12394"/>
  </r>
  <r>
    <s v="No"/>
    <x v="592"/>
    <x v="30"/>
    <s v="V002188"/>
    <x v="1064"/>
    <s v="HDMH17-0945408"/>
    <x v="40"/>
    <n v="-2270538"/>
    <m/>
    <n v="13431"/>
    <s v="-13431"/>
    <e v="#N/A"/>
    <n v="2022"/>
    <s v="2022-13431"/>
    <s v="2022-13431"/>
  </r>
  <r>
    <s v="No"/>
    <x v="593"/>
    <x v="30"/>
    <s v="V002188"/>
    <x v="1065"/>
    <s v="HDMH17-0947485"/>
    <x v="40"/>
    <n v="-1503248"/>
    <m/>
    <n v="14181"/>
    <s v="-14181"/>
    <e v="#N/A"/>
    <n v="2022"/>
    <s v="2022-14181"/>
    <s v="2022-14181"/>
  </r>
  <r>
    <s v="No"/>
    <x v="594"/>
    <x v="30"/>
    <s v="V002188"/>
    <x v="1066"/>
    <s v="HDMH17-0944451"/>
    <x v="40"/>
    <n v="-864545"/>
    <m/>
    <n v="13277"/>
    <s v="-13277"/>
    <e v="#N/A"/>
    <n v="2022"/>
    <s v="2022-13277"/>
    <s v="2022-13277"/>
  </r>
  <r>
    <s v="No"/>
    <x v="592"/>
    <x v="30"/>
    <s v="V002188"/>
    <x v="1067"/>
    <s v="HDMH17-0945600"/>
    <x v="40"/>
    <n v="-734897"/>
    <m/>
    <n v="13434"/>
    <s v="-13434"/>
    <e v="#N/A"/>
    <n v="2022"/>
    <s v="2022-13434"/>
    <s v="2022-13434"/>
  </r>
  <r>
    <s v="No"/>
    <x v="593"/>
    <x v="30"/>
    <s v="V002188"/>
    <x v="1068"/>
    <s v="HDMH17-0947281"/>
    <x v="40"/>
    <n v="-1070626"/>
    <m/>
    <n v="14178"/>
    <s v="-14178"/>
    <e v="#N/A"/>
    <n v="2022"/>
    <s v="2022-14178"/>
    <s v="2022-14178"/>
  </r>
  <r>
    <s v="No"/>
    <x v="595"/>
    <x v="30"/>
    <s v="V002188"/>
    <x v="1069"/>
    <s v="HDMH17-0947946"/>
    <x v="40"/>
    <n v="-713750"/>
    <m/>
    <n v="14420"/>
    <s v="-14420"/>
    <e v="#N/A"/>
    <n v="2022"/>
    <s v="2022-14420"/>
    <s v="2022-14420"/>
  </r>
  <r>
    <s v="No"/>
    <x v="596"/>
    <x v="30"/>
    <s v="V002188"/>
    <x v="1070"/>
    <s v="HDMH17-0946522"/>
    <x v="40"/>
    <n v="-1692835"/>
    <m/>
    <n v="13747"/>
    <s v="-13747"/>
    <e v="#N/A"/>
    <n v="2022"/>
    <s v="2022-13747"/>
    <s v="2022-13747"/>
  </r>
  <r>
    <s v="No"/>
    <x v="15"/>
    <x v="30"/>
    <s v="V002188"/>
    <x v="1071"/>
    <s v="HDMH17-0944111"/>
    <x v="40"/>
    <n v="-2821392"/>
    <m/>
    <n v="13119"/>
    <s v="-13119"/>
    <e v="#N/A"/>
    <n v="2022"/>
    <s v="2022-13119"/>
    <s v="2022-13119"/>
  </r>
  <r>
    <s v="No"/>
    <x v="597"/>
    <x v="30"/>
    <s v="V002188"/>
    <x v="1072"/>
    <s v="HDMH17-0946175"/>
    <x v="40"/>
    <n v="-1436357"/>
    <m/>
    <n v="13493"/>
    <s v="-13493"/>
    <e v="#N/A"/>
    <n v="2022"/>
    <s v="2022-13493"/>
    <s v="2022-13493"/>
  </r>
  <r>
    <s v="No"/>
    <x v="596"/>
    <x v="30"/>
    <s v="V002188"/>
    <x v="1073"/>
    <s v="HDMH17-0946456"/>
    <x v="40"/>
    <n v="-783626"/>
    <m/>
    <n v="13725"/>
    <s v="-13725"/>
    <e v="#N/A"/>
    <n v="2022"/>
    <s v="2022-13725"/>
    <s v="2022-13725"/>
  </r>
  <r>
    <s v="No"/>
    <x v="598"/>
    <x v="30"/>
    <s v="V002188"/>
    <x v="1074"/>
    <s v="HDMH17-0946769"/>
    <x v="40"/>
    <n v="-1140502"/>
    <m/>
    <n v="13543"/>
    <s v="-13543"/>
    <e v="#N/A"/>
    <n v="2022"/>
    <s v="2022-13543"/>
    <s v="2022-13543"/>
  </r>
  <r>
    <s v="No"/>
    <x v="599"/>
    <x v="30"/>
    <s v="V002188"/>
    <x v="1075"/>
    <s v="HDMH17-0948535"/>
    <x v="40"/>
    <n v="-1265052"/>
    <m/>
    <n v="14751"/>
    <s v="-14751"/>
    <e v="#N/A"/>
    <n v="2022"/>
    <s v="2022-14751"/>
    <s v="2022-14751"/>
  </r>
  <r>
    <s v="No"/>
    <x v="592"/>
    <x v="30"/>
    <s v="V002188"/>
    <x v="1076"/>
    <s v="HDMH17-0945567"/>
    <x v="40"/>
    <n v="-1120176"/>
    <m/>
    <n v="13436"/>
    <s v="-13436"/>
    <e v="#N/A"/>
    <n v="2022"/>
    <s v="2022-13436"/>
    <s v="2022-13436"/>
  </r>
  <r>
    <s v="No"/>
    <x v="593"/>
    <x v="30"/>
    <s v="V002188"/>
    <x v="1077"/>
    <s v="HDMH17-0947354"/>
    <x v="40"/>
    <n v="-356875"/>
    <m/>
    <n v="14179"/>
    <s v="-14179"/>
    <e v="#N/A"/>
    <n v="2022"/>
    <s v="2022-14179"/>
    <s v="2022-14179"/>
  </r>
  <r>
    <s v="No"/>
    <x v="600"/>
    <x v="30"/>
    <s v="V002188"/>
    <x v="1078"/>
    <s v="HDMH17-0948217"/>
    <x v="40"/>
    <n v="-2072639"/>
    <m/>
    <n v="14699"/>
    <s v="-14699"/>
    <e v="#N/A"/>
    <n v="2022"/>
    <s v="2022-14699"/>
    <s v="2022-14699"/>
  </r>
  <r>
    <s v="No"/>
    <x v="601"/>
    <x v="30"/>
    <s v="V002188"/>
    <x v="1079"/>
    <s v="HDMH17-0943485"/>
    <x v="40"/>
    <n v="-1680242"/>
    <m/>
    <n v="12946"/>
    <s v="-12946"/>
    <e v="#N/A"/>
    <n v="2022"/>
    <s v="2022-12946"/>
    <s v="2022-12946"/>
  </r>
  <r>
    <s v="No"/>
    <x v="595"/>
    <x v="30"/>
    <s v="V002188"/>
    <x v="1080"/>
    <s v="HDMH17-0948136"/>
    <x v="40"/>
    <n v="-1767571"/>
    <m/>
    <n v="14416"/>
    <s v="-14416"/>
    <e v="#N/A"/>
    <n v="2022"/>
    <s v="2022-14416"/>
    <s v="2022-14416"/>
  </r>
  <r>
    <s v="No"/>
    <x v="594"/>
    <x v="30"/>
    <s v="V002188"/>
    <x v="1081"/>
    <s v="HDMH17-0945500"/>
    <x v="40"/>
    <n v="-2246648"/>
    <m/>
    <n v="13292"/>
    <s v="-13292"/>
    <e v="#N/A"/>
    <n v="2022"/>
    <s v="2022-13292"/>
    <s v="2022-13292"/>
  </r>
  <r>
    <s v="No"/>
    <x v="599"/>
    <x v="30"/>
    <s v="V002188"/>
    <x v="1082"/>
    <s v="HDMH17-0949431"/>
    <x v="40"/>
    <n v="-1079482"/>
    <m/>
    <n v="14744"/>
    <s v="-14744"/>
    <e v="#N/A"/>
    <n v="2022"/>
    <s v="2022-14744"/>
    <s v="2022-14744"/>
  </r>
  <r>
    <s v="No"/>
    <x v="602"/>
    <x v="30"/>
    <s v="V002188"/>
    <x v="1083"/>
    <s v="HDMH17-0950692"/>
    <x v="41"/>
    <n v="-1258219"/>
    <m/>
    <n v="16148"/>
    <s v="-16148"/>
    <e v="#N/A"/>
    <n v="2022"/>
    <s v="2022-16148"/>
    <s v="2022-16148"/>
  </r>
  <r>
    <s v="No"/>
    <x v="603"/>
    <x v="30"/>
    <s v="V002188"/>
    <x v="1084"/>
    <s v="HDMH17-0950218"/>
    <x v="41"/>
    <n v="-954366"/>
    <m/>
    <n v="15707"/>
    <s v="-15707"/>
    <e v="#N/A"/>
    <n v="2022"/>
    <s v="2022-15707"/>
    <s v="2022-15707"/>
  </r>
  <r>
    <s v="No"/>
    <x v="603"/>
    <x v="30"/>
    <s v="V002188"/>
    <x v="1085"/>
    <s v="HDMH17-0950233"/>
    <x v="41"/>
    <n v="-1436357"/>
    <m/>
    <n v="15755"/>
    <s v="-15755"/>
    <e v="#N/A"/>
    <n v="2022"/>
    <s v="2022-15755"/>
    <s v="2022-15755"/>
  </r>
  <r>
    <s v="No"/>
    <x v="604"/>
    <x v="30"/>
    <s v="V002188"/>
    <x v="1086"/>
    <s v="HDMH17-0952053"/>
    <x v="41"/>
    <n v="-580435"/>
    <m/>
    <n v="16704"/>
    <s v="-16704"/>
    <e v="#N/A"/>
    <n v="2022"/>
    <s v="2022-16704"/>
    <s v="2022-16704"/>
  </r>
  <r>
    <s v="No"/>
    <x v="604"/>
    <x v="30"/>
    <s v="V002188"/>
    <x v="1087"/>
    <s v="HDMH17-0952077"/>
    <x v="41"/>
    <n v="-896616"/>
    <m/>
    <n v="16706"/>
    <s v="-16706"/>
    <e v="#N/A"/>
    <n v="2022"/>
    <s v="2022-16706"/>
    <s v="2022-16706"/>
  </r>
  <r>
    <s v="No"/>
    <x v="604"/>
    <x v="30"/>
    <s v="V002188"/>
    <x v="1088"/>
    <s v="HDMH17-0952146"/>
    <x v="41"/>
    <n v="-1075939"/>
    <m/>
    <n v="16703"/>
    <s v="-16703"/>
    <e v="#N/A"/>
    <n v="2022"/>
    <s v="2022-16703"/>
    <s v="2022-16703"/>
  </r>
  <r>
    <s v="No"/>
    <x v="605"/>
    <x v="30"/>
    <s v="V002188"/>
    <x v="1089"/>
    <s v="HDMH17-0950522"/>
    <x v="41"/>
    <n v="-900564"/>
    <m/>
    <n v="15238"/>
    <s v="-15238"/>
    <e v="#N/A"/>
    <n v="2022"/>
    <s v="2022-15238"/>
    <s v="2022-15238"/>
  </r>
  <r>
    <s v="No"/>
    <x v="606"/>
    <x v="30"/>
    <s v="V002188"/>
    <x v="1090"/>
    <s v="HDMH17-0951288"/>
    <x v="41"/>
    <n v="-771461"/>
    <m/>
    <n v="16473"/>
    <s v="-16473"/>
    <e v="#N/A"/>
    <n v="2022"/>
    <s v="2022-16473"/>
    <s v="2022-16473"/>
  </r>
  <r>
    <s v="No"/>
    <x v="607"/>
    <x v="30"/>
    <s v="V002188"/>
    <x v="1091"/>
    <s v="HDMH17-0952239"/>
    <x v="41"/>
    <n v="-1497377"/>
    <m/>
    <n v="16556"/>
    <s v="-16556"/>
    <e v="#N/A"/>
    <n v="2022"/>
    <s v="2022-16556"/>
    <s v="2022-16556"/>
  </r>
  <r>
    <s v="No"/>
    <x v="608"/>
    <x v="30"/>
    <s v="V002188"/>
    <x v="1092"/>
    <s v="HDMH17-0953033"/>
    <x v="41"/>
    <n v="-1004564"/>
    <m/>
    <n v="17600"/>
    <s v="-17600"/>
    <e v="#N/A"/>
    <n v="2022"/>
    <s v="2022-17600"/>
    <s v="2022-17600"/>
  </r>
  <r>
    <s v="No"/>
    <x v="608"/>
    <x v="30"/>
    <s v="V002188"/>
    <x v="1093"/>
    <s v="HDMH17-0953095"/>
    <x v="41"/>
    <n v="-2072639"/>
    <m/>
    <n v="17610"/>
    <s v="-17610"/>
    <e v="#N/A"/>
    <n v="2022"/>
    <s v="2022-17610"/>
    <s v="2022-17610"/>
  </r>
  <r>
    <s v="No"/>
    <x v="609"/>
    <x v="30"/>
    <s v="V002188"/>
    <x v="1094"/>
    <s v="HDMH17-0953106"/>
    <x v="41"/>
    <n v="-1012228"/>
    <m/>
    <n v="17147"/>
    <s v="-17147"/>
    <e v="#N/A"/>
    <n v="2022"/>
    <s v="2022-17147"/>
    <s v="2022-17147"/>
  </r>
  <r>
    <s v="No"/>
    <x v="608"/>
    <x v="30"/>
    <s v="V002188"/>
    <x v="1095"/>
    <s v="HDMH17-0953067"/>
    <x v="41"/>
    <n v="-1022198"/>
    <m/>
    <n v="17598"/>
    <s v="-17598"/>
    <e v="#N/A"/>
    <n v="2022"/>
    <s v="2022-17598"/>
    <s v="2022-17598"/>
  </r>
  <r>
    <s v="No"/>
    <x v="610"/>
    <x v="30"/>
    <s v="V002188"/>
    <x v="1096"/>
    <s v="HDMH17-0955919"/>
    <x v="41"/>
    <n v="-1427906"/>
    <m/>
    <n v="19420"/>
    <s v="-19420"/>
    <e v="#N/A"/>
    <n v="2022"/>
    <s v="2022-19420"/>
    <s v="2022-19420"/>
  </r>
  <r>
    <s v="No"/>
    <x v="611"/>
    <x v="30"/>
    <s v="V002188"/>
    <x v="1097"/>
    <s v="HDMH17-0954703"/>
    <x v="41"/>
    <n v="-816657"/>
    <m/>
    <n v="18145"/>
    <s v="-18145"/>
    <e v="#N/A"/>
    <n v="2022"/>
    <s v="2022-18145"/>
    <s v="2022-18145"/>
  </r>
  <r>
    <s v="No"/>
    <x v="612"/>
    <x v="30"/>
    <s v="V002188"/>
    <x v="1098"/>
    <s v="HDMH17-0956352"/>
    <x v="41"/>
    <n v="-539741"/>
    <m/>
    <n v="19078"/>
    <s v="-19078"/>
    <e v="#N/A"/>
    <n v="2022"/>
    <s v="2022-19078"/>
    <s v="2022-19078"/>
  </r>
  <r>
    <s v="No"/>
    <x v="613"/>
    <x v="30"/>
    <s v="V002188"/>
    <x v="1099"/>
    <s v="HDMH17-0954797"/>
    <x v="41"/>
    <n v="-2342833"/>
    <m/>
    <n v="18263"/>
    <s v="-18263"/>
    <e v="#N/A"/>
    <n v="2022"/>
    <s v="2022-18263"/>
    <s v="2022-18263"/>
  </r>
  <r>
    <s v="No"/>
    <x v="613"/>
    <x v="30"/>
    <s v="V002188"/>
    <x v="1100"/>
    <s v="HDMH17-0954898"/>
    <x v="41"/>
    <n v="-1079482"/>
    <m/>
    <n v="18359"/>
    <s v="-18359"/>
    <e v="#N/A"/>
    <n v="2022"/>
    <s v="2022-18359"/>
    <s v="2022-18359"/>
  </r>
  <r>
    <s v="No"/>
    <x v="614"/>
    <x v="30"/>
    <s v="V002188"/>
    <x v="1101"/>
    <s v="HDMH17-0957590"/>
    <x v="41"/>
    <n v="-1044757"/>
    <m/>
    <n v="20606"/>
    <s v="-20606"/>
    <e v="#N/A"/>
    <n v="2022"/>
    <s v="2022-20606"/>
    <s v="2022-20606"/>
  </r>
  <r>
    <s v="No"/>
    <x v="613"/>
    <x v="30"/>
    <s v="V002188"/>
    <x v="1102"/>
    <s v="HDMH17-0955190"/>
    <x v="41"/>
    <n v="-870955"/>
    <m/>
    <n v="18262"/>
    <s v="-18262"/>
    <e v="#N/A"/>
    <n v="2022"/>
    <s v="2022-18262"/>
    <s v="2022-18262"/>
  </r>
  <r>
    <s v="No"/>
    <x v="615"/>
    <x v="30"/>
    <s v="V002188"/>
    <x v="1103"/>
    <s v="HDMH17-0955191"/>
    <x v="41"/>
    <n v="-539741"/>
    <m/>
    <n v="18626"/>
    <s v="-18626"/>
    <e v="#N/A"/>
    <n v="2022"/>
    <s v="2022-18626"/>
    <s v="2022-18626"/>
  </r>
  <r>
    <s v="No"/>
    <x v="612"/>
    <x v="30"/>
    <s v="V002188"/>
    <x v="1104"/>
    <s v="HDMH17-0955504"/>
    <x v="41"/>
    <n v="-601582"/>
    <m/>
    <n v="19073"/>
    <s v="-19073"/>
    <e v="#N/A"/>
    <n v="2022"/>
    <s v="2022-19073"/>
    <s v="2022-19073"/>
  </r>
  <r>
    <s v="No"/>
    <x v="616"/>
    <x v="30"/>
    <s v="V002188"/>
    <x v="1105"/>
    <s v="HDMH17-0957916"/>
    <x v="41"/>
    <n v="-2040568"/>
    <m/>
    <n v="20852"/>
    <s v="-20852"/>
    <e v="#N/A"/>
    <n v="2022"/>
    <s v="2022-20852"/>
    <s v="2022-20852"/>
  </r>
  <r>
    <s v="No"/>
    <x v="617"/>
    <x v="30"/>
    <s v="V002188"/>
    <x v="1106"/>
    <s v="HDMH17-0958289"/>
    <x v="41"/>
    <n v="-430021"/>
    <m/>
    <n v="21287"/>
    <s v="-21287"/>
    <e v="#N/A"/>
    <n v="2022"/>
    <s v="2022-21287"/>
    <s v="2022-21287"/>
  </r>
  <r>
    <s v="No"/>
    <x v="618"/>
    <x v="30"/>
    <s v="V002188"/>
    <x v="1107"/>
    <s v="HDMH17-0956856"/>
    <x v="41"/>
    <n v="-846418"/>
    <m/>
    <n v="19735"/>
    <s v="-19735"/>
    <e v="#N/A"/>
    <n v="2022"/>
    <s v="2022-19735"/>
    <s v="2022-19735"/>
  </r>
  <r>
    <s v="No"/>
    <x v="619"/>
    <x v="30"/>
    <s v="V002188"/>
    <x v="1108"/>
    <s v="HDMH17-0957300"/>
    <x v="41"/>
    <n v="-1361439"/>
    <m/>
    <n v="20398"/>
    <s v="-20398"/>
    <e v="#N/A"/>
    <n v="2022"/>
    <s v="2022-20398"/>
    <s v="2022-20398"/>
  </r>
  <r>
    <s v="No"/>
    <x v="610"/>
    <x v="30"/>
    <s v="V002188"/>
    <x v="1109"/>
    <s v="HDMH17-0956599"/>
    <x v="41"/>
    <n v="-1170437"/>
    <m/>
    <n v="19638"/>
    <s v="-19638"/>
    <e v="#N/A"/>
    <n v="2022"/>
    <s v="2022-19638"/>
    <s v="2022-19638"/>
  </r>
  <r>
    <s v="No"/>
    <x v="614"/>
    <x v="30"/>
    <s v="V002188"/>
    <x v="1110"/>
    <s v="HDMH17-0957679"/>
    <x v="41"/>
    <n v="-1364062"/>
    <m/>
    <n v="20620"/>
    <s v="-20620"/>
    <e v="#N/A"/>
    <n v="2022"/>
    <s v="2022-20620"/>
    <s v="2022-20620"/>
  </r>
  <r>
    <s v="No"/>
    <x v="616"/>
    <x v="30"/>
    <s v="V002188"/>
    <x v="1111"/>
    <s v="HDMH17-0958050"/>
    <x v="41"/>
    <n v="-1703890"/>
    <m/>
    <n v="21130"/>
    <s v="-21130"/>
    <e v="#N/A"/>
    <n v="2022"/>
    <s v="2022-21130"/>
    <s v="2022-21130"/>
  </r>
  <r>
    <s v="No"/>
    <x v="617"/>
    <x v="30"/>
    <s v="V002188"/>
    <x v="1112"/>
    <s v="HDMH17-0958484"/>
    <x v="41"/>
    <n v="-1426745"/>
    <m/>
    <n v="21296"/>
    <s v="-21296"/>
    <e v="#N/A"/>
    <n v="2022"/>
    <s v="2022-21296"/>
    <s v="2022-21296"/>
  </r>
  <r>
    <s v="No"/>
    <x v="614"/>
    <x v="30"/>
    <s v="V002188"/>
    <x v="1113"/>
    <s v="HDMH17-0957555"/>
    <x v="41"/>
    <n v="-539741"/>
    <m/>
    <n v="20613"/>
    <s v="-20613"/>
    <e v="#N/A"/>
    <n v="2022"/>
    <s v="2022-20613"/>
    <s v="2022-20613"/>
  </r>
  <r>
    <s v="No"/>
    <x v="610"/>
    <x v="30"/>
    <s v="V002188"/>
    <x v="1114"/>
    <s v="HDMH17-0956419"/>
    <x v="41"/>
    <n v="-2052019"/>
    <m/>
    <n v="19418"/>
    <s v="-19418"/>
    <e v="#N/A"/>
    <n v="2022"/>
    <s v="2022-19418"/>
    <s v="2022-19418"/>
  </r>
  <r>
    <s v="No"/>
    <x v="616"/>
    <x v="30"/>
    <s v="V002188"/>
    <x v="1115"/>
    <s v="HDMH17-0957877"/>
    <x v="41"/>
    <n v="-1619222"/>
    <m/>
    <n v="20853"/>
    <s v="-20853"/>
    <e v="#N/A"/>
    <n v="2022"/>
    <s v="2022-20853"/>
    <s v="2022-20853"/>
  </r>
  <r>
    <s v="No"/>
    <x v="611"/>
    <x v="30"/>
    <s v="V002188"/>
    <x v="1116"/>
    <s v="HDMH17-0954463"/>
    <x v="41"/>
    <n v="-2240186"/>
    <m/>
    <n v="18122"/>
    <s v="-18122"/>
    <e v="#N/A"/>
    <n v="2022"/>
    <s v="2022-18122"/>
    <s v="2022-18122"/>
  </r>
  <r>
    <s v="No"/>
    <x v="608"/>
    <x v="30"/>
    <s v="V002188"/>
    <x v="1117"/>
    <s v="HDMH17-0953882"/>
    <x v="41"/>
    <n v="-2943594"/>
    <m/>
    <n v="17715"/>
    <s v="-17715"/>
    <e v="#N/A"/>
    <n v="2022"/>
    <s v="2022-17715"/>
    <s v="2022-17715"/>
  </r>
  <r>
    <s v="No"/>
    <x v="617"/>
    <x v="30"/>
    <s v="V002188"/>
    <x v="1118"/>
    <s v="DCAP17-0069240"/>
    <x v="41"/>
    <n v="605224"/>
    <m/>
    <n v="605224"/>
    <s v="-605224"/>
    <e v="#N/A"/>
    <n v="2022"/>
    <s v="2022-605224"/>
    <s v="2022-605224"/>
  </r>
  <r>
    <s v="No"/>
    <x v="620"/>
    <x v="30"/>
    <s v="V002188"/>
    <x v="1119"/>
    <s v="DCAP17-0068862"/>
    <x v="41"/>
    <n v="127256"/>
    <m/>
    <n v="127256"/>
    <s v="-127256"/>
    <e v="#N/A"/>
    <n v="2022"/>
    <s v="2022-127256"/>
    <s v="2022-127256"/>
  </r>
  <r>
    <s v="No"/>
    <x v="616"/>
    <x v="30"/>
    <s v="V002188"/>
    <x v="1120"/>
    <s v="DCAP17-0069196"/>
    <x v="41"/>
    <n v="838158"/>
    <m/>
    <n v="838158"/>
    <s v="-838158"/>
    <e v="#N/A"/>
    <n v="2022"/>
    <s v="2022-838158"/>
    <s v="2022-838158"/>
  </r>
  <r>
    <s v="No"/>
    <x v="621"/>
    <x v="30"/>
    <s v="V002188"/>
    <x v="1121"/>
    <s v="DCAP17-0069280"/>
    <x v="41"/>
    <n v="360618"/>
    <m/>
    <n v="360618"/>
    <s v="-360618"/>
    <e v="#N/A"/>
    <n v="2022"/>
    <s v="2022-360618"/>
    <s v="2022-360618"/>
  </r>
  <r>
    <s v="No"/>
    <x v="621"/>
    <x v="30"/>
    <s v="V002188"/>
    <x v="1122"/>
    <s v="HDMH17-0959196"/>
    <x v="42"/>
    <n v="-753866"/>
    <m/>
    <n v="21726"/>
    <s v="-21726"/>
    <e v="#N/A"/>
    <n v="2022"/>
    <s v="2022-21726"/>
    <s v="2022-21726"/>
  </r>
  <r>
    <s v="No"/>
    <x v="622"/>
    <x v="30"/>
    <s v="V002188"/>
    <x v="1123"/>
    <s v="HDMH17-0960585"/>
    <x v="42"/>
    <n v="-1120176"/>
    <m/>
    <n v="22715"/>
    <s v="-22715"/>
    <e v="#N/A"/>
    <n v="2022"/>
    <s v="2022-22715"/>
    <s v="2022-22715"/>
  </r>
  <r>
    <s v="No"/>
    <x v="623"/>
    <x v="30"/>
    <s v="V002188"/>
    <x v="524"/>
    <s v="HDMH17-0960919"/>
    <x v="42"/>
    <n v="-1631634"/>
    <m/>
    <n v="23405"/>
    <s v="-23405"/>
    <e v="#N/A"/>
    <n v="2022"/>
    <s v="2022-23405"/>
    <s v="2022-23405"/>
  </r>
  <r>
    <s v="No"/>
    <x v="624"/>
    <x v="30"/>
    <s v="V002188"/>
    <x v="1124"/>
    <s v="HDMH17-0960123"/>
    <x v="42"/>
    <n v="-1953415"/>
    <m/>
    <n v="22103"/>
    <s v="-22103"/>
    <e v="#N/A"/>
    <n v="2022"/>
    <s v="2022-22103"/>
    <s v="2022-22103"/>
  </r>
  <r>
    <s v="No"/>
    <x v="624"/>
    <x v="30"/>
    <s v="V002188"/>
    <x v="1125"/>
    <s v="HDMH17-0960486"/>
    <x v="42"/>
    <n v="-916818"/>
    <m/>
    <n v="22386"/>
    <s v="-22386"/>
    <e v="#N/A"/>
    <n v="2022"/>
    <s v="2022-22386"/>
    <s v="2022-22386"/>
  </r>
  <r>
    <s v="No"/>
    <x v="625"/>
    <x v="30"/>
    <s v="V002188"/>
    <x v="1126"/>
    <s v="HDMH17-0960961"/>
    <x v="42"/>
    <n v="-1476939"/>
    <m/>
    <n v="23469"/>
    <s v="-23469"/>
    <e v="#N/A"/>
    <n v="2022"/>
    <s v="2022-23469"/>
    <s v="2022-23469"/>
  </r>
  <r>
    <s v="No"/>
    <x v="623"/>
    <x v="30"/>
    <s v="V002188"/>
    <x v="1127"/>
    <s v="HDMH17-0961142"/>
    <x v="42"/>
    <n v="-852007"/>
    <m/>
    <n v="23419"/>
    <s v="-23419"/>
    <e v="#N/A"/>
    <n v="2022"/>
    <s v="2022-23419"/>
    <s v="2022-23419"/>
  </r>
  <r>
    <s v="No"/>
    <x v="622"/>
    <x v="30"/>
    <s v="V002188"/>
    <x v="1128"/>
    <s v="HDMH17-0960656"/>
    <x v="42"/>
    <n v="-1743650"/>
    <m/>
    <n v="23082"/>
    <s v="-23082"/>
    <e v="#N/A"/>
    <n v="2022"/>
    <s v="2022-23082"/>
    <s v="2022-23082"/>
  </r>
  <r>
    <s v="No"/>
    <x v="625"/>
    <x v="30"/>
    <s v="V002188"/>
    <x v="1129"/>
    <s v="HDMH17-0961193"/>
    <x v="42"/>
    <n v="-647689"/>
    <m/>
    <n v="23685"/>
    <s v="-23685"/>
    <e v="#N/A"/>
    <n v="2022"/>
    <s v="2022-23685"/>
    <s v="2022-23685"/>
  </r>
  <r>
    <s v="No"/>
    <x v="626"/>
    <x v="30"/>
    <s v="V002188"/>
    <x v="1130"/>
    <s v="HDMH17-0961706"/>
    <x v="42"/>
    <n v="-1654582"/>
    <m/>
    <n v="24248"/>
    <s v="-24248"/>
    <e v="#N/A"/>
    <n v="2022"/>
    <s v="2022-24248"/>
    <s v="2022-24248"/>
  </r>
  <r>
    <s v="No"/>
    <x v="627"/>
    <x v="30"/>
    <s v="V002188"/>
    <x v="1131"/>
    <s v="HDMH17-0961700"/>
    <x v="42"/>
    <n v="-2379860"/>
    <m/>
    <n v="24229"/>
    <s v="-24229"/>
    <e v="#N/A"/>
    <n v="2022"/>
    <s v="2022-24229"/>
    <s v="2022-24229"/>
  </r>
  <r>
    <s v="No"/>
    <x v="626"/>
    <x v="30"/>
    <s v="V002188"/>
    <x v="1132"/>
    <s v="HDMH17-0961807"/>
    <x v="42"/>
    <n v="-1079482"/>
    <m/>
    <n v="24249"/>
    <s v="-24249"/>
    <e v="#N/A"/>
    <n v="2022"/>
    <s v="2022-24249"/>
    <s v="2022-24249"/>
  </r>
  <r>
    <s v="No"/>
    <x v="628"/>
    <x v="30"/>
    <s v="V002188"/>
    <x v="1133"/>
    <s v="HDMH17-0962492"/>
    <x v="42"/>
    <n v="-715522"/>
    <m/>
    <n v="24358"/>
    <s v="-24358"/>
    <e v="#N/A"/>
    <n v="2022"/>
    <s v="2022-24358"/>
    <s v="2022-24358"/>
  </r>
  <r>
    <s v="No"/>
    <x v="628"/>
    <x v="30"/>
    <s v="V002188"/>
    <x v="1134"/>
    <s v="HDMH17-0962416"/>
    <x v="42"/>
    <n v="-1195331"/>
    <m/>
    <n v="24359"/>
    <s v="-24359"/>
    <e v="#N/A"/>
    <n v="2022"/>
    <s v="2022-24359"/>
    <s v="2022-24359"/>
  </r>
  <r>
    <s v="No"/>
    <x v="628"/>
    <x v="30"/>
    <s v="V002188"/>
    <x v="1135"/>
    <s v="HDMH17-0962516"/>
    <x v="42"/>
    <n v="-1410696"/>
    <m/>
    <n v="24357"/>
    <s v="-24357"/>
    <e v="#N/A"/>
    <n v="2022"/>
    <s v="2022-24357"/>
    <s v="2022-24357"/>
  </r>
  <r>
    <s v="No"/>
    <x v="629"/>
    <x v="30"/>
    <s v="V002188"/>
    <x v="1136"/>
    <s v="HDMH17-0964363"/>
    <x v="42"/>
    <n v="-1120176"/>
    <m/>
    <n v="26064"/>
    <s v="-26064"/>
    <e v="#N/A"/>
    <n v="2022"/>
    <s v="2022-26064"/>
    <s v="2022-26064"/>
  </r>
  <r>
    <s v="No"/>
    <x v="630"/>
    <x v="30"/>
    <s v="V002188"/>
    <x v="1137"/>
    <s v="HDMH17-0963921"/>
    <x v="42"/>
    <n v="-966369"/>
    <m/>
    <n v="25964"/>
    <s v="-25964"/>
    <e v="#N/A"/>
    <n v="2022"/>
    <s v="2022-25964"/>
    <s v="2022-25964"/>
  </r>
  <r>
    <s v="No"/>
    <x v="629"/>
    <x v="30"/>
    <s v="V002188"/>
    <x v="1138"/>
    <s v="HDMH17-0964502"/>
    <x v="42"/>
    <n v="-816912"/>
    <m/>
    <n v="26058"/>
    <s v="-26058"/>
    <e v="#N/A"/>
    <n v="2022"/>
    <s v="2022-26058"/>
    <s v="2022-26058"/>
  </r>
  <r>
    <s v="No"/>
    <x v="631"/>
    <x v="30"/>
    <s v="V002188"/>
    <x v="1139"/>
    <s v="HDMH17-0965475"/>
    <x v="42"/>
    <n v="-1507733"/>
    <m/>
    <n v="26245"/>
    <s v="-26245"/>
    <e v="#N/A"/>
    <n v="2022"/>
    <s v="2022-26245"/>
    <s v="2022-26245"/>
  </r>
  <r>
    <s v="No"/>
    <x v="632"/>
    <x v="30"/>
    <s v="V002188"/>
    <x v="1140"/>
    <s v="HDMH17-0966093"/>
    <x v="42"/>
    <n v="-783626"/>
    <m/>
    <n v="27363"/>
    <s v="-27363"/>
    <e v="#N/A"/>
    <n v="2022"/>
    <s v="2022-27363"/>
    <s v="2022-27363"/>
  </r>
  <r>
    <s v="No"/>
    <x v="633"/>
    <x v="30"/>
    <s v="V002188"/>
    <x v="1141"/>
    <s v="HDMH17-0965736"/>
    <x v="42"/>
    <n v="-1079484"/>
    <m/>
    <n v="27284"/>
    <s v="-27284"/>
    <e v="#N/A"/>
    <n v="2022"/>
    <s v="2022-27284"/>
    <s v="2022-27284"/>
  </r>
  <r>
    <s v="No"/>
    <x v="634"/>
    <x v="30"/>
    <s v="V002188"/>
    <x v="1142"/>
    <s v="HDMH17-0966991"/>
    <x v="42"/>
    <n v="-2810274"/>
    <m/>
    <n v="27447"/>
    <s v="-27447"/>
    <e v="#N/A"/>
    <n v="2022"/>
    <s v="2022-27447"/>
    <s v="2022-27447"/>
  </r>
  <r>
    <s v="No"/>
    <x v="631"/>
    <x v="30"/>
    <s v="V002188"/>
    <x v="1143"/>
    <s v="HDMH17-0965000"/>
    <x v="42"/>
    <n v="-1302744"/>
    <m/>
    <n v="26348"/>
    <s v="-26348"/>
    <e v="#N/A"/>
    <n v="2022"/>
    <s v="2022-26348"/>
    <s v="2022-26348"/>
  </r>
  <r>
    <s v="No"/>
    <x v="635"/>
    <x v="30"/>
    <s v="V002188"/>
    <x v="1144"/>
    <s v="HDMH17-0965617"/>
    <x v="42"/>
    <n v="-1786054"/>
    <m/>
    <n v="27273"/>
    <s v="-27273"/>
    <e v="#N/A"/>
    <n v="2022"/>
    <s v="2022-27273"/>
    <s v="2022-27273"/>
  </r>
  <r>
    <s v="No"/>
    <x v="634"/>
    <x v="30"/>
    <s v="V002188"/>
    <x v="1145"/>
    <s v="HDMH17-0966282"/>
    <x v="42"/>
    <n v="-977427"/>
    <m/>
    <n v="27422"/>
    <s v="-27422"/>
    <e v="#N/A"/>
    <n v="2022"/>
    <s v="2022-27422"/>
    <s v="2022-27422"/>
  </r>
  <r>
    <s v="No"/>
    <x v="631"/>
    <x v="30"/>
    <s v="V002188"/>
    <x v="1146"/>
    <s v="HDMH17-0965069"/>
    <x v="42"/>
    <n v="-1239864"/>
    <m/>
    <n v="26242"/>
    <s v="-26242"/>
    <e v="#N/A"/>
    <n v="2022"/>
    <s v="2022-26242"/>
    <s v="2022-26242"/>
  </r>
  <r>
    <s v="No"/>
    <x v="634"/>
    <x v="30"/>
    <s v="V002188"/>
    <x v="1147"/>
    <s v="HDMH17-0966628"/>
    <x v="42"/>
    <n v="-539742"/>
    <m/>
    <n v="27421"/>
    <s v="-27421"/>
    <e v="#N/A"/>
    <n v="2022"/>
    <s v="2022-27421"/>
    <s v="2022-27421"/>
  </r>
  <r>
    <s v="No"/>
    <x v="634"/>
    <x v="30"/>
    <s v="V002188"/>
    <x v="1148"/>
    <s v="HDMH17-0966529"/>
    <x v="42"/>
    <n v="-1648171"/>
    <m/>
    <n v="27423"/>
    <s v="-27423"/>
    <e v="#N/A"/>
    <n v="2022"/>
    <s v="2022-27423"/>
    <s v="2022-27423"/>
  </r>
  <r>
    <s v="No"/>
    <x v="636"/>
    <x v="30"/>
    <s v="V002188"/>
    <x v="1149"/>
    <s v="HDMH17-0967436"/>
    <x v="42"/>
    <n v="-860043"/>
    <m/>
    <n v="28843"/>
    <s v="-28843"/>
    <e v="#N/A"/>
    <n v="2022"/>
    <s v="2022-28843"/>
    <s v="2022-28843"/>
  </r>
  <r>
    <s v="No"/>
    <x v="622"/>
    <x v="30"/>
    <s v="V002188"/>
    <x v="1150"/>
    <s v="HDMH17-0960646"/>
    <x v="42"/>
    <n v="-2428278"/>
    <m/>
    <n v="23052"/>
    <s v="-23052"/>
    <e v="#N/A"/>
    <n v="2022"/>
    <s v="2022-23052"/>
    <s v="2022-23052"/>
  </r>
  <r>
    <s v="No"/>
    <x v="637"/>
    <x v="30"/>
    <s v="V002188"/>
    <x v="1151"/>
    <s v="HDMH17-0964642"/>
    <x v="42"/>
    <n v="-1962815"/>
    <m/>
    <n v="26155"/>
    <s v="-26155"/>
    <e v="#N/A"/>
    <n v="2022"/>
    <s v="2022-26155"/>
    <s v="2022-26155"/>
  </r>
  <r>
    <s v="No"/>
    <x v="638"/>
    <x v="30"/>
    <s v="V002188"/>
    <x v="1152"/>
    <s v="HDMH17-0967196"/>
    <x v="42"/>
    <n v="-1436358"/>
    <m/>
    <n v="27527"/>
    <s v="-27527"/>
    <e v="#N/A"/>
    <n v="2022"/>
    <s v="2022-27527"/>
    <s v="2022-27527"/>
  </r>
  <r>
    <s v="No"/>
    <x v="623"/>
    <x v="30"/>
    <s v="V002188"/>
    <x v="1153"/>
    <s v="HDMH17-0961475"/>
    <x v="42"/>
    <n v="-2943594"/>
    <m/>
    <n v="23466"/>
    <s v="-23466"/>
    <e v="#N/A"/>
    <n v="2022"/>
    <s v="2022-23466"/>
    <s v="2022-23466"/>
  </r>
  <r>
    <s v="No"/>
    <x v="639"/>
    <x v="30"/>
    <s v="V002188"/>
    <x v="1154"/>
    <s v="DCAP17-0069572"/>
    <x v="42"/>
    <n v="1145308"/>
    <m/>
    <n v="1145308"/>
    <s v="-1145308"/>
    <e v="#N/A"/>
    <n v="2022"/>
    <s v="2022-1145308"/>
    <s v="2022-1145308"/>
  </r>
  <r>
    <s v="No"/>
    <x v="639"/>
    <x v="30"/>
    <s v="V002188"/>
    <x v="1155"/>
    <s v="DCAP17-0069573"/>
    <x v="42"/>
    <n v="108078"/>
    <m/>
    <n v="108078"/>
    <s v="-108078"/>
    <e v="#N/A"/>
    <n v="2022"/>
    <s v="2022-108078"/>
    <s v="2022-108078"/>
  </r>
  <r>
    <s v="No"/>
    <x v="640"/>
    <x v="30"/>
    <s v="V002188"/>
    <x v="1156"/>
    <s v="DCAP17-0069466"/>
    <x v="42"/>
    <n v="928478"/>
    <m/>
    <n v="928478"/>
    <s v="-928478"/>
    <e v="#N/A"/>
    <n v="2022"/>
    <s v="2022-928478"/>
    <s v="2022-928478"/>
  </r>
  <r>
    <s v="No"/>
    <x v="638"/>
    <x v="30"/>
    <s v="V002188"/>
    <x v="1157"/>
    <s v="DCAP17-0069826"/>
    <x v="42"/>
    <n v="1481725"/>
    <m/>
    <n v="1481725"/>
    <s v="-1481725"/>
    <e v="#N/A"/>
    <n v="2022"/>
    <s v="2022-1481725"/>
    <s v="2022-1481725"/>
  </r>
  <r>
    <s v="No"/>
    <x v="626"/>
    <x v="30"/>
    <s v="V002188"/>
    <x v="1158"/>
    <s v="DCAP17-0069368"/>
    <x v="42"/>
    <n v="362461"/>
    <m/>
    <n v="362461"/>
    <s v="-362461"/>
    <e v="#N/A"/>
    <n v="2022"/>
    <s v="2022-362461"/>
    <s v="2022-362461"/>
  </r>
  <r>
    <s v="No"/>
    <x v="639"/>
    <x v="30"/>
    <s v="V002188"/>
    <x v="1159"/>
    <s v="DCAP17-0069590"/>
    <x v="42"/>
    <n v="313451"/>
    <m/>
    <n v="313451"/>
    <s v="-313451"/>
    <e v="#N/A"/>
    <n v="2022"/>
    <s v="2022-313451"/>
    <s v="2022-313451"/>
  </r>
  <r>
    <s v="No"/>
    <x v="641"/>
    <x v="30"/>
    <s v="V002188"/>
    <x v="1160"/>
    <s v="DCAP17-0069410"/>
    <x v="42"/>
    <n v="428250"/>
    <m/>
    <n v="428250"/>
    <s v="-428250"/>
    <e v="#N/A"/>
    <n v="2022"/>
    <s v="2022-428250"/>
    <s v="2022-428250"/>
  </r>
  <r>
    <s v="No"/>
    <x v="642"/>
    <x v="30"/>
    <s v="V002188"/>
    <x v="1161"/>
    <s v="HDMH17-0968850"/>
    <x v="43"/>
    <n v="-593450"/>
    <m/>
    <n v="29266"/>
    <s v="-29266"/>
    <e v="#N/A"/>
    <n v="2022"/>
    <s v="2022-29266"/>
    <s v="2022-29266"/>
  </r>
  <r>
    <s v="No"/>
    <x v="642"/>
    <x v="30"/>
    <s v="V002188"/>
    <x v="1162"/>
    <s v="HDMH17-0968900"/>
    <x v="43"/>
    <n v="-783626"/>
    <m/>
    <n v="29268"/>
    <s v="-29268"/>
    <e v="#N/A"/>
    <n v="2022"/>
    <s v="2022-29268"/>
    <s v="2022-29268"/>
  </r>
  <r>
    <s v="No"/>
    <x v="642"/>
    <x v="30"/>
    <s v="V002188"/>
    <x v="1163"/>
    <s v="HDMH17-0968909"/>
    <x v="43"/>
    <n v="-2055240"/>
    <m/>
    <n v="29269"/>
    <s v="-29269"/>
    <e v="#N/A"/>
    <n v="2022"/>
    <s v="2022-29269"/>
    <s v="2022-29269"/>
  </r>
  <r>
    <s v="No"/>
    <x v="642"/>
    <x v="30"/>
    <s v="V002188"/>
    <x v="1164"/>
    <s v="HDMH17-0969180"/>
    <x v="43"/>
    <n v="-1507733"/>
    <m/>
    <n v="29369"/>
    <s v="-29369"/>
    <e v="#N/A"/>
    <n v="2022"/>
    <s v="2022-29369"/>
    <s v="2022-29369"/>
  </r>
  <r>
    <s v="No"/>
    <x v="643"/>
    <x v="30"/>
    <s v="V002188"/>
    <x v="1165"/>
    <s v="HDMH17-0969675"/>
    <x v="43"/>
    <n v="-860043"/>
    <m/>
    <n v="29468"/>
    <s v="-29468"/>
    <e v="#N/A"/>
    <n v="2022"/>
    <s v="2022-29468"/>
    <s v="2022-29468"/>
  </r>
  <r>
    <s v="No"/>
    <x v="644"/>
    <x v="30"/>
    <s v="V002188"/>
    <x v="1166"/>
    <s v="HDMH17-0968569"/>
    <x v="43"/>
    <n v="-680720"/>
    <m/>
    <n v="28973"/>
    <s v="-28973"/>
    <e v="#N/A"/>
    <n v="2022"/>
    <s v="2022-28973"/>
    <s v="2022-28973"/>
  </r>
  <r>
    <s v="No"/>
    <x v="643"/>
    <x v="30"/>
    <s v="V002188"/>
    <x v="1167"/>
    <s v="HDMH17-0969759"/>
    <x v="43"/>
    <n v="-1643305"/>
    <m/>
    <n v="29467"/>
    <s v="-29467"/>
    <e v="#N/A"/>
    <n v="2022"/>
    <s v="2022-29467"/>
    <s v="2022-29467"/>
  </r>
  <r>
    <s v="No"/>
    <x v="645"/>
    <x v="30"/>
    <s v="V002188"/>
    <x v="1168"/>
    <s v="HDMH17-0970599"/>
    <x v="43"/>
    <n v="-1257420"/>
    <m/>
    <n v="29651"/>
    <s v="-29651"/>
    <e v="#N/A"/>
    <n v="2022"/>
    <s v="2022-29651"/>
    <s v="2022-29651"/>
  </r>
  <r>
    <s v="No"/>
    <x v="646"/>
    <x v="30"/>
    <s v="V002188"/>
    <x v="1169"/>
    <s v="HDMH17-0970552"/>
    <x v="43"/>
    <n v="-1715294"/>
    <m/>
    <n v="29494"/>
    <s v="-29494"/>
    <e v="#N/A"/>
    <n v="2022"/>
    <s v="2022-29494"/>
    <s v="2022-29494"/>
  </r>
  <r>
    <s v="No"/>
    <x v="646"/>
    <x v="30"/>
    <s v="V002188"/>
    <x v="1170"/>
    <s v="HDMH17-0970324"/>
    <x v="43"/>
    <n v="-885689"/>
    <m/>
    <n v="29512"/>
    <s v="-29512"/>
    <e v="#N/A"/>
    <n v="2022"/>
    <s v="2022-29512"/>
    <s v="2022-29512"/>
  </r>
  <r>
    <s v="No"/>
    <x v="647"/>
    <x v="30"/>
    <s v="V002188"/>
    <x v="1171"/>
    <s v="HDMH17-0971743"/>
    <x v="43"/>
    <n v="-2333616"/>
    <m/>
    <n v="31521"/>
    <s v="-31521"/>
    <e v="#N/A"/>
    <n v="2022"/>
    <s v="2022-31521"/>
    <s v="2022-31521"/>
  </r>
  <r>
    <s v="No"/>
    <x v="648"/>
    <x v="30"/>
    <s v="V002188"/>
    <x v="1172"/>
    <s v="HDMH17-0973923"/>
    <x v="43"/>
    <n v="-1793233"/>
    <m/>
    <n v="34212"/>
    <s v="-34212"/>
    <e v="#N/A"/>
    <n v="2022"/>
    <s v="2022-34212"/>
    <s v="2022-34212"/>
  </r>
  <r>
    <s v="No"/>
    <x v="649"/>
    <x v="30"/>
    <s v="V002188"/>
    <x v="1173"/>
    <s v="HDMH17-0971229"/>
    <x v="43"/>
    <n v="-1253491"/>
    <m/>
    <n v="29724"/>
    <s v="-29724"/>
    <e v="#N/A"/>
    <n v="2022"/>
    <s v="2022-29724"/>
    <s v="2022-29724"/>
  </r>
  <r>
    <s v="No"/>
    <x v="645"/>
    <x v="30"/>
    <s v="V002188"/>
    <x v="1174"/>
    <s v="HDMH17-0971263"/>
    <x v="43"/>
    <n v="-830632"/>
    <m/>
    <n v="29628"/>
    <s v="-29628"/>
    <e v="#N/A"/>
    <n v="2022"/>
    <s v="2022-29628"/>
    <s v="2022-29628"/>
  </r>
  <r>
    <s v="No"/>
    <x v="642"/>
    <x v="30"/>
    <s v="V002188"/>
    <x v="1175"/>
    <s v="HDMH17-0971388"/>
    <x v="43"/>
    <n v="-1071168"/>
    <m/>
    <n v="29382"/>
    <s v="-29382"/>
    <e v="#N/A"/>
    <n v="2022"/>
    <s v="2022-29382"/>
    <s v="2022-29382"/>
  </r>
  <r>
    <s v="No"/>
    <x v="650"/>
    <x v="30"/>
    <s v="V002188"/>
    <x v="1176"/>
    <s v="HDMH17-0972446"/>
    <x v="43"/>
    <n v="-2411503"/>
    <m/>
    <n v="31691"/>
    <s v="-31691"/>
    <e v="#N/A"/>
    <n v="2022"/>
    <s v="2022-31691"/>
    <s v="2022-31691"/>
  </r>
  <r>
    <s v="No"/>
    <x v="647"/>
    <x v="30"/>
    <s v="V002188"/>
    <x v="163"/>
    <s v="HDMH17-0971661"/>
    <x v="43"/>
    <n v="-753867"/>
    <m/>
    <n v="31518"/>
    <s v="-31518"/>
    <e v="#N/A"/>
    <n v="2022"/>
    <s v="2022-31518"/>
    <s v="2022-31518"/>
  </r>
  <r>
    <s v="No"/>
    <x v="650"/>
    <x v="30"/>
    <s v="V002188"/>
    <x v="1177"/>
    <s v="HDMH17-0972642"/>
    <x v="43"/>
    <n v="-2090695"/>
    <m/>
    <n v="31652"/>
    <s v="-31652"/>
    <e v="#N/A"/>
    <n v="2022"/>
    <s v="2022-31652"/>
    <s v="2022-31652"/>
  </r>
  <r>
    <s v="No"/>
    <x v="645"/>
    <x v="30"/>
    <s v="V002188"/>
    <x v="1178"/>
    <s v="HDMH17-0971407"/>
    <x v="43"/>
    <n v="-1349675"/>
    <m/>
    <n v="29696"/>
    <s v="-29696"/>
    <e v="#N/A"/>
    <n v="2022"/>
    <s v="2022-29696"/>
    <s v="2022-29696"/>
  </r>
  <r>
    <s v="No"/>
    <x v="651"/>
    <x v="30"/>
    <s v="V002188"/>
    <x v="1179"/>
    <s v="HDMH17-0973950"/>
    <x v="43"/>
    <n v="-1152705"/>
    <m/>
    <n v="34258"/>
    <s v="-34258"/>
    <e v="#N/A"/>
    <n v="2022"/>
    <s v="2022-34258"/>
    <s v="2022-34258"/>
  </r>
  <r>
    <s v="No"/>
    <x v="651"/>
    <x v="30"/>
    <s v="V002188"/>
    <x v="1180"/>
    <s v="HDMH17-0973954"/>
    <x v="43"/>
    <n v="-1053826"/>
    <m/>
    <n v="34279"/>
    <s v="-34279"/>
    <e v="#N/A"/>
    <n v="2022"/>
    <s v="2022-34279"/>
    <s v="2022-34279"/>
  </r>
  <r>
    <s v="No"/>
    <x v="652"/>
    <x v="30"/>
    <s v="V002188"/>
    <x v="1181"/>
    <s v="HDMH17-0971310"/>
    <x v="43"/>
    <n v="-1387080"/>
    <m/>
    <n v="29769"/>
    <s v="-29769"/>
    <e v="#N/A"/>
    <n v="2022"/>
    <s v="2022-29769"/>
    <s v="2022-29769"/>
  </r>
  <r>
    <s v="No"/>
    <x v="649"/>
    <x v="30"/>
    <s v="V002188"/>
    <x v="1182"/>
    <s v="HDMH17-0970863"/>
    <x v="43"/>
    <n v="-1436358"/>
    <m/>
    <n v="29710"/>
    <s v="-29710"/>
    <e v="#N/A"/>
    <n v="2022"/>
    <s v="2022-29710"/>
    <s v="2022-29710"/>
  </r>
  <r>
    <s v="No"/>
    <x v="648"/>
    <x v="30"/>
    <s v="V002188"/>
    <x v="1183"/>
    <s v="HDMH17-0974095"/>
    <x v="43"/>
    <n v="-1939325"/>
    <m/>
    <n v="34208"/>
    <s v="-34208"/>
    <e v="#N/A"/>
    <n v="2022"/>
    <s v="2022-34208"/>
    <s v="2022-34208"/>
  </r>
  <r>
    <s v="No"/>
    <x v="628"/>
    <x v="30"/>
    <s v="V002188"/>
    <x v="1184"/>
    <s v="HDMH17-0974067"/>
    <x v="43"/>
    <n v="-539741"/>
    <m/>
    <n v="24301"/>
    <s v="-24301"/>
    <e v="#N/A"/>
    <n v="2022"/>
    <s v="2022-24301"/>
    <s v="2022-24301"/>
  </r>
  <r>
    <s v="No"/>
    <x v="651"/>
    <x v="30"/>
    <s v="V002188"/>
    <x v="1185"/>
    <s v="HDMH17-0974198"/>
    <x v="43"/>
    <n v="-701856"/>
    <m/>
    <n v="34310"/>
    <s v="-34310"/>
    <e v="#N/A"/>
    <n v="2022"/>
    <s v="2022-34310"/>
    <s v="2022-34310"/>
  </r>
  <r>
    <s v="No"/>
    <x v="653"/>
    <x v="30"/>
    <s v="V002188"/>
    <x v="1186"/>
    <s v="HDMH17-0974609"/>
    <x v="43"/>
    <n v="-1259205"/>
    <m/>
    <n v="34983"/>
    <s v="-34983"/>
    <e v="#N/A"/>
    <n v="2022"/>
    <s v="2022-34983"/>
    <s v="2022-34983"/>
  </r>
  <r>
    <s v="No"/>
    <x v="653"/>
    <x v="30"/>
    <s v="V002188"/>
    <x v="1187"/>
    <s v="HDMH17-0974708"/>
    <x v="43"/>
    <n v="-1525364"/>
    <m/>
    <n v="35339"/>
    <s v="-35339"/>
    <e v="#N/A"/>
    <n v="2022"/>
    <s v="2022-35339"/>
    <s v="2022-35339"/>
  </r>
  <r>
    <s v="No"/>
    <x v="648"/>
    <x v="30"/>
    <s v="V002188"/>
    <x v="1188"/>
    <s v="HDMH17-0974569"/>
    <x v="43"/>
    <n v="-2238461"/>
    <m/>
    <n v="34209"/>
    <s v="-34209"/>
    <e v="#N/A"/>
    <n v="2022"/>
    <s v="2022-34209"/>
    <s v="2022-34209"/>
  </r>
  <r>
    <s v="No"/>
    <x v="654"/>
    <x v="30"/>
    <s v="V002188"/>
    <x v="1189"/>
    <s v="HDMH17-0975333"/>
    <x v="43"/>
    <n v="-2167588"/>
    <m/>
    <n v="36347"/>
    <s v="-36347"/>
    <e v="#N/A"/>
    <n v="2022"/>
    <s v="2022-36347"/>
    <s v="2022-36347"/>
  </r>
  <r>
    <s v="No"/>
    <x v="648"/>
    <x v="30"/>
    <s v="V002188"/>
    <x v="1190"/>
    <s v="HDMH17-0975148"/>
    <x v="43"/>
    <n v="-1820319"/>
    <m/>
    <n v="34211"/>
    <s v="-34211"/>
    <e v="#N/A"/>
    <n v="2022"/>
    <s v="2022-34211"/>
    <s v="2022-34211"/>
  </r>
  <r>
    <s v="No"/>
    <x v="654"/>
    <x v="30"/>
    <s v="V002188"/>
    <x v="1191"/>
    <s v="HDMH17-0975361"/>
    <x v="43"/>
    <n v="-1166807"/>
    <m/>
    <n v="36331"/>
    <s v="-36331"/>
    <e v="#N/A"/>
    <n v="2022"/>
    <s v="2022-36331"/>
    <s v="2022-36331"/>
  </r>
  <r>
    <s v="No"/>
    <x v="655"/>
    <x v="30"/>
    <s v="V002188"/>
    <x v="1192"/>
    <s v="HDMH17-0975887"/>
    <x v="43"/>
    <n v="-2554643"/>
    <m/>
    <n v="36429"/>
    <s v="-36429"/>
    <e v="#N/A"/>
    <n v="2022"/>
    <s v="2022-36429"/>
    <s v="2022-36429"/>
  </r>
  <r>
    <s v="No"/>
    <x v="655"/>
    <x v="30"/>
    <s v="V002188"/>
    <x v="1193"/>
    <s v="HDMH17-0977401"/>
    <x v="43"/>
    <n v="-1395131"/>
    <m/>
    <n v="36426"/>
    <s v="-36426"/>
    <e v="#N/A"/>
    <n v="2022"/>
    <s v="2022-36426"/>
    <s v="2022-36426"/>
  </r>
  <r>
    <s v="No"/>
    <x v="647"/>
    <x v="30"/>
    <s v="V002188"/>
    <x v="1194"/>
    <s v="HDMH17-0972709"/>
    <x v="43"/>
    <n v="-2429227"/>
    <m/>
    <n v="31621"/>
    <s v="-31621"/>
    <e v="#N/A"/>
    <n v="2022"/>
    <s v="2022-31621"/>
    <s v="2022-31621"/>
  </r>
  <r>
    <s v="No"/>
    <x v="653"/>
    <x v="30"/>
    <s v="V002188"/>
    <x v="1195"/>
    <s v="HDMH17-0974864"/>
    <x v="43"/>
    <n v="-2082595"/>
    <m/>
    <n v="35399"/>
    <s v="-35399"/>
    <e v="#N/A"/>
    <n v="2022"/>
    <s v="2022-35399"/>
    <s v="2022-35399"/>
  </r>
  <r>
    <s v="No"/>
    <x v="643"/>
    <x v="30"/>
    <s v="V002188"/>
    <x v="1196"/>
    <s v="HDMH17-0970732"/>
    <x v="43"/>
    <n v="-1880556"/>
    <m/>
    <n v="29473"/>
    <s v="-29473"/>
    <e v="#N/A"/>
    <n v="2022"/>
    <s v="2022-29473"/>
    <s v="2022-29473"/>
  </r>
  <r>
    <s v="No"/>
    <x v="653"/>
    <x v="30"/>
    <s v="V002188"/>
    <x v="1197"/>
    <s v="HDMH17-0975605"/>
    <x v="43"/>
    <n v="-1314508"/>
    <m/>
    <n v="34869"/>
    <s v="-34869"/>
    <e v="#N/A"/>
    <n v="2022"/>
    <s v="2022-34869"/>
    <s v="2022-34869"/>
  </r>
  <r>
    <s v="No"/>
    <x v="656"/>
    <x v="30"/>
    <s v="V002188"/>
    <x v="1198"/>
    <s v="DCAP17-0070028"/>
    <x v="43"/>
    <n v="517311"/>
    <m/>
    <n v="517311"/>
    <s v="-517311"/>
    <e v="#N/A"/>
    <n v="2022"/>
    <s v="2022-517311"/>
    <s v="2022-517311"/>
  </r>
  <r>
    <s v="No"/>
    <x v="648"/>
    <x v="30"/>
    <s v="V002188"/>
    <x v="1199"/>
    <s v="DCAP17-0070250"/>
    <x v="43"/>
    <n v="317560"/>
    <m/>
    <n v="317560"/>
    <s v="-317560"/>
    <e v="#N/A"/>
    <n v="2022"/>
    <s v="2022-317560"/>
    <s v="2022-317560"/>
  </r>
  <r>
    <s v="No"/>
    <x v="657"/>
    <x v="30"/>
    <s v="V002188"/>
    <x v="1200"/>
    <s v="HDMH17-0976832"/>
    <x v="44"/>
    <n v="-1075939"/>
    <m/>
    <n v="37159"/>
    <s v="-37159"/>
    <e v="#N/A"/>
    <n v="2022"/>
    <s v="2022-37159"/>
    <s v="2022-37159"/>
  </r>
  <r>
    <s v="No"/>
    <x v="657"/>
    <x v="30"/>
    <s v="V002188"/>
    <x v="1201"/>
    <s v="HDMH17-0976941"/>
    <x v="44"/>
    <n v="-1702466"/>
    <m/>
    <n v="37169"/>
    <s v="-37169"/>
    <e v="#N/A"/>
    <n v="2022"/>
    <s v="2022-37169"/>
    <s v="2022-37169"/>
  </r>
  <r>
    <s v="No"/>
    <x v="657"/>
    <x v="30"/>
    <s v="V002188"/>
    <x v="1202"/>
    <s v="HDMH17-0977371"/>
    <x v="44"/>
    <n v="-2046973"/>
    <m/>
    <n v="37170"/>
    <s v="-37170"/>
    <e v="#N/A"/>
    <n v="2022"/>
    <s v="2022-37170"/>
    <s v="2022-37170"/>
  </r>
  <r>
    <s v="No"/>
    <x v="658"/>
    <x v="30"/>
    <s v="V002188"/>
    <x v="1203"/>
    <s v="HDMH17-0977978"/>
    <x v="44"/>
    <n v="-1152705"/>
    <m/>
    <n v="37370"/>
    <s v="-37370"/>
    <e v="#N/A"/>
    <n v="2022"/>
    <s v="2022-37370"/>
    <s v="2022-37370"/>
  </r>
  <r>
    <s v="No"/>
    <x v="659"/>
    <x v="30"/>
    <s v="V002188"/>
    <x v="1204"/>
    <s v="HDMH17-0978793"/>
    <x v="44"/>
    <n v="-447120"/>
    <m/>
    <n v="39085"/>
    <s v="-39085"/>
    <e v="#N/A"/>
    <n v="2022"/>
    <s v="2022-39085"/>
    <s v="2022-39085"/>
  </r>
  <r>
    <s v="No"/>
    <x v="660"/>
    <x v="30"/>
    <s v="V002188"/>
    <x v="1205"/>
    <s v="HDMH17-0977935"/>
    <x v="44"/>
    <n v="-1587192"/>
    <m/>
    <n v="37204"/>
    <s v="-37204"/>
    <e v="#N/A"/>
    <n v="2022"/>
    <s v="2022-37204"/>
    <s v="2022-37204"/>
  </r>
  <r>
    <s v="No"/>
    <x v="658"/>
    <x v="30"/>
    <s v="V002188"/>
    <x v="1206"/>
    <s v="HDMH17-0978053"/>
    <x v="44"/>
    <n v="-977427"/>
    <m/>
    <n v="37371"/>
    <s v="-37371"/>
    <e v="#N/A"/>
    <n v="2022"/>
    <s v="2022-37371"/>
    <s v="2022-37371"/>
  </r>
  <r>
    <s v="No"/>
    <x v="661"/>
    <x v="30"/>
    <s v="V002188"/>
    <x v="1207"/>
    <s v="HDMH17-0978370"/>
    <x v="44"/>
    <n v="-1484448"/>
    <m/>
    <n v="38438"/>
    <s v="-38438"/>
    <e v="#N/A"/>
    <n v="2022"/>
    <s v="2022-38438"/>
    <s v="2022-38438"/>
  </r>
  <r>
    <s v="No"/>
    <x v="662"/>
    <x v="30"/>
    <s v="V002188"/>
    <x v="1208"/>
    <s v="HDMH17-0980037"/>
    <x v="44"/>
    <n v="-539741"/>
    <m/>
    <n v="40246"/>
    <s v="-40246"/>
    <e v="#N/A"/>
    <n v="2022"/>
    <s v="2022-40246"/>
    <s v="2022-40246"/>
  </r>
  <r>
    <s v="No"/>
    <x v="663"/>
    <x v="30"/>
    <s v="V002188"/>
    <x v="1209"/>
    <s v="HDMH17-0979174"/>
    <x v="44"/>
    <n v="-1293609"/>
    <m/>
    <n v="39896"/>
    <s v="-39896"/>
    <e v="#N/A"/>
    <n v="2022"/>
    <s v="2022-39896"/>
    <s v="2022-39896"/>
  </r>
  <r>
    <s v="No"/>
    <x v="660"/>
    <x v="30"/>
    <s v="V002188"/>
    <x v="1210"/>
    <s v="HDMH17-0977480"/>
    <x v="44"/>
    <n v="-863972"/>
    <m/>
    <n v="37206"/>
    <s v="-37206"/>
    <e v="#N/A"/>
    <n v="2022"/>
    <s v="2022-37206"/>
    <s v="2022-37206"/>
  </r>
  <r>
    <s v="No"/>
    <x v="655"/>
    <x v="30"/>
    <s v="V002188"/>
    <x v="1211"/>
    <s v="HDMH17-0977253"/>
    <x v="44"/>
    <n v="-1436999"/>
    <m/>
    <n v="36418"/>
    <s v="-36418"/>
    <e v="#N/A"/>
    <n v="2022"/>
    <s v="2022-36418"/>
    <s v="2022-36418"/>
  </r>
  <r>
    <s v="No"/>
    <x v="660"/>
    <x v="30"/>
    <s v="V002188"/>
    <x v="1212"/>
    <s v="HDMH17-0978123"/>
    <x v="44"/>
    <n v="-2395360"/>
    <m/>
    <n v="37194"/>
    <s v="-37194"/>
    <e v="#N/A"/>
    <n v="2022"/>
    <s v="2022-37194"/>
    <s v="2022-37194"/>
  </r>
  <r>
    <s v="No"/>
    <x v="661"/>
    <x v="30"/>
    <s v="V002188"/>
    <x v="1213"/>
    <s v="HDMH17-0978695"/>
    <x v="44"/>
    <n v="-2434157"/>
    <m/>
    <n v="38468"/>
    <s v="-38468"/>
    <e v="#N/A"/>
    <n v="2022"/>
    <s v="2022-38468"/>
    <s v="2022-38468"/>
  </r>
  <r>
    <s v="No"/>
    <x v="662"/>
    <x v="30"/>
    <s v="V002188"/>
    <x v="1214"/>
    <s v="HDMH17-0980525"/>
    <x v="44"/>
    <n v="-1384262"/>
    <m/>
    <n v="40248"/>
    <s v="-40248"/>
    <e v="#N/A"/>
    <n v="2022"/>
    <s v="2022-40248"/>
    <s v="2022-40248"/>
  </r>
  <r>
    <s v="No"/>
    <x v="664"/>
    <x v="30"/>
    <s v="V002188"/>
    <x v="1215"/>
    <s v="HDMH17-0980599"/>
    <x v="44"/>
    <n v="-2456368"/>
    <m/>
    <n v="41702"/>
    <s v="-41702"/>
    <e v="#N/A"/>
    <n v="2022"/>
    <s v="2022-41702"/>
    <s v="2022-41702"/>
  </r>
  <r>
    <s v="No"/>
    <x v="665"/>
    <x v="30"/>
    <s v="V002188"/>
    <x v="1216"/>
    <s v="HDMH17-0981590"/>
    <x v="44"/>
    <n v="-935290"/>
    <m/>
    <n v="42385"/>
    <s v="-42385"/>
    <e v="#N/A"/>
    <n v="2022"/>
    <s v="2022-42385"/>
    <s v="2022-42385"/>
  </r>
  <r>
    <s v="No"/>
    <x v="666"/>
    <x v="30"/>
    <s v="V002188"/>
    <x v="1217"/>
    <s v="HDMH17-0981634"/>
    <x v="44"/>
    <n v="-539742"/>
    <m/>
    <n v="42444"/>
    <s v="-42444"/>
    <e v="#N/A"/>
    <n v="2022"/>
    <s v="2022-42444"/>
    <s v="2022-42444"/>
  </r>
  <r>
    <s v="No"/>
    <x v="667"/>
    <x v="30"/>
    <s v="V002188"/>
    <x v="1218"/>
    <s v="HDMH17-0981218"/>
    <x v="44"/>
    <n v="-1530844"/>
    <m/>
    <n v="42313"/>
    <s v="-42313"/>
    <e v="#N/A"/>
    <n v="2022"/>
    <s v="2022-42313"/>
    <s v="2022-42313"/>
  </r>
  <r>
    <s v="No"/>
    <x v="667"/>
    <x v="30"/>
    <s v="V002188"/>
    <x v="1219"/>
    <s v="HDMH17-0981062"/>
    <x v="44"/>
    <n v="-1386323"/>
    <m/>
    <n v="42302"/>
    <s v="-42302"/>
    <e v="#N/A"/>
    <n v="2022"/>
    <s v="2022-42302"/>
    <s v="2022-42302"/>
  </r>
  <r>
    <s v="No"/>
    <x v="666"/>
    <x v="30"/>
    <s v="V002188"/>
    <x v="1220"/>
    <s v="HDMH17-0982356"/>
    <x v="44"/>
    <n v="-1349675"/>
    <m/>
    <n v="42457"/>
    <s v="-42457"/>
    <e v="#N/A"/>
    <n v="2022"/>
    <s v="2022-42457"/>
    <s v="2022-42457"/>
  </r>
  <r>
    <s v="No"/>
    <x v="666"/>
    <x v="30"/>
    <s v="V002188"/>
    <x v="1221"/>
    <s v="HDMH17-0982440"/>
    <x v="44"/>
    <n v="-763302"/>
    <m/>
    <n v="42460"/>
    <s v="-42460"/>
    <e v="#N/A"/>
    <n v="2022"/>
    <s v="2022-42460"/>
    <s v="2022-42460"/>
  </r>
  <r>
    <s v="No"/>
    <x v="668"/>
    <x v="30"/>
    <s v="V002188"/>
    <x v="1222"/>
    <s v="HDMH17-0980922"/>
    <x v="44"/>
    <n v="-1505422"/>
    <m/>
    <n v="42052"/>
    <s v="-42052"/>
    <e v="#N/A"/>
    <n v="2022"/>
    <s v="2022-42052"/>
    <s v="2022-42052"/>
  </r>
  <r>
    <s v="No"/>
    <x v="669"/>
    <x v="30"/>
    <s v="V002188"/>
    <x v="1223"/>
    <s v="HDMH17-0983447"/>
    <x v="44"/>
    <n v="-388614"/>
    <m/>
    <n v="44298"/>
    <s v="-44298"/>
    <e v="#N/A"/>
    <n v="2022"/>
    <s v="2022-44298"/>
    <s v="2022-44298"/>
  </r>
  <r>
    <s v="No"/>
    <x v="669"/>
    <x v="30"/>
    <s v="V002188"/>
    <x v="1224"/>
    <s v="HDMH17-0983223"/>
    <x v="44"/>
    <n v="-1661320"/>
    <m/>
    <n v="44269"/>
    <s v="-44269"/>
    <e v="#N/A"/>
    <n v="2022"/>
    <s v="2022-44269"/>
    <s v="2022-44269"/>
  </r>
  <r>
    <s v="No"/>
    <x v="670"/>
    <x v="30"/>
    <s v="V002188"/>
    <x v="1225"/>
    <s v="HDMH17-0984205"/>
    <x v="44"/>
    <n v="-2924776"/>
    <m/>
    <n v="45527"/>
    <s v="-45527"/>
    <e v="#N/A"/>
    <n v="2022"/>
    <s v="2022-45527"/>
    <s v="2022-45527"/>
  </r>
  <r>
    <s v="No"/>
    <x v="669"/>
    <x v="30"/>
    <s v="V002188"/>
    <x v="1226"/>
    <s v="HDMH17-0983825"/>
    <x v="44"/>
    <n v="-2121336"/>
    <m/>
    <n v="44289"/>
    <s v="-44289"/>
    <e v="#N/A"/>
    <n v="2022"/>
    <s v="2022-44289"/>
    <s v="2022-44289"/>
  </r>
  <r>
    <s v="No"/>
    <x v="669"/>
    <x v="30"/>
    <s v="V002188"/>
    <x v="1227"/>
    <s v="HDMH17-0983522"/>
    <x v="44"/>
    <n v="-743473"/>
    <m/>
    <n v="44297"/>
    <s v="-44297"/>
    <e v="#N/A"/>
    <n v="2022"/>
    <s v="2022-44297"/>
    <s v="2022-44297"/>
  </r>
  <r>
    <s v="No"/>
    <x v="671"/>
    <x v="30"/>
    <s v="V002188"/>
    <x v="1228"/>
    <s v="HDMH17-0983905"/>
    <x v="44"/>
    <n v="-1426524"/>
    <m/>
    <n v="44139"/>
    <s v="-44139"/>
    <e v="#N/A"/>
    <n v="2022"/>
    <s v="2022-44139"/>
    <s v="2022-44139"/>
  </r>
  <r>
    <s v="No"/>
    <x v="670"/>
    <x v="30"/>
    <s v="V002188"/>
    <x v="1229"/>
    <s v="HDMH17-0985284"/>
    <x v="44"/>
    <n v="-2839182"/>
    <m/>
    <n v="45528"/>
    <s v="-45528"/>
    <e v="#N/A"/>
    <n v="2022"/>
    <s v="2022-45528"/>
    <s v="2022-45528"/>
  </r>
  <r>
    <s v="No"/>
    <x v="672"/>
    <x v="30"/>
    <s v="V002188"/>
    <x v="1230"/>
    <s v="HDMH17-0979671"/>
    <x v="44"/>
    <n v="-2390497"/>
    <m/>
    <n v="40165"/>
    <s v="-40165"/>
    <e v="#N/A"/>
    <n v="2022"/>
    <s v="2022-40165"/>
    <s v="2022-40165"/>
  </r>
  <r>
    <s v="No"/>
    <x v="660"/>
    <x v="30"/>
    <s v="V002188"/>
    <x v="1231"/>
    <s v="HDMH17-0978486"/>
    <x v="44"/>
    <n v="-1323368"/>
    <m/>
    <n v="37283"/>
    <s v="-37283"/>
    <e v="#N/A"/>
    <n v="2022"/>
    <s v="2022-37283"/>
    <s v="2022-37283"/>
  </r>
  <r>
    <s v="No"/>
    <x v="669"/>
    <x v="30"/>
    <s v="V002188"/>
    <x v="1232"/>
    <s v="HDMH17-0983767"/>
    <x v="44"/>
    <n v="-2349874"/>
    <m/>
    <n v="44288"/>
    <s v="-44288"/>
    <e v="#N/A"/>
    <n v="2022"/>
    <s v="2022-44288"/>
    <s v="2022-44288"/>
  </r>
  <r>
    <s v="No"/>
    <x v="666"/>
    <x v="30"/>
    <s v="V002188"/>
    <x v="1233"/>
    <s v="HDMH17-0981756"/>
    <x v="44"/>
    <n v="-2158968"/>
    <m/>
    <n v="42447"/>
    <s v="-42447"/>
    <e v="#N/A"/>
    <n v="2022"/>
    <s v="2022-42447"/>
    <s v="2022-42447"/>
  </r>
  <r>
    <s v="No"/>
    <x v="666"/>
    <x v="30"/>
    <s v="V002188"/>
    <x v="1234"/>
    <s v="DCAP17-0070714"/>
    <x v="44"/>
    <n v="254513"/>
    <m/>
    <n v="254513"/>
    <s v="-254513"/>
    <e v="#N/A"/>
    <n v="2022"/>
    <s v="2022-254513"/>
    <s v="2022-254513"/>
  </r>
  <r>
    <s v="No"/>
    <x v="667"/>
    <x v="30"/>
    <s v="V002188"/>
    <x v="1235"/>
    <s v="DCAP17-0070663"/>
    <x v="44"/>
    <n v="825330"/>
    <m/>
    <n v="825330"/>
    <s v="-825330"/>
    <e v="#N/A"/>
    <n v="2022"/>
    <s v="2022-825330"/>
    <s v="2022-825330"/>
  </r>
  <r>
    <s v="No"/>
    <x v="673"/>
    <x v="31"/>
    <s v="V002188"/>
    <x v="1236"/>
    <s v="HDMH17-0985157"/>
    <x v="45"/>
    <n v="-1179699"/>
    <m/>
    <n v="45734"/>
    <s v="-45734"/>
    <e v="#N/A"/>
    <n v="2022"/>
    <s v="2022-45734"/>
    <s v="2022-45734"/>
  </r>
  <r>
    <s v="No"/>
    <x v="673"/>
    <x v="31"/>
    <s v="V002188"/>
    <x v="1237"/>
    <s v="HDMH17-0985158"/>
    <x v="45"/>
    <n v="-680075"/>
    <m/>
    <n v="45752"/>
    <s v="-45752"/>
    <e v="#N/A"/>
    <n v="2022"/>
    <s v="2022-45752"/>
    <s v="2022-45752"/>
  </r>
  <r>
    <s v="No"/>
    <x v="673"/>
    <x v="31"/>
    <s v="V002188"/>
    <x v="1238"/>
    <s v="HDMH17-0985161"/>
    <x v="45"/>
    <n v="-582921"/>
    <m/>
    <n v="45758"/>
    <s v="-45758"/>
    <e v="#N/A"/>
    <n v="2022"/>
    <s v="2022-45758"/>
    <s v="2022-45758"/>
  </r>
  <r>
    <s v="No"/>
    <x v="673"/>
    <x v="31"/>
    <s v="V002188"/>
    <x v="1239"/>
    <s v="HDMH17-0985566"/>
    <x v="45"/>
    <n v="-582921"/>
    <m/>
    <n v="45759"/>
    <s v="-45759"/>
    <e v="#N/A"/>
    <n v="2022"/>
    <s v="2022-45759"/>
    <s v="2022-45759"/>
  </r>
  <r>
    <s v="No"/>
    <x v="673"/>
    <x v="31"/>
    <s v="V002188"/>
    <x v="1240"/>
    <s v="HDMH17-0985225"/>
    <x v="45"/>
    <n v="-1199517"/>
    <m/>
    <n v="45750"/>
    <s v="-45750"/>
    <e v="#N/A"/>
    <n v="2022"/>
    <s v="2022-45750"/>
    <s v="2022-45750"/>
  </r>
  <r>
    <s v="No"/>
    <x v="674"/>
    <x v="31"/>
    <s v="V002188"/>
    <x v="1241"/>
    <s v="HDMH17-0986132"/>
    <x v="45"/>
    <n v="-1747149"/>
    <m/>
    <n v="46603"/>
    <s v="-46603"/>
    <e v="#N/A"/>
    <n v="2022"/>
    <s v="2022-46603"/>
    <s v="2022-46603"/>
  </r>
  <r>
    <s v="No"/>
    <x v="674"/>
    <x v="31"/>
    <s v="V002188"/>
    <x v="1242"/>
    <s v="HDMH17-0986245"/>
    <x v="45"/>
    <n v="-1431059"/>
    <m/>
    <n v="46577"/>
    <s v="-46577"/>
    <e v="#N/A"/>
    <n v="2022"/>
    <s v="2022-46577"/>
    <s v="2022-46577"/>
  </r>
  <r>
    <s v="No"/>
    <x v="675"/>
    <x v="31"/>
    <s v="V002188"/>
    <x v="1243"/>
    <s v="HDMH17-0984652"/>
    <x v="45"/>
    <n v="-870950"/>
    <m/>
    <n v="45701"/>
    <s v="-45701"/>
    <e v="#N/A"/>
    <n v="2022"/>
    <s v="2022-45701"/>
    <s v="2022-45701"/>
  </r>
  <r>
    <s v="No"/>
    <x v="676"/>
    <x v="31"/>
    <s v="V002188"/>
    <x v="1244"/>
    <s v="HDMH17-0986122"/>
    <x v="45"/>
    <n v="-1399785"/>
    <m/>
    <n v="46137"/>
    <s v="-46137"/>
    <e v="#N/A"/>
    <n v="2022"/>
    <s v="2022-46137"/>
    <s v="2022-46137"/>
  </r>
  <r>
    <s v="No"/>
    <x v="673"/>
    <x v="31"/>
    <s v="V002188"/>
    <x v="1245"/>
    <s v="HDMH17-0984938"/>
    <x v="45"/>
    <n v="-485768"/>
    <m/>
    <n v="45751"/>
    <s v="-45751"/>
    <e v="#N/A"/>
    <n v="2022"/>
    <s v="2022-45751"/>
    <s v="2022-45751"/>
  </r>
  <r>
    <s v="No"/>
    <x v="673"/>
    <x v="31"/>
    <s v="V002188"/>
    <x v="1246"/>
    <s v="HDMH17-0985491"/>
    <x v="45"/>
    <n v="-680075"/>
    <m/>
    <n v="45757"/>
    <s v="-45757"/>
    <e v="#N/A"/>
    <n v="2022"/>
    <s v="2022-45757"/>
    <s v="2022-45757"/>
  </r>
  <r>
    <s v="No"/>
    <x v="673"/>
    <x v="31"/>
    <s v="V002188"/>
    <x v="1247"/>
    <s v="HDMH17-0985681"/>
    <x v="45"/>
    <n v="-485768"/>
    <m/>
    <n v="45760"/>
    <s v="-45760"/>
    <e v="#N/A"/>
    <n v="2022"/>
    <s v="2022-45760"/>
    <s v="2022-45760"/>
  </r>
  <r>
    <s v="No"/>
    <x v="675"/>
    <x v="31"/>
    <s v="V002188"/>
    <x v="1248"/>
    <s v="HDMH17-0985262"/>
    <x v="45"/>
    <n v="-1263346"/>
    <m/>
    <n v="45652"/>
    <s v="-45652"/>
    <e v="#N/A"/>
    <n v="2022"/>
    <s v="2022-45652"/>
    <s v="2022-45652"/>
  </r>
  <r>
    <s v="No"/>
    <x v="677"/>
    <x v="31"/>
    <s v="V002188"/>
    <x v="1249"/>
    <s v="HDMH17-0985581"/>
    <x v="45"/>
    <n v="-388614"/>
    <m/>
    <n v="45824"/>
    <s v="-45824"/>
    <e v="#N/A"/>
    <n v="2022"/>
    <s v="2022-45824"/>
    <s v="2022-45824"/>
  </r>
  <r>
    <s v="No"/>
    <x v="677"/>
    <x v="31"/>
    <s v="V002188"/>
    <x v="1250"/>
    <s v="HDMH17-0985607"/>
    <x v="45"/>
    <n v="-485768"/>
    <m/>
    <n v="45825"/>
    <s v="-45825"/>
    <e v="#N/A"/>
    <n v="2022"/>
    <s v="2022-45825"/>
    <s v="2022-45825"/>
  </r>
  <r>
    <s v="No"/>
    <x v="678"/>
    <x v="31"/>
    <s v="V002188"/>
    <x v="1251"/>
    <s v="HDMH17-0986513"/>
    <x v="45"/>
    <n v="-1551970"/>
    <m/>
    <n v="46927"/>
    <s v="-46927"/>
    <e v="#N/A"/>
    <n v="2022"/>
    <s v="2022-46927"/>
    <s v="2022-46927"/>
  </r>
  <r>
    <s v="No"/>
    <x v="677"/>
    <x v="31"/>
    <s v="V002188"/>
    <x v="1252"/>
    <s v="HDMH17-0986906"/>
    <x v="45"/>
    <n v="-388614"/>
    <m/>
    <n v="45793"/>
    <s v="-45793"/>
    <e v="#N/A"/>
    <n v="2022"/>
    <s v="2022-45793"/>
    <s v="2022-45793"/>
  </r>
  <r>
    <s v="No"/>
    <x v="679"/>
    <x v="31"/>
    <s v="V002188"/>
    <x v="1253"/>
    <s v="HDMH17-0986458"/>
    <x v="45"/>
    <n v="-1277253"/>
    <m/>
    <n v="46916"/>
    <s v="-46916"/>
    <e v="#N/A"/>
    <n v="2022"/>
    <s v="2022-46916"/>
    <s v="2022-46916"/>
  </r>
  <r>
    <s v="No"/>
    <x v="674"/>
    <x v="31"/>
    <s v="V002188"/>
    <x v="1254"/>
    <s v="HDMH17-0987170"/>
    <x v="45"/>
    <n v="-1336602"/>
    <m/>
    <n v="46596"/>
    <s v="-46596"/>
    <e v="#N/A"/>
    <n v="2022"/>
    <s v="2022-46596"/>
    <s v="2022-46596"/>
  </r>
  <r>
    <s v="No"/>
    <x v="680"/>
    <x v="31"/>
    <s v="V002188"/>
    <x v="1255"/>
    <s v="HDMH17-0988691"/>
    <x v="45"/>
    <n v="-1622400"/>
    <m/>
    <n v="47829"/>
    <s v="-47829"/>
    <e v="#N/A"/>
    <n v="2022"/>
    <s v="2022-47829"/>
    <s v="2022-47829"/>
  </r>
  <r>
    <s v="No"/>
    <x v="681"/>
    <x v="31"/>
    <s v="V002188"/>
    <x v="1256"/>
    <s v="HDMH17-0988908"/>
    <x v="45"/>
    <n v="-2159963"/>
    <m/>
    <n v="48038"/>
    <s v="-48038"/>
    <e v="#N/A"/>
    <n v="2022"/>
    <s v="2022-48038"/>
    <s v="2022-48038"/>
  </r>
  <r>
    <s v="No"/>
    <x v="682"/>
    <x v="31"/>
    <s v="V002188"/>
    <x v="1257"/>
    <s v="HDMH17-0989330"/>
    <x v="45"/>
    <n v="-816863"/>
    <m/>
    <n v="47729"/>
    <s v="-47729"/>
    <e v="#N/A"/>
    <n v="2022"/>
    <s v="2022-47729"/>
    <s v="2022-47729"/>
  </r>
  <r>
    <s v="No"/>
    <x v="683"/>
    <x v="31"/>
    <s v="V002188"/>
    <x v="1258"/>
    <s v="HDMH17-0990368"/>
    <x v="45"/>
    <n v="-539742"/>
    <m/>
    <n v="48869"/>
    <s v="-48869"/>
    <e v="#N/A"/>
    <n v="2022"/>
    <s v="2022-48869"/>
    <s v="2022-48869"/>
  </r>
  <r>
    <s v="No"/>
    <x v="684"/>
    <x v="31"/>
    <s v="V002188"/>
    <x v="1259"/>
    <s v="HDMH17-0987594"/>
    <x v="45"/>
    <n v="-1240248"/>
    <m/>
    <n v="47109"/>
    <s v="-47109"/>
    <e v="#N/A"/>
    <n v="2022"/>
    <s v="2022-47109"/>
    <s v="2022-47109"/>
  </r>
  <r>
    <s v="No"/>
    <x v="685"/>
    <x v="31"/>
    <s v="V002188"/>
    <x v="1260"/>
    <s v="HDMH17-0989635"/>
    <x v="45"/>
    <n v="-1270506"/>
    <m/>
    <n v="48676"/>
    <s v="-48676"/>
    <e v="#N/A"/>
    <n v="2022"/>
    <s v="2022-48676"/>
    <s v="2022-48676"/>
  </r>
  <r>
    <s v="No"/>
    <x v="686"/>
    <x v="31"/>
    <s v="V002188"/>
    <x v="1261"/>
    <s v="HDMH17-0988138"/>
    <x v="45"/>
    <n v="-485768"/>
    <m/>
    <n v="47758"/>
    <s v="-47758"/>
    <e v="#N/A"/>
    <n v="2022"/>
    <s v="2022-47758"/>
    <s v="2022-47758"/>
  </r>
  <r>
    <s v="No"/>
    <x v="680"/>
    <x v="31"/>
    <s v="V002188"/>
    <x v="1262"/>
    <s v="HDMH17-0988706"/>
    <x v="45"/>
    <n v="-2196232"/>
    <m/>
    <n v="47831"/>
    <s v="-47831"/>
    <e v="#N/A"/>
    <n v="2022"/>
    <s v="2022-47831"/>
    <s v="2022-47831"/>
  </r>
  <r>
    <s v="No"/>
    <x v="681"/>
    <x v="31"/>
    <s v="V002188"/>
    <x v="1263"/>
    <s v="HDMH17-0989760"/>
    <x v="45"/>
    <n v="-1264582"/>
    <m/>
    <n v="47892"/>
    <s v="-47892"/>
    <e v="#N/A"/>
    <n v="2022"/>
    <s v="2022-47892"/>
    <s v="2022-47892"/>
  </r>
  <r>
    <s v="No"/>
    <x v="687"/>
    <x v="31"/>
    <s v="V002188"/>
    <x v="1264"/>
    <s v="HDMH17-0990722"/>
    <x v="45"/>
    <n v="-957634"/>
    <m/>
    <n v="48920"/>
    <s v="-48920"/>
    <e v="#N/A"/>
    <n v="2022"/>
    <s v="2022-48920"/>
    <s v="2022-48920"/>
  </r>
  <r>
    <s v="No"/>
    <x v="680"/>
    <x v="31"/>
    <s v="V002188"/>
    <x v="1265"/>
    <s v="HDMH17-0988889"/>
    <x v="45"/>
    <n v="-993155"/>
    <m/>
    <n v="47830"/>
    <s v="-47830"/>
    <e v="#N/A"/>
    <n v="2022"/>
    <s v="2022-47830"/>
    <s v="2022-47830"/>
  </r>
  <r>
    <s v="No"/>
    <x v="688"/>
    <x v="31"/>
    <s v="V002188"/>
    <x v="1266"/>
    <s v="HDMH17-0990035"/>
    <x v="45"/>
    <n v="-731230"/>
    <m/>
    <n v="48746"/>
    <s v="-48746"/>
    <e v="#N/A"/>
    <n v="2022"/>
    <s v="2022-48746"/>
    <s v="2022-48746"/>
  </r>
  <r>
    <s v="No"/>
    <x v="681"/>
    <x v="31"/>
    <s v="V002188"/>
    <x v="1267"/>
    <s v="HDMH17-0988919"/>
    <x v="45"/>
    <n v="-1634252"/>
    <m/>
    <n v="47996"/>
    <s v="-47996"/>
    <e v="#N/A"/>
    <n v="2022"/>
    <s v="2022-47996"/>
    <s v="2022-47996"/>
  </r>
  <r>
    <s v="No"/>
    <x v="689"/>
    <x v="31"/>
    <s v="V002188"/>
    <x v="1268"/>
    <s v="HDMH17-0988833"/>
    <x v="45"/>
    <n v="-590364"/>
    <m/>
    <n v="48064"/>
    <s v="-48064"/>
    <e v="#N/A"/>
    <n v="2022"/>
    <s v="2022-48064"/>
    <s v="2022-48064"/>
  </r>
  <r>
    <s v="No"/>
    <x v="690"/>
    <x v="31"/>
    <s v="V002188"/>
    <x v="1269"/>
    <s v="HDMH17-0989116"/>
    <x v="45"/>
    <n v="-428249"/>
    <m/>
    <n v="48515"/>
    <s v="-48515"/>
    <e v="#N/A"/>
    <n v="2022"/>
    <s v="2022-48515"/>
    <s v="2022-48515"/>
  </r>
  <r>
    <s v="No"/>
    <x v="688"/>
    <x v="31"/>
    <s v="V002188"/>
    <x v="1270"/>
    <s v="HDMH17-0989723"/>
    <x v="45"/>
    <n v="-1044756"/>
    <m/>
    <n v="48729"/>
    <s v="-48729"/>
    <e v="#N/A"/>
    <n v="2022"/>
    <s v="2022-48729"/>
    <s v="2022-48729"/>
  </r>
  <r>
    <s v="No"/>
    <x v="691"/>
    <x v="31"/>
    <s v="V002188"/>
    <x v="1271"/>
    <s v="HDMH17-0991303"/>
    <x v="45"/>
    <n v="-1378620"/>
    <m/>
    <n v="49335"/>
    <s v="-49335"/>
    <e v="#N/A"/>
    <n v="2022"/>
    <s v="2022-49335"/>
    <s v="2022-49335"/>
  </r>
  <r>
    <s v="No"/>
    <x v="692"/>
    <x v="31"/>
    <s v="V002188"/>
    <x v="1272"/>
    <s v="HDMH17-0991571"/>
    <x v="45"/>
    <n v="-1410692"/>
    <m/>
    <n v="49492"/>
    <s v="-49492"/>
    <e v="#N/A"/>
    <n v="2022"/>
    <s v="2022-49492"/>
    <s v="2022-49492"/>
  </r>
  <r>
    <s v="No"/>
    <x v="693"/>
    <x v="31"/>
    <s v="V002188"/>
    <x v="1273"/>
    <s v="HDMH17-0991820"/>
    <x v="45"/>
    <n v="-2072639"/>
    <m/>
    <n v="49390"/>
    <s v="-49390"/>
    <e v="#N/A"/>
    <n v="2022"/>
    <s v="2022-49390"/>
    <s v="2022-49390"/>
  </r>
  <r>
    <s v="No"/>
    <x v="673"/>
    <x v="31"/>
    <s v="V002188"/>
    <x v="1274"/>
    <s v="HDMH17-0986267"/>
    <x v="45"/>
    <n v="-485768"/>
    <m/>
    <n v="45763"/>
    <s v="-45763"/>
    <e v="#N/A"/>
    <n v="2022"/>
    <s v="2022-45763"/>
    <s v="2022-45763"/>
  </r>
  <r>
    <s v="No"/>
    <x v="682"/>
    <x v="31"/>
    <s v="V002188"/>
    <x v="1275"/>
    <s v="HDMH17-0988948"/>
    <x v="45"/>
    <n v="-1478923"/>
    <m/>
    <n v="47707"/>
    <s v="-47707"/>
    <e v="#N/A"/>
    <n v="2022"/>
    <s v="2022-47707"/>
    <s v="2022-47707"/>
  </r>
  <r>
    <s v="No"/>
    <x v="677"/>
    <x v="31"/>
    <s v="V002188"/>
    <x v="1276"/>
    <s v="HDMH17-0985457"/>
    <x v="45"/>
    <n v="-1456031"/>
    <m/>
    <n v="45810"/>
    <s v="-45810"/>
    <e v="#N/A"/>
    <n v="2022"/>
    <s v="2022-45810"/>
    <s v="2022-45810"/>
  </r>
  <r>
    <s v="No"/>
    <x v="688"/>
    <x v="31"/>
    <s v="V002188"/>
    <x v="1277"/>
    <s v="HDMH17-0989729"/>
    <x v="45"/>
    <n v="-1380541"/>
    <m/>
    <n v="48725"/>
    <s v="-48725"/>
    <e v="#N/A"/>
    <n v="2022"/>
    <s v="2022-48725"/>
    <s v="2022-487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B54E09-1030-49D5-AC0B-D2A05867BD05}" name="PivotTable1" cacheId="0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compact="0" compactData="0" multipleFieldFilters="0">
  <location ref="A1:D1294" firstHeaderRow="1" firstDataRow="1" firstDataCol="3"/>
  <pivotFields count="1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94">
        <item x="492"/>
        <item x="423"/>
        <item x="409"/>
        <item x="406"/>
        <item x="422"/>
        <item x="407"/>
        <item x="410"/>
        <item x="408"/>
        <item x="415"/>
        <item x="413"/>
        <item x="412"/>
        <item x="416"/>
        <item x="414"/>
        <item x="411"/>
        <item x="418"/>
        <item x="420"/>
        <item x="419"/>
        <item x="421"/>
        <item x="417"/>
        <item x="425"/>
        <item x="426"/>
        <item x="460"/>
        <item x="424"/>
        <item x="427"/>
        <item x="428"/>
        <item x="429"/>
        <item x="430"/>
        <item x="433"/>
        <item x="431"/>
        <item x="432"/>
        <item x="434"/>
        <item x="435"/>
        <item x="436"/>
        <item x="437"/>
        <item x="441"/>
        <item x="439"/>
        <item x="442"/>
        <item x="438"/>
        <item x="440"/>
        <item x="443"/>
        <item x="446"/>
        <item x="445"/>
        <item x="444"/>
        <item x="449"/>
        <item x="462"/>
        <item x="447"/>
        <item x="454"/>
        <item x="448"/>
        <item x="450"/>
        <item x="451"/>
        <item x="455"/>
        <item x="456"/>
        <item x="453"/>
        <item x="452"/>
        <item x="461"/>
        <item x="458"/>
        <item x="459"/>
        <item x="457"/>
        <item x="463"/>
        <item x="466"/>
        <item x="467"/>
        <item x="464"/>
        <item x="469"/>
        <item x="465"/>
        <item x="468"/>
        <item x="470"/>
        <item x="471"/>
        <item x="472"/>
        <item x="473"/>
        <item x="475"/>
        <item x="474"/>
        <item x="476"/>
        <item x="477"/>
        <item x="478"/>
        <item x="490"/>
        <item x="479"/>
        <item x="481"/>
        <item x="480"/>
        <item x="483"/>
        <item x="482"/>
        <item x="491"/>
        <item x="484"/>
        <item x="485"/>
        <item x="486"/>
        <item x="487"/>
        <item x="488"/>
        <item x="489"/>
        <item x="493"/>
        <item x="494"/>
        <item x="495"/>
        <item x="496"/>
        <item x="497"/>
        <item x="505"/>
        <item x="498"/>
        <item x="503"/>
        <item x="501"/>
        <item x="502"/>
        <item x="499"/>
        <item x="500"/>
        <item x="504"/>
        <item x="507"/>
        <item x="506"/>
        <item x="508"/>
        <item x="509"/>
        <item x="510"/>
        <item x="527"/>
        <item x="514"/>
        <item x="515"/>
        <item x="512"/>
        <item x="513"/>
        <item x="511"/>
        <item x="520"/>
        <item x="519"/>
        <item x="517"/>
        <item x="518"/>
        <item x="516"/>
        <item x="521"/>
        <item x="522"/>
        <item x="528"/>
        <item x="524"/>
        <item x="525"/>
        <item x="523"/>
        <item x="529"/>
        <item x="526"/>
        <item x="534"/>
        <item x="530"/>
        <item x="531"/>
        <item x="562"/>
        <item x="532"/>
        <item x="537"/>
        <item x="536"/>
        <item x="538"/>
        <item x="539"/>
        <item x="535"/>
        <item x="540"/>
        <item x="541"/>
        <item x="542"/>
        <item x="533"/>
        <item x="545"/>
        <item x="543"/>
        <item x="544"/>
        <item x="546"/>
        <item x="547"/>
        <item x="548"/>
        <item x="549"/>
        <item x="550"/>
        <item x="551"/>
        <item x="553"/>
        <item x="552"/>
        <item x="555"/>
        <item x="554"/>
        <item x="556"/>
        <item x="559"/>
        <item x="557"/>
        <item x="558"/>
        <item x="560"/>
        <item x="561"/>
        <item x="563"/>
        <item x="564"/>
        <item x="567"/>
        <item x="565"/>
        <item x="566"/>
        <item x="584"/>
        <item x="568"/>
        <item x="71"/>
        <item x="585"/>
        <item x="583"/>
        <item x="569"/>
        <item x="570"/>
        <item x="571"/>
        <item x="572"/>
        <item x="581"/>
        <item x="574"/>
        <item x="573"/>
        <item x="576"/>
        <item x="575"/>
        <item x="579"/>
        <item x="577"/>
        <item x="580"/>
        <item x="578"/>
        <item x="582"/>
        <item x="586"/>
        <item x="587"/>
        <item x="590"/>
        <item x="588"/>
        <item x="589"/>
        <item x="591"/>
        <item x="601"/>
        <item x="15"/>
        <item x="594"/>
        <item x="592"/>
        <item x="597"/>
        <item x="598"/>
        <item x="596"/>
        <item x="593"/>
        <item x="595"/>
        <item x="600"/>
        <item x="599"/>
        <item x="605"/>
        <item x="603"/>
        <item x="602"/>
        <item x="606"/>
        <item x="607"/>
        <item x="604"/>
        <item x="609"/>
        <item x="608"/>
        <item x="620"/>
        <item x="611"/>
        <item x="613"/>
        <item x="615"/>
        <item x="612"/>
        <item x="610"/>
        <item x="618"/>
        <item x="619"/>
        <item x="614"/>
        <item x="616"/>
        <item x="617"/>
        <item x="621"/>
        <item x="624"/>
        <item x="622"/>
        <item x="623"/>
        <item x="625"/>
        <item x="627"/>
        <item x="626"/>
        <item x="628"/>
        <item x="641"/>
        <item x="640"/>
        <item x="630"/>
        <item x="629"/>
        <item x="637"/>
        <item x="639"/>
        <item x="631"/>
        <item x="635"/>
        <item x="633"/>
        <item x="632"/>
        <item x="634"/>
        <item x="638"/>
        <item x="636"/>
        <item x="644"/>
        <item x="642"/>
        <item x="643"/>
        <item x="646"/>
        <item x="656"/>
        <item x="645"/>
        <item x="649"/>
        <item x="652"/>
        <item x="647"/>
        <item x="650"/>
        <item x="648"/>
        <item x="651"/>
        <item x="653"/>
        <item x="654"/>
        <item x="655"/>
        <item x="657"/>
        <item x="660"/>
        <item x="658"/>
        <item x="661"/>
        <item x="659"/>
        <item x="663"/>
        <item x="672"/>
        <item x="662"/>
        <item x="664"/>
        <item x="668"/>
        <item x="667"/>
        <item x="665"/>
        <item x="666"/>
        <item x="671"/>
        <item x="669"/>
        <item x="670"/>
        <item x="675"/>
        <item x="673"/>
        <item x="677"/>
        <item x="676"/>
        <item x="674"/>
        <item x="679"/>
        <item x="678"/>
        <item x="684"/>
        <item x="682"/>
        <item x="686"/>
        <item x="680"/>
        <item x="681"/>
        <item x="689"/>
        <item x="690"/>
        <item x="685"/>
        <item x="688"/>
        <item x="683"/>
        <item x="687"/>
        <item x="691"/>
        <item x="693"/>
        <item x="692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43"/>
        <item x="42"/>
        <item x="41"/>
        <item x="40"/>
        <item x="39"/>
        <item x="38"/>
        <item x="37"/>
        <item x="36"/>
        <item x="35"/>
        <item x="34"/>
        <item x="70"/>
        <item x="69"/>
        <item x="68"/>
        <item x="67"/>
        <item x="66"/>
        <item x="65"/>
        <item x="64"/>
        <item x="63"/>
        <item x="62"/>
        <item x="7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31"/>
        <item x="130"/>
        <item x="129"/>
        <item x="128"/>
        <item x="127"/>
        <item x="126"/>
        <item x="163"/>
        <item x="125"/>
        <item x="124"/>
        <item x="123"/>
        <item x="122"/>
        <item x="121"/>
        <item x="120"/>
        <item x="162"/>
        <item x="161"/>
        <item x="119"/>
        <item x="118"/>
        <item x="117"/>
        <item x="160"/>
        <item x="116"/>
        <item x="115"/>
        <item x="148"/>
        <item x="114"/>
        <item x="147"/>
        <item x="146"/>
        <item x="145"/>
        <item x="144"/>
        <item x="143"/>
        <item x="142"/>
        <item x="141"/>
        <item x="140"/>
        <item x="159"/>
        <item x="139"/>
        <item x="138"/>
        <item x="137"/>
        <item x="136"/>
        <item x="135"/>
        <item x="134"/>
        <item x="133"/>
        <item x="132"/>
        <item x="158"/>
        <item x="157"/>
        <item x="156"/>
        <item x="155"/>
        <item x="154"/>
        <item x="153"/>
        <item x="152"/>
        <item x="151"/>
        <item x="150"/>
        <item x="149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98"/>
        <item x="197"/>
        <item x="73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22"/>
        <item x="321"/>
        <item x="320"/>
        <item x="319"/>
        <item x="318"/>
        <item x="317"/>
        <item x="316"/>
        <item x="315"/>
        <item x="329"/>
        <item x="328"/>
        <item x="327"/>
        <item x="326"/>
        <item x="325"/>
        <item x="324"/>
        <item x="323"/>
        <item x="334"/>
        <item x="333"/>
        <item x="332"/>
        <item x="331"/>
        <item x="330"/>
        <item x="339"/>
        <item x="338"/>
        <item x="337"/>
        <item x="336"/>
        <item x="335"/>
        <item x="343"/>
        <item x="342"/>
        <item x="341"/>
        <item x="340"/>
        <item x="352"/>
        <item x="351"/>
        <item x="350"/>
        <item x="349"/>
        <item x="348"/>
        <item x="347"/>
        <item x="346"/>
        <item x="345"/>
        <item x="344"/>
        <item x="357"/>
        <item x="356"/>
        <item x="355"/>
        <item x="354"/>
        <item x="353"/>
        <item x="366"/>
        <item x="365"/>
        <item x="364"/>
        <item x="363"/>
        <item x="362"/>
        <item x="361"/>
        <item x="360"/>
        <item x="359"/>
        <item x="358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405"/>
        <item x="404"/>
        <item x="403"/>
        <item x="402"/>
        <item x="401"/>
        <item x="400"/>
        <item x="399"/>
        <item x="398"/>
        <item x="397"/>
        <item x="396"/>
        <item x="1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4" outline="0" showAll="0" defaultSubtotal="0">
      <items count="32">
        <item x="29"/>
        <item x="30"/>
        <item x="31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78">
        <item x="444"/>
        <item x="732"/>
        <item x="729"/>
        <item x="442"/>
        <item x="62"/>
        <item x="78"/>
        <item x="443"/>
        <item x="77"/>
        <item x="76"/>
        <item x="469"/>
        <item x="441"/>
        <item x="440"/>
        <item x="122"/>
        <item x="724"/>
        <item x="731"/>
        <item x="73"/>
        <item x="72"/>
        <item x="70"/>
        <item x="733"/>
        <item x="725"/>
        <item x="439"/>
        <item x="890"/>
        <item x="891"/>
        <item x="436"/>
        <item x="437"/>
        <item x="67"/>
        <item x="65"/>
        <item x="66"/>
        <item x="63"/>
        <item x="64"/>
        <item x="617"/>
        <item x="61"/>
        <item x="59"/>
        <item x="74"/>
        <item x="75"/>
        <item x="434"/>
        <item x="432"/>
        <item x="433"/>
        <item x="429"/>
        <item x="431"/>
        <item x="735"/>
        <item x="425"/>
        <item x="424"/>
        <item x="423"/>
        <item x="120"/>
        <item x="614"/>
        <item x="615"/>
        <item x="616"/>
        <item x="117"/>
        <item x="118"/>
        <item x="613"/>
        <item x="612"/>
        <item x="611"/>
        <item x="113"/>
        <item x="115"/>
        <item x="114"/>
        <item x="112"/>
        <item x="111"/>
        <item x="422"/>
        <item x="420"/>
        <item x="419"/>
        <item x="610"/>
        <item x="608"/>
        <item x="607"/>
        <item x="609"/>
        <item x="893"/>
        <item x="887"/>
        <item x="1020"/>
        <item x="108"/>
        <item x="606"/>
        <item x="416"/>
        <item x="415"/>
        <item x="736"/>
        <item x="734"/>
        <item x="728"/>
        <item x="1022"/>
        <item x="413"/>
        <item x="414"/>
        <item x="1043"/>
        <item x="605"/>
        <item x="306"/>
        <item x="896"/>
        <item x="888"/>
        <item x="894"/>
        <item x="604"/>
        <item x="895"/>
        <item x="105"/>
        <item x="602"/>
        <item x="603"/>
        <item x="601"/>
        <item x="104"/>
        <item x="412"/>
        <item x="506"/>
        <item x="622"/>
        <item x="505"/>
        <item x="504"/>
        <item x="503"/>
        <item x="1040"/>
        <item x="900"/>
        <item x="502"/>
        <item x="71"/>
        <item x="69"/>
        <item x="737"/>
        <item x="497"/>
        <item x="500"/>
        <item x="498"/>
        <item x="499"/>
        <item x="501"/>
        <item x="496"/>
        <item x="1025"/>
        <item x="741"/>
        <item x="738"/>
        <item x="739"/>
        <item x="811"/>
        <item x="621"/>
        <item x="1024"/>
        <item x="904"/>
        <item x="100"/>
        <item x="101"/>
        <item x="745"/>
        <item x="743"/>
        <item x="740"/>
        <item x="1032"/>
        <item x="1029"/>
        <item x="1036"/>
        <item x="1033"/>
        <item x="1034"/>
        <item x="1045"/>
        <item x="620"/>
        <item x="1041"/>
        <item x="1031"/>
        <item x="903"/>
        <item x="746"/>
        <item x="619"/>
        <item x="1044"/>
        <item x="934"/>
        <item x="98"/>
        <item x="97"/>
        <item x="96"/>
        <item x="95"/>
        <item x="1052"/>
        <item x="1062"/>
        <item x="1053"/>
        <item x="490"/>
        <item x="94"/>
        <item x="1055"/>
        <item x="1056"/>
        <item x="1059"/>
        <item x="905"/>
        <item x="906"/>
        <item x="742"/>
        <item x="1061"/>
        <item x="1063"/>
        <item x="618"/>
        <item x="489"/>
        <item x="93"/>
        <item x="484"/>
        <item x="483"/>
        <item x="486"/>
        <item x="487"/>
        <item x="1079"/>
        <item x="910"/>
        <item x="907"/>
        <item x="909"/>
        <item x="482"/>
        <item x="1071"/>
        <item x="91"/>
        <item x="92"/>
        <item x="1066"/>
        <item x="1081"/>
        <item x="744"/>
        <item x="481"/>
        <item x="1067"/>
        <item x="90"/>
        <item x="911"/>
        <item x="1072"/>
        <item x="908"/>
        <item x="480"/>
        <item x="89"/>
        <item x="477"/>
        <item x="1073"/>
        <item x="1070"/>
        <item x="476"/>
        <item x="749"/>
        <item x="752"/>
        <item x="747"/>
        <item x="68"/>
        <item x="1068"/>
        <item x="634"/>
        <item x="633"/>
        <item x="1080"/>
        <item x="1069"/>
        <item x="751"/>
        <item x="473"/>
        <item x="1078"/>
        <item x="471"/>
        <item x="1082"/>
        <item x="753"/>
        <item x="467"/>
        <item x="465"/>
        <item x="464"/>
        <item x="463"/>
        <item x="750"/>
        <item x="1089"/>
        <item x="462"/>
        <item x="935"/>
        <item x="632"/>
        <item x="748"/>
        <item x="87"/>
        <item x="1084"/>
        <item x="1085"/>
        <item x="85"/>
        <item x="84"/>
        <item x="82"/>
        <item x="83"/>
        <item x="461"/>
        <item x="631"/>
        <item x="459"/>
        <item x="458"/>
        <item x="1090"/>
        <item x="630"/>
        <item x="1088"/>
        <item x="1086"/>
        <item x="756"/>
        <item x="754"/>
        <item x="456"/>
        <item x="758"/>
        <item x="455"/>
        <item x="451"/>
        <item x="453"/>
        <item x="450"/>
        <item x="629"/>
        <item x="628"/>
        <item x="447"/>
        <item x="755"/>
        <item x="80"/>
        <item x="627"/>
        <item x="1092"/>
        <item x="1117"/>
        <item x="79"/>
        <item x="58"/>
        <item x="1116"/>
        <item x="60"/>
        <item x="1102"/>
        <item x="1099"/>
        <item x="1100"/>
        <item x="915"/>
        <item x="1103"/>
        <item x="757"/>
        <item x="625"/>
        <item x="626"/>
        <item x="624"/>
        <item x="1104"/>
        <item x="623"/>
        <item x="158"/>
        <item x="159"/>
        <item x="157"/>
        <item x="156"/>
        <item x="153"/>
        <item x="154"/>
        <item x="155"/>
        <item x="152"/>
        <item x="764"/>
        <item x="916"/>
        <item x="445"/>
        <item x="1109"/>
        <item x="765"/>
        <item x="1107"/>
        <item x="917"/>
        <item x="913"/>
        <item x="1108"/>
        <item x="937"/>
        <item x="150"/>
        <item x="151"/>
        <item x="762"/>
        <item x="531"/>
        <item x="532"/>
        <item x="659"/>
        <item x="533"/>
        <item x="534"/>
        <item x="1113"/>
        <item x="1110"/>
        <item x="149"/>
        <item x="656"/>
        <item x="657"/>
        <item x="658"/>
        <item x="1115"/>
        <item x="914"/>
        <item x="148"/>
        <item x="1111"/>
        <item x="1106"/>
        <item x="912"/>
        <item x="655"/>
        <item x="654"/>
        <item x="767"/>
        <item x="1122"/>
        <item x="530"/>
        <item x="653"/>
        <item x="147"/>
        <item x="652"/>
        <item x="1124"/>
        <item x="146"/>
        <item x="145"/>
        <item x="528"/>
        <item x="807"/>
        <item x="144"/>
        <item x="143"/>
        <item x="760"/>
        <item x="759"/>
        <item x="761"/>
        <item x="922"/>
        <item x="1123"/>
        <item x="812"/>
        <item x="777"/>
        <item x="775"/>
        <item x="1150"/>
        <item x="650"/>
        <item x="651"/>
        <item x="526"/>
        <item x="142"/>
        <item x="766"/>
        <item x="527"/>
        <item x="523"/>
        <item x="524"/>
        <item x="525"/>
        <item x="649"/>
        <item x="1153"/>
        <item x="1126"/>
        <item x="763"/>
        <item x="140"/>
        <item x="133"/>
        <item x="522"/>
        <item x="132"/>
        <item x="135"/>
        <item x="138"/>
        <item x="136"/>
        <item x="139"/>
        <item x="921"/>
        <item x="137"/>
        <item x="131"/>
        <item x="134"/>
        <item x="648"/>
        <item x="130"/>
        <item x="519"/>
        <item x="647"/>
        <item x="518"/>
        <item x="646"/>
        <item x="517"/>
        <item x="772"/>
        <item x="768"/>
        <item x="128"/>
        <item x="127"/>
        <item x="1130"/>
        <item x="1132"/>
        <item x="1133"/>
        <item x="769"/>
        <item x="919"/>
        <item x="645"/>
        <item x="644"/>
        <item x="516"/>
        <item x="923"/>
        <item x="643"/>
        <item x="513"/>
        <item x="920"/>
        <item x="509"/>
        <item x="510"/>
        <item x="124"/>
        <item x="641"/>
        <item x="125"/>
        <item x="640"/>
        <item x="778"/>
        <item x="773"/>
        <item x="1137"/>
        <item x="776"/>
        <item x="774"/>
        <item x="771"/>
        <item x="175"/>
        <item x="1138"/>
        <item x="639"/>
        <item x="638"/>
        <item x="1151"/>
        <item x="1146"/>
        <item x="1139"/>
        <item x="637"/>
        <item x="770"/>
        <item x="924"/>
        <item x="918"/>
        <item x="636"/>
        <item x="635"/>
        <item x="1144"/>
        <item x="1141"/>
        <item x="552"/>
        <item x="1140"/>
        <item x="1145"/>
        <item x="1142"/>
        <item x="782"/>
        <item x="1152"/>
        <item x="551"/>
        <item x="814"/>
        <item x="815"/>
        <item x="550"/>
        <item x="174"/>
        <item x="549"/>
        <item x="173"/>
        <item x="171"/>
        <item x="172"/>
        <item x="677"/>
        <item x="547"/>
        <item x="676"/>
        <item x="925"/>
        <item x="170"/>
        <item x="548"/>
        <item x="808"/>
        <item x="1149"/>
        <item x="779"/>
        <item x="783"/>
        <item x="1166"/>
        <item x="781"/>
        <item x="546"/>
        <item x="675"/>
        <item x="1161"/>
        <item x="1163"/>
        <item x="674"/>
        <item x="673"/>
        <item x="672"/>
        <item x="1164"/>
        <item x="545"/>
        <item x="544"/>
        <item x="1165"/>
        <item x="1196"/>
        <item x="1169"/>
        <item x="121"/>
        <item x="1174"/>
        <item x="1168"/>
        <item x="169"/>
        <item x="1178"/>
        <item x="671"/>
        <item x="1173"/>
        <item x="1181"/>
        <item x="670"/>
        <item x="166"/>
        <item x="789"/>
        <item x="541"/>
        <item x="780"/>
        <item x="540"/>
        <item x="669"/>
        <item x="539"/>
        <item x="165"/>
        <item x="668"/>
        <item x="667"/>
        <item x="666"/>
        <item x="164"/>
        <item x="926"/>
        <item x="163"/>
        <item x="1194"/>
        <item x="1177"/>
        <item x="790"/>
        <item x="784"/>
        <item x="785"/>
        <item x="568"/>
        <item x="664"/>
        <item x="665"/>
        <item x="931"/>
        <item x="928"/>
        <item x="663"/>
        <item x="662"/>
        <item x="661"/>
        <item x="199"/>
        <item x="198"/>
        <item x="197"/>
        <item x="938"/>
        <item x="195"/>
        <item x="196"/>
        <item x="194"/>
        <item x="936"/>
        <item x="567"/>
        <item x="930"/>
        <item x="565"/>
        <item x="564"/>
        <item x="566"/>
        <item x="795"/>
        <item x="791"/>
        <item x="786"/>
        <item x="1183"/>
        <item x="1188"/>
        <item x="1172"/>
        <item x="1179"/>
        <item x="1185"/>
        <item x="563"/>
        <item x="693"/>
        <item x="192"/>
        <item x="193"/>
        <item x="1197"/>
        <item x="561"/>
        <item x="793"/>
        <item x="792"/>
        <item x="692"/>
        <item x="1187"/>
        <item x="1195"/>
        <item x="119"/>
        <item x="116"/>
        <item x="796"/>
        <item x="691"/>
        <item x="689"/>
        <item x="690"/>
        <item x="813"/>
        <item x="688"/>
        <item x="190"/>
        <item x="188"/>
        <item x="187"/>
        <item x="1191"/>
        <item x="558"/>
        <item x="1189"/>
        <item x="687"/>
        <item x="685"/>
        <item x="686"/>
        <item x="557"/>
        <item x="556"/>
        <item x="932"/>
        <item x="797"/>
        <item x="788"/>
        <item x="1200"/>
        <item x="1205"/>
        <item x="555"/>
        <item x="799"/>
        <item x="787"/>
        <item x="1231"/>
        <item x="1203"/>
        <item x="927"/>
        <item x="184"/>
        <item x="185"/>
        <item x="929"/>
        <item x="182"/>
        <item x="183"/>
        <item x="798"/>
        <item x="794"/>
        <item x="939"/>
        <item x="180"/>
        <item x="179"/>
        <item x="178"/>
        <item x="683"/>
        <item x="684"/>
        <item x="1207"/>
        <item x="554"/>
        <item x="1213"/>
        <item x="809"/>
        <item x="681"/>
        <item x="682"/>
        <item x="680"/>
        <item x="805"/>
        <item x="1204"/>
        <item x="679"/>
        <item x="221"/>
        <item x="222"/>
        <item x="220"/>
        <item x="801"/>
        <item x="219"/>
        <item x="218"/>
        <item x="578"/>
        <item x="576"/>
        <item x="577"/>
        <item x="110"/>
        <item x="1230"/>
        <item x="1214"/>
        <item x="217"/>
        <item x="216"/>
        <item x="678"/>
        <item x="215"/>
        <item x="291"/>
        <item x="573"/>
        <item x="1215"/>
        <item x="804"/>
        <item x="803"/>
        <item x="816"/>
        <item x="213"/>
        <item x="800"/>
        <item x="290"/>
        <item x="802"/>
        <item x="212"/>
        <item x="211"/>
        <item x="210"/>
        <item x="1219"/>
        <item x="1218"/>
        <item x="1217"/>
        <item x="1233"/>
        <item x="1220"/>
        <item x="1221"/>
        <item x="209"/>
        <item x="821"/>
        <item x="572"/>
        <item x="207"/>
        <item x="289"/>
        <item x="288"/>
        <item x="1224"/>
        <item x="1232"/>
        <item x="1223"/>
        <item x="206"/>
        <item x="571"/>
        <item x="204"/>
        <item x="205"/>
        <item x="570"/>
        <item x="203"/>
        <item x="832"/>
        <item x="287"/>
        <item x="826"/>
        <item x="841"/>
        <item x="1225"/>
        <item x="1229"/>
        <item x="933"/>
        <item x="1236"/>
        <item x="1240"/>
        <item x="1246"/>
        <item x="1238"/>
        <item x="1239"/>
        <item x="1274"/>
        <item x="1276"/>
        <item x="1250"/>
        <item x="997"/>
        <item x="946"/>
        <item x="827"/>
        <item x="944"/>
        <item x="1019"/>
        <item x="828"/>
        <item x="202"/>
        <item x="201"/>
        <item x="940"/>
        <item x="1251"/>
        <item x="246"/>
        <item x="245"/>
        <item x="823"/>
        <item x="585"/>
        <item x="941"/>
        <item x="822"/>
        <item x="829"/>
        <item x="824"/>
        <item x="1275"/>
        <item x="200"/>
        <item x="1257"/>
        <item x="286"/>
        <item x="1255"/>
        <item x="1267"/>
        <item x="1256"/>
        <item x="1268"/>
        <item x="244"/>
        <item x="285"/>
        <item x="241"/>
        <item x="240"/>
        <item x="283"/>
        <item x="1277"/>
        <item x="1266"/>
        <item x="1258"/>
        <item x="1264"/>
        <item x="1003"/>
        <item x="1273"/>
        <item x="831"/>
        <item x="834"/>
        <item x="842"/>
        <item x="1272"/>
        <item x="837"/>
        <item x="22"/>
        <item x="21"/>
        <item x="238"/>
        <item x="20"/>
        <item x="237"/>
        <item x="236"/>
        <item x="582"/>
        <item x="235"/>
        <item x="281"/>
        <item x="282"/>
        <item x="19"/>
        <item x="234"/>
        <item x="17"/>
        <item x="18"/>
        <item x="16"/>
        <item x="13"/>
        <item x="15"/>
        <item x="14"/>
        <item x="945"/>
        <item x="942"/>
        <item x="11"/>
        <item x="8"/>
        <item x="10"/>
        <item x="5"/>
        <item x="825"/>
        <item x="838"/>
        <item x="233"/>
        <item x="3"/>
        <item x="949"/>
        <item x="952"/>
        <item x="951"/>
        <item x="1"/>
        <item x="580"/>
        <item x="579"/>
        <item x="232"/>
        <item x="231"/>
        <item x="830"/>
        <item x="230"/>
        <item x="227"/>
        <item x="226"/>
        <item x="229"/>
        <item x="228"/>
        <item x="948"/>
        <item x="55"/>
        <item x="835"/>
        <item x="839"/>
        <item x="836"/>
        <item x="833"/>
        <item x="54"/>
        <item x="53"/>
        <item x="52"/>
        <item x="51"/>
        <item x="950"/>
        <item x="998"/>
        <item x="225"/>
        <item x="223"/>
        <item x="224"/>
        <item x="591"/>
        <item x="50"/>
        <item x="279"/>
        <item x="590"/>
        <item x="49"/>
        <item x="48"/>
        <item x="47"/>
        <item x="840"/>
        <item x="46"/>
        <item x="42"/>
        <item x="43"/>
        <item x="589"/>
        <item x="843"/>
        <item x="41"/>
        <item x="40"/>
        <item x="39"/>
        <item x="38"/>
        <item x="36"/>
        <item x="278"/>
        <item x="35"/>
        <item x="844"/>
        <item x="277"/>
        <item x="276"/>
        <item x="953"/>
        <item x="274"/>
        <item x="956"/>
        <item x="32"/>
        <item x="273"/>
        <item x="31"/>
        <item x="29"/>
        <item x="28"/>
        <item x="846"/>
        <item x="272"/>
        <item x="849"/>
        <item x="268"/>
        <item x="270"/>
        <item x="271"/>
        <item x="269"/>
        <item x="845"/>
        <item x="267"/>
        <item x="266"/>
        <item x="265"/>
        <item x="252"/>
        <item x="263"/>
        <item x="261"/>
        <item x="256"/>
        <item x="257"/>
        <item x="254"/>
        <item x="255"/>
        <item x="248"/>
        <item x="250"/>
        <item x="249"/>
        <item x="258"/>
        <item x="260"/>
        <item x="259"/>
        <item x="262"/>
        <item x="253"/>
        <item x="251"/>
        <item x="264"/>
        <item x="247"/>
        <item x="847"/>
        <item x="954"/>
        <item x="587"/>
        <item x="947"/>
        <item x="1021"/>
        <item x="955"/>
        <item x="848"/>
        <item x="1004"/>
        <item x="850"/>
        <item x="328"/>
        <item x="330"/>
        <item x="329"/>
        <item x="327"/>
        <item x="326"/>
        <item x="851"/>
        <item x="853"/>
        <item x="325"/>
        <item x="1023"/>
        <item x="324"/>
        <item x="323"/>
        <item x="869"/>
        <item x="322"/>
        <item x="957"/>
        <item x="318"/>
        <item x="319"/>
        <item x="321"/>
        <item x="320"/>
        <item x="310"/>
        <item x="317"/>
        <item x="308"/>
        <item x="307"/>
        <item x="309"/>
        <item x="314"/>
        <item x="312"/>
        <item x="315"/>
        <item x="316"/>
        <item x="313"/>
        <item x="311"/>
        <item x="303"/>
        <item x="305"/>
        <item x="304"/>
        <item x="301"/>
        <item x="300"/>
        <item x="299"/>
        <item x="855"/>
        <item x="852"/>
        <item x="298"/>
        <item x="294"/>
        <item x="292"/>
        <item x="595"/>
        <item x="366"/>
        <item x="367"/>
        <item x="368"/>
        <item x="365"/>
        <item x="594"/>
        <item x="856"/>
        <item x="364"/>
        <item x="854"/>
        <item x="858"/>
        <item x="362"/>
        <item x="363"/>
        <item x="360"/>
        <item x="958"/>
        <item x="960"/>
        <item x="107"/>
        <item x="106"/>
        <item x="358"/>
        <item x="356"/>
        <item x="357"/>
        <item x="355"/>
        <item x="354"/>
        <item x="859"/>
        <item x="857"/>
        <item x="352"/>
        <item x="943"/>
        <item x="959"/>
        <item x="870"/>
        <item x="351"/>
        <item x="350"/>
        <item x="344"/>
        <item x="343"/>
        <item x="340"/>
        <item x="341"/>
        <item x="599"/>
        <item x="339"/>
        <item x="338"/>
        <item x="336"/>
        <item x="967"/>
        <item x="333"/>
        <item x="335"/>
        <item x="963"/>
        <item x="966"/>
        <item x="964"/>
        <item x="1005"/>
        <item x="860"/>
        <item x="332"/>
        <item x="411"/>
        <item x="410"/>
        <item x="409"/>
        <item x="406"/>
        <item x="598"/>
        <item x="405"/>
        <item x="861"/>
        <item x="862"/>
        <item x="863"/>
        <item x="597"/>
        <item x="999"/>
        <item x="403"/>
        <item x="965"/>
        <item x="398"/>
        <item x="961"/>
        <item x="399"/>
        <item x="396"/>
        <item x="397"/>
        <item x="395"/>
        <item x="390"/>
        <item x="392"/>
        <item x="391"/>
        <item x="387"/>
        <item x="388"/>
        <item x="389"/>
        <item x="865"/>
        <item x="962"/>
        <item x="384"/>
        <item x="383"/>
        <item x="382"/>
        <item x="381"/>
        <item x="377"/>
        <item x="378"/>
        <item x="379"/>
        <item x="371"/>
        <item x="866"/>
        <item x="369"/>
        <item x="370"/>
        <item x="867"/>
        <item x="868"/>
        <item x="871"/>
        <item x="873"/>
        <item x="874"/>
        <item x="875"/>
        <item x="881"/>
        <item x="879"/>
        <item x="877"/>
        <item x="876"/>
        <item x="882"/>
        <item x="878"/>
        <item x="898"/>
        <item x="883"/>
        <item x="880"/>
        <item x="971"/>
        <item x="968"/>
        <item x="884"/>
        <item x="885"/>
        <item x="901"/>
        <item x="970"/>
        <item x="969"/>
        <item x="973"/>
        <item x="972"/>
        <item x="902"/>
        <item x="886"/>
        <item x="1027"/>
        <item x="1028"/>
        <item x="899"/>
        <item x="1026"/>
        <item x="974"/>
        <item x="976"/>
        <item x="975"/>
        <item x="892"/>
        <item x="889"/>
        <item x="897"/>
        <item x="1000"/>
        <item x="977"/>
        <item x="1001"/>
        <item x="978"/>
        <item x="981"/>
        <item x="985"/>
        <item x="1035"/>
        <item x="1037"/>
        <item x="1038"/>
        <item x="1030"/>
        <item x="980"/>
        <item x="984"/>
        <item x="979"/>
        <item x="983"/>
        <item x="982"/>
        <item x="1006"/>
        <item x="988"/>
        <item x="990"/>
        <item x="986"/>
        <item x="987"/>
        <item x="1007"/>
        <item x="989"/>
        <item x="993"/>
        <item x="99"/>
        <item x="1054"/>
        <item x="991"/>
        <item x="1057"/>
        <item x="1058"/>
        <item x="1060"/>
        <item x="992"/>
        <item x="994"/>
        <item x="1002"/>
        <item x="996"/>
        <item x="995"/>
        <item x="1009"/>
        <item x="1010"/>
        <item x="1013"/>
        <item x="1016"/>
        <item x="1064"/>
        <item x="1076"/>
        <item x="1074"/>
        <item x="1039"/>
        <item x="1011"/>
        <item x="1015"/>
        <item x="1014"/>
        <item x="88"/>
        <item x="1077"/>
        <item x="1065"/>
        <item x="1012"/>
        <item x="1018"/>
        <item x="1042"/>
        <item x="1017"/>
        <item x="1075"/>
        <item x="1083"/>
        <item x="81"/>
        <item x="1091"/>
        <item x="1087"/>
        <item x="1094"/>
        <item x="1095"/>
        <item x="1093"/>
        <item x="1097"/>
        <item x="1098"/>
        <item x="1114"/>
        <item x="1096"/>
        <item x="1101"/>
        <item x="1105"/>
        <item x="1112"/>
        <item x="1125"/>
        <item x="1128"/>
        <item x="1127"/>
        <item x="141"/>
        <item x="1129"/>
        <item x="129"/>
        <item x="126"/>
        <item x="1131"/>
        <item x="1184"/>
        <item x="1135"/>
        <item x="1134"/>
        <item x="1136"/>
        <item x="1143"/>
        <item x="1147"/>
        <item x="1148"/>
        <item x="1162"/>
        <item x="1175"/>
        <item x="1167"/>
        <item x="1170"/>
        <item x="1182"/>
        <item x="168"/>
        <item x="1171"/>
        <item x="1176"/>
        <item x="1190"/>
        <item x="1180"/>
        <item x="1186"/>
        <item x="191"/>
        <item x="1211"/>
        <item x="1193"/>
        <item x="1192"/>
        <item x="1201"/>
        <item x="1202"/>
        <item x="1212"/>
        <item x="1210"/>
        <item x="1206"/>
        <item x="177"/>
        <item x="872"/>
        <item x="1209"/>
        <item x="1208"/>
        <item x="214"/>
        <item x="1222"/>
        <item x="1216"/>
        <item x="208"/>
        <item x="1228"/>
        <item x="723"/>
        <item x="1226"/>
        <item x="1227"/>
        <item x="569"/>
        <item x="1248"/>
        <item x="1243"/>
        <item x="1245"/>
        <item x="1237"/>
        <item x="1247"/>
        <item x="1252"/>
        <item x="1249"/>
        <item x="1244"/>
        <item x="1242"/>
        <item x="1254"/>
        <item x="1241"/>
        <item x="1253"/>
        <item x="1259"/>
        <item x="586"/>
        <item x="1261"/>
        <item x="1265"/>
        <item x="1262"/>
        <item x="1263"/>
        <item x="699"/>
        <item x="697"/>
        <item x="698"/>
        <item x="694"/>
        <item x="720"/>
        <item x="695"/>
        <item x="243"/>
        <item x="242"/>
        <item x="721"/>
        <item x="701"/>
        <item x="1269"/>
        <item x="696"/>
        <item x="702"/>
        <item x="239"/>
        <item x="700"/>
        <item x="708"/>
        <item x="1260"/>
        <item x="1270"/>
        <item x="705"/>
        <item x="704"/>
        <item x="709"/>
        <item x="706"/>
        <item x="719"/>
        <item x="710"/>
        <item x="707"/>
        <item x="703"/>
        <item x="1271"/>
        <item x="712"/>
        <item x="714"/>
        <item x="23"/>
        <item x="713"/>
        <item x="715"/>
        <item x="716"/>
        <item x="711"/>
        <item x="718"/>
        <item x="717"/>
        <item x="730"/>
        <item x="726"/>
        <item x="810"/>
        <item x="727"/>
        <item x="806"/>
        <item x="12"/>
        <item x="9"/>
        <item x="7"/>
        <item x="581"/>
        <item x="6"/>
        <item x="4"/>
        <item x="2"/>
        <item x="0"/>
        <item x="56"/>
        <item x="280"/>
        <item x="44"/>
        <item x="45"/>
        <item x="37"/>
        <item x="34"/>
        <item x="275"/>
        <item x="33"/>
        <item x="27"/>
        <item x="26"/>
        <item x="588"/>
        <item x="596"/>
        <item x="593"/>
        <item x="864"/>
        <item x="722"/>
        <item x="819"/>
        <item x="820"/>
        <item x="818"/>
        <item x="817"/>
        <item x="1008"/>
        <item x="1047"/>
        <item x="1049"/>
        <item x="1046"/>
        <item x="1048"/>
        <item x="1051"/>
        <item x="1050"/>
        <item x="24"/>
        <item x="1119"/>
        <item x="1120"/>
        <item x="1118"/>
        <item x="1121"/>
        <item x="1160"/>
        <item x="1158"/>
        <item x="1159"/>
        <item x="1156"/>
        <item x="1154"/>
        <item x="1155"/>
        <item x="1157"/>
        <item x="1199"/>
        <item x="1198"/>
        <item x="1234"/>
        <item x="1235"/>
        <item x="30"/>
        <item x="25"/>
        <item x="57"/>
        <item x="109"/>
        <item x="102"/>
        <item x="103"/>
        <item x="86"/>
        <item x="161"/>
        <item x="167"/>
        <item x="160"/>
        <item x="162"/>
        <item x="181"/>
        <item x="186"/>
        <item x="189"/>
        <item x="176"/>
        <item x="284"/>
        <item x="302"/>
        <item x="295"/>
        <item x="296"/>
        <item x="297"/>
        <item x="293"/>
        <item x="359"/>
        <item x="361"/>
        <item x="353"/>
        <item x="345"/>
        <item x="346"/>
        <item x="347"/>
        <item x="348"/>
        <item x="349"/>
        <item x="342"/>
        <item x="337"/>
        <item x="334"/>
        <item x="331"/>
        <item x="393"/>
        <item x="394"/>
        <item x="402"/>
        <item x="400"/>
        <item x="375"/>
        <item x="404"/>
        <item x="407"/>
        <item x="408"/>
        <item x="401"/>
        <item x="372"/>
        <item x="386"/>
        <item x="374"/>
        <item x="380"/>
        <item x="385"/>
        <item x="373"/>
        <item x="376"/>
        <item x="427"/>
        <item x="435"/>
        <item x="438"/>
        <item x="428"/>
        <item x="430"/>
        <item x="417"/>
        <item x="421"/>
        <item x="426"/>
        <item x="418"/>
        <item x="492"/>
        <item x="495"/>
        <item x="494"/>
        <item x="493"/>
        <item x="491"/>
        <item x="485"/>
        <item x="488"/>
        <item x="474"/>
        <item x="478"/>
        <item x="479"/>
        <item x="472"/>
        <item x="475"/>
        <item x="470"/>
        <item x="466"/>
        <item x="468"/>
        <item x="457"/>
        <item x="460"/>
        <item x="448"/>
        <item x="446"/>
        <item x="454"/>
        <item x="449"/>
        <item x="452"/>
        <item x="536"/>
        <item x="508"/>
        <item x="535"/>
        <item x="511"/>
        <item x="515"/>
        <item x="529"/>
        <item x="520"/>
        <item x="521"/>
        <item x="514"/>
        <item x="512"/>
        <item x="507"/>
        <item x="543"/>
        <item x="542"/>
        <item x="537"/>
        <item x="538"/>
        <item x="562"/>
        <item x="553"/>
        <item x="560"/>
        <item x="559"/>
        <item x="574"/>
        <item x="575"/>
        <item x="583"/>
        <item x="584"/>
        <item x="592"/>
        <item x="600"/>
        <item x="642"/>
        <item x="660"/>
        <item x="1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6"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6"/>
    <field x="4"/>
  </rowFields>
  <rowItems count="1293">
    <i>
      <x/>
      <x/>
      <x v="1079"/>
    </i>
    <i r="2">
      <x v="1080"/>
    </i>
    <i r="2">
      <x v="1081"/>
    </i>
    <i r="2">
      <x v="1082"/>
    </i>
    <i r="2">
      <x v="1083"/>
    </i>
    <i r="2">
      <x v="1084"/>
    </i>
    <i r="2">
      <x v="1087"/>
    </i>
    <i r="2">
      <x v="1088"/>
    </i>
    <i r="2">
      <x v="1090"/>
    </i>
    <i r="2">
      <x v="1091"/>
    </i>
    <i r="2">
      <x v="1093"/>
    </i>
    <i r="2">
      <x v="1094"/>
    </i>
    <i r="2">
      <x v="1097"/>
    </i>
    <i r="2">
      <x v="1098"/>
    </i>
    <i r="2">
      <x v="1099"/>
    </i>
    <i r="2">
      <x v="1100"/>
    </i>
    <i r="2">
      <x v="1101"/>
    </i>
    <i r="2">
      <x v="1102"/>
    </i>
    <i r="2">
      <x v="1103"/>
    </i>
    <i r="2">
      <x v="1104"/>
    </i>
    <i r="2">
      <x v="1106"/>
    </i>
    <i r="2">
      <x v="1107"/>
    </i>
    <i r="2">
      <x v="1109"/>
    </i>
    <i r="2">
      <x v="1110"/>
    </i>
    <i r="2">
      <x v="1111"/>
    </i>
    <i r="2">
      <x v="1112"/>
    </i>
    <i r="2">
      <x v="1113"/>
    </i>
    <i r="2">
      <x v="1114"/>
    </i>
    <i r="2">
      <x v="1142"/>
    </i>
    <i>
      <x v="1"/>
      <x v="1"/>
      <x v="1"/>
    </i>
    <i r="2">
      <x v="2"/>
    </i>
    <i r="2">
      <x v="13"/>
    </i>
    <i r="2">
      <x v="14"/>
    </i>
    <i r="2">
      <x v="18"/>
    </i>
    <i r="2">
      <x v="19"/>
    </i>
    <i r="2">
      <x v="40"/>
    </i>
    <i r="2">
      <x v="72"/>
    </i>
    <i r="2">
      <x v="73"/>
    </i>
    <i r="2">
      <x v="74"/>
    </i>
    <i r="2">
      <x v="102"/>
    </i>
    <i r="2">
      <x v="110"/>
    </i>
    <i r="2">
      <x v="111"/>
    </i>
    <i r="2">
      <x v="112"/>
    </i>
    <i r="2">
      <x v="113"/>
    </i>
    <i r="2">
      <x v="119"/>
    </i>
    <i r="2">
      <x v="120"/>
    </i>
    <i r="2">
      <x v="121"/>
    </i>
    <i r="2">
      <x v="132"/>
    </i>
    <i r="2">
      <x v="150"/>
    </i>
    <i r="2">
      <x v="170"/>
    </i>
    <i r="2">
      <x v="183"/>
    </i>
    <i r="2">
      <x v="184"/>
    </i>
    <i r="2">
      <x v="185"/>
    </i>
    <i r="2">
      <x v="192"/>
    </i>
    <i r="2">
      <x v="197"/>
    </i>
    <i r="2">
      <x v="202"/>
    </i>
    <i r="2">
      <x v="207"/>
    </i>
    <i r="2">
      <x v="223"/>
    </i>
    <i r="2">
      <x v="224"/>
    </i>
    <i r="2">
      <x v="226"/>
    </i>
    <i r="2">
      <x v="234"/>
    </i>
    <i r="2">
      <x v="248"/>
    </i>
    <i r="2">
      <x v="262"/>
    </i>
    <i r="2">
      <x v="266"/>
    </i>
    <i r="2">
      <x v="274"/>
    </i>
    <i r="2">
      <x v="294"/>
    </i>
    <i r="2">
      <x v="304"/>
    </i>
    <i r="2">
      <x v="307"/>
    </i>
    <i r="2">
      <x v="308"/>
    </i>
    <i r="2">
      <x v="309"/>
    </i>
    <i r="2">
      <x v="312"/>
    </i>
    <i r="2">
      <x v="313"/>
    </i>
    <i r="2">
      <x v="314"/>
    </i>
    <i r="2">
      <x v="320"/>
    </i>
    <i r="2">
      <x v="328"/>
    </i>
    <i r="2">
      <x v="348"/>
    </i>
    <i r="2">
      <x v="349"/>
    </i>
    <i r="2">
      <x v="355"/>
    </i>
    <i r="2">
      <x v="370"/>
    </i>
    <i r="2">
      <x v="371"/>
    </i>
    <i r="2">
      <x v="373"/>
    </i>
    <i r="2">
      <x v="374"/>
    </i>
    <i r="2">
      <x v="375"/>
    </i>
    <i r="2">
      <x v="384"/>
    </i>
    <i r="2">
      <x v="395"/>
    </i>
    <i r="2">
      <x v="398"/>
    </i>
    <i r="2">
      <x v="399"/>
    </i>
    <i r="2">
      <x v="412"/>
    </i>
    <i r="2">
      <x v="414"/>
    </i>
    <i r="2">
      <x v="415"/>
    </i>
    <i r="2">
      <x v="417"/>
    </i>
    <i r="2">
      <x v="441"/>
    </i>
    <i r="2">
      <x v="443"/>
    </i>
    <i r="2">
      <x v="456"/>
    </i>
    <i r="2">
      <x v="457"/>
    </i>
    <i r="2">
      <x v="458"/>
    </i>
    <i r="2">
      <x v="480"/>
    </i>
    <i r="2">
      <x v="481"/>
    </i>
    <i r="2">
      <x v="482"/>
    </i>
    <i r="2">
      <x v="494"/>
    </i>
    <i r="2">
      <x v="495"/>
    </i>
    <i r="2">
      <x v="501"/>
    </i>
    <i r="2">
      <x v="505"/>
    </i>
    <i r="2">
      <x v="519"/>
    </i>
    <i r="2">
      <x v="520"/>
    </i>
    <i r="2">
      <x v="524"/>
    </i>
    <i r="2">
      <x v="525"/>
    </i>
    <i r="2">
      <x v="534"/>
    </i>
    <i r="2">
      <x v="535"/>
    </i>
    <i r="2">
      <x v="545"/>
    </i>
    <i r="2">
      <x v="549"/>
    </i>
    <i r="2">
      <x v="555"/>
    </i>
    <i r="2">
      <x v="561"/>
    </i>
    <i r="2">
      <x v="571"/>
    </i>
    <i r="2">
      <x v="572"/>
    </i>
    <i r="2">
      <x v="573"/>
    </i>
    <i r="2">
      <x v="575"/>
    </i>
    <i r="2">
      <x v="577"/>
    </i>
    <i r="2">
      <x v="1057"/>
    </i>
    <i r="2">
      <x v="1115"/>
    </i>
    <i r="2">
      <x v="1116"/>
    </i>
    <i r="2">
      <x v="1117"/>
    </i>
    <i r="2">
      <x v="1118"/>
    </i>
    <i r="2">
      <x v="1119"/>
    </i>
    <i r="2">
      <x v="1143"/>
    </i>
    <i r="2">
      <x v="1144"/>
    </i>
    <i r="2">
      <x v="1145"/>
    </i>
    <i r="2">
      <x v="1146"/>
    </i>
    <i r="1">
      <x v="2"/>
      <x v="588"/>
    </i>
    <i r="2">
      <x v="602"/>
    </i>
    <i r="2">
      <x v="604"/>
    </i>
    <i r="2">
      <x v="605"/>
    </i>
    <i r="2">
      <x v="619"/>
    </i>
    <i r="2">
      <x v="622"/>
    </i>
    <i r="2">
      <x v="629"/>
    </i>
    <i r="2">
      <x v="632"/>
    </i>
    <i r="2">
      <x v="633"/>
    </i>
    <i r="2">
      <x v="634"/>
    </i>
    <i r="2">
      <x v="654"/>
    </i>
    <i r="2">
      <x v="655"/>
    </i>
    <i r="2">
      <x v="656"/>
    </i>
    <i r="2">
      <x v="658"/>
    </i>
    <i r="2">
      <x v="683"/>
    </i>
    <i r="2">
      <x v="684"/>
    </i>
    <i r="2">
      <x v="695"/>
    </i>
    <i r="2">
      <x v="703"/>
    </i>
    <i r="2">
      <x v="704"/>
    </i>
    <i r="2">
      <x v="705"/>
    </i>
    <i r="2">
      <x v="706"/>
    </i>
    <i r="2">
      <x v="723"/>
    </i>
    <i r="1">
      <x v="3"/>
      <x v="728"/>
    </i>
    <i r="2">
      <x v="736"/>
    </i>
    <i r="2">
      <x v="747"/>
    </i>
    <i r="2">
      <x v="749"/>
    </i>
    <i r="2">
      <x v="754"/>
    </i>
    <i r="2">
      <x v="776"/>
    </i>
    <i r="2">
      <x v="782"/>
    </i>
    <i r="2">
      <x v="784"/>
    </i>
    <i r="1">
      <x v="4"/>
      <x v="790"/>
    </i>
    <i r="2">
      <x v="791"/>
    </i>
    <i r="2">
      <x v="796"/>
    </i>
    <i r="2">
      <x v="820"/>
    </i>
    <i r="2">
      <x v="821"/>
    </i>
    <i r="2">
      <x v="831"/>
    </i>
    <i r="2">
      <x v="833"/>
    </i>
    <i r="2">
      <x v="834"/>
    </i>
    <i r="2">
      <x v="847"/>
    </i>
    <i r="2">
      <x v="848"/>
    </i>
    <i r="2">
      <x v="852"/>
    </i>
    <i r="2">
      <x v="870"/>
    </i>
    <i r="2">
      <x v="878"/>
    </i>
    <i r="2">
      <x v="879"/>
    </i>
    <i r="2">
      <x v="880"/>
    </i>
    <i r="2">
      <x v="897"/>
    </i>
    <i r="2">
      <x v="907"/>
    </i>
    <i r="2">
      <x v="910"/>
    </i>
    <i r="2">
      <x v="911"/>
    </i>
    <i r="2">
      <x v="912"/>
    </i>
    <i r="2">
      <x v="1049"/>
    </i>
    <i r="2">
      <x v="1141"/>
    </i>
    <i r="1">
      <x v="5"/>
      <x v="21"/>
    </i>
    <i r="2">
      <x v="22"/>
    </i>
    <i r="2">
      <x v="65"/>
    </i>
    <i r="2">
      <x v="66"/>
    </i>
    <i r="2">
      <x v="81"/>
    </i>
    <i r="2">
      <x v="82"/>
    </i>
    <i r="2">
      <x v="83"/>
    </i>
    <i r="2">
      <x v="85"/>
    </i>
    <i r="2">
      <x v="98"/>
    </i>
    <i r="2">
      <x v="913"/>
    </i>
    <i r="2">
      <x v="914"/>
    </i>
    <i r="2">
      <x v="915"/>
    </i>
    <i r="2">
      <x v="916"/>
    </i>
    <i r="2">
      <x v="917"/>
    </i>
    <i r="2">
      <x v="918"/>
    </i>
    <i r="2">
      <x v="919"/>
    </i>
    <i r="2">
      <x v="920"/>
    </i>
    <i r="2">
      <x v="921"/>
    </i>
    <i r="2">
      <x v="922"/>
    </i>
    <i r="2">
      <x v="923"/>
    </i>
    <i r="2">
      <x v="924"/>
    </i>
    <i r="2">
      <x v="927"/>
    </i>
    <i r="2">
      <x v="928"/>
    </i>
    <i r="2">
      <x v="935"/>
    </i>
    <i r="2">
      <x v="938"/>
    </i>
    <i r="2">
      <x v="943"/>
    </i>
    <i r="2">
      <x v="944"/>
    </i>
    <i r="2">
      <x v="945"/>
    </i>
    <i r="1">
      <x v="6"/>
      <x v="116"/>
    </i>
    <i r="2">
      <x v="131"/>
    </i>
    <i r="2">
      <x v="135"/>
    </i>
    <i r="2">
      <x v="148"/>
    </i>
    <i r="2">
      <x v="149"/>
    </i>
    <i r="2">
      <x v="161"/>
    </i>
    <i r="2">
      <x v="162"/>
    </i>
    <i r="2">
      <x v="163"/>
    </i>
    <i r="2">
      <x v="174"/>
    </i>
    <i r="2">
      <x v="176"/>
    </i>
    <i r="2">
      <x v="205"/>
    </i>
    <i r="2">
      <x v="246"/>
    </i>
    <i r="2">
      <x v="263"/>
    </i>
    <i r="2">
      <x v="268"/>
    </i>
    <i r="2">
      <x v="269"/>
    </i>
    <i r="2">
      <x v="271"/>
    </i>
    <i r="2">
      <x v="287"/>
    </i>
    <i r="2">
      <x v="291"/>
    </i>
    <i r="2">
      <x v="310"/>
    </i>
    <i r="2">
      <x v="337"/>
    </i>
    <i r="2">
      <x v="356"/>
    </i>
    <i r="2">
      <x v="360"/>
    </i>
    <i r="2">
      <x v="363"/>
    </i>
    <i r="2">
      <x v="385"/>
    </i>
    <i r="2">
      <x v="386"/>
    </i>
    <i r="2">
      <x v="409"/>
    </i>
    <i r="2">
      <x v="452"/>
    </i>
    <i r="2">
      <x v="462"/>
    </i>
    <i r="2">
      <x v="463"/>
    </i>
    <i r="2">
      <x v="470"/>
    </i>
    <i r="2">
      <x v="474"/>
    </i>
    <i r="2">
      <x v="476"/>
    </i>
    <i r="2">
      <x v="518"/>
    </i>
    <i r="2">
      <x v="520"/>
    </i>
    <i r="2">
      <x v="528"/>
    </i>
    <i r="2">
      <x v="531"/>
    </i>
    <i r="2">
      <x v="536"/>
    </i>
    <i r="2">
      <x v="608"/>
    </i>
    <i r="2">
      <x v="929"/>
    </i>
    <i r="2">
      <x v="934"/>
    </i>
    <i r="1">
      <x v="7"/>
      <x v="617"/>
    </i>
    <i r="2">
      <x v="618"/>
    </i>
    <i r="2">
      <x v="620"/>
    </i>
    <i r="2">
      <x v="625"/>
    </i>
    <i r="2">
      <x v="631"/>
    </i>
    <i r="2">
      <x v="652"/>
    </i>
    <i r="2">
      <x v="677"/>
    </i>
    <i r="2">
      <x v="678"/>
    </i>
    <i r="2">
      <x v="687"/>
    </i>
    <i r="2">
      <x v="688"/>
    </i>
    <i r="2">
      <x v="689"/>
    </i>
    <i r="2">
      <x v="701"/>
    </i>
    <i r="2">
      <x v="711"/>
    </i>
    <i r="2">
      <x v="712"/>
    </i>
    <i r="2">
      <x v="739"/>
    </i>
    <i r="2">
      <x v="741"/>
    </i>
    <i r="2">
      <x v="777"/>
    </i>
    <i r="2">
      <x v="779"/>
    </i>
    <i r="2">
      <x v="781"/>
    </i>
    <i r="2">
      <x v="783"/>
    </i>
    <i r="2">
      <x v="798"/>
    </i>
    <i r="2">
      <x v="838"/>
    </i>
    <i r="2">
      <x v="839"/>
    </i>
    <i r="2">
      <x v="850"/>
    </i>
    <i r="2">
      <x v="851"/>
    </i>
    <i r="2">
      <x v="863"/>
    </i>
    <i r="2">
      <x v="866"/>
    </i>
    <i r="2">
      <x v="867"/>
    </i>
    <i r="2">
      <x v="868"/>
    </i>
    <i r="2">
      <x v="869"/>
    </i>
    <i r="2">
      <x v="882"/>
    </i>
    <i r="2">
      <x v="884"/>
    </i>
    <i r="2">
      <x v="886"/>
    </i>
    <i r="2">
      <x v="898"/>
    </i>
    <i r="2">
      <x v="925"/>
    </i>
    <i r="2">
      <x v="926"/>
    </i>
    <i r="2">
      <x v="930"/>
    </i>
    <i r="2">
      <x v="931"/>
    </i>
    <i r="2">
      <x v="932"/>
    </i>
    <i r="2">
      <x v="933"/>
    </i>
    <i r="2">
      <x v="940"/>
    </i>
    <i r="2">
      <x v="941"/>
    </i>
    <i r="2">
      <x v="942"/>
    </i>
    <i r="2">
      <x v="946"/>
    </i>
    <i r="2">
      <x v="947"/>
    </i>
    <i r="2">
      <x v="948"/>
    </i>
    <i r="2">
      <x v="949"/>
    </i>
    <i r="2">
      <x v="950"/>
    </i>
    <i r="2">
      <x v="951"/>
    </i>
    <i r="2">
      <x v="956"/>
    </i>
    <i r="2">
      <x v="957"/>
    </i>
    <i r="2">
      <x v="958"/>
    </i>
    <i r="2">
      <x v="959"/>
    </i>
    <i r="2">
      <x v="960"/>
    </i>
    <i r="2">
      <x v="961"/>
    </i>
    <i r="2">
      <x v="962"/>
    </i>
    <i r="2">
      <x v="963"/>
    </i>
    <i r="2">
      <x v="964"/>
    </i>
    <i r="2">
      <x v="965"/>
    </i>
    <i r="2">
      <x v="966"/>
    </i>
    <i r="2">
      <x v="967"/>
    </i>
    <i r="2">
      <x v="968"/>
    </i>
    <i r="2">
      <x v="971"/>
    </i>
    <i r="2">
      <x v="975"/>
    </i>
    <i r="2">
      <x v="976"/>
    </i>
    <i r="2">
      <x v="977"/>
    </i>
    <i r="2">
      <x v="978"/>
    </i>
    <i r="2">
      <x v="979"/>
    </i>
    <i r="2">
      <x v="1147"/>
    </i>
    <i r="1">
      <x v="8"/>
      <x v="67"/>
    </i>
    <i r="2">
      <x v="75"/>
    </i>
    <i r="2">
      <x v="78"/>
    </i>
    <i r="2">
      <x v="97"/>
    </i>
    <i r="2">
      <x v="109"/>
    </i>
    <i r="2">
      <x v="115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9"/>
    </i>
    <i r="2">
      <x v="130"/>
    </i>
    <i r="2">
      <x v="134"/>
    </i>
    <i r="2">
      <x v="621"/>
    </i>
    <i r="2">
      <x v="780"/>
    </i>
    <i r="2">
      <x v="793"/>
    </i>
    <i r="2">
      <x v="936"/>
    </i>
    <i r="2">
      <x v="937"/>
    </i>
    <i r="2">
      <x v="939"/>
    </i>
    <i r="2">
      <x v="952"/>
    </i>
    <i r="2">
      <x v="953"/>
    </i>
    <i r="2">
      <x v="954"/>
    </i>
    <i r="2">
      <x v="955"/>
    </i>
    <i r="2">
      <x v="980"/>
    </i>
    <i r="2">
      <x v="981"/>
    </i>
    <i r="2">
      <x v="982"/>
    </i>
    <i r="2">
      <x v="983"/>
    </i>
    <i r="2">
      <x v="987"/>
    </i>
    <i r="2">
      <x v="988"/>
    </i>
    <i r="2">
      <x v="989"/>
    </i>
    <i r="2">
      <x v="990"/>
    </i>
    <i r="2">
      <x v="994"/>
    </i>
    <i r="2">
      <x v="995"/>
    </i>
    <i r="2">
      <x v="996"/>
    </i>
    <i r="2">
      <x v="997"/>
    </i>
    <i r="2">
      <x v="1148"/>
    </i>
    <i r="2">
      <x v="1149"/>
    </i>
    <i r="2">
      <x v="1150"/>
    </i>
    <i r="2">
      <x v="1151"/>
    </i>
    <i r="2">
      <x v="1152"/>
    </i>
    <i r="2">
      <x v="1153"/>
    </i>
    <i r="1">
      <x v="9"/>
      <x v="140"/>
    </i>
    <i r="2">
      <x v="141"/>
    </i>
    <i r="2">
      <x v="142"/>
    </i>
    <i r="2">
      <x v="145"/>
    </i>
    <i r="2">
      <x v="146"/>
    </i>
    <i r="2">
      <x v="147"/>
    </i>
    <i r="2">
      <x v="151"/>
    </i>
    <i r="2">
      <x v="152"/>
    </i>
    <i r="2">
      <x v="160"/>
    </i>
    <i r="2">
      <x v="165"/>
    </i>
    <i r="2">
      <x v="168"/>
    </i>
    <i r="2">
      <x v="169"/>
    </i>
    <i r="2">
      <x v="172"/>
    </i>
    <i r="2">
      <x v="175"/>
    </i>
    <i r="2">
      <x v="180"/>
    </i>
    <i r="2">
      <x v="181"/>
    </i>
    <i r="2">
      <x v="187"/>
    </i>
    <i r="2">
      <x v="190"/>
    </i>
    <i r="2">
      <x v="191"/>
    </i>
    <i r="2">
      <x v="194"/>
    </i>
    <i r="2">
      <x v="196"/>
    </i>
    <i r="2">
      <x v="970"/>
    </i>
    <i r="2">
      <x v="972"/>
    </i>
    <i r="2">
      <x v="973"/>
    </i>
    <i r="2">
      <x v="974"/>
    </i>
    <i r="2">
      <x v="984"/>
    </i>
    <i r="2">
      <x v="985"/>
    </i>
    <i r="2">
      <x v="986"/>
    </i>
    <i r="2">
      <x v="992"/>
    </i>
    <i r="2">
      <x v="993"/>
    </i>
    <i r="2">
      <x v="998"/>
    </i>
    <i r="1">
      <x v="10"/>
      <x v="203"/>
    </i>
    <i r="2">
      <x v="209"/>
    </i>
    <i r="2">
      <x v="210"/>
    </i>
    <i r="2">
      <x v="219"/>
    </i>
    <i r="2">
      <x v="221"/>
    </i>
    <i r="2">
      <x v="222"/>
    </i>
    <i r="2">
      <x v="237"/>
    </i>
    <i r="2">
      <x v="238"/>
    </i>
    <i r="2">
      <x v="241"/>
    </i>
    <i r="2">
      <x v="243"/>
    </i>
    <i r="2">
      <x v="244"/>
    </i>
    <i r="2">
      <x v="245"/>
    </i>
    <i r="2">
      <x v="247"/>
    </i>
    <i r="2">
      <x v="252"/>
    </i>
    <i r="2">
      <x v="265"/>
    </i>
    <i r="2">
      <x v="267"/>
    </i>
    <i r="2">
      <x v="270"/>
    </i>
    <i r="2">
      <x v="280"/>
    </i>
    <i r="2">
      <x v="281"/>
    </i>
    <i r="2">
      <x v="286"/>
    </i>
    <i r="2">
      <x v="289"/>
    </i>
    <i r="2">
      <x v="290"/>
    </i>
    <i r="2">
      <x v="999"/>
    </i>
    <i r="2">
      <x v="1001"/>
    </i>
    <i r="2">
      <x v="1002"/>
    </i>
    <i r="2">
      <x v="1003"/>
    </i>
    <i r="2">
      <x v="1004"/>
    </i>
    <i r="2">
      <x v="1005"/>
    </i>
    <i r="2">
      <x v="1006"/>
    </i>
    <i r="2">
      <x v="1007"/>
    </i>
    <i r="2">
      <x v="1008"/>
    </i>
    <i r="2">
      <x v="1009"/>
    </i>
    <i r="2">
      <x v="1010"/>
    </i>
    <i r="2">
      <x v="1011"/>
    </i>
    <i r="2">
      <x v="1012"/>
    </i>
    <i r="2">
      <x v="1155"/>
    </i>
    <i r="2">
      <x v="1156"/>
    </i>
    <i r="2">
      <x v="1157"/>
    </i>
    <i r="2">
      <x v="1158"/>
    </i>
    <i r="1">
      <x v="11"/>
      <x v="295"/>
    </i>
    <i r="2">
      <x v="300"/>
    </i>
    <i r="2">
      <x v="311"/>
    </i>
    <i r="2">
      <x v="315"/>
    </i>
    <i r="2">
      <x v="323"/>
    </i>
    <i r="2">
      <x v="326"/>
    </i>
    <i r="2">
      <x v="327"/>
    </i>
    <i r="2">
      <x v="352"/>
    </i>
    <i r="2">
      <x v="353"/>
    </i>
    <i r="2">
      <x v="354"/>
    </i>
    <i r="2">
      <x v="372"/>
    </i>
    <i r="2">
      <x v="377"/>
    </i>
    <i r="2">
      <x v="380"/>
    </i>
    <i r="2">
      <x v="381"/>
    </i>
    <i r="2">
      <x v="382"/>
    </i>
    <i r="2">
      <x v="389"/>
    </i>
    <i r="2">
      <x v="390"/>
    </i>
    <i r="2">
      <x v="392"/>
    </i>
    <i r="2">
      <x v="393"/>
    </i>
    <i r="2">
      <x v="394"/>
    </i>
    <i r="2">
      <x v="396"/>
    </i>
    <i r="2">
      <x v="413"/>
    </i>
    <i r="2">
      <x v="1013"/>
    </i>
    <i r="2">
      <x v="1014"/>
    </i>
    <i r="2">
      <x v="1015"/>
    </i>
    <i r="2">
      <x v="1017"/>
    </i>
    <i r="2">
      <x v="1020"/>
    </i>
    <i r="2">
      <x v="1022"/>
    </i>
    <i r="2">
      <x v="1023"/>
    </i>
    <i r="2">
      <x v="1024"/>
    </i>
    <i r="2">
      <x v="1025"/>
    </i>
    <i r="2">
      <x v="1026"/>
    </i>
    <i r="2">
      <x v="1027"/>
    </i>
    <i r="2">
      <x v="1159"/>
    </i>
    <i r="2">
      <x v="1160"/>
    </i>
    <i r="2">
      <x v="1161"/>
    </i>
    <i r="2">
      <x v="1162"/>
    </i>
    <i r="2">
      <x v="1163"/>
    </i>
    <i r="2">
      <x v="1164"/>
    </i>
    <i r="2">
      <x v="1165"/>
    </i>
    <i r="1">
      <x v="12"/>
      <x v="416"/>
    </i>
    <i r="2">
      <x v="420"/>
    </i>
    <i r="2">
      <x v="421"/>
    </i>
    <i r="2">
      <x v="425"/>
    </i>
    <i r="2">
      <x v="428"/>
    </i>
    <i r="2">
      <x v="429"/>
    </i>
    <i r="2">
      <x v="430"/>
    </i>
    <i r="2">
      <x v="432"/>
    </i>
    <i r="2">
      <x v="433"/>
    </i>
    <i r="2">
      <x v="435"/>
    </i>
    <i r="2">
      <x v="437"/>
    </i>
    <i r="2">
      <x v="438"/>
    </i>
    <i r="2">
      <x v="453"/>
    </i>
    <i r="2">
      <x v="454"/>
    </i>
    <i r="2">
      <x v="455"/>
    </i>
    <i r="2">
      <x v="483"/>
    </i>
    <i r="2">
      <x v="484"/>
    </i>
    <i r="2">
      <x v="485"/>
    </i>
    <i r="2">
      <x v="486"/>
    </i>
    <i r="2">
      <x v="487"/>
    </i>
    <i r="2">
      <x v="492"/>
    </i>
    <i r="2">
      <x v="497"/>
    </i>
    <i r="2">
      <x v="498"/>
    </i>
    <i r="2">
      <x v="510"/>
    </i>
    <i r="2">
      <x v="512"/>
    </i>
    <i r="2">
      <x v="1021"/>
    </i>
    <i r="2">
      <x v="1028"/>
    </i>
    <i r="2">
      <x v="1029"/>
    </i>
    <i r="2">
      <x v="1030"/>
    </i>
    <i r="2">
      <x v="1031"/>
    </i>
    <i r="2">
      <x v="1032"/>
    </i>
    <i r="2">
      <x v="1034"/>
    </i>
    <i r="2">
      <x v="1035"/>
    </i>
    <i r="2">
      <x v="1036"/>
    </i>
    <i r="2">
      <x v="1037"/>
    </i>
    <i r="2">
      <x v="1038"/>
    </i>
    <i r="2">
      <x v="1041"/>
    </i>
    <i r="2">
      <x v="1042"/>
    </i>
    <i r="2">
      <x v="1166"/>
    </i>
    <i r="2">
      <x v="1167"/>
    </i>
    <i r="1">
      <x v="13"/>
      <x v="521"/>
    </i>
    <i r="2">
      <x v="522"/>
    </i>
    <i r="2">
      <x v="526"/>
    </i>
    <i r="2">
      <x v="527"/>
    </i>
    <i r="2">
      <x v="542"/>
    </i>
    <i r="2">
      <x v="544"/>
    </i>
    <i r="2">
      <x v="550"/>
    </i>
    <i r="2">
      <x v="562"/>
    </i>
    <i r="2">
      <x v="563"/>
    </i>
    <i r="2">
      <x v="570"/>
    </i>
    <i r="2">
      <x v="581"/>
    </i>
    <i r="2">
      <x v="582"/>
    </i>
    <i r="2">
      <x v="583"/>
    </i>
    <i r="2">
      <x v="584"/>
    </i>
    <i r="2">
      <x v="585"/>
    </i>
    <i r="2">
      <x v="586"/>
    </i>
    <i r="2">
      <x v="593"/>
    </i>
    <i r="2">
      <x v="594"/>
    </i>
    <i r="2">
      <x v="595"/>
    </i>
    <i r="2">
      <x v="606"/>
    </i>
    <i r="2">
      <x v="607"/>
    </i>
    <i r="2">
      <x v="1040"/>
    </i>
    <i r="2">
      <x v="1043"/>
    </i>
    <i r="2">
      <x v="1044"/>
    </i>
    <i r="2">
      <x v="1045"/>
    </i>
    <i r="2">
      <x v="1046"/>
    </i>
    <i r="2">
      <x v="1047"/>
    </i>
    <i r="2">
      <x v="1050"/>
    </i>
    <i r="2">
      <x v="1051"/>
    </i>
    <i r="2">
      <x v="1053"/>
    </i>
    <i r="2">
      <x v="1054"/>
    </i>
    <i r="2">
      <x v="1056"/>
    </i>
    <i r="2">
      <x v="1058"/>
    </i>
    <i r="2">
      <x v="1059"/>
    </i>
    <i r="2">
      <x v="1168"/>
    </i>
    <i r="2">
      <x v="1169"/>
    </i>
    <i>
      <x v="2"/>
      <x v="14"/>
      <x v="609"/>
    </i>
    <i r="2">
      <x v="610"/>
    </i>
    <i r="2">
      <x v="611"/>
    </i>
    <i r="2">
      <x v="612"/>
    </i>
    <i r="2">
      <x v="613"/>
    </i>
    <i r="2">
      <x v="614"/>
    </i>
    <i r="2">
      <x v="615"/>
    </i>
    <i r="2">
      <x v="616"/>
    </i>
    <i r="2">
      <x v="626"/>
    </i>
    <i r="2">
      <x v="635"/>
    </i>
    <i r="2">
      <x v="637"/>
    </i>
    <i r="2">
      <x v="639"/>
    </i>
    <i r="2">
      <x v="640"/>
    </i>
    <i r="2">
      <x v="641"/>
    </i>
    <i r="2">
      <x v="642"/>
    </i>
    <i r="2">
      <x v="648"/>
    </i>
    <i r="2">
      <x v="649"/>
    </i>
    <i r="2">
      <x v="650"/>
    </i>
    <i r="2">
      <x v="651"/>
    </i>
    <i r="2">
      <x v="653"/>
    </i>
    <i r="2">
      <x v="657"/>
    </i>
    <i r="2">
      <x v="1061"/>
    </i>
    <i r="2">
      <x v="1062"/>
    </i>
    <i r="2">
      <x v="1063"/>
    </i>
    <i r="2">
      <x v="1064"/>
    </i>
    <i r="2">
      <x v="1065"/>
    </i>
    <i r="2">
      <x v="1066"/>
    </i>
    <i r="2">
      <x v="1067"/>
    </i>
    <i r="2">
      <x v="1068"/>
    </i>
    <i r="2">
      <x v="1069"/>
    </i>
    <i r="2">
      <x v="1070"/>
    </i>
    <i r="2">
      <x v="1071"/>
    </i>
    <i r="2">
      <x v="1072"/>
    </i>
    <i r="2">
      <x v="1073"/>
    </i>
    <i r="2">
      <x v="1075"/>
    </i>
    <i r="2">
      <x v="1076"/>
    </i>
    <i r="2">
      <x v="1077"/>
    </i>
    <i r="2">
      <x v="1078"/>
    </i>
    <i r="2">
      <x v="1089"/>
    </i>
    <i r="2">
      <x v="1095"/>
    </i>
    <i r="2">
      <x v="1096"/>
    </i>
    <i r="2">
      <x v="1105"/>
    </i>
    <i>
      <x v="3"/>
      <x v="15"/>
      <x v="659"/>
    </i>
    <i r="2">
      <x v="660"/>
    </i>
    <i r="2">
      <x v="662"/>
    </i>
    <i r="2">
      <x v="669"/>
    </i>
    <i r="2">
      <x v="671"/>
    </i>
    <i r="2">
      <x v="672"/>
    </i>
    <i r="2">
      <x v="673"/>
    </i>
    <i r="2">
      <x v="674"/>
    </i>
    <i r="2">
      <x v="675"/>
    </i>
    <i r="2">
      <x v="676"/>
    </i>
    <i r="2">
      <x v="679"/>
    </i>
    <i r="2">
      <x v="680"/>
    </i>
    <i r="2">
      <x v="681"/>
    </i>
    <i r="2">
      <x v="682"/>
    </i>
    <i r="2">
      <x v="686"/>
    </i>
    <i r="2">
      <x v="690"/>
    </i>
    <i r="2">
      <x v="1108"/>
    </i>
    <i r="2">
      <x v="1120"/>
    </i>
    <i r="2">
      <x v="1121"/>
    </i>
    <i r="2">
      <x v="1122"/>
    </i>
    <i r="2">
      <x v="1124"/>
    </i>
    <i r="2">
      <x v="1125"/>
    </i>
    <i r="2">
      <x v="1126"/>
    </i>
    <i r="2">
      <x v="1127"/>
    </i>
    <i r="2">
      <x v="1154"/>
    </i>
    <i>
      <x v="4"/>
      <x v="16"/>
      <x v="702"/>
    </i>
    <i r="2">
      <x v="707"/>
    </i>
    <i r="2">
      <x v="708"/>
    </i>
    <i r="2">
      <x v="709"/>
    </i>
    <i r="2">
      <x v="710"/>
    </i>
    <i r="2">
      <x v="717"/>
    </i>
    <i r="2">
      <x v="720"/>
    </i>
    <i r="2">
      <x v="721"/>
    </i>
    <i r="2">
      <x v="722"/>
    </i>
    <i r="2">
      <x v="724"/>
    </i>
    <i r="2">
      <x v="725"/>
    </i>
    <i r="2">
      <x v="726"/>
    </i>
    <i r="2">
      <x v="729"/>
    </i>
    <i r="2">
      <x v="730"/>
    </i>
    <i r="2">
      <x v="731"/>
    </i>
    <i r="2">
      <x v="732"/>
    </i>
    <i r="2">
      <x v="733"/>
    </i>
    <i r="2">
      <x v="735"/>
    </i>
    <i r="2">
      <x v="742"/>
    </i>
    <i r="2">
      <x v="744"/>
    </i>
    <i r="2">
      <x v="745"/>
    </i>
    <i r="2">
      <x v="746"/>
    </i>
    <i r="2">
      <x v="1128"/>
    </i>
    <i r="2">
      <x v="1130"/>
    </i>
    <i r="2">
      <x v="1131"/>
    </i>
    <i r="2">
      <x v="1132"/>
    </i>
    <i r="2">
      <x v="1133"/>
    </i>
    <i r="2">
      <x v="1135"/>
    </i>
    <i r="2">
      <x v="1136"/>
    </i>
    <i r="2">
      <x v="1137"/>
    </i>
    <i r="2">
      <x v="1170"/>
    </i>
    <i r="2">
      <x v="1171"/>
    </i>
    <i>
      <x v="5"/>
      <x v="17"/>
      <x v="4"/>
    </i>
    <i r="2">
      <x v="5"/>
    </i>
    <i r="2">
      <x v="7"/>
    </i>
    <i r="2">
      <x v="8"/>
    </i>
    <i r="2">
      <x v="15"/>
    </i>
    <i r="2">
      <x v="16"/>
    </i>
    <i r="2">
      <x v="17"/>
    </i>
    <i r="2">
      <x v="25"/>
    </i>
    <i r="2">
      <x v="26"/>
    </i>
    <i r="2">
      <x v="27"/>
    </i>
    <i r="2">
      <x v="28"/>
    </i>
    <i r="2">
      <x v="29"/>
    </i>
    <i r="2">
      <x v="31"/>
    </i>
    <i r="2">
      <x v="32"/>
    </i>
    <i r="2">
      <x v="33"/>
    </i>
    <i r="2">
      <x v="34"/>
    </i>
    <i r="2">
      <x v="100"/>
    </i>
    <i r="2">
      <x v="101"/>
    </i>
    <i r="2">
      <x v="186"/>
    </i>
    <i r="2">
      <x v="240"/>
    </i>
    <i r="2">
      <x v="242"/>
    </i>
    <i r="2">
      <x v="1172"/>
    </i>
    <i>
      <x v="6"/>
      <x v="18"/>
      <x v="12"/>
    </i>
    <i r="2">
      <x v="44"/>
    </i>
    <i r="2">
      <x v="48"/>
    </i>
    <i r="2">
      <x v="49"/>
    </i>
    <i r="2">
      <x v="53"/>
    </i>
    <i r="2">
      <x v="54"/>
    </i>
    <i r="2">
      <x v="55"/>
    </i>
    <i r="2">
      <x v="56"/>
    </i>
    <i r="2">
      <x v="57"/>
    </i>
    <i r="2">
      <x v="68"/>
    </i>
    <i r="2">
      <x v="86"/>
    </i>
    <i r="2">
      <x v="90"/>
    </i>
    <i r="2">
      <x v="117"/>
    </i>
    <i r="2">
      <x v="118"/>
    </i>
    <i r="2">
      <x v="136"/>
    </i>
    <i r="2">
      <x v="137"/>
    </i>
    <i r="2">
      <x v="138"/>
    </i>
    <i r="2">
      <x v="139"/>
    </i>
    <i r="2">
      <x v="144"/>
    </i>
    <i r="2">
      <x v="155"/>
    </i>
    <i r="2">
      <x v="166"/>
    </i>
    <i r="2">
      <x v="167"/>
    </i>
    <i r="2">
      <x v="173"/>
    </i>
    <i r="2">
      <x v="178"/>
    </i>
    <i r="2">
      <x v="208"/>
    </i>
    <i r="2">
      <x v="211"/>
    </i>
    <i r="2">
      <x v="212"/>
    </i>
    <i r="2">
      <x v="213"/>
    </i>
    <i r="2">
      <x v="214"/>
    </i>
    <i r="2">
      <x v="235"/>
    </i>
    <i r="2">
      <x v="239"/>
    </i>
    <i r="2">
      <x v="431"/>
    </i>
    <i r="2">
      <x v="499"/>
    </i>
    <i r="2">
      <x v="500"/>
    </i>
    <i r="2">
      <x v="561"/>
    </i>
    <i r="2">
      <x v="840"/>
    </i>
    <i r="2">
      <x v="841"/>
    </i>
    <i r="2">
      <x v="969"/>
    </i>
    <i r="2">
      <x v="991"/>
    </i>
    <i r="2">
      <x v="1000"/>
    </i>
    <i r="2">
      <x v="1173"/>
    </i>
    <i r="2">
      <x v="1174"/>
    </i>
    <i r="2">
      <x v="1175"/>
    </i>
    <i r="2">
      <x v="1176"/>
    </i>
    <i r="2">
      <x v="1277"/>
    </i>
    <i>
      <x v="7"/>
      <x v="19"/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72"/>
    </i>
    <i r="2">
      <x v="273"/>
    </i>
    <i r="2">
      <x v="282"/>
    </i>
    <i r="2">
      <x v="288"/>
    </i>
    <i r="2">
      <x v="298"/>
    </i>
    <i r="2">
      <x v="301"/>
    </i>
    <i r="2">
      <x v="302"/>
    </i>
    <i r="2">
      <x v="305"/>
    </i>
    <i r="2">
      <x v="306"/>
    </i>
    <i r="2">
      <x v="319"/>
    </i>
    <i r="2">
      <x v="329"/>
    </i>
    <i r="2">
      <x v="330"/>
    </i>
    <i r="2">
      <x v="332"/>
    </i>
    <i r="2">
      <x v="333"/>
    </i>
    <i r="2">
      <x v="334"/>
    </i>
    <i r="2">
      <x v="335"/>
    </i>
    <i r="2">
      <x v="336"/>
    </i>
    <i r="2">
      <x v="338"/>
    </i>
    <i r="2">
      <x v="339"/>
    </i>
    <i r="2">
      <x v="340"/>
    </i>
    <i r="2">
      <x v="342"/>
    </i>
    <i r="2">
      <x v="350"/>
    </i>
    <i r="2">
      <x v="351"/>
    </i>
    <i r="2">
      <x v="366"/>
    </i>
    <i r="2">
      <x v="368"/>
    </i>
    <i r="2">
      <x v="1016"/>
    </i>
    <i r="2">
      <x v="1018"/>
    </i>
    <i r="2">
      <x v="1019"/>
    </i>
    <i>
      <x v="8"/>
      <x v="20"/>
      <x v="376"/>
    </i>
    <i r="2">
      <x v="401"/>
    </i>
    <i r="2">
      <x v="403"/>
    </i>
    <i r="2">
      <x v="404"/>
    </i>
    <i r="2">
      <x v="405"/>
    </i>
    <i r="2">
      <x v="410"/>
    </i>
    <i r="2">
      <x v="434"/>
    </i>
    <i r="2">
      <x v="440"/>
    </i>
    <i r="2">
      <x v="447"/>
    </i>
    <i r="2">
      <x v="451"/>
    </i>
    <i r="2">
      <x v="453"/>
    </i>
    <i r="2">
      <x v="1033"/>
    </i>
    <i r="2">
      <x v="1177"/>
    </i>
    <i r="2">
      <x v="1178"/>
    </i>
    <i r="2">
      <x v="1179"/>
    </i>
    <i r="2">
      <x v="1180"/>
    </i>
    <i>
      <x v="9"/>
      <x v="21"/>
      <x v="467"/>
    </i>
    <i r="2">
      <x v="468"/>
    </i>
    <i r="2">
      <x v="469"/>
    </i>
    <i r="2">
      <x v="471"/>
    </i>
    <i r="2">
      <x v="472"/>
    </i>
    <i r="2">
      <x v="473"/>
    </i>
    <i r="2">
      <x v="490"/>
    </i>
    <i r="2">
      <x v="491"/>
    </i>
    <i r="2">
      <x v="507"/>
    </i>
    <i r="2">
      <x v="508"/>
    </i>
    <i r="2">
      <x v="509"/>
    </i>
    <i r="2">
      <x v="529"/>
    </i>
    <i r="2">
      <x v="530"/>
    </i>
    <i r="2">
      <x v="532"/>
    </i>
    <i r="2">
      <x v="533"/>
    </i>
    <i r="2">
      <x v="537"/>
    </i>
    <i r="2">
      <x v="538"/>
    </i>
    <i r="2">
      <x v="539"/>
    </i>
    <i r="2">
      <x v="1039"/>
    </i>
    <i r="2">
      <x v="1048"/>
    </i>
    <i r="2">
      <x v="1181"/>
    </i>
    <i r="2">
      <x v="1182"/>
    </i>
    <i r="2">
      <x v="1183"/>
    </i>
    <i r="2">
      <x v="1184"/>
    </i>
    <i>
      <x v="10"/>
      <x v="22"/>
      <x v="552"/>
    </i>
    <i r="2">
      <x v="553"/>
    </i>
    <i r="2">
      <x v="554"/>
    </i>
    <i r="2">
      <x v="556"/>
    </i>
    <i r="2">
      <x v="557"/>
    </i>
    <i r="2">
      <x v="564"/>
    </i>
    <i r="2">
      <x v="565"/>
    </i>
    <i r="2">
      <x v="567"/>
    </i>
    <i r="2">
      <x v="574"/>
    </i>
    <i r="2">
      <x v="578"/>
    </i>
    <i r="2">
      <x v="579"/>
    </i>
    <i r="2">
      <x v="580"/>
    </i>
    <i r="2">
      <x v="587"/>
    </i>
    <i r="2">
      <x v="590"/>
    </i>
    <i r="2">
      <x v="596"/>
    </i>
    <i r="2">
      <x v="598"/>
    </i>
    <i r="2">
      <x v="599"/>
    </i>
    <i r="2">
      <x v="601"/>
    </i>
    <i r="2">
      <x v="623"/>
    </i>
    <i r="2">
      <x v="636"/>
    </i>
    <i r="2">
      <x v="1052"/>
    </i>
    <i r="2">
      <x v="1055"/>
    </i>
    <i>
      <x v="11"/>
      <x v="22"/>
      <x v="624"/>
    </i>
    <i r="1">
      <x v="23"/>
      <x v="624"/>
    </i>
    <i r="2">
      <x v="627"/>
    </i>
    <i r="2">
      <x v="628"/>
    </i>
    <i r="2">
      <x v="643"/>
    </i>
    <i r="2">
      <x v="645"/>
    </i>
    <i r="2">
      <x v="646"/>
    </i>
    <i r="2">
      <x v="661"/>
    </i>
    <i r="2">
      <x v="663"/>
    </i>
    <i r="2">
      <x v="664"/>
    </i>
    <i r="2">
      <x v="666"/>
    </i>
    <i r="2">
      <x v="670"/>
    </i>
    <i r="2">
      <x v="685"/>
    </i>
    <i r="2">
      <x v="693"/>
    </i>
    <i r="2">
      <x v="694"/>
    </i>
    <i r="2">
      <x v="696"/>
    </i>
    <i r="2">
      <x v="697"/>
    </i>
    <i r="2">
      <x v="698"/>
    </i>
    <i r="2">
      <x v="699"/>
    </i>
    <i r="2">
      <x v="700"/>
    </i>
    <i r="2">
      <x v="713"/>
    </i>
    <i r="2">
      <x v="714"/>
    </i>
    <i r="2">
      <x v="1085"/>
    </i>
    <i r="2">
      <x v="1086"/>
    </i>
    <i r="2">
      <x v="1092"/>
    </i>
    <i>
      <x v="12"/>
      <x v="23"/>
      <x v="715"/>
    </i>
    <i r="1">
      <x v="24"/>
      <x v="568"/>
    </i>
    <i r="2">
      <x v="576"/>
    </i>
    <i r="2">
      <x v="591"/>
    </i>
    <i r="2">
      <x v="592"/>
    </i>
    <i r="2">
      <x v="603"/>
    </i>
    <i r="2">
      <x v="638"/>
    </i>
    <i r="2">
      <x v="644"/>
    </i>
    <i r="2">
      <x v="647"/>
    </i>
    <i r="2">
      <x v="667"/>
    </i>
    <i r="2">
      <x v="668"/>
    </i>
    <i r="2">
      <x v="715"/>
    </i>
    <i r="2">
      <x v="718"/>
    </i>
    <i r="2">
      <x v="734"/>
    </i>
    <i r="2">
      <x v="737"/>
    </i>
    <i r="2">
      <x v="738"/>
    </i>
    <i r="2">
      <x v="740"/>
    </i>
    <i r="2">
      <x v="743"/>
    </i>
    <i r="2">
      <x v="748"/>
    </i>
    <i r="2">
      <x v="750"/>
    </i>
    <i r="2">
      <x v="751"/>
    </i>
    <i r="2">
      <x v="752"/>
    </i>
    <i r="2">
      <x v="753"/>
    </i>
    <i r="2">
      <x v="755"/>
    </i>
    <i r="2">
      <x v="756"/>
    </i>
    <i r="2">
      <x v="757"/>
    </i>
    <i r="2">
      <x v="758"/>
    </i>
    <i r="2">
      <x v="759"/>
    </i>
    <i r="2">
      <x v="760"/>
    </i>
    <i r="2">
      <x v="761"/>
    </i>
    <i r="2">
      <x v="762"/>
    </i>
    <i r="2">
      <x v="763"/>
    </i>
    <i r="2">
      <x v="764"/>
    </i>
    <i r="2">
      <x v="765"/>
    </i>
    <i r="2">
      <x v="766"/>
    </i>
    <i r="2">
      <x v="767"/>
    </i>
    <i r="2">
      <x v="768"/>
    </i>
    <i r="2">
      <x v="769"/>
    </i>
    <i r="2">
      <x v="770"/>
    </i>
    <i r="2">
      <x v="771"/>
    </i>
    <i r="2">
      <x v="772"/>
    </i>
    <i r="2">
      <x v="773"/>
    </i>
    <i r="2">
      <x v="774"/>
    </i>
    <i r="2">
      <x v="1129"/>
    </i>
    <i r="2">
      <x v="1134"/>
    </i>
    <i r="2">
      <x v="1185"/>
    </i>
    <i r="2">
      <x v="1277"/>
    </i>
    <i>
      <x v="13"/>
      <x v="24"/>
      <x v="775"/>
    </i>
    <i r="1">
      <x v="25"/>
      <x v="80"/>
    </i>
    <i r="2">
      <x v="775"/>
    </i>
    <i r="2">
      <x v="785"/>
    </i>
    <i r="2">
      <x v="786"/>
    </i>
    <i r="2">
      <x v="787"/>
    </i>
    <i r="2">
      <x v="788"/>
    </i>
    <i r="2">
      <x v="789"/>
    </i>
    <i r="2">
      <x v="792"/>
    </i>
    <i r="2">
      <x v="794"/>
    </i>
    <i r="2">
      <x v="795"/>
    </i>
    <i r="2">
      <x v="797"/>
    </i>
    <i r="2">
      <x v="799"/>
    </i>
    <i r="2">
      <x v="800"/>
    </i>
    <i r="2">
      <x v="801"/>
    </i>
    <i r="2">
      <x v="802"/>
    </i>
    <i r="2">
      <x v="803"/>
    </i>
    <i r="2">
      <x v="804"/>
    </i>
    <i r="2">
      <x v="805"/>
    </i>
    <i r="2">
      <x v="806"/>
    </i>
    <i r="2">
      <x v="807"/>
    </i>
    <i r="2">
      <x v="808"/>
    </i>
    <i r="2">
      <x v="809"/>
    </i>
    <i r="2">
      <x v="810"/>
    </i>
    <i r="2">
      <x v="811"/>
    </i>
    <i r="2">
      <x v="812"/>
    </i>
    <i r="2">
      <x v="813"/>
    </i>
    <i r="2">
      <x v="814"/>
    </i>
    <i r="2">
      <x v="815"/>
    </i>
    <i r="2">
      <x v="816"/>
    </i>
    <i r="2">
      <x v="817"/>
    </i>
    <i r="2">
      <x v="818"/>
    </i>
    <i r="2">
      <x v="819"/>
    </i>
    <i r="2">
      <x v="822"/>
    </i>
    <i r="2">
      <x v="823"/>
    </i>
    <i r="2">
      <x v="1186"/>
    </i>
    <i r="2">
      <x v="1187"/>
    </i>
    <i r="2">
      <x v="1188"/>
    </i>
    <i r="2">
      <x v="1189"/>
    </i>
    <i r="2">
      <x v="1190"/>
    </i>
    <i r="2">
      <x v="1277"/>
    </i>
    <i>
      <x v="14"/>
      <x v="26"/>
      <x v="826"/>
    </i>
    <i r="2">
      <x v="827"/>
    </i>
    <i r="2">
      <x v="828"/>
    </i>
    <i r="2">
      <x v="829"/>
    </i>
    <i r="2">
      <x v="832"/>
    </i>
    <i r="2">
      <x v="835"/>
    </i>
    <i r="2">
      <x v="836"/>
    </i>
    <i r="2">
      <x v="837"/>
    </i>
    <i r="2">
      <x v="842"/>
    </i>
    <i r="2">
      <x v="843"/>
    </i>
    <i r="2">
      <x v="844"/>
    </i>
    <i r="2">
      <x v="845"/>
    </i>
    <i r="2">
      <x v="846"/>
    </i>
    <i r="2">
      <x v="849"/>
    </i>
    <i r="2">
      <x v="853"/>
    </i>
    <i r="2">
      <x v="854"/>
    </i>
    <i r="2">
      <x v="855"/>
    </i>
    <i r="2">
      <x v="856"/>
    </i>
    <i r="2">
      <x v="857"/>
    </i>
    <i r="2">
      <x v="858"/>
    </i>
    <i r="2">
      <x v="860"/>
    </i>
    <i r="2">
      <x v="861"/>
    </i>
    <i r="2">
      <x v="862"/>
    </i>
    <i r="2">
      <x v="864"/>
    </i>
    <i r="2">
      <x v="865"/>
    </i>
    <i r="2">
      <x v="871"/>
    </i>
    <i r="2">
      <x v="1191"/>
    </i>
    <i r="2">
      <x v="1192"/>
    </i>
    <i r="2">
      <x v="1193"/>
    </i>
    <i r="2">
      <x v="1194"/>
    </i>
    <i r="2">
      <x v="1195"/>
    </i>
    <i r="2">
      <x v="1196"/>
    </i>
    <i r="2">
      <x v="1197"/>
    </i>
    <i r="2">
      <x v="1198"/>
    </i>
    <i r="2">
      <x v="1199"/>
    </i>
    <i r="2">
      <x v="1200"/>
    </i>
    <i r="2">
      <x v="1201"/>
    </i>
    <i r="2">
      <x v="1202"/>
    </i>
    <i>
      <x v="15"/>
      <x v="25"/>
      <x v="824"/>
    </i>
    <i r="1">
      <x v="27"/>
      <x v="824"/>
    </i>
    <i r="2">
      <x v="872"/>
    </i>
    <i r="2">
      <x v="873"/>
    </i>
    <i r="2">
      <x v="874"/>
    </i>
    <i r="2">
      <x v="875"/>
    </i>
    <i r="2">
      <x v="877"/>
    </i>
    <i r="2">
      <x v="883"/>
    </i>
    <i r="2">
      <x v="885"/>
    </i>
    <i r="2">
      <x v="887"/>
    </i>
    <i r="2">
      <x v="888"/>
    </i>
    <i r="2">
      <x v="889"/>
    </i>
    <i r="2">
      <x v="890"/>
    </i>
    <i r="2">
      <x v="891"/>
    </i>
    <i r="2">
      <x v="892"/>
    </i>
    <i r="2">
      <x v="893"/>
    </i>
    <i r="2">
      <x v="894"/>
    </i>
    <i r="2">
      <x v="895"/>
    </i>
    <i r="2">
      <x v="896"/>
    </i>
    <i r="2">
      <x v="899"/>
    </i>
    <i r="2">
      <x v="900"/>
    </i>
    <i r="2">
      <x v="901"/>
    </i>
    <i r="2">
      <x v="902"/>
    </i>
    <i r="2">
      <x v="903"/>
    </i>
    <i r="2">
      <x v="904"/>
    </i>
    <i r="2">
      <x v="905"/>
    </i>
    <i r="2">
      <x v="906"/>
    </i>
    <i r="2">
      <x v="909"/>
    </i>
    <i r="2">
      <x v="1203"/>
    </i>
    <i r="2">
      <x v="1204"/>
    </i>
    <i r="2">
      <x v="1205"/>
    </i>
    <i r="2">
      <x v="1206"/>
    </i>
    <i r="2">
      <x v="1207"/>
    </i>
    <i r="2">
      <x v="1208"/>
    </i>
    <i r="2">
      <x v="1209"/>
    </i>
    <i r="2">
      <x v="1210"/>
    </i>
    <i r="2">
      <x v="1211"/>
    </i>
    <i r="2">
      <x v="1212"/>
    </i>
    <i r="2">
      <x v="1213"/>
    </i>
    <i r="2">
      <x v="1214"/>
    </i>
    <i r="2">
      <x v="1215"/>
    </i>
    <i r="2">
      <x v="1216"/>
    </i>
    <i r="2">
      <x v="1217"/>
    </i>
    <i r="2">
      <x v="1218"/>
    </i>
    <i>
      <x v="16"/>
      <x v="27"/>
      <x v="908"/>
    </i>
    <i r="1">
      <x v="28"/>
      <x/>
    </i>
    <i r="2">
      <x v="3"/>
    </i>
    <i r="2">
      <x v="6"/>
    </i>
    <i r="2">
      <x v="10"/>
    </i>
    <i r="2">
      <x v="11"/>
    </i>
    <i r="2">
      <x v="20"/>
    </i>
    <i r="2">
      <x v="23"/>
    </i>
    <i r="2">
      <x v="24"/>
    </i>
    <i r="2">
      <x v="35"/>
    </i>
    <i r="2">
      <x v="36"/>
    </i>
    <i r="2">
      <x v="37"/>
    </i>
    <i r="2">
      <x v="38"/>
    </i>
    <i r="2">
      <x v="39"/>
    </i>
    <i r="2">
      <x v="41"/>
    </i>
    <i r="2">
      <x v="42"/>
    </i>
    <i r="2">
      <x v="43"/>
    </i>
    <i r="2">
      <x v="58"/>
    </i>
    <i r="2">
      <x v="59"/>
    </i>
    <i r="2">
      <x v="60"/>
    </i>
    <i r="2">
      <x v="70"/>
    </i>
    <i r="2">
      <x v="71"/>
    </i>
    <i r="2">
      <x v="76"/>
    </i>
    <i r="2">
      <x v="77"/>
    </i>
    <i r="2">
      <x v="91"/>
    </i>
    <i r="2">
      <x v="908"/>
    </i>
    <i r="2">
      <x v="1219"/>
    </i>
    <i r="2">
      <x v="1220"/>
    </i>
    <i r="2">
      <x v="1221"/>
    </i>
    <i r="2">
      <x v="1222"/>
    </i>
    <i r="2">
      <x v="1223"/>
    </i>
    <i r="2">
      <x v="1224"/>
    </i>
    <i r="2">
      <x v="1225"/>
    </i>
    <i r="2">
      <x v="1226"/>
    </i>
    <i r="2">
      <x v="1227"/>
    </i>
    <i>
      <x v="17"/>
      <x v="29"/>
      <x v="9"/>
    </i>
    <i r="2">
      <x v="92"/>
    </i>
    <i r="2">
      <x v="94"/>
    </i>
    <i r="2">
      <x v="95"/>
    </i>
    <i r="2">
      <x v="96"/>
    </i>
    <i r="2">
      <x v="99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43"/>
    </i>
    <i r="2">
      <x v="154"/>
    </i>
    <i r="2">
      <x v="156"/>
    </i>
    <i r="2">
      <x v="157"/>
    </i>
    <i r="2">
      <x v="158"/>
    </i>
    <i r="2">
      <x v="159"/>
    </i>
    <i r="2">
      <x v="164"/>
    </i>
    <i r="2">
      <x v="171"/>
    </i>
    <i r="2">
      <x v="177"/>
    </i>
    <i r="2">
      <x v="179"/>
    </i>
    <i r="2">
      <x v="182"/>
    </i>
    <i r="2">
      <x v="193"/>
    </i>
    <i r="2">
      <x v="195"/>
    </i>
    <i r="2">
      <x v="198"/>
    </i>
    <i r="2">
      <x v="199"/>
    </i>
    <i r="2">
      <x v="200"/>
    </i>
    <i r="2">
      <x v="201"/>
    </i>
    <i r="2">
      <x v="204"/>
    </i>
    <i r="2">
      <x v="215"/>
    </i>
    <i r="2">
      <x v="217"/>
    </i>
    <i r="2">
      <x v="218"/>
    </i>
    <i r="2">
      <x v="225"/>
    </i>
    <i r="2">
      <x v="227"/>
    </i>
    <i r="2">
      <x v="228"/>
    </i>
    <i r="2">
      <x v="229"/>
    </i>
    <i r="2">
      <x v="230"/>
    </i>
    <i r="2">
      <x v="233"/>
    </i>
    <i r="2">
      <x v="264"/>
    </i>
    <i r="2">
      <x v="1228"/>
    </i>
    <i r="2">
      <x v="1229"/>
    </i>
    <i r="2">
      <x v="1230"/>
    </i>
    <i r="2">
      <x v="1231"/>
    </i>
    <i r="2">
      <x v="1232"/>
    </i>
    <i r="2">
      <x v="1233"/>
    </i>
    <i r="2">
      <x v="1234"/>
    </i>
    <i r="2">
      <x v="1235"/>
    </i>
    <i r="2">
      <x v="1236"/>
    </i>
    <i r="2">
      <x v="1237"/>
    </i>
    <i r="2">
      <x v="1238"/>
    </i>
    <i r="2">
      <x v="1239"/>
    </i>
    <i r="2">
      <x v="1240"/>
    </i>
    <i r="2">
      <x v="1241"/>
    </i>
    <i r="2">
      <x v="1242"/>
    </i>
    <i r="2">
      <x v="1243"/>
    </i>
    <i r="2">
      <x v="1244"/>
    </i>
    <i r="2">
      <x v="1245"/>
    </i>
    <i r="2">
      <x v="1246"/>
    </i>
    <i r="2">
      <x v="1247"/>
    </i>
    <i r="2">
      <x v="1248"/>
    </i>
    <i r="2">
      <x v="1249"/>
    </i>
    <i r="2">
      <x v="1277"/>
    </i>
    <i>
      <x v="18"/>
      <x v="30"/>
      <x v="275"/>
    </i>
    <i r="2">
      <x v="276"/>
    </i>
    <i r="2">
      <x v="278"/>
    </i>
    <i r="2">
      <x v="279"/>
    </i>
    <i r="2">
      <x v="296"/>
    </i>
    <i r="2">
      <x v="303"/>
    </i>
    <i r="2">
      <x v="318"/>
    </i>
    <i r="2">
      <x v="321"/>
    </i>
    <i r="2">
      <x v="322"/>
    </i>
    <i r="2">
      <x v="323"/>
    </i>
    <i r="2">
      <x v="324"/>
    </i>
    <i r="2">
      <x v="331"/>
    </i>
    <i r="2">
      <x v="343"/>
    </i>
    <i r="2">
      <x v="345"/>
    </i>
    <i r="2">
      <x v="347"/>
    </i>
    <i r="2">
      <x v="359"/>
    </i>
    <i r="2">
      <x v="362"/>
    </i>
    <i r="2">
      <x v="364"/>
    </i>
    <i r="2">
      <x v="365"/>
    </i>
    <i r="2">
      <x v="1250"/>
    </i>
    <i r="2">
      <x v="1251"/>
    </i>
    <i r="2">
      <x v="1252"/>
    </i>
    <i r="2">
      <x v="1253"/>
    </i>
    <i r="2">
      <x v="1254"/>
    </i>
    <i r="2">
      <x v="1255"/>
    </i>
    <i r="2">
      <x v="1256"/>
    </i>
    <i r="2">
      <x v="1257"/>
    </i>
    <i r="2">
      <x v="1258"/>
    </i>
    <i r="2">
      <x v="1259"/>
    </i>
    <i r="2">
      <x v="1260"/>
    </i>
    <i r="1">
      <x v="31"/>
      <x v="1277"/>
    </i>
    <i r="1">
      <x v="32"/>
      <x v="1277"/>
    </i>
    <i>
      <x v="19"/>
      <x v="33"/>
      <x v="391"/>
    </i>
    <i r="2">
      <x v="397"/>
    </i>
    <i r="2">
      <x v="400"/>
    </i>
    <i r="2">
      <x v="402"/>
    </i>
    <i r="2">
      <x v="407"/>
    </i>
    <i r="2">
      <x v="411"/>
    </i>
    <i r="2">
      <x v="418"/>
    </i>
    <i r="2">
      <x v="426"/>
    </i>
    <i r="2">
      <x v="427"/>
    </i>
    <i r="2">
      <x v="442"/>
    </i>
    <i r="2">
      <x v="444"/>
    </i>
    <i r="2">
      <x v="446"/>
    </i>
    <i r="2">
      <x v="1261"/>
    </i>
    <i r="2">
      <x v="1262"/>
    </i>
    <i r="2">
      <x v="1263"/>
    </i>
    <i r="2">
      <x v="1264"/>
    </i>
    <i>
      <x v="20"/>
      <x v="34"/>
      <x v="459"/>
    </i>
    <i r="2">
      <x v="475"/>
    </i>
    <i r="2">
      <x v="477"/>
    </i>
    <i r="2">
      <x v="478"/>
    </i>
    <i r="2">
      <x v="479"/>
    </i>
    <i r="2">
      <x v="488"/>
    </i>
    <i r="2">
      <x v="493"/>
    </i>
    <i r="2">
      <x v="511"/>
    </i>
    <i r="2">
      <x v="516"/>
    </i>
    <i r="2">
      <x v="517"/>
    </i>
    <i r="2">
      <x v="523"/>
    </i>
    <i r="2">
      <x v="543"/>
    </i>
    <i r="2">
      <x v="1265"/>
    </i>
    <i r="2">
      <x v="1266"/>
    </i>
    <i r="2">
      <x v="1267"/>
    </i>
    <i r="2">
      <x v="1268"/>
    </i>
    <i>
      <x v="21"/>
      <x v="35"/>
      <x v="558"/>
    </i>
    <i r="2">
      <x v="559"/>
    </i>
    <i r="2">
      <x v="560"/>
    </i>
    <i r="2">
      <x v="569"/>
    </i>
    <i r="2">
      <x v="589"/>
    </i>
    <i r="2">
      <x v="597"/>
    </i>
    <i r="2">
      <x v="600"/>
    </i>
    <i r="2">
      <x v="1060"/>
    </i>
    <i r="2">
      <x v="1269"/>
    </i>
    <i r="2">
      <x v="1270"/>
    </i>
    <i>
      <x v="22"/>
      <x v="36"/>
      <x v="630"/>
    </i>
    <i r="2">
      <x v="665"/>
    </i>
    <i r="2">
      <x v="691"/>
    </i>
    <i r="2">
      <x v="692"/>
    </i>
    <i r="2">
      <x v="1074"/>
    </i>
    <i r="2">
      <x v="1123"/>
    </i>
    <i r="2">
      <x v="1271"/>
    </i>
    <i r="2">
      <x v="1272"/>
    </i>
    <i>
      <x v="23"/>
      <x v="37"/>
      <x v="716"/>
    </i>
    <i r="2">
      <x v="719"/>
    </i>
    <i r="2">
      <x v="727"/>
    </i>
    <i r="2">
      <x v="778"/>
    </i>
    <i r="2">
      <x v="1138"/>
    </i>
    <i>
      <x v="24"/>
      <x v="38"/>
      <x v="825"/>
    </i>
    <i r="2">
      <x v="830"/>
    </i>
    <i r="2">
      <x v="1139"/>
    </i>
    <i r="2">
      <x v="1140"/>
    </i>
    <i r="2">
      <x v="1273"/>
    </i>
    <i>
      <x v="25"/>
      <x v="39"/>
      <x v="859"/>
    </i>
    <i r="2">
      <x v="876"/>
    </i>
    <i r="2">
      <x v="881"/>
    </i>
    <i r="2">
      <x v="1274"/>
    </i>
    <i>
      <x v="26"/>
      <x v="40"/>
      <x v="30"/>
    </i>
    <i r="2">
      <x v="45"/>
    </i>
    <i r="2">
      <x v="46"/>
    </i>
    <i r="2">
      <x v="47"/>
    </i>
    <i r="2">
      <x v="50"/>
    </i>
    <i r="2">
      <x v="51"/>
    </i>
    <i r="2">
      <x v="52"/>
    </i>
    <i r="2">
      <x v="61"/>
    </i>
    <i r="2">
      <x v="62"/>
    </i>
    <i r="2">
      <x v="63"/>
    </i>
    <i r="2">
      <x v="64"/>
    </i>
    <i r="2">
      <x v="69"/>
    </i>
    <i r="2">
      <x v="79"/>
    </i>
    <i r="2">
      <x v="84"/>
    </i>
    <i r="2">
      <x v="87"/>
    </i>
    <i r="2">
      <x v="88"/>
    </i>
    <i r="2">
      <x v="89"/>
    </i>
    <i r="2">
      <x v="1277"/>
    </i>
    <i>
      <x v="27"/>
      <x v="41"/>
      <x v="93"/>
    </i>
    <i r="2">
      <x v="114"/>
    </i>
    <i r="2">
      <x v="128"/>
    </i>
    <i r="2">
      <x v="133"/>
    </i>
    <i r="2">
      <x v="153"/>
    </i>
    <i>
      <x v="28"/>
      <x v="42"/>
      <x v="188"/>
    </i>
    <i r="2">
      <x v="189"/>
    </i>
    <i r="2">
      <x v="206"/>
    </i>
    <i r="2">
      <x v="216"/>
    </i>
    <i r="2">
      <x v="220"/>
    </i>
    <i r="2">
      <x v="231"/>
    </i>
    <i r="2">
      <x v="232"/>
    </i>
    <i r="2">
      <x v="236"/>
    </i>
    <i r="2">
      <x v="249"/>
    </i>
    <i r="2">
      <x v="250"/>
    </i>
    <i r="2">
      <x v="251"/>
    </i>
    <i r="2">
      <x v="253"/>
    </i>
    <i>
      <x v="29"/>
      <x v="43"/>
      <x v="277"/>
    </i>
    <i r="2">
      <x v="283"/>
    </i>
    <i r="2">
      <x v="284"/>
    </i>
    <i r="2">
      <x v="285"/>
    </i>
    <i r="2">
      <x v="292"/>
    </i>
    <i r="2">
      <x v="293"/>
    </i>
    <i r="2">
      <x v="297"/>
    </i>
    <i r="2">
      <x v="299"/>
    </i>
    <i r="2">
      <x v="316"/>
    </i>
    <i r="2">
      <x v="317"/>
    </i>
    <i r="2">
      <x v="325"/>
    </i>
    <i r="2">
      <x v="341"/>
    </i>
    <i r="2">
      <x v="344"/>
    </i>
    <i r="2">
      <x v="346"/>
    </i>
    <i r="2">
      <x v="357"/>
    </i>
    <i r="2">
      <x v="358"/>
    </i>
    <i r="2">
      <x v="361"/>
    </i>
    <i r="2">
      <x v="367"/>
    </i>
    <i r="2">
      <x v="369"/>
    </i>
    <i r="2">
      <x v="378"/>
    </i>
    <i r="2">
      <x v="379"/>
    </i>
    <i r="2">
      <x v="383"/>
    </i>
    <i r="2">
      <x v="387"/>
    </i>
    <i r="2">
      <x v="388"/>
    </i>
    <i r="2">
      <x v="1275"/>
    </i>
    <i>
      <x v="30"/>
      <x v="44"/>
      <x v="406"/>
    </i>
    <i r="2">
      <x v="408"/>
    </i>
    <i r="2">
      <x v="419"/>
    </i>
    <i r="2">
      <x v="422"/>
    </i>
    <i r="2">
      <x v="423"/>
    </i>
    <i r="2">
      <x v="424"/>
    </i>
    <i r="2">
      <x v="436"/>
    </i>
    <i r="2">
      <x v="439"/>
    </i>
    <i r="2">
      <x v="445"/>
    </i>
    <i r="2">
      <x v="448"/>
    </i>
    <i r="2">
      <x v="449"/>
    </i>
    <i r="2">
      <x v="450"/>
    </i>
    <i r="2">
      <x v="460"/>
    </i>
    <i r="2">
      <x v="461"/>
    </i>
    <i r="2">
      <x v="464"/>
    </i>
    <i r="2">
      <x v="465"/>
    </i>
    <i r="2">
      <x v="466"/>
    </i>
    <i r="2">
      <x v="1276"/>
    </i>
    <i>
      <x v="31"/>
      <x v="45"/>
      <x v="489"/>
    </i>
    <i r="2">
      <x v="496"/>
    </i>
    <i r="2">
      <x v="502"/>
    </i>
    <i r="2">
      <x v="503"/>
    </i>
    <i r="2">
      <x v="504"/>
    </i>
    <i r="2">
      <x v="506"/>
    </i>
    <i r="2">
      <x v="513"/>
    </i>
    <i r="2">
      <x v="514"/>
    </i>
    <i r="2">
      <x v="515"/>
    </i>
    <i r="2">
      <x v="540"/>
    </i>
    <i r="2">
      <x v="541"/>
    </i>
    <i r="2">
      <x v="546"/>
    </i>
    <i r="2">
      <x v="547"/>
    </i>
    <i r="2">
      <x v="548"/>
    </i>
    <i r="2">
      <x v="551"/>
    </i>
    <i r="2">
      <x v="566"/>
    </i>
  </rowItems>
  <colItems count="1">
    <i/>
  </colItems>
  <dataFields count="1">
    <dataField name="Sum of Amount" fld="7" baseField="0" baseItem="0" numFmtId="165"/>
  </dataFields>
  <formats count="2">
    <format dxfId="17">
      <pivotArea outline="0" collapsedLevelsAreSubtotals="1" fieldPosition="0"/>
    </format>
    <format dxfId="1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1FBFFE-83E4-482C-A7C6-45E04895B043}" name="Table2" displayName="Table2" ref="A1:P1299" totalsRowShown="0" headerRowDxfId="15">
  <autoFilter ref="A1:P1299" xr:uid="{8C1FBFFE-83E4-482C-A7C6-45E04895B043}">
    <filterColumn colId="7">
      <filters>
        <filter val="258.609"/>
      </filters>
    </filterColumn>
  </autoFilter>
  <tableColumns count="16">
    <tableColumn id="1" xr3:uid="{67076390-466D-4DDF-A2A3-4AA196C18321}" name="Mark" dataDxfId="14"/>
    <tableColumn id="2" xr3:uid="{BF7F78EB-E0FD-43B9-AEA5-5E6538641B9C}" name="Invoice Date" dataDxfId="13"/>
    <tableColumn id="3" xr3:uid="{BB221DA5-974B-4D27-A555-5F3255DA7C4A}" name="Closed date" dataDxfId="12"/>
    <tableColumn id="4" xr3:uid="{340C289E-9D46-4D39-B260-6BA98966EF13}" name="Account" dataDxfId="11"/>
    <tableColumn id="5" xr3:uid="{17B214F9-C16D-4E8E-BA7C-5C52372DF6BB}" name="VAT Invoice number" dataDxfId="10"/>
    <tableColumn id="6" xr3:uid="{B2B38324-9087-48D7-A685-CD471416D44D}" name="Voucher" dataDxfId="9"/>
    <tableColumn id="7" xr3:uid="{7258EF72-F00D-49FA-8613-5273A8688A00}" name="Offset voucher" dataDxfId="8"/>
    <tableColumn id="8" xr3:uid="{8FF07A4D-150E-42B1-9F7F-0351BEC1D08E}" name="Amount" dataDxfId="7"/>
    <tableColumn id="9" xr3:uid="{7E78D948-304B-4629-8AF9-FD829313D424}" name="Năm" dataDxfId="6" dataCellStyle="Comma"/>
    <tableColumn id="10" xr3:uid="{95202D02-B3E5-4CAC-9A25-71797AFD1F7E}" name="Column1">
      <calculatedColumnFormula>VALUE(E2)</calculatedColumnFormula>
    </tableColumn>
    <tableColumn id="11" xr3:uid="{1574C301-F4DA-41E5-9BCB-CD266012F976}" name="Mã đối chiếu">
      <calculatedColumnFormula>I2&amp;"-"&amp;J2</calculatedColumnFormula>
    </tableColumn>
    <tableColumn id="12" xr3:uid="{1C0186BD-22B1-4E12-B7D4-56502509E94A}" name="Kết quả">
      <calculatedColumnFormula>VLOOKUP(K2,[1]Sheet1!P:P,1,0)</calculatedColumnFormula>
    </tableColumn>
    <tableColumn id="13" xr3:uid="{826C7A05-2A99-4421-BFA7-9BE534BE0AF0}" name="Column2">
      <calculatedColumnFormula>+YEAR(B2)</calculatedColumnFormula>
    </tableColumn>
    <tableColumn id="14" xr3:uid="{C861D441-5329-439F-A253-13EB1899B467}" name="mã đổi chiếu">
      <calculatedColumnFormula>+M2&amp;"-"&amp;J2</calculatedColumnFormula>
    </tableColumn>
    <tableColumn id="15" xr3:uid="{DBD5378E-4989-4854-A64E-4B3741544644}" name="kết quả3">
      <calculatedColumnFormula>+(VLOOKUP(N2,[1]misa!O:O,1,0))</calculatedColumnFormula>
    </tableColumn>
    <tableColumn id="16" xr3:uid="{15D4EA3F-39DB-4CC8-BEF2-234686567B9A}" name="kết quả4" dataDxfId="5">
      <calculatedColumnFormula>-Table2[[#This Row],[Column1]]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83400-94ED-4B9C-A2D8-48EF0CFE2AB5}">
  <sheetPr>
    <tabColor rgb="FFFFFF00"/>
  </sheetPr>
  <dimension ref="A1:H35"/>
  <sheetViews>
    <sheetView tabSelected="1" topLeftCell="A16" workbookViewId="0">
      <selection activeCell="E25" sqref="E25"/>
    </sheetView>
  </sheetViews>
  <sheetFormatPr defaultColWidth="9.109375" defaultRowHeight="14.4" x14ac:dyDescent="0.25"/>
  <cols>
    <col min="1" max="1" width="4.44140625" style="170" bestFit="1" customWidth="1"/>
    <col min="2" max="2" width="40.88671875" style="171" customWidth="1"/>
    <col min="3" max="3" width="17.6640625" style="177" bestFit="1" customWidth="1"/>
    <col min="4" max="5" width="14.44140625" style="170" bestFit="1" customWidth="1"/>
    <col min="6" max="7" width="9.109375" style="150"/>
    <col min="8" max="8" width="13.109375" style="150" bestFit="1" customWidth="1"/>
    <col min="9" max="16384" width="9.109375" style="150"/>
  </cols>
  <sheetData>
    <row r="1" spans="1:8" ht="20.7" x14ac:dyDescent="0.25">
      <c r="A1" s="201" t="s">
        <v>3110</v>
      </c>
      <c r="B1" s="201"/>
      <c r="C1" s="201"/>
      <c r="D1" s="201"/>
      <c r="E1" s="201"/>
    </row>
    <row r="3" spans="1:8" x14ac:dyDescent="0.25">
      <c r="A3" s="179" t="s">
        <v>0</v>
      </c>
      <c r="B3" s="179" t="s">
        <v>3109</v>
      </c>
      <c r="C3" s="179" t="s">
        <v>3101</v>
      </c>
      <c r="D3" s="180" t="s">
        <v>3102</v>
      </c>
      <c r="E3" s="180" t="s">
        <v>3104</v>
      </c>
    </row>
    <row r="4" spans="1:8" x14ac:dyDescent="0.25">
      <c r="A4" s="159">
        <v>1</v>
      </c>
      <c r="B4" s="173" t="s">
        <v>3113</v>
      </c>
      <c r="C4" s="183">
        <v>123549823</v>
      </c>
      <c r="D4" s="183">
        <f>C18</f>
        <v>234137482.66</v>
      </c>
      <c r="E4" s="183">
        <f>D18</f>
        <v>51867665.659999967</v>
      </c>
    </row>
    <row r="5" spans="1:8" x14ac:dyDescent="0.25">
      <c r="B5" s="171" t="s">
        <v>3083</v>
      </c>
    </row>
    <row r="6" spans="1:8" ht="18" customHeight="1" x14ac:dyDescent="0.25">
      <c r="B6" s="171" t="s">
        <v>3087</v>
      </c>
      <c r="C6" s="184">
        <v>50097406</v>
      </c>
      <c r="D6" s="184">
        <v>50097406</v>
      </c>
      <c r="E6" s="184">
        <v>50097406</v>
      </c>
    </row>
    <row r="7" spans="1:8" ht="28.8" x14ac:dyDescent="0.25">
      <c r="B7" s="171" t="s">
        <v>3100</v>
      </c>
      <c r="C7" s="184">
        <f>C4-C6</f>
        <v>73452417</v>
      </c>
      <c r="D7" s="185">
        <f>D4-D6</f>
        <v>184040076.66</v>
      </c>
      <c r="E7" s="185">
        <f>E4-E6</f>
        <v>1770259.6599999666</v>
      </c>
    </row>
    <row r="9" spans="1:8" x14ac:dyDescent="0.25">
      <c r="A9" s="159">
        <v>2</v>
      </c>
      <c r="B9" s="173" t="s">
        <v>3112</v>
      </c>
      <c r="C9" s="183">
        <f>SUMIFS('Chi tiet_TT Dong Hung'!$H:$H,'Chi tiet_TT Dong Hung'!$O:$O,"2023")</f>
        <v>375119396</v>
      </c>
      <c r="D9" s="183">
        <f>SUMIFS('Chi tiet_TT Dong Hung'!$H:$H,'Chi tiet_TT Dong Hung'!$O:$O,"2024")</f>
        <v>144667795</v>
      </c>
      <c r="E9" s="183">
        <f>SUMIFS('Chi tiet_TT Dong Hung'!$H:$H,'Chi tiet_TT Dong Hung'!$O:$O,"2025")</f>
        <v>103600364</v>
      </c>
    </row>
    <row r="11" spans="1:8" ht="28.8" x14ac:dyDescent="0.25">
      <c r="A11" s="159">
        <v>3</v>
      </c>
      <c r="B11" s="173" t="s">
        <v>3111</v>
      </c>
      <c r="C11" s="186">
        <f>C12+C15+C16</f>
        <v>264531736.34</v>
      </c>
      <c r="D11" s="186">
        <f>D12+D15+D16</f>
        <v>326937612</v>
      </c>
      <c r="E11" s="186">
        <f>E12+E15+E16</f>
        <v>94918298</v>
      </c>
      <c r="H11" s="172"/>
    </row>
    <row r="12" spans="1:8" ht="15.05" x14ac:dyDescent="0.3">
      <c r="A12" s="174" t="s">
        <v>3092</v>
      </c>
      <c r="B12" s="175" t="s">
        <v>3093</v>
      </c>
      <c r="C12" s="187">
        <f>SUM(C13:C14)</f>
        <v>196853842</v>
      </c>
      <c r="D12" s="187">
        <f>SUM(D13:D14)</f>
        <v>268291472</v>
      </c>
      <c r="E12" s="187">
        <f>SUM(E13:E14)</f>
        <v>75869476</v>
      </c>
      <c r="H12" s="172"/>
    </row>
    <row r="13" spans="1:8" ht="34.450000000000003" customHeight="1" x14ac:dyDescent="0.25">
      <c r="B13" s="171" t="s">
        <v>3105</v>
      </c>
      <c r="C13" s="177">
        <v>72376478</v>
      </c>
      <c r="D13" s="177">
        <v>207593167</v>
      </c>
      <c r="E13" s="177">
        <v>1770259</v>
      </c>
      <c r="H13" s="172"/>
    </row>
    <row r="14" spans="1:8" ht="28.8" x14ac:dyDescent="0.25">
      <c r="B14" s="171" t="s">
        <v>3106</v>
      </c>
      <c r="C14" s="177">
        <f>SUMIFS('Chi tiet_TT Dong Hung'!$K:$K,'Chi tiet_TT Dong Hung'!$O:$O,"2023")-C13</f>
        <v>124477364</v>
      </c>
      <c r="D14" s="188">
        <f>SUMIFS('Chi tiet_TT Dong Hung'!$K:$K,'Chi tiet_TT Dong Hung'!$O:$O,"2024")-D13</f>
        <v>60698305</v>
      </c>
      <c r="E14" s="188">
        <f>SUMIFS('Chi tiet_TT Dong Hung'!$K:$K,'Chi tiet_TT Dong Hung'!$O:$O,"2025")-E13</f>
        <v>74099217</v>
      </c>
      <c r="H14" s="172"/>
    </row>
    <row r="15" spans="1:8" ht="15.05" x14ac:dyDescent="0.3">
      <c r="A15" s="174" t="s">
        <v>3094</v>
      </c>
      <c r="B15" s="175" t="s">
        <v>3095</v>
      </c>
      <c r="C15" s="187">
        <f>-SUMIFS('Chi tiet_TT Dong Hung'!J:J,'Chi tiet_TT Dong Hung'!O:O,"2023")</f>
        <v>33180332.239999998</v>
      </c>
      <c r="D15" s="187">
        <f>-SUMIFS('Chi tiet_TT Dong Hung'!$J:$J,'Chi tiet_TT Dong Hung'!$O:$O,"2024")</f>
        <v>36225666</v>
      </c>
      <c r="E15" s="187">
        <f>-SUMIFS('Chi tiet_TT Dong Hung'!$J:$J,'Chi tiet_TT Dong Hung'!$O:$O,"2025")</f>
        <v>8226715</v>
      </c>
      <c r="H15" s="172"/>
    </row>
    <row r="16" spans="1:8" ht="15.05" x14ac:dyDescent="0.3">
      <c r="A16" s="174" t="s">
        <v>3097</v>
      </c>
      <c r="B16" s="175" t="s">
        <v>3098</v>
      </c>
      <c r="C16" s="187">
        <f>-SUMIFS('Chi tiet_TT Dong Hung'!$I:$I,'Chi tiet_TT Dong Hung'!$O:$O,"2023")</f>
        <v>34497562.100000001</v>
      </c>
      <c r="D16" s="187">
        <f>-SUMIFS('Chi tiet_TT Dong Hung'!$I:$I,'Chi tiet_TT Dong Hung'!$O:$O,"2024")</f>
        <v>22420474</v>
      </c>
      <c r="E16" s="187">
        <f>-SUMIFS('Chi tiet_TT Dong Hung'!$I:$I,'Chi tiet_TT Dong Hung'!$O:$O,"2025")</f>
        <v>10822107</v>
      </c>
      <c r="H16" s="172"/>
    </row>
    <row r="17" spans="1:8" x14ac:dyDescent="0.25">
      <c r="H17" s="172"/>
    </row>
    <row r="18" spans="1:8" ht="28.8" x14ac:dyDescent="0.25">
      <c r="A18" s="181">
        <v>4</v>
      </c>
      <c r="B18" s="182" t="s">
        <v>3108</v>
      </c>
      <c r="C18" s="189">
        <f>C4+C9-C11</f>
        <v>234137482.66</v>
      </c>
      <c r="D18" s="189">
        <f>D4+D9-D11</f>
        <v>51867665.659999967</v>
      </c>
      <c r="E18" s="189">
        <f>E4+E9-E11</f>
        <v>60549731.659999967</v>
      </c>
      <c r="H18" s="172"/>
    </row>
    <row r="19" spans="1:8" x14ac:dyDescent="0.25">
      <c r="B19" s="171" t="s">
        <v>3083</v>
      </c>
      <c r="H19" s="172"/>
    </row>
    <row r="20" spans="1:8" x14ac:dyDescent="0.25">
      <c r="B20" s="171" t="s">
        <v>3087</v>
      </c>
      <c r="C20" s="184">
        <v>50097406</v>
      </c>
      <c r="D20" s="184">
        <v>50097406</v>
      </c>
      <c r="E20" s="184">
        <v>50097406</v>
      </c>
      <c r="H20" s="172"/>
    </row>
    <row r="21" spans="1:8" ht="28.8" x14ac:dyDescent="0.25">
      <c r="B21" s="171" t="s">
        <v>3100</v>
      </c>
      <c r="C21" s="185">
        <f>C18-C20</f>
        <v>184040076.66</v>
      </c>
      <c r="D21" s="185">
        <f>D18-D20</f>
        <v>1770259.6599999666</v>
      </c>
      <c r="E21" s="185">
        <f>E18-E20</f>
        <v>10452325.659999967</v>
      </c>
      <c r="H21" s="172"/>
    </row>
    <row r="22" spans="1:8" ht="15.05" x14ac:dyDescent="0.25">
      <c r="C22" s="185"/>
      <c r="D22" s="185"/>
      <c r="E22" s="185"/>
      <c r="H22" s="172"/>
    </row>
    <row r="23" spans="1:8" x14ac:dyDescent="0.25">
      <c r="H23" s="176"/>
    </row>
    <row r="24" spans="1:8" x14ac:dyDescent="0.25">
      <c r="A24" s="159">
        <v>5</v>
      </c>
      <c r="B24" s="158" t="s">
        <v>3114</v>
      </c>
      <c r="C24" s="170"/>
    </row>
    <row r="25" spans="1:8" ht="28.8" x14ac:dyDescent="0.25">
      <c r="A25" s="160" t="s">
        <v>3118</v>
      </c>
      <c r="B25" s="191" t="s">
        <v>3115</v>
      </c>
      <c r="C25" s="192"/>
      <c r="D25" s="193"/>
      <c r="E25" s="194">
        <f>E9/1.08</f>
        <v>95926262.962962955</v>
      </c>
    </row>
    <row r="26" spans="1:8" ht="28.8" x14ac:dyDescent="0.25">
      <c r="A26" s="160" t="s">
        <v>3119</v>
      </c>
      <c r="B26" s="191" t="s">
        <v>3116</v>
      </c>
      <c r="C26" s="192"/>
      <c r="D26" s="193"/>
      <c r="E26" s="194">
        <f>E15/1.08</f>
        <v>7617328.7037037034</v>
      </c>
    </row>
    <row r="27" spans="1:8" ht="28.8" x14ac:dyDescent="0.25">
      <c r="A27" s="160" t="s">
        <v>3120</v>
      </c>
      <c r="B27" s="171" t="s">
        <v>3125</v>
      </c>
      <c r="E27" s="188">
        <f>E25-E26</f>
        <v>88308934.259259254</v>
      </c>
    </row>
    <row r="28" spans="1:8" ht="30.05" x14ac:dyDescent="0.3">
      <c r="A28" s="178" t="s">
        <v>3121</v>
      </c>
      <c r="B28" s="175" t="s">
        <v>3124</v>
      </c>
      <c r="C28" s="187"/>
      <c r="D28" s="174"/>
      <c r="E28" s="190">
        <f>E27*5%</f>
        <v>4415446.7129629627</v>
      </c>
    </row>
    <row r="29" spans="1:8" ht="28.8" x14ac:dyDescent="0.25">
      <c r="A29" s="178" t="s">
        <v>3122</v>
      </c>
      <c r="B29" s="171" t="s">
        <v>3117</v>
      </c>
      <c r="E29" s="177">
        <f>5000000/12*8</f>
        <v>3333333.3333333335</v>
      </c>
    </row>
    <row r="30" spans="1:8" x14ac:dyDescent="0.25">
      <c r="A30" s="178" t="s">
        <v>3123</v>
      </c>
      <c r="B30" s="173" t="s">
        <v>3128</v>
      </c>
      <c r="E30" s="186">
        <f>E28+E29</f>
        <v>7748780.0462962966</v>
      </c>
    </row>
    <row r="31" spans="1:8" x14ac:dyDescent="0.25">
      <c r="A31" s="157" t="s">
        <v>3126</v>
      </c>
      <c r="B31" s="171" t="s">
        <v>3127</v>
      </c>
      <c r="C31" s="195"/>
      <c r="D31" s="150"/>
      <c r="E31" s="176">
        <f>E30*8%</f>
        <v>619902.40370370378</v>
      </c>
    </row>
    <row r="32" spans="1:8" x14ac:dyDescent="0.25">
      <c r="A32" s="181"/>
      <c r="B32" s="182" t="s">
        <v>3129</v>
      </c>
      <c r="C32" s="189"/>
      <c r="D32" s="181"/>
      <c r="E32" s="196">
        <f>E30+E31</f>
        <v>8368682.4500000002</v>
      </c>
    </row>
    <row r="34" spans="1:5" ht="43.2" x14ac:dyDescent="0.25">
      <c r="A34" s="197"/>
      <c r="B34" s="198" t="s">
        <v>3130</v>
      </c>
      <c r="C34" s="200" t="s">
        <v>3132</v>
      </c>
      <c r="D34" s="197"/>
      <c r="E34" s="199">
        <f>E18-E32</f>
        <v>52181049.209999964</v>
      </c>
    </row>
    <row r="35" spans="1:5" ht="37.6" customHeight="1" x14ac:dyDescent="0.25">
      <c r="B35" s="202" t="s">
        <v>3131</v>
      </c>
      <c r="C35" s="202"/>
      <c r="D35" s="202"/>
      <c r="E35" s="202"/>
    </row>
  </sheetData>
  <mergeCells count="2">
    <mergeCell ref="A1:E1"/>
    <mergeCell ref="B35:E35"/>
  </mergeCells>
  <hyperlinks>
    <hyperlink ref="C6" location="Don_GD!A1" display="Don_GD!A1" xr:uid="{893EF5CE-A58A-4BD9-BF6A-A2399A7E0631}"/>
    <hyperlink ref="C7" location="Du_no_DK2023!A1" display="Du_no_DK2023!A1" xr:uid="{4D992448-8124-4915-915C-6C88B6C893A9}"/>
    <hyperlink ref="D6" location="Don_GD!A1" display="Don_GD!A1" xr:uid="{3DD7AADC-0A5B-4A82-9236-CFAA5D22B4C7}"/>
    <hyperlink ref="D7" location="Du_No2024!A1" display="Du_No2024!A1" xr:uid="{A98DC41B-D367-4BCE-8031-B4C5C60FD30F}"/>
    <hyperlink ref="C20" location="Don_GD!A1" display="Don_GD!A1" xr:uid="{B66F6EC8-8AA3-4F9B-AC3E-1E74F8EB2536}"/>
    <hyperlink ref="C21" location="Du_Nodk2024!A1" display="Du_Nodk2024!A1" xr:uid="{6ED051DB-B27D-47B2-8B5F-0A9FE6D482F1}"/>
    <hyperlink ref="D20" location="Don_GD!A1" display="Don_GD!A1" xr:uid="{F1CD0A9E-78A3-4DF3-9A91-FB7BF4CB96A4}"/>
    <hyperlink ref="D21" location="Du_NoDK2025!A1" display="Du_NoDK2025!A1" xr:uid="{E7534252-A142-4D0A-BADC-93CCBC6EC440}"/>
    <hyperlink ref="E6" location="Don_GD!A1" display="Don_GD!A1" xr:uid="{B542B2C3-94FD-4FF5-9ED4-ACC97CB90747}"/>
    <hyperlink ref="E7" location="Du_NoDK2025!A1" display="Du_NoDK2025!A1" xr:uid="{8B9208CA-5A6C-47FF-AACF-EAEA49A9D6EB}"/>
    <hyperlink ref="E20" location="Don_GD!A1" display="Don_GD!A1" xr:uid="{FF26D5C3-A2FF-4D2B-857B-2741CB225DDC}"/>
    <hyperlink ref="E21" location="Du_NoCK2025!A1" display="Du_NoCK2025!A1" xr:uid="{1F0A7A2A-02F6-445A-8C93-27865B1DB7FE}"/>
  </hyperlinks>
  <pageMargins left="0.7" right="0.7" top="0.75" bottom="0.75" header="0.3" footer="0.3"/>
  <pageSetup scale="90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8335C-410E-45BF-9D85-4579572DC94B}">
  <dimension ref="A1:M11"/>
  <sheetViews>
    <sheetView workbookViewId="0">
      <pane ySplit="6" topLeftCell="A7" activePane="bottomLeft" state="frozen"/>
      <selection activeCell="I1" sqref="I1:I1048576"/>
      <selection pane="bottomLeft" activeCell="L11" sqref="L11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12" width="13.88671875" style="83" customWidth="1"/>
    <col min="13" max="13" width="42.109375" style="64" customWidth="1"/>
    <col min="14" max="16384" width="9.109375" style="64"/>
  </cols>
  <sheetData>
    <row r="1" spans="1:13" ht="20.7" x14ac:dyDescent="0.35">
      <c r="A1" s="206" t="s">
        <v>3089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spans="1:13" x14ac:dyDescent="0.25">
      <c r="A2" s="207" t="s">
        <v>3103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</row>
    <row r="3" spans="1:13" x14ac:dyDescent="0.25">
      <c r="A3" s="207" t="s">
        <v>3090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6" spans="1:13" ht="26.3" x14ac:dyDescent="0.25">
      <c r="A6" s="59" t="s">
        <v>3016</v>
      </c>
      <c r="B6" s="59" t="s">
        <v>1</v>
      </c>
      <c r="C6" s="60" t="s">
        <v>2</v>
      </c>
      <c r="D6" s="59" t="s">
        <v>3</v>
      </c>
      <c r="E6" s="59" t="s">
        <v>4</v>
      </c>
      <c r="F6" s="61" t="s">
        <v>5</v>
      </c>
      <c r="G6" s="61" t="s">
        <v>6</v>
      </c>
      <c r="H6" s="61" t="s">
        <v>7</v>
      </c>
      <c r="I6" s="61" t="s">
        <v>3096</v>
      </c>
      <c r="J6" s="61" t="s">
        <v>152</v>
      </c>
      <c r="K6" s="61" t="s">
        <v>3011</v>
      </c>
      <c r="L6" s="61" t="s">
        <v>3015</v>
      </c>
      <c r="M6" s="62" t="s">
        <v>8</v>
      </c>
    </row>
    <row r="7" spans="1:13" ht="26.3" x14ac:dyDescent="0.25">
      <c r="A7" s="66" t="s">
        <v>3017</v>
      </c>
      <c r="B7" s="5" t="s">
        <v>2975</v>
      </c>
      <c r="C7" s="8">
        <v>45635</v>
      </c>
      <c r="D7" s="5" t="s">
        <v>11</v>
      </c>
      <c r="E7" s="5" t="s">
        <v>1522</v>
      </c>
      <c r="F7" s="13">
        <v>-321127</v>
      </c>
      <c r="G7" s="13">
        <v>-25690</v>
      </c>
      <c r="H7" s="13">
        <v>-346817</v>
      </c>
      <c r="I7" s="13"/>
      <c r="J7" s="13"/>
      <c r="K7" s="13"/>
      <c r="L7" s="13">
        <f>H7+I7+J7-K7</f>
        <v>-346817</v>
      </c>
      <c r="M7" s="13" t="s">
        <v>3000</v>
      </c>
    </row>
    <row r="8" spans="1:13" ht="26.3" x14ac:dyDescent="0.25">
      <c r="A8" s="66" t="s">
        <v>3017</v>
      </c>
      <c r="B8" s="5" t="s">
        <v>1520</v>
      </c>
      <c r="C8" s="8">
        <v>45636</v>
      </c>
      <c r="D8" s="5" t="s">
        <v>11</v>
      </c>
      <c r="E8" s="5"/>
      <c r="F8" s="13">
        <v>599712</v>
      </c>
      <c r="G8" s="13">
        <v>47977</v>
      </c>
      <c r="H8" s="13">
        <v>647689</v>
      </c>
      <c r="I8" s="13"/>
      <c r="J8" s="13"/>
      <c r="K8" s="13"/>
      <c r="L8" s="13">
        <f>L7+H8+I8+J8-K8</f>
        <v>300872</v>
      </c>
      <c r="M8" s="13" t="s">
        <v>3001</v>
      </c>
    </row>
    <row r="9" spans="1:13" ht="26.3" x14ac:dyDescent="0.25">
      <c r="A9" s="66" t="s">
        <v>3017</v>
      </c>
      <c r="B9" s="5" t="s">
        <v>1518</v>
      </c>
      <c r="C9" s="8">
        <v>45650</v>
      </c>
      <c r="D9" s="5" t="s">
        <v>11</v>
      </c>
      <c r="E9" s="5"/>
      <c r="F9" s="13">
        <v>699664</v>
      </c>
      <c r="G9" s="13">
        <v>55973</v>
      </c>
      <c r="H9" s="13">
        <v>755637</v>
      </c>
      <c r="I9" s="13"/>
      <c r="J9" s="13"/>
      <c r="K9" s="13"/>
      <c r="L9" s="13">
        <f>L8+H9+I9+J9-K9</f>
        <v>1056509</v>
      </c>
      <c r="M9" s="13" t="s">
        <v>3001</v>
      </c>
    </row>
    <row r="10" spans="1:13" ht="26.3" x14ac:dyDescent="0.25">
      <c r="A10" s="66" t="s">
        <v>3017</v>
      </c>
      <c r="B10" s="5" t="s">
        <v>1515</v>
      </c>
      <c r="C10" s="8">
        <v>45652</v>
      </c>
      <c r="D10" s="5" t="s">
        <v>11</v>
      </c>
      <c r="E10" s="5"/>
      <c r="F10" s="13">
        <v>660880</v>
      </c>
      <c r="G10" s="13">
        <v>52870</v>
      </c>
      <c r="H10" s="13">
        <v>713750</v>
      </c>
      <c r="I10" s="13"/>
      <c r="J10" s="13"/>
      <c r="K10" s="13"/>
      <c r="L10" s="13">
        <f>L9+H10+I10+J10-K10</f>
        <v>1770259</v>
      </c>
      <c r="M10" s="13" t="s">
        <v>3001</v>
      </c>
    </row>
    <row r="11" spans="1:13" x14ac:dyDescent="0.25">
      <c r="A11" s="135"/>
      <c r="B11" s="168"/>
      <c r="C11" s="161"/>
      <c r="D11" s="162" t="s">
        <v>3088</v>
      </c>
      <c r="E11" s="135"/>
      <c r="F11" s="163"/>
      <c r="G11" s="163"/>
      <c r="H11" s="163">
        <f>SUM(H7:H10)</f>
        <v>1770259</v>
      </c>
      <c r="I11" s="163"/>
      <c r="J11" s="163"/>
      <c r="K11" s="163"/>
      <c r="L11" s="163">
        <f>SUM(H11:K11)</f>
        <v>1770259</v>
      </c>
      <c r="M11" s="164"/>
    </row>
  </sheetData>
  <autoFilter ref="A6:O10" xr:uid="{602BC131-213F-4173-B57B-514D51422E23}">
    <sortState xmlns:xlrd2="http://schemas.microsoft.com/office/spreadsheetml/2017/richdata2" ref="A7:O10">
      <sortCondition ref="C6:C10"/>
    </sortState>
  </autoFilter>
  <mergeCells count="3">
    <mergeCell ref="A1:M1"/>
    <mergeCell ref="A2:M2"/>
    <mergeCell ref="A3:M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886EE-BB04-4DD2-82DC-7E1C03678443}">
  <dimension ref="A1:M40"/>
  <sheetViews>
    <sheetView workbookViewId="0">
      <pane ySplit="6" topLeftCell="A26" activePane="bottomLeft" state="frozen"/>
      <selection activeCell="I1" sqref="I1:I1048576"/>
      <selection pane="bottomLeft" activeCell="L40" sqref="L40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12" width="13.88671875" style="83" customWidth="1"/>
    <col min="13" max="13" width="22.5546875" style="64" bestFit="1" customWidth="1"/>
    <col min="14" max="16384" width="9.109375" style="64"/>
  </cols>
  <sheetData>
    <row r="1" spans="1:13" ht="20.7" x14ac:dyDescent="0.35">
      <c r="A1" s="206" t="s">
        <v>3089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spans="1:13" x14ac:dyDescent="0.25">
      <c r="A2" s="207" t="s">
        <v>3107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</row>
    <row r="3" spans="1:13" x14ac:dyDescent="0.25">
      <c r="A3" s="207" t="s">
        <v>3090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6" spans="1:13" ht="26.3" x14ac:dyDescent="0.25">
      <c r="A6" s="59" t="s">
        <v>3016</v>
      </c>
      <c r="B6" s="59" t="s">
        <v>1</v>
      </c>
      <c r="C6" s="60" t="s">
        <v>2</v>
      </c>
      <c r="D6" s="59" t="s">
        <v>3</v>
      </c>
      <c r="E6" s="59" t="s">
        <v>4</v>
      </c>
      <c r="F6" s="61" t="s">
        <v>5</v>
      </c>
      <c r="G6" s="61" t="s">
        <v>6</v>
      </c>
      <c r="H6" s="61" t="s">
        <v>7</v>
      </c>
      <c r="I6" s="61" t="s">
        <v>3096</v>
      </c>
      <c r="J6" s="61" t="s">
        <v>152</v>
      </c>
      <c r="K6" s="61" t="s">
        <v>3011</v>
      </c>
      <c r="L6" s="139" t="s">
        <v>3015</v>
      </c>
      <c r="M6" s="62" t="s">
        <v>3081</v>
      </c>
    </row>
    <row r="7" spans="1:13" ht="26.3" x14ac:dyDescent="0.25">
      <c r="A7" s="66"/>
      <c r="B7" s="5">
        <v>40776</v>
      </c>
      <c r="C7" s="8">
        <v>45839</v>
      </c>
      <c r="D7" s="5" t="s">
        <v>11</v>
      </c>
      <c r="E7" s="5"/>
      <c r="F7" s="17">
        <v>991320</v>
      </c>
      <c r="G7" s="17">
        <v>79306</v>
      </c>
      <c r="H7" s="17">
        <v>1070626</v>
      </c>
      <c r="I7" s="17"/>
      <c r="J7" s="17"/>
      <c r="K7" s="17"/>
      <c r="L7" s="140">
        <f>H7+I7+J7-K7</f>
        <v>1070626</v>
      </c>
      <c r="M7" s="135"/>
    </row>
    <row r="8" spans="1:13" ht="26.3" x14ac:dyDescent="0.25">
      <c r="A8" s="66"/>
      <c r="B8" s="5">
        <v>41005</v>
      </c>
      <c r="C8" s="8">
        <v>45840</v>
      </c>
      <c r="D8" s="5" t="s">
        <v>11</v>
      </c>
      <c r="E8" s="5"/>
      <c r="F8" s="17">
        <v>596964</v>
      </c>
      <c r="G8" s="17">
        <v>47757</v>
      </c>
      <c r="H8" s="17">
        <v>644721</v>
      </c>
      <c r="I8" s="17"/>
      <c r="J8" s="17"/>
      <c r="K8" s="17"/>
      <c r="L8" s="140">
        <f>L7+H8+I8+J8-K8</f>
        <v>1715347</v>
      </c>
      <c r="M8" s="135"/>
    </row>
    <row r="9" spans="1:13" ht="26.3" x14ac:dyDescent="0.25">
      <c r="A9" s="66"/>
      <c r="B9" s="5">
        <v>41083</v>
      </c>
      <c r="C9" s="8">
        <v>45841</v>
      </c>
      <c r="D9" s="5" t="s">
        <v>11</v>
      </c>
      <c r="E9" s="5"/>
      <c r="F9" s="17">
        <v>689685</v>
      </c>
      <c r="G9" s="17">
        <v>55175</v>
      </c>
      <c r="H9" s="17">
        <v>744860</v>
      </c>
      <c r="I9" s="17"/>
      <c r="J9" s="17"/>
      <c r="K9" s="17"/>
      <c r="L9" s="140">
        <f t="shared" ref="L9:L39" si="0">L8+H9+I9+J9-K9</f>
        <v>2460207</v>
      </c>
      <c r="M9" s="135"/>
    </row>
    <row r="10" spans="1:13" ht="26.3" x14ac:dyDescent="0.25">
      <c r="A10" s="66"/>
      <c r="B10" s="5">
        <v>42417</v>
      </c>
      <c r="C10" s="8">
        <v>45845</v>
      </c>
      <c r="D10" s="5" t="s">
        <v>11</v>
      </c>
      <c r="E10" s="5"/>
      <c r="F10" s="17">
        <v>358001</v>
      </c>
      <c r="G10" s="17">
        <v>28640</v>
      </c>
      <c r="H10" s="17">
        <v>386641</v>
      </c>
      <c r="I10" s="17"/>
      <c r="J10" s="17"/>
      <c r="K10" s="17"/>
      <c r="L10" s="140">
        <f t="shared" si="0"/>
        <v>2846848</v>
      </c>
      <c r="M10" s="135"/>
    </row>
    <row r="11" spans="1:13" ht="26.3" x14ac:dyDescent="0.25">
      <c r="A11" s="66"/>
      <c r="B11" s="5">
        <v>42739</v>
      </c>
      <c r="C11" s="8">
        <v>45848</v>
      </c>
      <c r="D11" s="5" t="s">
        <v>11</v>
      </c>
      <c r="E11" s="5"/>
      <c r="F11" s="17">
        <v>1252253</v>
      </c>
      <c r="G11" s="17">
        <v>100180</v>
      </c>
      <c r="H11" s="17">
        <v>1352433</v>
      </c>
      <c r="I11" s="17"/>
      <c r="J11" s="17"/>
      <c r="K11" s="17"/>
      <c r="L11" s="140">
        <f t="shared" si="0"/>
        <v>4199281</v>
      </c>
      <c r="M11" s="135"/>
    </row>
    <row r="12" spans="1:13" ht="26.3" x14ac:dyDescent="0.25">
      <c r="A12" s="66"/>
      <c r="B12" s="5">
        <v>43547</v>
      </c>
      <c r="C12" s="8">
        <v>45849</v>
      </c>
      <c r="D12" s="5" t="s">
        <v>11</v>
      </c>
      <c r="E12" s="5"/>
      <c r="F12" s="17">
        <v>689685</v>
      </c>
      <c r="G12" s="17">
        <v>55175</v>
      </c>
      <c r="H12" s="17">
        <v>744860</v>
      </c>
      <c r="I12" s="17"/>
      <c r="J12" s="17"/>
      <c r="K12" s="17"/>
      <c r="L12" s="140">
        <f t="shared" si="0"/>
        <v>4944141</v>
      </c>
      <c r="M12" s="135"/>
    </row>
    <row r="13" spans="1:13" ht="26.3" x14ac:dyDescent="0.25">
      <c r="A13" s="66"/>
      <c r="B13" s="5">
        <v>44963</v>
      </c>
      <c r="C13" s="8">
        <v>45855</v>
      </c>
      <c r="D13" s="5" t="s">
        <v>11</v>
      </c>
      <c r="E13" s="5"/>
      <c r="F13" s="17">
        <v>608955</v>
      </c>
      <c r="G13" s="17">
        <v>48716</v>
      </c>
      <c r="H13" s="17">
        <v>657671</v>
      </c>
      <c r="I13" s="17"/>
      <c r="J13" s="17"/>
      <c r="K13" s="17"/>
      <c r="L13" s="140">
        <f t="shared" si="0"/>
        <v>5601812</v>
      </c>
      <c r="M13" s="135"/>
    </row>
    <row r="14" spans="1:13" ht="26.3" x14ac:dyDescent="0.25">
      <c r="A14" s="66"/>
      <c r="B14" s="5">
        <v>44941</v>
      </c>
      <c r="C14" s="8">
        <v>45855</v>
      </c>
      <c r="D14" s="5" t="s">
        <v>11</v>
      </c>
      <c r="E14" s="5"/>
      <c r="F14" s="17">
        <v>620674</v>
      </c>
      <c r="G14" s="17">
        <v>49654</v>
      </c>
      <c r="H14" s="17">
        <v>670328</v>
      </c>
      <c r="I14" s="17"/>
      <c r="J14" s="17"/>
      <c r="K14" s="17"/>
      <c r="L14" s="140">
        <f t="shared" si="0"/>
        <v>6272140</v>
      </c>
      <c r="M14" s="135"/>
    </row>
    <row r="15" spans="1:13" ht="26.3" x14ac:dyDescent="0.25">
      <c r="A15" s="66"/>
      <c r="B15" s="5">
        <v>44962</v>
      </c>
      <c r="C15" s="8">
        <v>45855</v>
      </c>
      <c r="D15" s="5" t="s">
        <v>11</v>
      </c>
      <c r="E15" s="5"/>
      <c r="F15" s="17">
        <v>330440</v>
      </c>
      <c r="G15" s="17">
        <v>26435</v>
      </c>
      <c r="H15" s="17">
        <v>356875</v>
      </c>
      <c r="I15" s="17"/>
      <c r="J15" s="17"/>
      <c r="K15" s="17"/>
      <c r="L15" s="140">
        <f t="shared" si="0"/>
        <v>6629015</v>
      </c>
      <c r="M15" s="135"/>
    </row>
    <row r="16" spans="1:13" ht="26.3" x14ac:dyDescent="0.25">
      <c r="A16" s="66"/>
      <c r="B16" s="5">
        <v>45102</v>
      </c>
      <c r="C16" s="8">
        <v>45856</v>
      </c>
      <c r="D16" s="5" t="s">
        <v>11</v>
      </c>
      <c r="E16" s="5"/>
      <c r="F16" s="17">
        <v>856121</v>
      </c>
      <c r="G16" s="17">
        <v>68490</v>
      </c>
      <c r="H16" s="17">
        <v>924611</v>
      </c>
      <c r="I16" s="17"/>
      <c r="J16" s="17"/>
      <c r="K16" s="17"/>
      <c r="L16" s="140">
        <f t="shared" si="0"/>
        <v>7553626</v>
      </c>
      <c r="M16" s="135"/>
    </row>
    <row r="17" spans="1:13" ht="26.3" x14ac:dyDescent="0.25">
      <c r="A17" s="66"/>
      <c r="B17" s="5">
        <v>45515</v>
      </c>
      <c r="C17" s="8">
        <v>45857</v>
      </c>
      <c r="D17" s="5" t="s">
        <v>11</v>
      </c>
      <c r="E17" s="5"/>
      <c r="F17" s="17">
        <v>417390</v>
      </c>
      <c r="G17" s="17">
        <v>33391</v>
      </c>
      <c r="H17" s="17">
        <v>450781</v>
      </c>
      <c r="I17" s="17"/>
      <c r="J17" s="17"/>
      <c r="K17" s="17"/>
      <c r="L17" s="140">
        <f t="shared" si="0"/>
        <v>8004407</v>
      </c>
      <c r="M17" s="135"/>
    </row>
    <row r="18" spans="1:13" ht="26.3" x14ac:dyDescent="0.25">
      <c r="A18" s="66"/>
      <c r="B18" s="5">
        <v>45704</v>
      </c>
      <c r="C18" s="8">
        <v>45860</v>
      </c>
      <c r="D18" s="5" t="s">
        <v>11</v>
      </c>
      <c r="E18" s="5"/>
      <c r="F18" s="17">
        <v>1047686</v>
      </c>
      <c r="G18" s="17">
        <v>83815</v>
      </c>
      <c r="H18" s="17">
        <v>1131501</v>
      </c>
      <c r="I18" s="17"/>
      <c r="J18" s="17"/>
      <c r="K18" s="17"/>
      <c r="L18" s="140">
        <f t="shared" si="0"/>
        <v>9135908</v>
      </c>
      <c r="M18" s="135"/>
    </row>
    <row r="19" spans="1:13" ht="26.3" x14ac:dyDescent="0.25">
      <c r="A19" s="66"/>
      <c r="B19" s="5">
        <v>45705</v>
      </c>
      <c r="C19" s="8">
        <v>45860</v>
      </c>
      <c r="D19" s="5" t="s">
        <v>11</v>
      </c>
      <c r="E19" s="5"/>
      <c r="F19" s="17">
        <v>901286</v>
      </c>
      <c r="G19" s="17">
        <v>72103</v>
      </c>
      <c r="H19" s="17">
        <v>973389</v>
      </c>
      <c r="I19" s="17"/>
      <c r="J19" s="17"/>
      <c r="K19" s="17"/>
      <c r="L19" s="140">
        <f t="shared" si="0"/>
        <v>10109297</v>
      </c>
      <c r="M19" s="135"/>
    </row>
    <row r="20" spans="1:13" ht="26.3" x14ac:dyDescent="0.25">
      <c r="A20" s="66"/>
      <c r="B20" s="5">
        <v>45813</v>
      </c>
      <c r="C20" s="8">
        <v>45861</v>
      </c>
      <c r="D20" s="5" t="s">
        <v>11</v>
      </c>
      <c r="E20" s="5"/>
      <c r="F20" s="17">
        <v>706538</v>
      </c>
      <c r="G20" s="17">
        <v>56523</v>
      </c>
      <c r="H20" s="17">
        <v>763061</v>
      </c>
      <c r="I20" s="17"/>
      <c r="J20" s="17"/>
      <c r="K20" s="17"/>
      <c r="L20" s="140">
        <f t="shared" si="0"/>
        <v>10872358</v>
      </c>
      <c r="M20" s="135"/>
    </row>
    <row r="21" spans="1:13" ht="26.3" x14ac:dyDescent="0.25">
      <c r="A21" s="66"/>
      <c r="B21" s="5">
        <v>45905</v>
      </c>
      <c r="C21" s="8">
        <v>45862</v>
      </c>
      <c r="D21" s="5" t="s">
        <v>11</v>
      </c>
      <c r="E21" s="5"/>
      <c r="F21" s="17">
        <v>1514175</v>
      </c>
      <c r="G21" s="17">
        <v>121134</v>
      </c>
      <c r="H21" s="17">
        <v>1635309</v>
      </c>
      <c r="I21" s="17"/>
      <c r="J21" s="17"/>
      <c r="K21" s="17"/>
      <c r="L21" s="140">
        <f t="shared" si="0"/>
        <v>12507667</v>
      </c>
      <c r="M21" s="135"/>
    </row>
    <row r="22" spans="1:13" ht="26.3" x14ac:dyDescent="0.25">
      <c r="A22" s="66"/>
      <c r="B22" s="5">
        <v>47120</v>
      </c>
      <c r="C22" s="8">
        <v>45863</v>
      </c>
      <c r="D22" s="5" t="s">
        <v>11</v>
      </c>
      <c r="E22" s="5"/>
      <c r="F22" s="17">
        <v>427012</v>
      </c>
      <c r="G22" s="17">
        <v>34161</v>
      </c>
      <c r="H22" s="17">
        <v>461173</v>
      </c>
      <c r="I22" s="17"/>
      <c r="J22" s="17"/>
      <c r="K22" s="17"/>
      <c r="L22" s="140">
        <f t="shared" si="0"/>
        <v>12968840</v>
      </c>
      <c r="M22" s="135"/>
    </row>
    <row r="23" spans="1:13" ht="26.3" x14ac:dyDescent="0.25">
      <c r="A23" s="144"/>
      <c r="B23" s="145" t="s">
        <v>2978</v>
      </c>
      <c r="C23" s="146">
        <v>45863</v>
      </c>
      <c r="D23" s="145" t="s">
        <v>11</v>
      </c>
      <c r="E23" s="145" t="s">
        <v>2988</v>
      </c>
      <c r="F23" s="147">
        <v>-311510</v>
      </c>
      <c r="G23" s="147">
        <v>-24921</v>
      </c>
      <c r="H23" s="147"/>
      <c r="I23" s="147"/>
      <c r="J23" s="147">
        <v>-336431</v>
      </c>
      <c r="K23" s="147"/>
      <c r="L23" s="140">
        <f t="shared" si="0"/>
        <v>12632409</v>
      </c>
      <c r="M23" s="148"/>
    </row>
    <row r="24" spans="1:13" ht="26.3" x14ac:dyDescent="0.25">
      <c r="A24" s="144"/>
      <c r="B24" s="145" t="s">
        <v>2929</v>
      </c>
      <c r="C24" s="146">
        <v>45863</v>
      </c>
      <c r="D24" s="145" t="s">
        <v>11</v>
      </c>
      <c r="E24" s="145" t="s">
        <v>2989</v>
      </c>
      <c r="F24" s="147">
        <v>-445702</v>
      </c>
      <c r="G24" s="147">
        <v>-35656</v>
      </c>
      <c r="H24" s="147"/>
      <c r="I24" s="147"/>
      <c r="J24" s="147">
        <v>-481358</v>
      </c>
      <c r="K24" s="147"/>
      <c r="L24" s="140">
        <f t="shared" si="0"/>
        <v>12151051</v>
      </c>
      <c r="M24" s="148"/>
    </row>
    <row r="25" spans="1:13" ht="26.3" x14ac:dyDescent="0.25">
      <c r="A25" s="66"/>
      <c r="B25" s="5">
        <v>47558</v>
      </c>
      <c r="C25" s="8">
        <v>45867</v>
      </c>
      <c r="D25" s="5" t="s">
        <v>11</v>
      </c>
      <c r="E25" s="5"/>
      <c r="F25" s="17">
        <v>636577</v>
      </c>
      <c r="G25" s="17">
        <v>50926</v>
      </c>
      <c r="H25" s="17">
        <v>687503</v>
      </c>
      <c r="I25" s="17"/>
      <c r="J25" s="17"/>
      <c r="K25" s="17"/>
      <c r="L25" s="140">
        <f t="shared" si="0"/>
        <v>12838554</v>
      </c>
      <c r="M25" s="135"/>
    </row>
    <row r="26" spans="1:13" ht="26.3" x14ac:dyDescent="0.25">
      <c r="A26" s="144"/>
      <c r="B26" s="145" t="s">
        <v>405</v>
      </c>
      <c r="C26" s="146">
        <v>45868</v>
      </c>
      <c r="D26" s="145" t="s">
        <v>11</v>
      </c>
      <c r="E26" s="145" t="s">
        <v>152</v>
      </c>
      <c r="F26" s="147">
        <v>-532713</v>
      </c>
      <c r="G26" s="147">
        <v>-42617</v>
      </c>
      <c r="H26" s="147"/>
      <c r="I26" s="147"/>
      <c r="J26" s="147">
        <v>-575330</v>
      </c>
      <c r="K26" s="147"/>
      <c r="L26" s="140">
        <f t="shared" si="0"/>
        <v>12263224</v>
      </c>
      <c r="M26" s="148"/>
    </row>
    <row r="27" spans="1:13" ht="26.3" x14ac:dyDescent="0.25">
      <c r="A27" s="66"/>
      <c r="B27" s="5">
        <v>48812</v>
      </c>
      <c r="C27" s="8">
        <v>45870</v>
      </c>
      <c r="D27" s="5" t="s">
        <v>11</v>
      </c>
      <c r="E27" s="5"/>
      <c r="F27" s="17">
        <v>1056025</v>
      </c>
      <c r="G27" s="17">
        <v>84482</v>
      </c>
      <c r="H27" s="17">
        <v>1140507</v>
      </c>
      <c r="I27" s="17"/>
      <c r="J27" s="17"/>
      <c r="K27" s="17"/>
      <c r="L27" s="140">
        <f t="shared" si="0"/>
        <v>13403731</v>
      </c>
      <c r="M27" s="135"/>
    </row>
    <row r="28" spans="1:13" ht="26.3" x14ac:dyDescent="0.25">
      <c r="A28" s="66"/>
      <c r="B28" s="5">
        <v>49425</v>
      </c>
      <c r="C28" s="8">
        <v>45876</v>
      </c>
      <c r="D28" s="5" t="s">
        <v>11</v>
      </c>
      <c r="E28" s="5"/>
      <c r="F28" s="17">
        <v>743364</v>
      </c>
      <c r="G28" s="17">
        <v>59469</v>
      </c>
      <c r="H28" s="17">
        <v>802833</v>
      </c>
      <c r="I28" s="17"/>
      <c r="J28" s="17"/>
      <c r="K28" s="17"/>
      <c r="L28" s="140">
        <f t="shared" si="0"/>
        <v>14206564</v>
      </c>
      <c r="M28" s="135"/>
    </row>
    <row r="29" spans="1:13" ht="26.3" x14ac:dyDescent="0.25">
      <c r="A29" s="66"/>
      <c r="B29" s="5">
        <v>50694</v>
      </c>
      <c r="C29" s="8">
        <v>45878</v>
      </c>
      <c r="D29" s="5" t="s">
        <v>11</v>
      </c>
      <c r="E29" s="5"/>
      <c r="F29" s="17">
        <v>653391</v>
      </c>
      <c r="G29" s="17">
        <v>52271</v>
      </c>
      <c r="H29" s="17">
        <v>705662</v>
      </c>
      <c r="I29" s="17"/>
      <c r="J29" s="17"/>
      <c r="K29" s="17"/>
      <c r="L29" s="140">
        <f t="shared" si="0"/>
        <v>14912226</v>
      </c>
      <c r="M29" s="135"/>
    </row>
    <row r="30" spans="1:13" ht="26.3" x14ac:dyDescent="0.25">
      <c r="A30" s="144"/>
      <c r="B30" s="145" t="s">
        <v>2927</v>
      </c>
      <c r="C30" s="146">
        <v>45881</v>
      </c>
      <c r="D30" s="145" t="s">
        <v>11</v>
      </c>
      <c r="E30" s="145" t="s">
        <v>152</v>
      </c>
      <c r="F30" s="147">
        <v>-132176</v>
      </c>
      <c r="G30" s="147">
        <v>-10574</v>
      </c>
      <c r="H30" s="147"/>
      <c r="I30" s="147"/>
      <c r="J30" s="147">
        <v>-142750</v>
      </c>
      <c r="K30" s="147"/>
      <c r="L30" s="140">
        <f t="shared" si="0"/>
        <v>14769476</v>
      </c>
      <c r="M30" s="148"/>
    </row>
    <row r="31" spans="1:13" ht="26.3" x14ac:dyDescent="0.25">
      <c r="A31" s="144"/>
      <c r="B31" s="145" t="s">
        <v>2979</v>
      </c>
      <c r="C31" s="146">
        <v>45882</v>
      </c>
      <c r="D31" s="145" t="s">
        <v>11</v>
      </c>
      <c r="E31" s="145" t="s">
        <v>152</v>
      </c>
      <c r="F31" s="147">
        <v>-132176</v>
      </c>
      <c r="G31" s="147">
        <v>-10574</v>
      </c>
      <c r="H31" s="147"/>
      <c r="I31" s="147"/>
      <c r="J31" s="147">
        <v>-142750</v>
      </c>
      <c r="K31" s="147"/>
      <c r="L31" s="140">
        <f t="shared" si="0"/>
        <v>14626726</v>
      </c>
      <c r="M31" s="148"/>
    </row>
    <row r="32" spans="1:13" ht="26.3" x14ac:dyDescent="0.25">
      <c r="A32" s="144"/>
      <c r="B32" s="145" t="s">
        <v>2928</v>
      </c>
      <c r="C32" s="146">
        <v>45887</v>
      </c>
      <c r="D32" s="145" t="s">
        <v>11</v>
      </c>
      <c r="E32" s="145" t="s">
        <v>152</v>
      </c>
      <c r="F32" s="147">
        <v>-330440</v>
      </c>
      <c r="G32" s="147">
        <v>-26435</v>
      </c>
      <c r="H32" s="147"/>
      <c r="I32" s="147"/>
      <c r="J32" s="147">
        <v>-356875</v>
      </c>
      <c r="K32" s="147"/>
      <c r="L32" s="140">
        <f t="shared" si="0"/>
        <v>14269851</v>
      </c>
      <c r="M32" s="148"/>
    </row>
    <row r="33" spans="1:13" ht="26.3" x14ac:dyDescent="0.25">
      <c r="A33" s="144"/>
      <c r="B33" s="145" t="s">
        <v>2977</v>
      </c>
      <c r="C33" s="146">
        <v>45890</v>
      </c>
      <c r="D33" s="145" t="s">
        <v>11</v>
      </c>
      <c r="E33" s="145" t="s">
        <v>152</v>
      </c>
      <c r="F33" s="147">
        <v>-599712</v>
      </c>
      <c r="G33" s="147">
        <v>-47977</v>
      </c>
      <c r="H33" s="147"/>
      <c r="I33" s="147"/>
      <c r="J33" s="147">
        <v>-647689</v>
      </c>
      <c r="K33" s="147"/>
      <c r="L33" s="140">
        <f t="shared" si="0"/>
        <v>13622162</v>
      </c>
      <c r="M33" s="148"/>
    </row>
    <row r="34" spans="1:13" ht="26.3" x14ac:dyDescent="0.25">
      <c r="A34" s="144"/>
      <c r="B34" s="145" t="s">
        <v>2980</v>
      </c>
      <c r="C34" s="146">
        <v>45894</v>
      </c>
      <c r="D34" s="145" t="s">
        <v>11</v>
      </c>
      <c r="E34" s="145" t="s">
        <v>152</v>
      </c>
      <c r="F34" s="147">
        <v>-328207</v>
      </c>
      <c r="G34" s="147">
        <v>-26257</v>
      </c>
      <c r="H34" s="147"/>
      <c r="I34" s="147"/>
      <c r="J34" s="147">
        <v>-354464</v>
      </c>
      <c r="K34" s="147"/>
      <c r="L34" s="140">
        <f t="shared" si="0"/>
        <v>13267698</v>
      </c>
      <c r="M34" s="148"/>
    </row>
    <row r="35" spans="1:13" ht="26.3" x14ac:dyDescent="0.25">
      <c r="A35" s="144"/>
      <c r="B35" s="145" t="s">
        <v>2981</v>
      </c>
      <c r="C35" s="146">
        <v>45895</v>
      </c>
      <c r="D35" s="145" t="s">
        <v>11</v>
      </c>
      <c r="E35" s="145" t="s">
        <v>152</v>
      </c>
      <c r="F35" s="147">
        <v>-341148</v>
      </c>
      <c r="G35" s="147">
        <v>-27292</v>
      </c>
      <c r="H35" s="147"/>
      <c r="I35" s="147"/>
      <c r="J35" s="147">
        <v>-368440</v>
      </c>
      <c r="K35" s="147"/>
      <c r="L35" s="140">
        <f t="shared" si="0"/>
        <v>12899258</v>
      </c>
      <c r="M35" s="148"/>
    </row>
    <row r="36" spans="1:13" ht="26.3" x14ac:dyDescent="0.25">
      <c r="A36" s="144"/>
      <c r="B36" s="145" t="s">
        <v>2920</v>
      </c>
      <c r="C36" s="146">
        <v>45895</v>
      </c>
      <c r="D36" s="145" t="s">
        <v>11</v>
      </c>
      <c r="E36" s="145" t="s">
        <v>152</v>
      </c>
      <c r="F36" s="147">
        <v>-359838</v>
      </c>
      <c r="G36" s="147">
        <v>-28787</v>
      </c>
      <c r="H36" s="147"/>
      <c r="I36" s="147"/>
      <c r="J36" s="147">
        <v>-388625</v>
      </c>
      <c r="K36" s="147"/>
      <c r="L36" s="140">
        <f t="shared" si="0"/>
        <v>12510633</v>
      </c>
      <c r="M36" s="148"/>
    </row>
    <row r="37" spans="1:13" ht="26.3" x14ac:dyDescent="0.25">
      <c r="A37" s="144"/>
      <c r="B37" s="145" t="s">
        <v>405</v>
      </c>
      <c r="C37" s="146">
        <v>45895</v>
      </c>
      <c r="D37" s="145" t="s">
        <v>11</v>
      </c>
      <c r="E37" s="145" t="s">
        <v>152</v>
      </c>
      <c r="F37" s="147">
        <v>-1475449</v>
      </c>
      <c r="G37" s="147">
        <v>-118036</v>
      </c>
      <c r="H37" s="147"/>
      <c r="I37" s="147"/>
      <c r="J37" s="147">
        <v>-1593485</v>
      </c>
      <c r="K37" s="147"/>
      <c r="L37" s="140">
        <f t="shared" si="0"/>
        <v>10917148</v>
      </c>
      <c r="M37" s="148"/>
    </row>
    <row r="38" spans="1:13" ht="26.3" x14ac:dyDescent="0.25">
      <c r="A38" s="144"/>
      <c r="B38" s="145" t="s">
        <v>2982</v>
      </c>
      <c r="C38" s="146">
        <v>45896</v>
      </c>
      <c r="D38" s="145" t="s">
        <v>11</v>
      </c>
      <c r="E38" s="145" t="s">
        <v>152</v>
      </c>
      <c r="F38" s="147">
        <v>-330440</v>
      </c>
      <c r="G38" s="147">
        <v>-26435</v>
      </c>
      <c r="H38" s="147"/>
      <c r="I38" s="147"/>
      <c r="J38" s="147">
        <v>-356875</v>
      </c>
      <c r="K38" s="147"/>
      <c r="L38" s="140">
        <f t="shared" si="0"/>
        <v>10560273</v>
      </c>
      <c r="M38" s="148"/>
    </row>
    <row r="39" spans="1:13" ht="26.3" x14ac:dyDescent="0.25">
      <c r="A39" s="144"/>
      <c r="B39" s="145" t="s">
        <v>2983</v>
      </c>
      <c r="C39" s="146">
        <v>45896</v>
      </c>
      <c r="D39" s="145" t="s">
        <v>11</v>
      </c>
      <c r="E39" s="145" t="s">
        <v>152</v>
      </c>
      <c r="F39" s="147">
        <v>-99952</v>
      </c>
      <c r="G39" s="147">
        <v>-7996</v>
      </c>
      <c r="H39" s="147"/>
      <c r="I39" s="147"/>
      <c r="J39" s="147">
        <v>-107948</v>
      </c>
      <c r="K39" s="147"/>
      <c r="L39" s="140">
        <f t="shared" si="0"/>
        <v>10452325</v>
      </c>
      <c r="M39" s="148"/>
    </row>
    <row r="40" spans="1:13" x14ac:dyDescent="0.25">
      <c r="A40" s="135"/>
      <c r="B40" s="168"/>
      <c r="C40" s="161"/>
      <c r="D40" s="162" t="s">
        <v>3088</v>
      </c>
      <c r="E40" s="135"/>
      <c r="F40" s="163"/>
      <c r="G40" s="163"/>
      <c r="H40" s="163">
        <f>SUM(H7:H39)</f>
        <v>16305345</v>
      </c>
      <c r="I40" s="163">
        <f>SUM(I7:I39)</f>
        <v>0</v>
      </c>
      <c r="J40" s="163">
        <f>SUM(J7:J39)</f>
        <v>-5853020</v>
      </c>
      <c r="K40" s="163">
        <f>SUM(K7:K39)</f>
        <v>0</v>
      </c>
      <c r="L40" s="163">
        <f>SUM(H40:K40)</f>
        <v>10452325</v>
      </c>
      <c r="M40" s="167"/>
    </row>
  </sheetData>
  <autoFilter ref="A6:O10" xr:uid="{602BC131-213F-4173-B57B-514D51422E23}">
    <sortState xmlns:xlrd2="http://schemas.microsoft.com/office/spreadsheetml/2017/richdata2" ref="A7:O10">
      <sortCondition ref="C6:C10"/>
    </sortState>
  </autoFilter>
  <mergeCells count="3">
    <mergeCell ref="A1:M1"/>
    <mergeCell ref="A2:M2"/>
    <mergeCell ref="A3:M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FDFE8-E0A7-4BE1-A414-AEB2989DEC67}">
  <sheetPr filterMode="1"/>
  <dimension ref="A1:P733"/>
  <sheetViews>
    <sheetView workbookViewId="0">
      <pane ySplit="1" topLeftCell="A721" activePane="bottomLeft" state="frozen"/>
      <selection activeCell="I1" sqref="I1:I1048576"/>
      <selection pane="bottomLeft" activeCell="I1" sqref="I1:I1048576"/>
    </sheetView>
  </sheetViews>
  <sheetFormatPr defaultRowHeight="15.05" x14ac:dyDescent="0.3"/>
  <cols>
    <col min="3" max="3" width="15.109375" style="25" bestFit="1" customWidth="1"/>
    <col min="4" max="4" width="59.5546875" customWidth="1"/>
    <col min="5" max="5" width="27.109375" bestFit="1" customWidth="1"/>
    <col min="6" max="6" width="13.33203125" style="27" bestFit="1" customWidth="1"/>
    <col min="7" max="7" width="11.5546875" style="27" bestFit="1" customWidth="1"/>
    <col min="8" max="8" width="13.88671875" style="27" bestFit="1" customWidth="1"/>
    <col min="9" max="9" width="42.109375" customWidth="1"/>
    <col min="10" max="10" width="23" bestFit="1" customWidth="1"/>
    <col min="11" max="11" width="9" bestFit="1" customWidth="1"/>
    <col min="12" max="12" width="9.6640625" bestFit="1" customWidth="1"/>
    <col min="15" max="15" width="9.109375" style="50"/>
  </cols>
  <sheetData>
    <row r="1" spans="1:15" ht="26.3" x14ac:dyDescent="0.3">
      <c r="A1" s="1" t="s">
        <v>0</v>
      </c>
      <c r="B1" s="1" t="s">
        <v>1</v>
      </c>
      <c r="C1" s="16" t="s">
        <v>2</v>
      </c>
      <c r="D1" s="1" t="s">
        <v>3</v>
      </c>
      <c r="E1" s="1" t="s">
        <v>4</v>
      </c>
      <c r="F1" s="26" t="s">
        <v>5</v>
      </c>
      <c r="G1" s="26" t="s">
        <v>6</v>
      </c>
      <c r="H1" s="26" t="s">
        <v>7</v>
      </c>
      <c r="I1" s="2" t="s">
        <v>8</v>
      </c>
      <c r="J1" s="53" t="s">
        <v>3011</v>
      </c>
      <c r="K1" s="53"/>
    </row>
    <row r="2" spans="1:15" ht="26.3" hidden="1" x14ac:dyDescent="0.3">
      <c r="A2" s="4">
        <v>332</v>
      </c>
      <c r="B2" s="5" t="s">
        <v>9</v>
      </c>
      <c r="C2" s="8">
        <v>44866</v>
      </c>
      <c r="D2" s="5" t="s">
        <v>11</v>
      </c>
      <c r="E2" s="5" t="s">
        <v>12</v>
      </c>
      <c r="F2" s="13">
        <v>898075</v>
      </c>
      <c r="G2" s="13">
        <v>71846</v>
      </c>
      <c r="H2" s="13">
        <v>969921</v>
      </c>
      <c r="I2" s="7" t="s">
        <v>102</v>
      </c>
      <c r="J2" s="54"/>
      <c r="K2" s="58">
        <f>IFERROR(DATEVALUE(MID(I2,16,11)),"")</f>
        <v>44929</v>
      </c>
      <c r="L2">
        <f>VLOOKUP(VALUE(B2),Sheet2!E:E,1,0)</f>
        <v>49565</v>
      </c>
      <c r="O2" s="51" t="str">
        <f>"Thanh toán ngày "&amp;TEXT(_xlfn.XLOOKUP(L2,Sheet2!E:E,Sheet2!A:A),"dd/mm/yyyy")&amp;" - Tổng số tiền "&amp;TEXT(_xlfn.XLOOKUP(_xlfn.XLOOKUP(L2,Sheet2!E:E,Sheet2!B:B),Sheet2!M:M,Sheet2!O:O),"#.###")</f>
        <v>Thanh toán ngày 03/01/2023 - Tổng số tiền 32.303.564</v>
      </c>
    </row>
    <row r="3" spans="1:15" ht="26.3" hidden="1" x14ac:dyDescent="0.3">
      <c r="A3" s="4">
        <v>333</v>
      </c>
      <c r="B3" s="5" t="s">
        <v>13</v>
      </c>
      <c r="C3" s="8">
        <v>44866</v>
      </c>
      <c r="D3" s="5" t="s">
        <v>11</v>
      </c>
      <c r="E3" s="5" t="s">
        <v>12</v>
      </c>
      <c r="F3" s="13">
        <v>830200</v>
      </c>
      <c r="G3" s="13">
        <v>66416</v>
      </c>
      <c r="H3" s="13">
        <v>896616</v>
      </c>
      <c r="I3" s="7" t="s">
        <v>102</v>
      </c>
      <c r="J3" s="54"/>
      <c r="K3" s="58">
        <f t="shared" ref="K3:K66" si="0">IFERROR(DATEVALUE(MID(I3,16,11)),"")</f>
        <v>44929</v>
      </c>
      <c r="L3">
        <f>VLOOKUP(VALUE(B3),Sheet2!E:E,1,0)</f>
        <v>49578</v>
      </c>
      <c r="O3" s="51" t="str">
        <f>"Thanh toán ngày "&amp;TEXT(_xlfn.XLOOKUP(L3,Sheet2!E:E,Sheet2!A:A),"dd/mm/yyyy")&amp;" - Tổng số tiền "&amp;TEXT(_xlfn.XLOOKUP(_xlfn.XLOOKUP(L3,Sheet2!E:E,Sheet2!B:B),Sheet2!M:M,Sheet2!O:O),"#.###")</f>
        <v>Thanh toán ngày 03/01/2023 - Tổng số tiền 32.303.564</v>
      </c>
    </row>
    <row r="4" spans="1:15" ht="26.3" hidden="1" x14ac:dyDescent="0.3">
      <c r="A4" s="4">
        <v>334</v>
      </c>
      <c r="B4" s="5" t="s">
        <v>14</v>
      </c>
      <c r="C4" s="8">
        <v>44866</v>
      </c>
      <c r="D4" s="5" t="s">
        <v>11</v>
      </c>
      <c r="E4" s="5" t="s">
        <v>12</v>
      </c>
      <c r="F4" s="13">
        <v>725580</v>
      </c>
      <c r="G4" s="13">
        <v>58046</v>
      </c>
      <c r="H4" s="13">
        <v>783626</v>
      </c>
      <c r="I4" s="7" t="s">
        <v>102</v>
      </c>
      <c r="J4" s="54"/>
      <c r="K4" s="58">
        <f t="shared" si="0"/>
        <v>44929</v>
      </c>
      <c r="L4">
        <f>VLOOKUP(VALUE(B4),Sheet2!E:E,1,0)</f>
        <v>49602</v>
      </c>
      <c r="O4" s="51" t="str">
        <f>"Thanh toán ngày "&amp;TEXT(_xlfn.XLOOKUP(L4,Sheet2!E:E,Sheet2!A:A),"dd/mm/yyyy")&amp;" - Tổng số tiền "&amp;TEXT(_xlfn.XLOOKUP(_xlfn.XLOOKUP(L4,Sheet2!E:E,Sheet2!B:B),Sheet2!M:M,Sheet2!O:O),"#.###")</f>
        <v>Thanh toán ngày 03/01/2023 - Tổng số tiền 32.303.564</v>
      </c>
    </row>
    <row r="5" spans="1:15" ht="39.450000000000003" hidden="1" x14ac:dyDescent="0.3">
      <c r="A5" s="4">
        <v>335</v>
      </c>
      <c r="B5" s="5" t="s">
        <v>15</v>
      </c>
      <c r="C5" s="8">
        <v>44868</v>
      </c>
      <c r="D5" s="5" t="s">
        <v>17</v>
      </c>
      <c r="E5" s="5" t="s">
        <v>18</v>
      </c>
      <c r="F5" s="13">
        <v>1686972</v>
      </c>
      <c r="G5" s="13">
        <v>134958</v>
      </c>
      <c r="H5" s="13">
        <v>1821930</v>
      </c>
      <c r="I5" s="7" t="s">
        <v>102</v>
      </c>
      <c r="J5" s="54"/>
      <c r="K5" s="58">
        <f t="shared" si="0"/>
        <v>44929</v>
      </c>
      <c r="L5">
        <f>VLOOKUP(VALUE(B5),Sheet2!E:E,1,0)</f>
        <v>49746</v>
      </c>
      <c r="O5" s="51" t="str">
        <f>"Thanh toán ngày "&amp;TEXT(_xlfn.XLOOKUP(L5,Sheet2!E:E,Sheet2!A:A),"dd/mm/yyyy")&amp;" - Tổng số tiền "&amp;TEXT(_xlfn.XLOOKUP(_xlfn.XLOOKUP(L5,Sheet2!E:E,Sheet2!B:B),Sheet2!M:M,Sheet2!O:O),"#.###")</f>
        <v>Thanh toán ngày 03/01/2023 - Tổng số tiền 32.303.564</v>
      </c>
    </row>
    <row r="6" spans="1:15" ht="26.3" hidden="1" x14ac:dyDescent="0.3">
      <c r="A6" s="4">
        <v>336</v>
      </c>
      <c r="B6" s="5" t="s">
        <v>19</v>
      </c>
      <c r="C6" s="8">
        <v>44869</v>
      </c>
      <c r="D6" s="5" t="s">
        <v>11</v>
      </c>
      <c r="E6" s="5" t="s">
        <v>12</v>
      </c>
      <c r="F6" s="13">
        <v>999522</v>
      </c>
      <c r="G6" s="13">
        <v>79962</v>
      </c>
      <c r="H6" s="13">
        <v>1079484</v>
      </c>
      <c r="I6" s="7" t="s">
        <v>102</v>
      </c>
      <c r="J6" s="54"/>
      <c r="K6" s="58">
        <f t="shared" si="0"/>
        <v>44929</v>
      </c>
      <c r="L6">
        <f>VLOOKUP(VALUE(B6),Sheet2!E:E,1,0)</f>
        <v>50091</v>
      </c>
      <c r="O6" s="51" t="str">
        <f>"Thanh toán ngày "&amp;TEXT(_xlfn.XLOOKUP(L6,Sheet2!E:E,Sheet2!A:A),"dd/mm/yyyy")&amp;" - Tổng số tiền "&amp;TEXT(_xlfn.XLOOKUP(_xlfn.XLOOKUP(L6,Sheet2!E:E,Sheet2!B:B),Sheet2!M:M,Sheet2!O:O),"#.###")</f>
        <v>Thanh toán ngày 03/01/2023 - Tổng số tiền 32.303.564</v>
      </c>
    </row>
    <row r="7" spans="1:15" ht="26.3" hidden="1" x14ac:dyDescent="0.3">
      <c r="A7" s="4">
        <v>337</v>
      </c>
      <c r="B7" s="5" t="s">
        <v>21</v>
      </c>
      <c r="C7" s="8">
        <v>44874</v>
      </c>
      <c r="D7" s="5" t="s">
        <v>11</v>
      </c>
      <c r="E7" s="5" t="s">
        <v>12</v>
      </c>
      <c r="F7" s="13">
        <v>1277583</v>
      </c>
      <c r="G7" s="13">
        <v>102207</v>
      </c>
      <c r="H7" s="13">
        <v>1379790</v>
      </c>
      <c r="I7" s="7" t="s">
        <v>102</v>
      </c>
      <c r="J7" s="54"/>
      <c r="K7" s="58">
        <f t="shared" si="0"/>
        <v>44929</v>
      </c>
      <c r="L7">
        <f>VLOOKUP(VALUE(B7),Sheet2!E:E,1,0)</f>
        <v>50553</v>
      </c>
      <c r="O7" s="51" t="str">
        <f>"Thanh toán ngày "&amp;TEXT(_xlfn.XLOOKUP(L7,Sheet2!E:E,Sheet2!A:A),"dd/mm/yyyy")&amp;" - Tổng số tiền "&amp;TEXT(_xlfn.XLOOKUP(_xlfn.XLOOKUP(L7,Sheet2!E:E,Sheet2!B:B),Sheet2!M:M,Sheet2!O:O),"#.###")</f>
        <v>Thanh toán ngày 03/01/2023 - Tổng số tiền 32.303.564</v>
      </c>
    </row>
    <row r="8" spans="1:15" ht="26.3" hidden="1" x14ac:dyDescent="0.3">
      <c r="A8" s="4">
        <v>338</v>
      </c>
      <c r="B8" s="5" t="s">
        <v>23</v>
      </c>
      <c r="C8" s="8">
        <v>44874</v>
      </c>
      <c r="D8" s="5" t="s">
        <v>11</v>
      </c>
      <c r="E8" s="5" t="s">
        <v>12</v>
      </c>
      <c r="F8" s="13">
        <v>1449716</v>
      </c>
      <c r="G8" s="13">
        <v>115977</v>
      </c>
      <c r="H8" s="13">
        <v>1565693</v>
      </c>
      <c r="I8" s="7" t="s">
        <v>102</v>
      </c>
      <c r="J8" s="54"/>
      <c r="K8" s="58">
        <f t="shared" si="0"/>
        <v>44929</v>
      </c>
      <c r="L8">
        <f>VLOOKUP(VALUE(B8),Sheet2!E:E,1,0)</f>
        <v>50583</v>
      </c>
      <c r="O8" s="51" t="str">
        <f>"Thanh toán ngày "&amp;TEXT(_xlfn.XLOOKUP(L8,Sheet2!E:E,Sheet2!A:A),"dd/mm/yyyy")&amp;" - Tổng số tiền "&amp;TEXT(_xlfn.XLOOKUP(_xlfn.XLOOKUP(L8,Sheet2!E:E,Sheet2!B:B),Sheet2!M:M,Sheet2!O:O),"#.###")</f>
        <v>Thanh toán ngày 03/01/2023 - Tổng số tiền 32.303.564</v>
      </c>
    </row>
    <row r="9" spans="1:15" ht="26.3" hidden="1" x14ac:dyDescent="0.3">
      <c r="A9" s="4">
        <v>339</v>
      </c>
      <c r="B9" s="5" t="s">
        <v>24</v>
      </c>
      <c r="C9" s="8">
        <v>44875</v>
      </c>
      <c r="D9" s="5" t="s">
        <v>11</v>
      </c>
      <c r="E9" s="5" t="s">
        <v>12</v>
      </c>
      <c r="F9" s="13">
        <v>830200</v>
      </c>
      <c r="G9" s="13">
        <v>66416</v>
      </c>
      <c r="H9" s="13">
        <v>896616</v>
      </c>
      <c r="I9" s="7" t="s">
        <v>102</v>
      </c>
      <c r="J9" s="54"/>
      <c r="K9" s="58">
        <f t="shared" si="0"/>
        <v>44929</v>
      </c>
      <c r="L9">
        <f>VLOOKUP(VALUE(B9),Sheet2!E:E,1,0)</f>
        <v>50682</v>
      </c>
      <c r="O9" s="51" t="str">
        <f>"Thanh toán ngày "&amp;TEXT(_xlfn.XLOOKUP(L9,Sheet2!E:E,Sheet2!A:A),"dd/mm/yyyy")&amp;" - Tổng số tiền "&amp;TEXT(_xlfn.XLOOKUP(_xlfn.XLOOKUP(L9,Sheet2!E:E,Sheet2!B:B),Sheet2!M:M,Sheet2!O:O),"#.###")</f>
        <v>Thanh toán ngày 03/01/2023 - Tổng số tiền 32.303.564</v>
      </c>
    </row>
    <row r="10" spans="1:15" ht="26.3" hidden="1" x14ac:dyDescent="0.3">
      <c r="A10" s="4">
        <v>340</v>
      </c>
      <c r="B10" s="5" t="s">
        <v>26</v>
      </c>
      <c r="C10" s="8">
        <v>44876</v>
      </c>
      <c r="D10" s="5" t="s">
        <v>11</v>
      </c>
      <c r="E10" s="5" t="s">
        <v>12</v>
      </c>
      <c r="F10" s="13">
        <v>1119335</v>
      </c>
      <c r="G10" s="13">
        <v>89547</v>
      </c>
      <c r="H10" s="13">
        <v>1208882</v>
      </c>
      <c r="I10" s="7" t="s">
        <v>102</v>
      </c>
      <c r="J10" s="54"/>
      <c r="K10" s="58">
        <f t="shared" si="0"/>
        <v>44929</v>
      </c>
      <c r="L10">
        <f>VLOOKUP(VALUE(B10),Sheet2!E:E,1,0)</f>
        <v>50730</v>
      </c>
      <c r="O10" s="51" t="str">
        <f>"Thanh toán ngày "&amp;TEXT(_xlfn.XLOOKUP(L10,Sheet2!E:E,Sheet2!A:A),"dd/mm/yyyy")&amp;" - Tổng số tiền "&amp;TEXT(_xlfn.XLOOKUP(_xlfn.XLOOKUP(L10,Sheet2!E:E,Sheet2!B:B),Sheet2!M:M,Sheet2!O:O),"#.###")</f>
        <v>Thanh toán ngày 03/01/2023 - Tổng số tiền 32.303.564</v>
      </c>
    </row>
    <row r="11" spans="1:15" ht="26.3" hidden="1" x14ac:dyDescent="0.3">
      <c r="A11" s="4">
        <v>341</v>
      </c>
      <c r="B11" s="5" t="s">
        <v>28</v>
      </c>
      <c r="C11" s="8">
        <v>44876</v>
      </c>
      <c r="D11" s="5" t="s">
        <v>11</v>
      </c>
      <c r="E11" s="5" t="s">
        <v>12</v>
      </c>
      <c r="F11" s="13">
        <v>1030104</v>
      </c>
      <c r="G11" s="13">
        <v>82408</v>
      </c>
      <c r="H11" s="13">
        <v>1112512</v>
      </c>
      <c r="I11" s="7" t="s">
        <v>102</v>
      </c>
      <c r="J11" s="54"/>
      <c r="K11" s="58">
        <f t="shared" si="0"/>
        <v>44929</v>
      </c>
      <c r="L11">
        <f>VLOOKUP(VALUE(B11),Sheet2!E:E,1,0)</f>
        <v>50732</v>
      </c>
      <c r="O11" s="51" t="str">
        <f>"Thanh toán ngày "&amp;TEXT(_xlfn.XLOOKUP(L11,Sheet2!E:E,Sheet2!A:A),"dd/mm/yyyy")&amp;" - Tổng số tiền "&amp;TEXT(_xlfn.XLOOKUP(_xlfn.XLOOKUP(L11,Sheet2!E:E,Sheet2!B:B),Sheet2!M:M,Sheet2!O:O),"#.###")</f>
        <v>Thanh toán ngày 03/01/2023 - Tổng số tiền 32.303.564</v>
      </c>
    </row>
    <row r="12" spans="1:15" ht="26.3" hidden="1" x14ac:dyDescent="0.3">
      <c r="A12" s="4">
        <v>342</v>
      </c>
      <c r="B12" s="5" t="s">
        <v>29</v>
      </c>
      <c r="C12" s="8">
        <v>44876</v>
      </c>
      <c r="D12" s="5" t="s">
        <v>11</v>
      </c>
      <c r="E12" s="5" t="s">
        <v>12</v>
      </c>
      <c r="F12" s="13">
        <v>2232845</v>
      </c>
      <c r="G12" s="13">
        <v>178628</v>
      </c>
      <c r="H12" s="13">
        <v>2411473</v>
      </c>
      <c r="I12" s="7" t="s">
        <v>102</v>
      </c>
      <c r="J12" s="54"/>
      <c r="K12" s="58">
        <f t="shared" si="0"/>
        <v>44929</v>
      </c>
      <c r="L12">
        <f>VLOOKUP(VALUE(B12),Sheet2!E:E,1,0)</f>
        <v>50733</v>
      </c>
      <c r="O12" s="51" t="str">
        <f>"Thanh toán ngày "&amp;TEXT(_xlfn.XLOOKUP(L12,Sheet2!E:E,Sheet2!A:A),"dd/mm/yyyy")&amp;" - Tổng số tiền "&amp;TEXT(_xlfn.XLOOKUP(_xlfn.XLOOKUP(L12,Sheet2!E:E,Sheet2!B:B),Sheet2!M:M,Sheet2!O:O),"#.###")</f>
        <v>Thanh toán ngày 03/01/2023 - Tổng số tiền 32.303.564</v>
      </c>
    </row>
    <row r="13" spans="1:15" ht="26.3" hidden="1" x14ac:dyDescent="0.3">
      <c r="A13" s="4">
        <v>343</v>
      </c>
      <c r="B13" s="5" t="s">
        <v>30</v>
      </c>
      <c r="C13" s="8">
        <v>44876</v>
      </c>
      <c r="D13" s="5" t="s">
        <v>11</v>
      </c>
      <c r="E13" s="5" t="s">
        <v>12</v>
      </c>
      <c r="F13" s="13">
        <v>996240</v>
      </c>
      <c r="G13" s="13">
        <v>79699</v>
      </c>
      <c r="H13" s="13">
        <v>1075939</v>
      </c>
      <c r="I13" s="7" t="s">
        <v>102</v>
      </c>
      <c r="J13" s="54"/>
      <c r="K13" s="58">
        <f t="shared" si="0"/>
        <v>44929</v>
      </c>
      <c r="L13">
        <f>VLOOKUP(VALUE(B13),Sheet2!E:E,1,0)</f>
        <v>50812</v>
      </c>
      <c r="O13" s="51" t="str">
        <f>"Thanh toán ngày "&amp;TEXT(_xlfn.XLOOKUP(L13,Sheet2!E:E,Sheet2!A:A),"dd/mm/yyyy")&amp;" - Tổng số tiền "&amp;TEXT(_xlfn.XLOOKUP(_xlfn.XLOOKUP(L13,Sheet2!E:E,Sheet2!B:B),Sheet2!M:M,Sheet2!O:O),"#.###")</f>
        <v>Thanh toán ngày 03/01/2023 - Tổng số tiền 32.303.564</v>
      </c>
    </row>
    <row r="14" spans="1:15" ht="26.3" hidden="1" x14ac:dyDescent="0.3">
      <c r="A14" s="4">
        <v>344</v>
      </c>
      <c r="B14" s="5" t="s">
        <v>31</v>
      </c>
      <c r="C14" s="8">
        <v>44880</v>
      </c>
      <c r="D14" s="5" t="s">
        <v>11</v>
      </c>
      <c r="E14" s="5" t="s">
        <v>12</v>
      </c>
      <c r="F14" s="13">
        <v>1580138</v>
      </c>
      <c r="G14" s="13">
        <v>126411</v>
      </c>
      <c r="H14" s="13">
        <v>1706549</v>
      </c>
      <c r="I14" s="7" t="s">
        <v>102</v>
      </c>
      <c r="J14" s="54"/>
      <c r="K14" s="58">
        <f t="shared" si="0"/>
        <v>44929</v>
      </c>
      <c r="L14">
        <f>VLOOKUP(VALUE(B14),Sheet2!E:E,1,0)</f>
        <v>50991</v>
      </c>
      <c r="O14" s="51" t="str">
        <f>"Thanh toán ngày "&amp;TEXT(_xlfn.XLOOKUP(L14,Sheet2!E:E,Sheet2!A:A),"dd/mm/yyyy")&amp;" - Tổng số tiền "&amp;TEXT(_xlfn.XLOOKUP(_xlfn.XLOOKUP(L14,Sheet2!E:E,Sheet2!B:B),Sheet2!M:M,Sheet2!O:O),"#.###")</f>
        <v>Thanh toán ngày 03/01/2023 - Tổng số tiền 32.303.564</v>
      </c>
    </row>
    <row r="15" spans="1:15" ht="39.450000000000003" hidden="1" x14ac:dyDescent="0.3">
      <c r="A15" s="4">
        <v>345</v>
      </c>
      <c r="B15" s="5" t="s">
        <v>33</v>
      </c>
      <c r="C15" s="8">
        <v>44881</v>
      </c>
      <c r="D15" s="5" t="s">
        <v>17</v>
      </c>
      <c r="E15" s="5" t="s">
        <v>18</v>
      </c>
      <c r="F15" s="13">
        <v>1621069</v>
      </c>
      <c r="G15" s="13">
        <v>129686</v>
      </c>
      <c r="H15" s="13">
        <v>1750755</v>
      </c>
      <c r="I15" s="7" t="s">
        <v>102</v>
      </c>
      <c r="J15" s="54"/>
      <c r="K15" s="58">
        <f t="shared" si="0"/>
        <v>44929</v>
      </c>
      <c r="L15">
        <f>VLOOKUP(VALUE(B15),Sheet2!E:E,1,0)</f>
        <v>51013</v>
      </c>
      <c r="O15" s="51" t="str">
        <f>"Thanh toán ngày "&amp;TEXT(_xlfn.XLOOKUP(L15,Sheet2!E:E,Sheet2!A:A),"dd/mm/yyyy")&amp;" - Tổng số tiền "&amp;TEXT(_xlfn.XLOOKUP(_xlfn.XLOOKUP(L15,Sheet2!E:E,Sheet2!B:B),Sheet2!M:M,Sheet2!O:O),"#.###")</f>
        <v>Thanh toán ngày 03/01/2023 - Tổng số tiền 32.303.564</v>
      </c>
    </row>
    <row r="16" spans="1:15" ht="26.3" hidden="1" x14ac:dyDescent="0.3">
      <c r="A16" s="4">
        <v>346</v>
      </c>
      <c r="B16" s="5" t="s">
        <v>35</v>
      </c>
      <c r="C16" s="8">
        <v>44881</v>
      </c>
      <c r="D16" s="5" t="s">
        <v>11</v>
      </c>
      <c r="E16" s="5" t="s">
        <v>12</v>
      </c>
      <c r="F16" s="13">
        <v>2779410</v>
      </c>
      <c r="G16" s="13">
        <v>222353</v>
      </c>
      <c r="H16" s="13">
        <v>3001763</v>
      </c>
      <c r="I16" s="7" t="s">
        <v>102</v>
      </c>
      <c r="J16" s="54"/>
      <c r="K16" s="58">
        <f t="shared" si="0"/>
        <v>44929</v>
      </c>
      <c r="L16">
        <f>VLOOKUP(VALUE(B16),Sheet2!E:E,1,0)</f>
        <v>51031</v>
      </c>
      <c r="O16" s="51" t="str">
        <f>"Thanh toán ngày "&amp;TEXT(_xlfn.XLOOKUP(L16,Sheet2!E:E,Sheet2!A:A),"dd/mm/yyyy")&amp;" - Tổng số tiền "&amp;TEXT(_xlfn.XLOOKUP(_xlfn.XLOOKUP(L16,Sheet2!E:E,Sheet2!B:B),Sheet2!M:M,Sheet2!O:O),"#.###")</f>
        <v>Thanh toán ngày 03/01/2023 - Tổng số tiền 32.303.564</v>
      </c>
    </row>
    <row r="17" spans="1:15" ht="26.3" hidden="1" x14ac:dyDescent="0.3">
      <c r="A17" s="4">
        <v>347</v>
      </c>
      <c r="B17" s="5" t="s">
        <v>36</v>
      </c>
      <c r="C17" s="8">
        <v>44881</v>
      </c>
      <c r="D17" s="5" t="s">
        <v>11</v>
      </c>
      <c r="E17" s="5" t="s">
        <v>12</v>
      </c>
      <c r="F17" s="13">
        <v>898048</v>
      </c>
      <c r="G17" s="13">
        <v>71844</v>
      </c>
      <c r="H17" s="13">
        <v>969892</v>
      </c>
      <c r="I17" s="7" t="s">
        <v>102</v>
      </c>
      <c r="J17" s="54"/>
      <c r="K17" s="58">
        <f t="shared" si="0"/>
        <v>44929</v>
      </c>
      <c r="L17">
        <f>VLOOKUP(VALUE(B17),Sheet2!E:E,1,0)</f>
        <v>51032</v>
      </c>
      <c r="O17" s="51" t="str">
        <f>"Thanh toán ngày "&amp;TEXT(_xlfn.XLOOKUP(L17,Sheet2!E:E,Sheet2!A:A),"dd/mm/yyyy")&amp;" - Tổng số tiền "&amp;TEXT(_xlfn.XLOOKUP(_xlfn.XLOOKUP(L17,Sheet2!E:E,Sheet2!B:B),Sheet2!M:M,Sheet2!O:O),"#.###")</f>
        <v>Thanh toán ngày 03/01/2023 - Tổng số tiền 32.303.564</v>
      </c>
    </row>
    <row r="18" spans="1:15" ht="26.3" hidden="1" x14ac:dyDescent="0.3">
      <c r="A18" s="4">
        <v>348</v>
      </c>
      <c r="B18" s="5" t="s">
        <v>37</v>
      </c>
      <c r="C18" s="8">
        <v>44882</v>
      </c>
      <c r="D18" s="5" t="s">
        <v>11</v>
      </c>
      <c r="E18" s="5" t="s">
        <v>12</v>
      </c>
      <c r="F18" s="13">
        <v>1051514</v>
      </c>
      <c r="G18" s="13">
        <v>84121</v>
      </c>
      <c r="H18" s="13">
        <v>1135635</v>
      </c>
      <c r="I18" s="7" t="s">
        <v>102</v>
      </c>
      <c r="J18" s="54"/>
      <c r="K18" s="58">
        <f t="shared" si="0"/>
        <v>44929</v>
      </c>
      <c r="L18">
        <f>VLOOKUP(VALUE(B18),Sheet2!E:E,1,0)</f>
        <v>51088</v>
      </c>
      <c r="O18" s="51" t="str">
        <f>"Thanh toán ngày "&amp;TEXT(_xlfn.XLOOKUP(L18,Sheet2!E:E,Sheet2!A:A),"dd/mm/yyyy")&amp;" - Tổng số tiền "&amp;TEXT(_xlfn.XLOOKUP(_xlfn.XLOOKUP(L18,Sheet2!E:E,Sheet2!B:B),Sheet2!M:M,Sheet2!O:O),"#.###")</f>
        <v>Thanh toán ngày 03/01/2023 - Tổng số tiền 32.303.564</v>
      </c>
    </row>
    <row r="19" spans="1:15" ht="26.3" hidden="1" x14ac:dyDescent="0.3">
      <c r="A19" s="4">
        <v>349</v>
      </c>
      <c r="B19" s="5" t="s">
        <v>39</v>
      </c>
      <c r="C19" s="8">
        <v>44883</v>
      </c>
      <c r="D19" s="5" t="s">
        <v>11</v>
      </c>
      <c r="E19" s="5" t="s">
        <v>12</v>
      </c>
      <c r="F19" s="13">
        <v>1160640</v>
      </c>
      <c r="G19" s="13">
        <v>92851</v>
      </c>
      <c r="H19" s="13">
        <v>1253491</v>
      </c>
      <c r="I19" s="7" t="s">
        <v>102</v>
      </c>
      <c r="J19" s="54"/>
      <c r="K19" s="58">
        <f t="shared" si="0"/>
        <v>44929</v>
      </c>
      <c r="L19">
        <f>VLOOKUP(VALUE(B19),Sheet2!E:E,1,0)</f>
        <v>51273</v>
      </c>
      <c r="O19" s="51" t="str">
        <f>"Thanh toán ngày "&amp;TEXT(_xlfn.XLOOKUP(L19,Sheet2!E:E,Sheet2!A:A),"dd/mm/yyyy")&amp;" - Tổng số tiền "&amp;TEXT(_xlfn.XLOOKUP(_xlfn.XLOOKUP(L19,Sheet2!E:E,Sheet2!B:B),Sheet2!M:M,Sheet2!O:O),"#.###")</f>
        <v>Thanh toán ngày 03/01/2023 - Tổng số tiền 32.303.564</v>
      </c>
    </row>
    <row r="20" spans="1:15" ht="26.3" hidden="1" x14ac:dyDescent="0.3">
      <c r="A20" s="4">
        <v>350</v>
      </c>
      <c r="B20" s="5" t="s">
        <v>41</v>
      </c>
      <c r="C20" s="8">
        <v>44883</v>
      </c>
      <c r="D20" s="5" t="s">
        <v>11</v>
      </c>
      <c r="E20" s="5" t="s">
        <v>12</v>
      </c>
      <c r="F20" s="13">
        <v>551890</v>
      </c>
      <c r="G20" s="13">
        <v>44151</v>
      </c>
      <c r="H20" s="13">
        <v>596041</v>
      </c>
      <c r="I20" s="7" t="s">
        <v>102</v>
      </c>
      <c r="J20" s="54"/>
      <c r="K20" s="58">
        <f t="shared" si="0"/>
        <v>44929</v>
      </c>
      <c r="L20">
        <f>VLOOKUP(VALUE(B20),Sheet2!E:E,1,0)</f>
        <v>51639</v>
      </c>
      <c r="O20" s="51" t="str">
        <f>"Thanh toán ngày "&amp;TEXT(_xlfn.XLOOKUP(L20,Sheet2!E:E,Sheet2!A:A),"dd/mm/yyyy")&amp;" - Tổng số tiền "&amp;TEXT(_xlfn.XLOOKUP(_xlfn.XLOOKUP(L20,Sheet2!E:E,Sheet2!B:B),Sheet2!M:M,Sheet2!O:O),"#.###")</f>
        <v>Thanh toán ngày 03/01/2023 - Tổng số tiền 32.303.564</v>
      </c>
    </row>
    <row r="21" spans="1:15" ht="26.3" hidden="1" x14ac:dyDescent="0.3">
      <c r="A21" s="4">
        <v>351</v>
      </c>
      <c r="B21" s="5" t="s">
        <v>42</v>
      </c>
      <c r="C21" s="8">
        <v>44884</v>
      </c>
      <c r="D21" s="5" t="s">
        <v>11</v>
      </c>
      <c r="E21" s="5" t="s">
        <v>12</v>
      </c>
      <c r="F21" s="13">
        <v>1604188</v>
      </c>
      <c r="G21" s="13">
        <v>128335</v>
      </c>
      <c r="H21" s="13">
        <v>1732523</v>
      </c>
      <c r="I21" s="7" t="s">
        <v>102</v>
      </c>
      <c r="J21" s="54"/>
      <c r="K21" s="58">
        <f t="shared" si="0"/>
        <v>44929</v>
      </c>
      <c r="L21">
        <f>VLOOKUP(VALUE(B21),Sheet2!E:E,1,0)</f>
        <v>51728</v>
      </c>
      <c r="O21" s="51" t="str">
        <f>"Thanh toán ngày "&amp;TEXT(_xlfn.XLOOKUP(L21,Sheet2!E:E,Sheet2!A:A),"dd/mm/yyyy")&amp;" - Tổng số tiền "&amp;TEXT(_xlfn.XLOOKUP(_xlfn.XLOOKUP(L21,Sheet2!E:E,Sheet2!B:B),Sheet2!M:M,Sheet2!O:O),"#.###")</f>
        <v>Thanh toán ngày 03/01/2023 - Tổng số tiền 32.303.564</v>
      </c>
    </row>
    <row r="22" spans="1:15" ht="26.3" hidden="1" x14ac:dyDescent="0.3">
      <c r="A22" s="4">
        <v>352</v>
      </c>
      <c r="B22" s="5" t="s">
        <v>44</v>
      </c>
      <c r="C22" s="8">
        <v>44887</v>
      </c>
      <c r="D22" s="5" t="s">
        <v>11</v>
      </c>
      <c r="E22" s="5" t="s">
        <v>12</v>
      </c>
      <c r="F22" s="13">
        <v>299857</v>
      </c>
      <c r="G22" s="13">
        <v>23989</v>
      </c>
      <c r="H22" s="13">
        <v>323846</v>
      </c>
      <c r="I22" s="7" t="s">
        <v>102</v>
      </c>
      <c r="J22" s="54"/>
      <c r="K22" s="58">
        <f t="shared" si="0"/>
        <v>44929</v>
      </c>
      <c r="L22">
        <f>VLOOKUP(VALUE(B22),Sheet2!E:E,1,0)</f>
        <v>52045</v>
      </c>
      <c r="O22" s="51" t="str">
        <f>"Thanh toán ngày "&amp;TEXT(_xlfn.XLOOKUP(L22,Sheet2!E:E,Sheet2!A:A),"dd/mm/yyyy")&amp;" - Tổng số tiền "&amp;TEXT(_xlfn.XLOOKUP(_xlfn.XLOOKUP(L22,Sheet2!E:E,Sheet2!B:B),Sheet2!M:M,Sheet2!O:O),"#.###")</f>
        <v>Thanh toán ngày 03/01/2023 - Tổng số tiền 32.303.564</v>
      </c>
    </row>
    <row r="23" spans="1:15" ht="26.3" hidden="1" x14ac:dyDescent="0.3">
      <c r="A23" s="4">
        <v>353</v>
      </c>
      <c r="B23" s="5" t="s">
        <v>46</v>
      </c>
      <c r="C23" s="8">
        <v>44889</v>
      </c>
      <c r="D23" s="5" t="s">
        <v>11</v>
      </c>
      <c r="E23" s="5" t="s">
        <v>12</v>
      </c>
      <c r="F23" s="13">
        <v>1780201</v>
      </c>
      <c r="G23" s="13">
        <v>142416</v>
      </c>
      <c r="H23" s="13">
        <v>1922617</v>
      </c>
      <c r="I23" s="7" t="s">
        <v>102</v>
      </c>
      <c r="J23" s="54"/>
      <c r="K23" s="58">
        <f t="shared" si="0"/>
        <v>44929</v>
      </c>
      <c r="L23">
        <f>VLOOKUP(VALUE(B23),Sheet2!E:E,1,0)</f>
        <v>52129</v>
      </c>
      <c r="O23" s="51" t="str">
        <f>"Thanh toán ngày "&amp;TEXT(_xlfn.XLOOKUP(L23,Sheet2!E:E,Sheet2!A:A),"dd/mm/yyyy")&amp;" - Tổng số tiền "&amp;TEXT(_xlfn.XLOOKUP(_xlfn.XLOOKUP(L23,Sheet2!E:E,Sheet2!B:B),Sheet2!M:M,Sheet2!O:O),"#.###")</f>
        <v>Thanh toán ngày 03/01/2023 - Tổng số tiền 32.303.564</v>
      </c>
    </row>
    <row r="24" spans="1:15" ht="26.3" hidden="1" x14ac:dyDescent="0.3">
      <c r="A24" s="4">
        <v>354</v>
      </c>
      <c r="B24" s="5" t="s">
        <v>48</v>
      </c>
      <c r="C24" s="8">
        <v>44890</v>
      </c>
      <c r="D24" s="5" t="s">
        <v>11</v>
      </c>
      <c r="E24" s="5" t="s">
        <v>12</v>
      </c>
      <c r="F24" s="13">
        <v>896288</v>
      </c>
      <c r="G24" s="13">
        <v>71703</v>
      </c>
      <c r="H24" s="13">
        <v>967991</v>
      </c>
      <c r="I24" s="7" t="s">
        <v>102</v>
      </c>
      <c r="J24" s="54"/>
      <c r="K24" s="58">
        <f t="shared" si="0"/>
        <v>44929</v>
      </c>
      <c r="L24">
        <f>VLOOKUP(VALUE(B24),Sheet2!E:E,1,0)</f>
        <v>52704</v>
      </c>
      <c r="O24" s="51" t="str">
        <f>"Thanh toán ngày "&amp;TEXT(_xlfn.XLOOKUP(L24,Sheet2!E:E,Sheet2!A:A),"dd/mm/yyyy")&amp;" - Tổng số tiền "&amp;TEXT(_xlfn.XLOOKUP(_xlfn.XLOOKUP(L24,Sheet2!E:E,Sheet2!B:B),Sheet2!M:M,Sheet2!O:O),"#.###")</f>
        <v>Thanh toán ngày 03/01/2023 - Tổng số tiền 32.303.564</v>
      </c>
    </row>
    <row r="25" spans="1:15" ht="26.3" hidden="1" x14ac:dyDescent="0.3">
      <c r="A25" s="4">
        <v>355</v>
      </c>
      <c r="B25" s="5" t="s">
        <v>50</v>
      </c>
      <c r="C25" s="8">
        <v>44894</v>
      </c>
      <c r="D25" s="5" t="s">
        <v>11</v>
      </c>
      <c r="E25" s="5" t="s">
        <v>12</v>
      </c>
      <c r="F25" s="13">
        <v>1743268</v>
      </c>
      <c r="G25" s="13">
        <v>139461</v>
      </c>
      <c r="H25" s="13">
        <v>1882729</v>
      </c>
      <c r="I25" s="7" t="s">
        <v>102</v>
      </c>
      <c r="J25" s="54"/>
      <c r="K25" s="58">
        <f t="shared" si="0"/>
        <v>44929</v>
      </c>
      <c r="L25">
        <f>VLOOKUP(VALUE(B25),Sheet2!E:E,1,0)</f>
        <v>53202</v>
      </c>
      <c r="O25" s="51" t="str">
        <f>"Thanh toán ngày "&amp;TEXT(_xlfn.XLOOKUP(L25,Sheet2!E:E,Sheet2!A:A),"dd/mm/yyyy")&amp;" - Tổng số tiền "&amp;TEXT(_xlfn.XLOOKUP(_xlfn.XLOOKUP(L25,Sheet2!E:E,Sheet2!B:B),Sheet2!M:M,Sheet2!O:O),"#.###")</f>
        <v>Thanh toán ngày 03/01/2023 - Tổng số tiền 32.303.564</v>
      </c>
    </row>
    <row r="26" spans="1:15" hidden="1" x14ac:dyDescent="0.3">
      <c r="A26" s="28"/>
      <c r="B26" s="29">
        <v>26244</v>
      </c>
      <c r="C26" s="30">
        <v>44697</v>
      </c>
      <c r="D26" s="29"/>
      <c r="E26" s="29" t="s">
        <v>52</v>
      </c>
      <c r="F26" s="31">
        <v>-132176</v>
      </c>
      <c r="G26" s="31">
        <v>-10574</v>
      </c>
      <c r="H26" s="31">
        <v>-142750</v>
      </c>
      <c r="I26" s="32" t="s">
        <v>102</v>
      </c>
      <c r="J26" s="54"/>
      <c r="K26" s="58">
        <f t="shared" si="0"/>
        <v>44929</v>
      </c>
      <c r="L26" t="e">
        <f>VLOOKUP(VALUE(B26),Sheet2!E:E,1,0)</f>
        <v>#N/A</v>
      </c>
      <c r="O26" s="51" t="e">
        <f>"Thanh toán ngày "&amp;TEXT(_xlfn.XLOOKUP(L26,Sheet2!E:E,Sheet2!A:A),"dd/mm/yyyy")&amp;" - Tổng số tiền "&amp;TEXT(_xlfn.XLOOKUP(_xlfn.XLOOKUP(L26,Sheet2!E:E,Sheet2!B:B),Sheet2!M:M,Sheet2!O:O),"#.###")</f>
        <v>#N/A</v>
      </c>
    </row>
    <row r="27" spans="1:15" ht="26.3" hidden="1" x14ac:dyDescent="0.3">
      <c r="A27" s="4">
        <v>356</v>
      </c>
      <c r="B27" s="5" t="s">
        <v>53</v>
      </c>
      <c r="C27" s="8">
        <v>44897</v>
      </c>
      <c r="D27" s="5" t="s">
        <v>11</v>
      </c>
      <c r="E27" s="5" t="s">
        <v>12</v>
      </c>
      <c r="F27" s="13">
        <v>1132484</v>
      </c>
      <c r="G27" s="13">
        <v>90599</v>
      </c>
      <c r="H27" s="13">
        <v>1223083</v>
      </c>
      <c r="I27" s="7" t="s">
        <v>101</v>
      </c>
      <c r="J27" s="54"/>
      <c r="K27" s="58">
        <f t="shared" si="0"/>
        <v>44974</v>
      </c>
      <c r="L27">
        <f>VLOOKUP(VALUE(B27),Sheet2!E:E,1,0)</f>
        <v>53959</v>
      </c>
      <c r="O27" s="51" t="str">
        <f>"Thanh toán ngày "&amp;TEXT(_xlfn.XLOOKUP(L27,Sheet2!E:E,Sheet2!A:A),"dd/mm/yyyy")&amp;" - Tổng số tiền "&amp;TEXT(_xlfn.XLOOKUP(_xlfn.XLOOKUP(L27,Sheet2!E:E,Sheet2!B:B),Sheet2!M:M,Sheet2!O:O),"#.###")</f>
        <v>Thanh toán ngày 17/02/2023 - Tổng số tiền 40.072.914</v>
      </c>
    </row>
    <row r="28" spans="1:15" ht="26.3" hidden="1" x14ac:dyDescent="0.3">
      <c r="A28" s="4">
        <v>357</v>
      </c>
      <c r="B28" s="5" t="s">
        <v>55</v>
      </c>
      <c r="C28" s="8">
        <v>44897</v>
      </c>
      <c r="D28" s="5" t="s">
        <v>11</v>
      </c>
      <c r="E28" s="5" t="s">
        <v>12</v>
      </c>
      <c r="F28" s="13">
        <v>1306196</v>
      </c>
      <c r="G28" s="13">
        <v>104496</v>
      </c>
      <c r="H28" s="13">
        <v>1410692</v>
      </c>
      <c r="I28" s="7" t="s">
        <v>101</v>
      </c>
      <c r="J28" s="54"/>
      <c r="K28" s="58">
        <f t="shared" si="0"/>
        <v>44974</v>
      </c>
      <c r="L28">
        <f>VLOOKUP(VALUE(B28),Sheet2!E:E,1,0)</f>
        <v>53960</v>
      </c>
      <c r="O28" s="51" t="str">
        <f>"Thanh toán ngày "&amp;TEXT(_xlfn.XLOOKUP(L28,Sheet2!E:E,Sheet2!A:A),"dd/mm/yyyy")&amp;" - Tổng số tiền "&amp;TEXT(_xlfn.XLOOKUP(_xlfn.XLOOKUP(L28,Sheet2!E:E,Sheet2!B:B),Sheet2!M:M,Sheet2!O:O),"#.###")</f>
        <v>Thanh toán ngày 17/02/2023 - Tổng số tiền 40.072.914</v>
      </c>
    </row>
    <row r="29" spans="1:15" ht="26.3" hidden="1" x14ac:dyDescent="0.3">
      <c r="A29" s="4">
        <v>358</v>
      </c>
      <c r="B29" s="5" t="s">
        <v>56</v>
      </c>
      <c r="C29" s="8">
        <v>44898</v>
      </c>
      <c r="D29" s="5" t="s">
        <v>11</v>
      </c>
      <c r="E29" s="5" t="s">
        <v>12</v>
      </c>
      <c r="F29" s="13">
        <v>1263019</v>
      </c>
      <c r="G29" s="13">
        <v>101042</v>
      </c>
      <c r="H29" s="13">
        <v>1364061</v>
      </c>
      <c r="I29" s="7" t="s">
        <v>101</v>
      </c>
      <c r="J29" s="54"/>
      <c r="K29" s="58">
        <f t="shared" si="0"/>
        <v>44974</v>
      </c>
      <c r="L29">
        <f>VLOOKUP(VALUE(B29),Sheet2!E:E,1,0)</f>
        <v>54268</v>
      </c>
      <c r="O29" s="51" t="str">
        <f>"Thanh toán ngày "&amp;TEXT(_xlfn.XLOOKUP(L29,Sheet2!E:E,Sheet2!A:A),"dd/mm/yyyy")&amp;" - Tổng số tiền "&amp;TEXT(_xlfn.XLOOKUP(_xlfn.XLOOKUP(L29,Sheet2!E:E,Sheet2!B:B),Sheet2!M:M,Sheet2!O:O),"#.###")</f>
        <v>Thanh toán ngày 17/02/2023 - Tổng số tiền 40.072.914</v>
      </c>
    </row>
    <row r="30" spans="1:15" ht="26.3" hidden="1" x14ac:dyDescent="0.3">
      <c r="A30" s="4">
        <v>359</v>
      </c>
      <c r="B30" s="5" t="s">
        <v>58</v>
      </c>
      <c r="C30" s="8">
        <v>44901</v>
      </c>
      <c r="D30" s="5" t="s">
        <v>11</v>
      </c>
      <c r="E30" s="5" t="s">
        <v>12</v>
      </c>
      <c r="F30" s="13">
        <v>1849741</v>
      </c>
      <c r="G30" s="13">
        <v>147979</v>
      </c>
      <c r="H30" s="13">
        <v>1997720</v>
      </c>
      <c r="I30" s="7" t="s">
        <v>101</v>
      </c>
      <c r="J30" s="54"/>
      <c r="K30" s="58">
        <f t="shared" si="0"/>
        <v>44974</v>
      </c>
      <c r="L30">
        <f>VLOOKUP(VALUE(B30),Sheet2!E:E,1,0)</f>
        <v>54391</v>
      </c>
      <c r="O30" s="51" t="str">
        <f>"Thanh toán ngày "&amp;TEXT(_xlfn.XLOOKUP(L30,Sheet2!E:E,Sheet2!A:A),"dd/mm/yyyy")&amp;" - Tổng số tiền "&amp;TEXT(_xlfn.XLOOKUP(_xlfn.XLOOKUP(L30,Sheet2!E:E,Sheet2!B:B),Sheet2!M:M,Sheet2!O:O),"#.###")</f>
        <v>Thanh toán ngày 17/02/2023 - Tổng số tiền 40.072.914</v>
      </c>
    </row>
    <row r="31" spans="1:15" ht="39.450000000000003" hidden="1" x14ac:dyDescent="0.3">
      <c r="A31" s="4">
        <v>360</v>
      </c>
      <c r="B31" s="5" t="s">
        <v>60</v>
      </c>
      <c r="C31" s="8">
        <v>44902</v>
      </c>
      <c r="D31" s="5" t="s">
        <v>17</v>
      </c>
      <c r="E31" s="5" t="s">
        <v>18</v>
      </c>
      <c r="F31" s="13">
        <v>1478435</v>
      </c>
      <c r="G31" s="13">
        <v>118275</v>
      </c>
      <c r="H31" s="13">
        <v>1596710</v>
      </c>
      <c r="I31" s="7" t="s">
        <v>101</v>
      </c>
      <c r="J31" s="54"/>
      <c r="K31" s="58">
        <f t="shared" si="0"/>
        <v>44974</v>
      </c>
      <c r="L31">
        <f>VLOOKUP(VALUE(B31),Sheet2!E:E,1,0)</f>
        <v>54482</v>
      </c>
      <c r="O31" s="51" t="str">
        <f>"Thanh toán ngày "&amp;TEXT(_xlfn.XLOOKUP(L31,Sheet2!E:E,Sheet2!A:A),"dd/mm/yyyy")&amp;" - Tổng số tiền "&amp;TEXT(_xlfn.XLOOKUP(_xlfn.XLOOKUP(L31,Sheet2!E:E,Sheet2!B:B),Sheet2!M:M,Sheet2!O:O),"#.###")</f>
        <v>Thanh toán ngày 17/02/2023 - Tổng số tiền 40.072.914</v>
      </c>
    </row>
    <row r="32" spans="1:15" ht="26.3" hidden="1" x14ac:dyDescent="0.3">
      <c r="A32" s="4">
        <v>361</v>
      </c>
      <c r="B32" s="5" t="s">
        <v>62</v>
      </c>
      <c r="C32" s="8">
        <v>44902</v>
      </c>
      <c r="D32" s="5" t="s">
        <v>11</v>
      </c>
      <c r="E32" s="5" t="s">
        <v>12</v>
      </c>
      <c r="F32" s="13">
        <v>1042095</v>
      </c>
      <c r="G32" s="13">
        <v>83368</v>
      </c>
      <c r="H32" s="13">
        <v>1125463</v>
      </c>
      <c r="I32" s="7" t="s">
        <v>101</v>
      </c>
      <c r="J32" s="54"/>
      <c r="K32" s="58">
        <f t="shared" si="0"/>
        <v>44974</v>
      </c>
      <c r="L32">
        <f>VLOOKUP(VALUE(B32),Sheet2!E:E,1,0)</f>
        <v>54495</v>
      </c>
      <c r="O32" s="51" t="str">
        <f>"Thanh toán ngày "&amp;TEXT(_xlfn.XLOOKUP(L32,Sheet2!E:E,Sheet2!A:A),"dd/mm/yyyy")&amp;" - Tổng số tiền "&amp;TEXT(_xlfn.XLOOKUP(_xlfn.XLOOKUP(L32,Sheet2!E:E,Sheet2!B:B),Sheet2!M:M,Sheet2!O:O),"#.###")</f>
        <v>Thanh toán ngày 17/02/2023 - Tổng số tiền 40.072.914</v>
      </c>
    </row>
    <row r="33" spans="1:15" ht="26.3" hidden="1" x14ac:dyDescent="0.3">
      <c r="A33" s="4">
        <v>362</v>
      </c>
      <c r="B33" s="5" t="s">
        <v>63</v>
      </c>
      <c r="C33" s="8">
        <v>44903</v>
      </c>
      <c r="D33" s="5" t="s">
        <v>11</v>
      </c>
      <c r="E33" s="5" t="s">
        <v>12</v>
      </c>
      <c r="F33" s="13">
        <v>999522</v>
      </c>
      <c r="G33" s="13">
        <v>79962</v>
      </c>
      <c r="H33" s="13">
        <v>1079484</v>
      </c>
      <c r="I33" s="7" t="s">
        <v>101</v>
      </c>
      <c r="J33" s="54"/>
      <c r="K33" s="58">
        <f t="shared" si="0"/>
        <v>44974</v>
      </c>
      <c r="L33">
        <f>VLOOKUP(VALUE(B33),Sheet2!E:E,1,0)</f>
        <v>54992</v>
      </c>
      <c r="O33" s="51" t="str">
        <f>"Thanh toán ngày "&amp;TEXT(_xlfn.XLOOKUP(L33,Sheet2!E:E,Sheet2!A:A),"dd/mm/yyyy")&amp;" - Tổng số tiền "&amp;TEXT(_xlfn.XLOOKUP(_xlfn.XLOOKUP(L33,Sheet2!E:E,Sheet2!B:B),Sheet2!M:M,Sheet2!O:O),"#.###")</f>
        <v>Thanh toán ngày 17/02/2023 - Tổng số tiền 40.072.914</v>
      </c>
    </row>
    <row r="34" spans="1:15" ht="26.3" hidden="1" x14ac:dyDescent="0.3">
      <c r="A34" s="4">
        <v>363</v>
      </c>
      <c r="B34" s="5" t="s">
        <v>65</v>
      </c>
      <c r="C34" s="8">
        <v>44904</v>
      </c>
      <c r="D34" s="5" t="s">
        <v>11</v>
      </c>
      <c r="E34" s="5" t="s">
        <v>12</v>
      </c>
      <c r="F34" s="13">
        <v>2092053</v>
      </c>
      <c r="G34" s="13">
        <v>167364</v>
      </c>
      <c r="H34" s="13">
        <v>2259417</v>
      </c>
      <c r="I34" s="7" t="s">
        <v>101</v>
      </c>
      <c r="J34" s="54"/>
      <c r="K34" s="58">
        <f t="shared" si="0"/>
        <v>44974</v>
      </c>
      <c r="L34">
        <f>VLOOKUP(VALUE(B34),Sheet2!E:E,1,0)</f>
        <v>55199</v>
      </c>
      <c r="O34" s="51" t="str">
        <f>"Thanh toán ngày "&amp;TEXT(_xlfn.XLOOKUP(L34,Sheet2!E:E,Sheet2!A:A),"dd/mm/yyyy")&amp;" - Tổng số tiền "&amp;TEXT(_xlfn.XLOOKUP(_xlfn.XLOOKUP(L34,Sheet2!E:E,Sheet2!B:B),Sheet2!M:M,Sheet2!O:O),"#.###")</f>
        <v>Thanh toán ngày 17/02/2023 - Tổng số tiền 40.072.914</v>
      </c>
    </row>
    <row r="35" spans="1:15" ht="26.3" hidden="1" x14ac:dyDescent="0.3">
      <c r="A35" s="4">
        <v>364</v>
      </c>
      <c r="B35" s="5" t="s">
        <v>67</v>
      </c>
      <c r="C35" s="8">
        <v>44905</v>
      </c>
      <c r="D35" s="5" t="s">
        <v>11</v>
      </c>
      <c r="E35" s="5" t="s">
        <v>12</v>
      </c>
      <c r="F35" s="13">
        <v>1056019</v>
      </c>
      <c r="G35" s="13">
        <v>84482</v>
      </c>
      <c r="H35" s="13">
        <v>1140501</v>
      </c>
      <c r="I35" s="7" t="s">
        <v>101</v>
      </c>
      <c r="J35" s="54"/>
      <c r="K35" s="58">
        <f t="shared" si="0"/>
        <v>44974</v>
      </c>
      <c r="L35">
        <f>VLOOKUP(VALUE(B35),Sheet2!E:E,1,0)</f>
        <v>55258</v>
      </c>
      <c r="O35" s="51" t="str">
        <f>"Thanh toán ngày "&amp;TEXT(_xlfn.XLOOKUP(L35,Sheet2!E:E,Sheet2!A:A),"dd/mm/yyyy")&amp;" - Tổng số tiền "&amp;TEXT(_xlfn.XLOOKUP(_xlfn.XLOOKUP(L35,Sheet2!E:E,Sheet2!B:B),Sheet2!M:M,Sheet2!O:O),"#.###")</f>
        <v>Thanh toán ngày 17/02/2023 - Tổng số tiền 40.072.914</v>
      </c>
    </row>
    <row r="36" spans="1:15" ht="26.3" hidden="1" x14ac:dyDescent="0.3">
      <c r="A36" s="4">
        <v>365</v>
      </c>
      <c r="B36" s="5" t="s">
        <v>69</v>
      </c>
      <c r="C36" s="8">
        <v>44907</v>
      </c>
      <c r="D36" s="5" t="s">
        <v>11</v>
      </c>
      <c r="E36" s="5" t="s">
        <v>12</v>
      </c>
      <c r="F36" s="13">
        <v>499761</v>
      </c>
      <c r="G36" s="13">
        <v>39981</v>
      </c>
      <c r="H36" s="13">
        <v>539742</v>
      </c>
      <c r="I36" s="7" t="s">
        <v>101</v>
      </c>
      <c r="J36" s="54"/>
      <c r="K36" s="58">
        <f t="shared" si="0"/>
        <v>44974</v>
      </c>
      <c r="L36">
        <f>VLOOKUP(VALUE(B36),Sheet2!E:E,1,0)</f>
        <v>55278</v>
      </c>
      <c r="O36" s="51" t="str">
        <f>"Thanh toán ngày "&amp;TEXT(_xlfn.XLOOKUP(L36,Sheet2!E:E,Sheet2!A:A),"dd/mm/yyyy")&amp;" - Tổng số tiền "&amp;TEXT(_xlfn.XLOOKUP(_xlfn.XLOOKUP(L36,Sheet2!E:E,Sheet2!B:B),Sheet2!M:M,Sheet2!O:O),"#.###")</f>
        <v>Thanh toán ngày 17/02/2023 - Tổng số tiền 40.072.914</v>
      </c>
    </row>
    <row r="37" spans="1:15" ht="26.3" hidden="1" x14ac:dyDescent="0.3">
      <c r="A37" s="4">
        <v>366</v>
      </c>
      <c r="B37" s="5" t="s">
        <v>71</v>
      </c>
      <c r="C37" s="8">
        <v>44907</v>
      </c>
      <c r="D37" s="5" t="s">
        <v>11</v>
      </c>
      <c r="E37" s="5" t="s">
        <v>12</v>
      </c>
      <c r="F37" s="13">
        <v>2758905</v>
      </c>
      <c r="G37" s="13">
        <v>220712</v>
      </c>
      <c r="H37" s="13">
        <v>2979617</v>
      </c>
      <c r="I37" s="7" t="s">
        <v>101</v>
      </c>
      <c r="J37" s="54"/>
      <c r="K37" s="58">
        <f t="shared" si="0"/>
        <v>44974</v>
      </c>
      <c r="L37">
        <f>VLOOKUP(VALUE(B37),Sheet2!E:E,1,0)</f>
        <v>55292</v>
      </c>
      <c r="O37" s="51" t="str">
        <f>"Thanh toán ngày "&amp;TEXT(_xlfn.XLOOKUP(L37,Sheet2!E:E,Sheet2!A:A),"dd/mm/yyyy")&amp;" - Tổng số tiền "&amp;TEXT(_xlfn.XLOOKUP(_xlfn.XLOOKUP(L37,Sheet2!E:E,Sheet2!B:B),Sheet2!M:M,Sheet2!O:O),"#.###")</f>
        <v>Thanh toán ngày 17/02/2023 - Tổng số tiền 40.072.914</v>
      </c>
    </row>
    <row r="38" spans="1:15" ht="26.3" hidden="1" x14ac:dyDescent="0.3">
      <c r="A38" s="4">
        <v>367</v>
      </c>
      <c r="B38" s="5" t="s">
        <v>72</v>
      </c>
      <c r="C38" s="8">
        <v>44908</v>
      </c>
      <c r="D38" s="5" t="s">
        <v>11</v>
      </c>
      <c r="E38" s="5" t="s">
        <v>12</v>
      </c>
      <c r="F38" s="13">
        <v>1567436</v>
      </c>
      <c r="G38" s="13">
        <v>125395</v>
      </c>
      <c r="H38" s="13">
        <v>1692831</v>
      </c>
      <c r="I38" s="7" t="s">
        <v>101</v>
      </c>
      <c r="J38" s="54"/>
      <c r="K38" s="58">
        <f t="shared" si="0"/>
        <v>44974</v>
      </c>
      <c r="L38">
        <f>VLOOKUP(VALUE(B38),Sheet2!E:E,1,0)</f>
        <v>55344</v>
      </c>
      <c r="O38" s="51" t="str">
        <f>"Thanh toán ngày "&amp;TEXT(_xlfn.XLOOKUP(L38,Sheet2!E:E,Sheet2!A:A),"dd/mm/yyyy")&amp;" - Tổng số tiền "&amp;TEXT(_xlfn.XLOOKUP(_xlfn.XLOOKUP(L38,Sheet2!E:E,Sheet2!B:B),Sheet2!M:M,Sheet2!O:O),"#.###")</f>
        <v>Thanh toán ngày 17/02/2023 - Tổng số tiền 40.072.914</v>
      </c>
    </row>
    <row r="39" spans="1:15" ht="26.3" hidden="1" x14ac:dyDescent="0.3">
      <c r="A39" s="4">
        <v>368</v>
      </c>
      <c r="B39" s="5" t="s">
        <v>74</v>
      </c>
      <c r="C39" s="8">
        <v>44908</v>
      </c>
      <c r="D39" s="5" t="s">
        <v>11</v>
      </c>
      <c r="E39" s="5" t="s">
        <v>12</v>
      </c>
      <c r="F39" s="13">
        <v>1231719</v>
      </c>
      <c r="G39" s="13">
        <v>98538</v>
      </c>
      <c r="H39" s="13">
        <v>1330257</v>
      </c>
      <c r="I39" s="7" t="s">
        <v>101</v>
      </c>
      <c r="J39" s="54"/>
      <c r="K39" s="58">
        <f t="shared" si="0"/>
        <v>44974</v>
      </c>
      <c r="L39">
        <f>VLOOKUP(VALUE(B39),Sheet2!E:E,1,0)</f>
        <v>55369</v>
      </c>
      <c r="O39" s="51" t="str">
        <f>"Thanh toán ngày "&amp;TEXT(_xlfn.XLOOKUP(L39,Sheet2!E:E,Sheet2!A:A),"dd/mm/yyyy")&amp;" - Tổng số tiền "&amp;TEXT(_xlfn.XLOOKUP(_xlfn.XLOOKUP(L39,Sheet2!E:E,Sheet2!B:B),Sheet2!M:M,Sheet2!O:O),"#.###")</f>
        <v>Thanh toán ngày 17/02/2023 - Tổng số tiền 40.072.914</v>
      </c>
    </row>
    <row r="40" spans="1:15" ht="26.3" hidden="1" x14ac:dyDescent="0.3">
      <c r="A40" s="4">
        <v>369</v>
      </c>
      <c r="B40" s="5" t="s">
        <v>75</v>
      </c>
      <c r="C40" s="8">
        <v>44909</v>
      </c>
      <c r="D40" s="5" t="s">
        <v>11</v>
      </c>
      <c r="E40" s="5" t="s">
        <v>12</v>
      </c>
      <c r="F40" s="13">
        <v>1765868</v>
      </c>
      <c r="G40" s="13">
        <v>141269</v>
      </c>
      <c r="H40" s="13">
        <v>1907137</v>
      </c>
      <c r="I40" s="7" t="s">
        <v>101</v>
      </c>
      <c r="J40" s="54"/>
      <c r="K40" s="58">
        <f t="shared" si="0"/>
        <v>44974</v>
      </c>
      <c r="L40">
        <f>VLOOKUP(VALUE(B40),Sheet2!E:E,1,0)</f>
        <v>55405</v>
      </c>
      <c r="O40" s="51" t="str">
        <f>"Thanh toán ngày "&amp;TEXT(_xlfn.XLOOKUP(L40,Sheet2!E:E,Sheet2!A:A),"dd/mm/yyyy")&amp;" - Tổng số tiền "&amp;TEXT(_xlfn.XLOOKUP(_xlfn.XLOOKUP(L40,Sheet2!E:E,Sheet2!B:B),Sheet2!M:M,Sheet2!O:O),"#.###")</f>
        <v>Thanh toán ngày 17/02/2023 - Tổng số tiền 40.072.914</v>
      </c>
    </row>
    <row r="41" spans="1:15" ht="26.3" hidden="1" x14ac:dyDescent="0.3">
      <c r="A41" s="4">
        <v>370</v>
      </c>
      <c r="B41" s="5" t="s">
        <v>77</v>
      </c>
      <c r="C41" s="8">
        <v>44909</v>
      </c>
      <c r="D41" s="5" t="s">
        <v>11</v>
      </c>
      <c r="E41" s="5" t="s">
        <v>12</v>
      </c>
      <c r="F41" s="13">
        <v>1014368</v>
      </c>
      <c r="G41" s="13">
        <v>81149</v>
      </c>
      <c r="H41" s="13">
        <v>1095517</v>
      </c>
      <c r="I41" s="7" t="s">
        <v>101</v>
      </c>
      <c r="J41" s="54"/>
      <c r="K41" s="58">
        <f t="shared" si="0"/>
        <v>44974</v>
      </c>
      <c r="L41">
        <f>VLOOKUP(VALUE(B41),Sheet2!E:E,1,0)</f>
        <v>55456</v>
      </c>
      <c r="O41" s="51" t="str">
        <f>"Thanh toán ngày "&amp;TEXT(_xlfn.XLOOKUP(L41,Sheet2!E:E,Sheet2!A:A),"dd/mm/yyyy")&amp;" - Tổng số tiền "&amp;TEXT(_xlfn.XLOOKUP(_xlfn.XLOOKUP(L41,Sheet2!E:E,Sheet2!B:B),Sheet2!M:M,Sheet2!O:O),"#.###")</f>
        <v>Thanh toán ngày 17/02/2023 - Tổng số tiền 40.072.914</v>
      </c>
    </row>
    <row r="42" spans="1:15" ht="26.3" hidden="1" x14ac:dyDescent="0.3">
      <c r="A42" s="4">
        <v>371</v>
      </c>
      <c r="B42" s="5" t="s">
        <v>78</v>
      </c>
      <c r="C42" s="8">
        <v>44911</v>
      </c>
      <c r="D42" s="5" t="s">
        <v>11</v>
      </c>
      <c r="E42" s="5" t="s">
        <v>12</v>
      </c>
      <c r="F42" s="13">
        <v>1263019</v>
      </c>
      <c r="G42" s="13">
        <v>101042</v>
      </c>
      <c r="H42" s="13">
        <v>1364061</v>
      </c>
      <c r="I42" s="7" t="s">
        <v>101</v>
      </c>
      <c r="J42" s="54"/>
      <c r="K42" s="58">
        <f t="shared" si="0"/>
        <v>44974</v>
      </c>
      <c r="L42">
        <f>VLOOKUP(VALUE(B42),Sheet2!E:E,1,0)</f>
        <v>55890</v>
      </c>
      <c r="O42" s="51" t="str">
        <f>"Thanh toán ngày "&amp;TEXT(_xlfn.XLOOKUP(L42,Sheet2!E:E,Sheet2!A:A),"dd/mm/yyyy")&amp;" - Tổng số tiền "&amp;TEXT(_xlfn.XLOOKUP(_xlfn.XLOOKUP(L42,Sheet2!E:E,Sheet2!B:B),Sheet2!M:M,Sheet2!O:O),"#.###")</f>
        <v>Thanh toán ngày 17/02/2023 - Tổng số tiền 40.072.914</v>
      </c>
    </row>
    <row r="43" spans="1:15" ht="26.3" hidden="1" x14ac:dyDescent="0.3">
      <c r="A43" s="4">
        <v>372</v>
      </c>
      <c r="B43" s="5" t="s">
        <v>80</v>
      </c>
      <c r="C43" s="8">
        <v>44911</v>
      </c>
      <c r="D43" s="5" t="s">
        <v>11</v>
      </c>
      <c r="E43" s="5" t="s">
        <v>12</v>
      </c>
      <c r="F43" s="13">
        <v>1669869</v>
      </c>
      <c r="G43" s="13">
        <v>133590</v>
      </c>
      <c r="H43" s="13">
        <v>1803459</v>
      </c>
      <c r="I43" s="7" t="s">
        <v>101</v>
      </c>
      <c r="J43" s="54"/>
      <c r="K43" s="58">
        <f t="shared" si="0"/>
        <v>44974</v>
      </c>
      <c r="L43">
        <f>VLOOKUP(VALUE(B43),Sheet2!E:E,1,0)</f>
        <v>55892</v>
      </c>
      <c r="O43" s="51" t="str">
        <f>"Thanh toán ngày "&amp;TEXT(_xlfn.XLOOKUP(L43,Sheet2!E:E,Sheet2!A:A),"dd/mm/yyyy")&amp;" - Tổng số tiền "&amp;TEXT(_xlfn.XLOOKUP(_xlfn.XLOOKUP(L43,Sheet2!E:E,Sheet2!B:B),Sheet2!M:M,Sheet2!O:O),"#.###")</f>
        <v>Thanh toán ngày 17/02/2023 - Tổng số tiền 40.072.914</v>
      </c>
    </row>
    <row r="44" spans="1:15" ht="26.3" hidden="1" x14ac:dyDescent="0.3">
      <c r="A44" s="4">
        <v>373</v>
      </c>
      <c r="B44" s="5" t="s">
        <v>81</v>
      </c>
      <c r="C44" s="8">
        <v>44915</v>
      </c>
      <c r="D44" s="5" t="s">
        <v>11</v>
      </c>
      <c r="E44" s="5" t="s">
        <v>12</v>
      </c>
      <c r="F44" s="13">
        <v>1478511</v>
      </c>
      <c r="G44" s="13">
        <v>118281</v>
      </c>
      <c r="H44" s="13">
        <v>1596792</v>
      </c>
      <c r="I44" s="7" t="s">
        <v>101</v>
      </c>
      <c r="J44" s="54"/>
      <c r="K44" s="58">
        <f t="shared" si="0"/>
        <v>44974</v>
      </c>
      <c r="L44">
        <f>VLOOKUP(VALUE(B44),Sheet2!E:E,1,0)</f>
        <v>56124</v>
      </c>
      <c r="O44" s="51" t="str">
        <f>"Thanh toán ngày "&amp;TEXT(_xlfn.XLOOKUP(L44,Sheet2!E:E,Sheet2!A:A),"dd/mm/yyyy")&amp;" - Tổng số tiền "&amp;TEXT(_xlfn.XLOOKUP(_xlfn.XLOOKUP(L44,Sheet2!E:E,Sheet2!B:B),Sheet2!M:M,Sheet2!O:O),"#.###")</f>
        <v>Thanh toán ngày 17/02/2023 - Tổng số tiền 40.072.914</v>
      </c>
    </row>
    <row r="45" spans="1:15" ht="26.3" hidden="1" x14ac:dyDescent="0.3">
      <c r="A45" s="4">
        <v>374</v>
      </c>
      <c r="B45" s="5" t="s">
        <v>83</v>
      </c>
      <c r="C45" s="8">
        <v>44915</v>
      </c>
      <c r="D45" s="5" t="s">
        <v>11</v>
      </c>
      <c r="E45" s="5" t="s">
        <v>12</v>
      </c>
      <c r="F45" s="13">
        <v>872169</v>
      </c>
      <c r="G45" s="13">
        <v>69774</v>
      </c>
      <c r="H45" s="13">
        <v>941943</v>
      </c>
      <c r="I45" s="7" t="s">
        <v>101</v>
      </c>
      <c r="J45" s="54"/>
      <c r="K45" s="58">
        <f t="shared" si="0"/>
        <v>44974</v>
      </c>
      <c r="L45">
        <f>VLOOKUP(VALUE(B45),Sheet2!E:E,1,0)</f>
        <v>56144</v>
      </c>
      <c r="O45" s="51" t="str">
        <f>"Thanh toán ngày "&amp;TEXT(_xlfn.XLOOKUP(L45,Sheet2!E:E,Sheet2!A:A),"dd/mm/yyyy")&amp;" - Tổng số tiền "&amp;TEXT(_xlfn.XLOOKUP(_xlfn.XLOOKUP(L45,Sheet2!E:E,Sheet2!B:B),Sheet2!M:M,Sheet2!O:O),"#.###")</f>
        <v>Thanh toán ngày 17/02/2023 - Tổng số tiền 40.072.914</v>
      </c>
    </row>
    <row r="46" spans="1:15" ht="26.3" hidden="1" x14ac:dyDescent="0.3">
      <c r="A46" s="4">
        <v>375</v>
      </c>
      <c r="B46" s="5" t="s">
        <v>84</v>
      </c>
      <c r="C46" s="8">
        <v>44916</v>
      </c>
      <c r="D46" s="5" t="s">
        <v>11</v>
      </c>
      <c r="E46" s="5" t="s">
        <v>12</v>
      </c>
      <c r="F46" s="13">
        <v>1160640</v>
      </c>
      <c r="G46" s="13">
        <v>92851</v>
      </c>
      <c r="H46" s="13">
        <v>1253491</v>
      </c>
      <c r="I46" s="7" t="s">
        <v>101</v>
      </c>
      <c r="J46" s="54"/>
      <c r="K46" s="58">
        <f t="shared" si="0"/>
        <v>44974</v>
      </c>
      <c r="L46">
        <f>VLOOKUP(VALUE(B46),Sheet2!E:E,1,0)</f>
        <v>56190</v>
      </c>
      <c r="O46" s="51" t="str">
        <f>"Thanh toán ngày "&amp;TEXT(_xlfn.XLOOKUP(L46,Sheet2!E:E,Sheet2!A:A),"dd/mm/yyyy")&amp;" - Tổng số tiền "&amp;TEXT(_xlfn.XLOOKUP(_xlfn.XLOOKUP(L46,Sheet2!E:E,Sheet2!B:B),Sheet2!M:M,Sheet2!O:O),"#.###")</f>
        <v>Thanh toán ngày 17/02/2023 - Tổng số tiền 40.072.914</v>
      </c>
    </row>
    <row r="47" spans="1:15" ht="26.3" hidden="1" x14ac:dyDescent="0.3">
      <c r="A47" s="4">
        <v>376</v>
      </c>
      <c r="B47" s="5" t="s">
        <v>86</v>
      </c>
      <c r="C47" s="8">
        <v>44916</v>
      </c>
      <c r="D47" s="5" t="s">
        <v>11</v>
      </c>
      <c r="E47" s="5" t="s">
        <v>12</v>
      </c>
      <c r="F47" s="13">
        <v>608172</v>
      </c>
      <c r="G47" s="13">
        <v>48654</v>
      </c>
      <c r="H47" s="13">
        <v>656826</v>
      </c>
      <c r="I47" s="7" t="s">
        <v>101</v>
      </c>
      <c r="J47" s="54"/>
      <c r="K47" s="58">
        <f t="shared" si="0"/>
        <v>44974</v>
      </c>
      <c r="L47">
        <f>VLOOKUP(VALUE(B47),Sheet2!E:E,1,0)</f>
        <v>56236</v>
      </c>
      <c r="O47" s="51" t="str">
        <f>"Thanh toán ngày "&amp;TEXT(_xlfn.XLOOKUP(L47,Sheet2!E:E,Sheet2!A:A),"dd/mm/yyyy")&amp;" - Tổng số tiền "&amp;TEXT(_xlfn.XLOOKUP(_xlfn.XLOOKUP(L47,Sheet2!E:E,Sheet2!B:B),Sheet2!M:M,Sheet2!O:O),"#.###")</f>
        <v>Thanh toán ngày 17/02/2023 - Tổng số tiền 40.072.914</v>
      </c>
    </row>
    <row r="48" spans="1:15" ht="26.3" hidden="1" x14ac:dyDescent="0.3">
      <c r="A48" s="4">
        <v>377</v>
      </c>
      <c r="B48" s="5" t="s">
        <v>87</v>
      </c>
      <c r="C48" s="8">
        <v>44917</v>
      </c>
      <c r="D48" s="5" t="s">
        <v>11</v>
      </c>
      <c r="E48" s="5" t="s">
        <v>12</v>
      </c>
      <c r="F48" s="13">
        <v>1490260</v>
      </c>
      <c r="G48" s="13">
        <v>119221</v>
      </c>
      <c r="H48" s="13">
        <v>1609481</v>
      </c>
      <c r="I48" s="7" t="s">
        <v>101</v>
      </c>
      <c r="J48" s="54"/>
      <c r="K48" s="58">
        <f t="shared" si="0"/>
        <v>44974</v>
      </c>
      <c r="L48">
        <f>VLOOKUP(VALUE(B48),Sheet2!E:E,1,0)</f>
        <v>56286</v>
      </c>
      <c r="O48" s="51" t="str">
        <f>"Thanh toán ngày "&amp;TEXT(_xlfn.XLOOKUP(L48,Sheet2!E:E,Sheet2!A:A),"dd/mm/yyyy")&amp;" - Tổng số tiền "&amp;TEXT(_xlfn.XLOOKUP(_xlfn.XLOOKUP(L48,Sheet2!E:E,Sheet2!B:B),Sheet2!M:M,Sheet2!O:O),"#.###")</f>
        <v>Thanh toán ngày 17/02/2023 - Tổng số tiền 40.072.914</v>
      </c>
    </row>
    <row r="49" spans="1:15" ht="26.3" hidden="1" x14ac:dyDescent="0.3">
      <c r="A49" s="4">
        <v>378</v>
      </c>
      <c r="B49" s="5" t="s">
        <v>89</v>
      </c>
      <c r="C49" s="8">
        <v>44917</v>
      </c>
      <c r="D49" s="5" t="s">
        <v>11</v>
      </c>
      <c r="E49" s="5" t="s">
        <v>12</v>
      </c>
      <c r="F49" s="13">
        <v>775853</v>
      </c>
      <c r="G49" s="13">
        <v>62068</v>
      </c>
      <c r="H49" s="13">
        <v>837921</v>
      </c>
      <c r="I49" s="7" t="s">
        <v>101</v>
      </c>
      <c r="J49" s="54"/>
      <c r="K49" s="58">
        <f t="shared" si="0"/>
        <v>44974</v>
      </c>
      <c r="L49">
        <f>VLOOKUP(VALUE(B49),Sheet2!E:E,1,0)</f>
        <v>56287</v>
      </c>
      <c r="O49" s="51" t="str">
        <f>"Thanh toán ngày "&amp;TEXT(_xlfn.XLOOKUP(L49,Sheet2!E:E,Sheet2!A:A),"dd/mm/yyyy")&amp;" - Tổng số tiền "&amp;TEXT(_xlfn.XLOOKUP(_xlfn.XLOOKUP(L49,Sheet2!E:E,Sheet2!B:B),Sheet2!M:M,Sheet2!O:O),"#.###")</f>
        <v>Thanh toán ngày 17/02/2023 - Tổng số tiền 40.072.914</v>
      </c>
    </row>
    <row r="50" spans="1:15" ht="26.3" hidden="1" x14ac:dyDescent="0.3">
      <c r="A50" s="4">
        <v>379</v>
      </c>
      <c r="B50" s="5" t="s">
        <v>90</v>
      </c>
      <c r="C50" s="8">
        <v>44917</v>
      </c>
      <c r="D50" s="5" t="s">
        <v>11</v>
      </c>
      <c r="E50" s="5" t="s">
        <v>12</v>
      </c>
      <c r="F50" s="13">
        <v>987238</v>
      </c>
      <c r="G50" s="13">
        <v>78979</v>
      </c>
      <c r="H50" s="13">
        <v>1066217</v>
      </c>
      <c r="I50" s="7" t="s">
        <v>101</v>
      </c>
      <c r="J50" s="54"/>
      <c r="K50" s="58">
        <f t="shared" si="0"/>
        <v>44974</v>
      </c>
      <c r="L50">
        <f>VLOOKUP(VALUE(B50),Sheet2!E:E,1,0)</f>
        <v>56570</v>
      </c>
      <c r="O50" s="51" t="str">
        <f>"Thanh toán ngày "&amp;TEXT(_xlfn.XLOOKUP(L50,Sheet2!E:E,Sheet2!A:A),"dd/mm/yyyy")&amp;" - Tổng số tiền "&amp;TEXT(_xlfn.XLOOKUP(_xlfn.XLOOKUP(L50,Sheet2!E:E,Sheet2!B:B),Sheet2!M:M,Sheet2!O:O),"#.###")</f>
        <v>Thanh toán ngày 17/02/2023 - Tổng số tiền 40.072.914</v>
      </c>
    </row>
    <row r="51" spans="1:15" ht="26.3" hidden="1" x14ac:dyDescent="0.3">
      <c r="A51" s="4">
        <v>380</v>
      </c>
      <c r="B51" s="5" t="s">
        <v>91</v>
      </c>
      <c r="C51" s="8">
        <v>44917</v>
      </c>
      <c r="D51" s="5" t="s">
        <v>11</v>
      </c>
      <c r="E51" s="5" t="s">
        <v>12</v>
      </c>
      <c r="F51" s="13">
        <v>1030104</v>
      </c>
      <c r="G51" s="13">
        <v>82408</v>
      </c>
      <c r="H51" s="13">
        <v>1112512</v>
      </c>
      <c r="I51" s="7" t="s">
        <v>101</v>
      </c>
      <c r="J51" s="54"/>
      <c r="K51" s="58">
        <f t="shared" si="0"/>
        <v>44974</v>
      </c>
      <c r="L51">
        <f>VLOOKUP(VALUE(B51),Sheet2!E:E,1,0)</f>
        <v>56571</v>
      </c>
      <c r="O51" s="51" t="str">
        <f>"Thanh toán ngày "&amp;TEXT(_xlfn.XLOOKUP(L51,Sheet2!E:E,Sheet2!A:A),"dd/mm/yyyy")&amp;" - Tổng số tiền "&amp;TEXT(_xlfn.XLOOKUP(_xlfn.XLOOKUP(L51,Sheet2!E:E,Sheet2!B:B),Sheet2!M:M,Sheet2!O:O),"#.###")</f>
        <v>Thanh toán ngày 17/02/2023 - Tổng số tiền 40.072.914</v>
      </c>
    </row>
    <row r="52" spans="1:15" ht="26.3" hidden="1" x14ac:dyDescent="0.3">
      <c r="A52" s="4">
        <v>381</v>
      </c>
      <c r="B52" s="5" t="s">
        <v>92</v>
      </c>
      <c r="C52" s="8">
        <v>44921</v>
      </c>
      <c r="D52" s="5" t="s">
        <v>11</v>
      </c>
      <c r="E52" s="5" t="s">
        <v>12</v>
      </c>
      <c r="F52" s="13">
        <v>1207116</v>
      </c>
      <c r="G52" s="13">
        <v>96569</v>
      </c>
      <c r="H52" s="13">
        <v>1303685</v>
      </c>
      <c r="I52" s="7" t="s">
        <v>101</v>
      </c>
      <c r="J52" s="54"/>
      <c r="K52" s="58">
        <f t="shared" si="0"/>
        <v>44974</v>
      </c>
      <c r="L52">
        <f>VLOOKUP(VALUE(B52),Sheet2!E:E,1,0)</f>
        <v>56869</v>
      </c>
      <c r="O52" s="51" t="str">
        <f>"Thanh toán ngày "&amp;TEXT(_xlfn.XLOOKUP(L52,Sheet2!E:E,Sheet2!A:A),"dd/mm/yyyy")&amp;" - Tổng số tiền "&amp;TEXT(_xlfn.XLOOKUP(_xlfn.XLOOKUP(L52,Sheet2!E:E,Sheet2!B:B),Sheet2!M:M,Sheet2!O:O),"#.###")</f>
        <v>Thanh toán ngày 17/02/2023 - Tổng số tiền 40.072.914</v>
      </c>
    </row>
    <row r="53" spans="1:15" ht="26.3" hidden="1" x14ac:dyDescent="0.3">
      <c r="A53" s="4">
        <v>382</v>
      </c>
      <c r="B53" s="5" t="s">
        <v>94</v>
      </c>
      <c r="C53" s="8">
        <v>44922</v>
      </c>
      <c r="D53" s="5" t="s">
        <v>11</v>
      </c>
      <c r="E53" s="5" t="s">
        <v>12</v>
      </c>
      <c r="F53" s="13">
        <v>1260592</v>
      </c>
      <c r="G53" s="13">
        <v>100847</v>
      </c>
      <c r="H53" s="13">
        <v>1361439</v>
      </c>
      <c r="I53" s="7" t="s">
        <v>101</v>
      </c>
      <c r="J53" s="54"/>
      <c r="K53" s="58">
        <f t="shared" si="0"/>
        <v>44974</v>
      </c>
      <c r="L53">
        <f>VLOOKUP(VALUE(B53),Sheet2!E:E,1,0)</f>
        <v>57000</v>
      </c>
      <c r="O53" s="51" t="str">
        <f>"Thanh toán ngày "&amp;TEXT(_xlfn.XLOOKUP(L53,Sheet2!E:E,Sheet2!A:A),"dd/mm/yyyy")&amp;" - Tổng số tiền "&amp;TEXT(_xlfn.XLOOKUP(_xlfn.XLOOKUP(L53,Sheet2!E:E,Sheet2!B:B),Sheet2!M:M,Sheet2!O:O),"#.###")</f>
        <v>Thanh toán ngày 17/02/2023 - Tổng số tiền 40.072.914</v>
      </c>
    </row>
    <row r="54" spans="1:15" ht="26.3" hidden="1" x14ac:dyDescent="0.3">
      <c r="A54" s="4">
        <v>383</v>
      </c>
      <c r="B54" s="5" t="s">
        <v>96</v>
      </c>
      <c r="C54" s="8">
        <v>44923</v>
      </c>
      <c r="D54" s="5" t="s">
        <v>11</v>
      </c>
      <c r="E54" s="5" t="s">
        <v>12</v>
      </c>
      <c r="F54" s="13">
        <v>937248</v>
      </c>
      <c r="G54" s="13">
        <v>74980</v>
      </c>
      <c r="H54" s="13">
        <v>1012228</v>
      </c>
      <c r="I54" s="7" t="s">
        <v>101</v>
      </c>
      <c r="J54" s="54"/>
      <c r="K54" s="58">
        <f t="shared" si="0"/>
        <v>44974</v>
      </c>
      <c r="L54">
        <f>VLOOKUP(VALUE(B54),Sheet2!E:E,1,0)</f>
        <v>57032</v>
      </c>
      <c r="O54" s="51" t="str">
        <f>"Thanh toán ngày "&amp;TEXT(_xlfn.XLOOKUP(L54,Sheet2!E:E,Sheet2!A:A),"dd/mm/yyyy")&amp;" - Tổng số tiền "&amp;TEXT(_xlfn.XLOOKUP(_xlfn.XLOOKUP(L54,Sheet2!E:E,Sheet2!B:B),Sheet2!M:M,Sheet2!O:O),"#.###")</f>
        <v>Thanh toán ngày 17/02/2023 - Tổng số tiền 40.072.914</v>
      </c>
    </row>
    <row r="55" spans="1:15" ht="26.3" hidden="1" x14ac:dyDescent="0.3">
      <c r="A55" s="4">
        <v>384</v>
      </c>
      <c r="B55" s="5" t="s">
        <v>98</v>
      </c>
      <c r="C55" s="8">
        <v>44923</v>
      </c>
      <c r="D55" s="5" t="s">
        <v>11</v>
      </c>
      <c r="E55" s="5" t="s">
        <v>12</v>
      </c>
      <c r="F55" s="13">
        <v>1819278</v>
      </c>
      <c r="G55" s="13">
        <v>145542</v>
      </c>
      <c r="H55" s="13">
        <v>1964820</v>
      </c>
      <c r="I55" s="7" t="s">
        <v>101</v>
      </c>
      <c r="J55" s="54"/>
      <c r="K55" s="58">
        <f t="shared" si="0"/>
        <v>44974</v>
      </c>
      <c r="L55">
        <f>VLOOKUP(VALUE(B55),Sheet2!E:E,1,0)</f>
        <v>57038</v>
      </c>
      <c r="O55" s="51" t="str">
        <f>"Thanh toán ngày "&amp;TEXT(_xlfn.XLOOKUP(L55,Sheet2!E:E,Sheet2!A:A),"dd/mm/yyyy")&amp;" - Tổng số tiền "&amp;TEXT(_xlfn.XLOOKUP(_xlfn.XLOOKUP(L55,Sheet2!E:E,Sheet2!B:B),Sheet2!M:M,Sheet2!O:O),"#.###")</f>
        <v>Thanh toán ngày 17/02/2023 - Tổng số tiền 40.072.914</v>
      </c>
    </row>
    <row r="56" spans="1:15" ht="26.3" hidden="1" x14ac:dyDescent="0.3">
      <c r="A56" s="4">
        <v>385</v>
      </c>
      <c r="B56" s="5" t="s">
        <v>99</v>
      </c>
      <c r="C56" s="8">
        <v>44925</v>
      </c>
      <c r="D56" s="5" t="s">
        <v>11</v>
      </c>
      <c r="E56" s="5" t="s">
        <v>12</v>
      </c>
      <c r="F56" s="13">
        <v>1951565</v>
      </c>
      <c r="G56" s="13">
        <v>156125</v>
      </c>
      <c r="H56" s="13">
        <v>2107690</v>
      </c>
      <c r="I56" s="7" t="s">
        <v>101</v>
      </c>
      <c r="J56" s="54"/>
      <c r="K56" s="58">
        <f t="shared" si="0"/>
        <v>44974</v>
      </c>
      <c r="L56">
        <f>VLOOKUP(VALUE(B56),Sheet2!E:E,1,0)</f>
        <v>57623</v>
      </c>
      <c r="O56" s="51" t="str">
        <f>"Thanh toán ngày "&amp;TEXT(_xlfn.XLOOKUP(L56,Sheet2!E:E,Sheet2!A:A),"dd/mm/yyyy")&amp;" - Tổng số tiền "&amp;TEXT(_xlfn.XLOOKUP(_xlfn.XLOOKUP(L56,Sheet2!E:E,Sheet2!B:B),Sheet2!M:M,Sheet2!O:O),"#.###")</f>
        <v>Thanh toán ngày 17/02/2023 - Tổng số tiền 40.072.914</v>
      </c>
    </row>
    <row r="57" spans="1:15" hidden="1" x14ac:dyDescent="0.3">
      <c r="A57" s="28"/>
      <c r="B57" s="29">
        <v>125494</v>
      </c>
      <c r="C57" s="30">
        <v>44921</v>
      </c>
      <c r="D57" s="29"/>
      <c r="E57" s="29" t="s">
        <v>52</v>
      </c>
      <c r="F57" s="31">
        <v>-1236371</v>
      </c>
      <c r="G57" s="31">
        <v>-98909</v>
      </c>
      <c r="H57" s="31">
        <v>-1335280</v>
      </c>
      <c r="I57" s="32" t="s">
        <v>101</v>
      </c>
      <c r="J57" s="54"/>
      <c r="K57" s="58">
        <f t="shared" si="0"/>
        <v>44974</v>
      </c>
      <c r="L57" t="e">
        <f>VLOOKUP(VALUE(B57),Sheet2!E:E,1,0)</f>
        <v>#N/A</v>
      </c>
      <c r="O57" s="51" t="e">
        <f>"Thanh toán ngày "&amp;TEXT(_xlfn.XLOOKUP(L57,Sheet2!E:E,Sheet2!A:A),"dd/mm/yyyy")&amp;" - Tổng số tiền "&amp;TEXT(_xlfn.XLOOKUP(_xlfn.XLOOKUP(L57,Sheet2!E:E,Sheet2!B:B),Sheet2!M:M,Sheet2!O:O),"#.###")</f>
        <v>#N/A</v>
      </c>
    </row>
    <row r="58" spans="1:15" hidden="1" x14ac:dyDescent="0.3">
      <c r="A58" s="28"/>
      <c r="B58" s="29">
        <v>31991</v>
      </c>
      <c r="C58" s="30">
        <v>44925</v>
      </c>
      <c r="D58" s="29"/>
      <c r="E58" s="29" t="s">
        <v>52</v>
      </c>
      <c r="F58" s="31">
        <v>-1228336</v>
      </c>
      <c r="G58" s="31">
        <v>-98267</v>
      </c>
      <c r="H58" s="31">
        <v>-1326603</v>
      </c>
      <c r="I58" s="32" t="s">
        <v>101</v>
      </c>
      <c r="J58" s="54"/>
      <c r="K58" s="58">
        <f t="shared" si="0"/>
        <v>44974</v>
      </c>
      <c r="L58" t="e">
        <f>VLOOKUP(VALUE(B58),Sheet2!E:E,1,0)</f>
        <v>#N/A</v>
      </c>
      <c r="O58" s="51" t="e">
        <f>"Thanh toán ngày "&amp;TEXT(_xlfn.XLOOKUP(L58,Sheet2!E:E,Sheet2!A:A),"dd/mm/yyyy")&amp;" - Tổng số tiền "&amp;TEXT(_xlfn.XLOOKUP(_xlfn.XLOOKUP(L58,Sheet2!E:E,Sheet2!B:B),Sheet2!M:M,Sheet2!O:O),"#.###")</f>
        <v>#N/A</v>
      </c>
    </row>
    <row r="59" spans="1:15" s="11" customFormat="1" ht="26.3" hidden="1" x14ac:dyDescent="0.3">
      <c r="A59" s="10">
        <v>2</v>
      </c>
      <c r="B59" s="12" t="s">
        <v>104</v>
      </c>
      <c r="C59" s="24">
        <v>44625</v>
      </c>
      <c r="D59" s="3" t="s">
        <v>11</v>
      </c>
      <c r="E59" s="3" t="s">
        <v>12</v>
      </c>
      <c r="F59" s="14">
        <v>996240</v>
      </c>
      <c r="G59" s="14">
        <v>79699</v>
      </c>
      <c r="H59" s="14">
        <v>1075939</v>
      </c>
      <c r="I59" s="11" t="s">
        <v>399</v>
      </c>
      <c r="J59" s="54"/>
      <c r="K59" s="58">
        <f t="shared" si="0"/>
        <v>45071</v>
      </c>
      <c r="L59">
        <f>VLOOKUP(VALUE(B59),Sheet2!E:E,1,0)</f>
        <v>246</v>
      </c>
      <c r="O59" s="51" t="str">
        <f>"Thanh toán ngày "&amp;TEXT(_xlfn.XLOOKUP(L59,Sheet2!E:E,Sheet2!A:A),"dd/mm/yyyy")&amp;" - Tổng số tiền "&amp;TEXT(_xlfn.XLOOKUP(_xlfn.XLOOKUP(L59,Sheet2!E:E,Sheet2!B:B),Sheet2!M:M,Sheet2!O:O),"#.###")</f>
        <v>Thanh toán ngày 26/05/2023 - Tổng số tiền 15.209.737</v>
      </c>
    </row>
    <row r="60" spans="1:15" ht="26.3" hidden="1" x14ac:dyDescent="0.3">
      <c r="A60" s="4">
        <v>1</v>
      </c>
      <c r="B60" s="5" t="s">
        <v>106</v>
      </c>
      <c r="C60" s="8">
        <v>44929</v>
      </c>
      <c r="D60" s="5" t="s">
        <v>11</v>
      </c>
      <c r="E60" s="5" t="s">
        <v>108</v>
      </c>
      <c r="F60" s="13">
        <v>1037200</v>
      </c>
      <c r="G60" s="13">
        <v>103720</v>
      </c>
      <c r="H60" s="13">
        <v>1140920</v>
      </c>
      <c r="I60" s="7" t="s">
        <v>219</v>
      </c>
      <c r="J60" s="54"/>
      <c r="K60" s="58">
        <f t="shared" si="0"/>
        <v>45000</v>
      </c>
      <c r="L60">
        <f>VLOOKUP(VALUE(B60),Sheet2!E:E,1,0)</f>
        <v>177</v>
      </c>
      <c r="O60" s="51" t="str">
        <f>"Thanh toán ngày "&amp;TEXT(_xlfn.XLOOKUP(L60,Sheet2!E:E,Sheet2!A:A),"dd/mm/yyyy")&amp;" - Tổng số tiền "&amp;TEXT(_xlfn.XLOOKUP(_xlfn.XLOOKUP(L60,Sheet2!E:E,Sheet2!B:B),Sheet2!M:M,Sheet2!O:O),"#.###")</f>
        <v>Thanh toán ngày 15/03/2023 - Tổng số tiền 31.276.178</v>
      </c>
    </row>
    <row r="61" spans="1:15" ht="26.3" hidden="1" x14ac:dyDescent="0.3">
      <c r="A61" s="4">
        <v>2</v>
      </c>
      <c r="B61" s="5" t="s">
        <v>109</v>
      </c>
      <c r="C61" s="8">
        <v>44929</v>
      </c>
      <c r="D61" s="5" t="s">
        <v>11</v>
      </c>
      <c r="E61" s="5" t="s">
        <v>110</v>
      </c>
      <c r="F61" s="13">
        <v>2160756</v>
      </c>
      <c r="G61" s="13">
        <v>216076</v>
      </c>
      <c r="H61" s="13">
        <v>2376832</v>
      </c>
      <c r="I61" s="7" t="s">
        <v>219</v>
      </c>
      <c r="J61" s="54"/>
      <c r="K61" s="58">
        <f t="shared" si="0"/>
        <v>45000</v>
      </c>
      <c r="L61">
        <f>VLOOKUP(VALUE(B61),Sheet2!E:E,1,0)</f>
        <v>192</v>
      </c>
      <c r="O61" s="51" t="str">
        <f>"Thanh toán ngày "&amp;TEXT(_xlfn.XLOOKUP(L61,Sheet2!E:E,Sheet2!A:A),"dd/mm/yyyy")&amp;" - Tổng số tiền "&amp;TEXT(_xlfn.XLOOKUP(_xlfn.XLOOKUP(L61,Sheet2!E:E,Sheet2!B:B),Sheet2!M:M,Sheet2!O:O),"#.###")</f>
        <v>Thanh toán ngày 15/03/2023 - Tổng số tiền 31.276.178</v>
      </c>
    </row>
    <row r="62" spans="1:15" ht="26.3" hidden="1" x14ac:dyDescent="0.3">
      <c r="A62" s="4">
        <v>3</v>
      </c>
      <c r="B62" s="5" t="s">
        <v>111</v>
      </c>
      <c r="C62" s="8">
        <v>44929</v>
      </c>
      <c r="D62" s="5" t="s">
        <v>11</v>
      </c>
      <c r="E62" s="5" t="s">
        <v>112</v>
      </c>
      <c r="F62" s="13">
        <v>1232075</v>
      </c>
      <c r="G62" s="13">
        <v>123208</v>
      </c>
      <c r="H62" s="13">
        <v>1355283</v>
      </c>
      <c r="I62" s="7" t="s">
        <v>219</v>
      </c>
      <c r="J62" s="54"/>
      <c r="K62" s="58">
        <f t="shared" si="0"/>
        <v>45000</v>
      </c>
      <c r="L62">
        <f>VLOOKUP(VALUE(B62),Sheet2!E:E,1,0)</f>
        <v>193</v>
      </c>
      <c r="O62" s="51" t="str">
        <f>"Thanh toán ngày "&amp;TEXT(_xlfn.XLOOKUP(L62,Sheet2!E:E,Sheet2!A:A),"dd/mm/yyyy")&amp;" - Tổng số tiền "&amp;TEXT(_xlfn.XLOOKUP(_xlfn.XLOOKUP(L62,Sheet2!E:E,Sheet2!B:B),Sheet2!M:M,Sheet2!O:O),"#.###")</f>
        <v>Thanh toán ngày 15/03/2023 - Tổng số tiền 31.276.178</v>
      </c>
    </row>
    <row r="63" spans="1:15" ht="26.3" hidden="1" x14ac:dyDescent="0.3">
      <c r="A63" s="4">
        <v>4</v>
      </c>
      <c r="B63" s="5" t="s">
        <v>113</v>
      </c>
      <c r="C63" s="8">
        <v>44929</v>
      </c>
      <c r="D63" s="5" t="s">
        <v>11</v>
      </c>
      <c r="E63" s="5" t="s">
        <v>114</v>
      </c>
      <c r="F63" s="13">
        <v>1516277</v>
      </c>
      <c r="G63" s="13">
        <v>151628</v>
      </c>
      <c r="H63" s="13">
        <v>1667905</v>
      </c>
      <c r="I63" s="7" t="s">
        <v>219</v>
      </c>
      <c r="J63" s="54"/>
      <c r="K63" s="58">
        <f t="shared" si="0"/>
        <v>45000</v>
      </c>
      <c r="L63">
        <f>VLOOKUP(VALUE(B63),Sheet2!E:E,1,0)</f>
        <v>194</v>
      </c>
      <c r="O63" s="51" t="str">
        <f>"Thanh toán ngày "&amp;TEXT(_xlfn.XLOOKUP(L63,Sheet2!E:E,Sheet2!A:A),"dd/mm/yyyy")&amp;" - Tổng số tiền "&amp;TEXT(_xlfn.XLOOKUP(_xlfn.XLOOKUP(L63,Sheet2!E:E,Sheet2!B:B),Sheet2!M:M,Sheet2!O:O),"#.###")</f>
        <v>Thanh toán ngày 15/03/2023 - Tổng số tiền 31.276.178</v>
      </c>
    </row>
    <row r="64" spans="1:15" ht="26.3" hidden="1" x14ac:dyDescent="0.3">
      <c r="A64" s="4">
        <v>5</v>
      </c>
      <c r="B64" s="5" t="s">
        <v>115</v>
      </c>
      <c r="C64" s="8">
        <v>44929</v>
      </c>
      <c r="D64" s="5" t="s">
        <v>11</v>
      </c>
      <c r="E64" s="5" t="s">
        <v>116</v>
      </c>
      <c r="F64" s="13">
        <v>660879</v>
      </c>
      <c r="G64" s="13">
        <v>66088</v>
      </c>
      <c r="H64" s="13">
        <v>726967</v>
      </c>
      <c r="I64" s="7" t="s">
        <v>219</v>
      </c>
      <c r="J64" s="54"/>
      <c r="K64" s="58">
        <f t="shared" si="0"/>
        <v>45000</v>
      </c>
      <c r="L64">
        <f>VLOOKUP(VALUE(B64),Sheet2!E:E,1,0)</f>
        <v>195</v>
      </c>
      <c r="O64" s="51" t="str">
        <f>"Thanh toán ngày "&amp;TEXT(_xlfn.XLOOKUP(L64,Sheet2!E:E,Sheet2!A:A),"dd/mm/yyyy")&amp;" - Tổng số tiền "&amp;TEXT(_xlfn.XLOOKUP(_xlfn.XLOOKUP(L64,Sheet2!E:E,Sheet2!B:B),Sheet2!M:M,Sheet2!O:O),"#.###")</f>
        <v>Thanh toán ngày 15/03/2023 - Tổng số tiền 31.276.178</v>
      </c>
    </row>
    <row r="65" spans="1:15" ht="26.3" hidden="1" x14ac:dyDescent="0.3">
      <c r="A65" s="4">
        <v>6</v>
      </c>
      <c r="B65" s="5" t="s">
        <v>117</v>
      </c>
      <c r="C65" s="8">
        <v>44930</v>
      </c>
      <c r="D65" s="5" t="s">
        <v>11</v>
      </c>
      <c r="E65" s="5" t="s">
        <v>119</v>
      </c>
      <c r="F65" s="13">
        <v>1550442</v>
      </c>
      <c r="G65" s="13">
        <v>155044</v>
      </c>
      <c r="H65" s="13">
        <v>1705486</v>
      </c>
      <c r="I65" s="7" t="s">
        <v>219</v>
      </c>
      <c r="J65" s="54"/>
      <c r="K65" s="58">
        <f t="shared" si="0"/>
        <v>45000</v>
      </c>
      <c r="L65">
        <f>VLOOKUP(VALUE(B65),Sheet2!E:E,1,0)</f>
        <v>392</v>
      </c>
      <c r="O65" s="51" t="str">
        <f>"Thanh toán ngày "&amp;TEXT(_xlfn.XLOOKUP(L65,Sheet2!E:E,Sheet2!A:A),"dd/mm/yyyy")&amp;" - Tổng số tiền "&amp;TEXT(_xlfn.XLOOKUP(_xlfn.XLOOKUP(L65,Sheet2!E:E,Sheet2!B:B),Sheet2!M:M,Sheet2!O:O),"#.###")</f>
        <v>Thanh toán ngày 15/03/2023 - Tổng số tiền 31.276.178</v>
      </c>
    </row>
    <row r="66" spans="1:15" ht="26.3" hidden="1" x14ac:dyDescent="0.3">
      <c r="A66" s="4">
        <v>7</v>
      </c>
      <c r="B66" s="5" t="s">
        <v>120</v>
      </c>
      <c r="C66" s="8">
        <v>44931</v>
      </c>
      <c r="D66" s="5" t="s">
        <v>17</v>
      </c>
      <c r="E66" s="5" t="s">
        <v>122</v>
      </c>
      <c r="F66" s="13">
        <v>1120873</v>
      </c>
      <c r="G66" s="13">
        <v>112087</v>
      </c>
      <c r="H66" s="13">
        <v>1232960</v>
      </c>
      <c r="I66" s="7" t="s">
        <v>219</v>
      </c>
      <c r="J66" s="54"/>
      <c r="K66" s="58">
        <f t="shared" si="0"/>
        <v>45000</v>
      </c>
      <c r="L66">
        <f>VLOOKUP(VALUE(B66),Sheet2!E:E,1,0)</f>
        <v>501</v>
      </c>
      <c r="O66" s="51" t="str">
        <f>"Thanh toán ngày "&amp;TEXT(_xlfn.XLOOKUP(L66,Sheet2!E:E,Sheet2!A:A),"dd/mm/yyyy")&amp;" - Tổng số tiền "&amp;TEXT(_xlfn.XLOOKUP(_xlfn.XLOOKUP(L66,Sheet2!E:E,Sheet2!B:B),Sheet2!M:M,Sheet2!O:O),"#.###")</f>
        <v>Thanh toán ngày 15/03/2023 - Tổng số tiền 31.276.178</v>
      </c>
    </row>
    <row r="67" spans="1:15" ht="26.3" hidden="1" x14ac:dyDescent="0.3">
      <c r="A67" s="4">
        <v>8</v>
      </c>
      <c r="B67" s="5" t="s">
        <v>123</v>
      </c>
      <c r="C67" s="8">
        <v>44932</v>
      </c>
      <c r="D67" s="5" t="s">
        <v>11</v>
      </c>
      <c r="E67" s="5" t="s">
        <v>125</v>
      </c>
      <c r="F67" s="13">
        <v>999522</v>
      </c>
      <c r="G67" s="13">
        <v>99952</v>
      </c>
      <c r="H67" s="13">
        <v>1099474</v>
      </c>
      <c r="I67" s="7" t="s">
        <v>219</v>
      </c>
      <c r="J67" s="54"/>
      <c r="K67" s="58">
        <f t="shared" ref="K67:K130" si="1">IFERROR(DATEVALUE(MID(I67,16,11)),"")</f>
        <v>45000</v>
      </c>
      <c r="L67">
        <f>VLOOKUP(VALUE(B67),Sheet2!E:E,1,0)</f>
        <v>766</v>
      </c>
      <c r="O67" s="51" t="str">
        <f>"Thanh toán ngày "&amp;TEXT(_xlfn.XLOOKUP(L67,Sheet2!E:E,Sheet2!A:A),"dd/mm/yyyy")&amp;" - Tổng số tiền "&amp;TEXT(_xlfn.XLOOKUP(_xlfn.XLOOKUP(L67,Sheet2!E:E,Sheet2!B:B),Sheet2!M:M,Sheet2!O:O),"#.###")</f>
        <v>Thanh toán ngày 15/03/2023 - Tổng số tiền 31.276.178</v>
      </c>
    </row>
    <row r="68" spans="1:15" ht="26.3" hidden="1" x14ac:dyDescent="0.3">
      <c r="A68" s="4">
        <v>9</v>
      </c>
      <c r="B68" s="5" t="s">
        <v>126</v>
      </c>
      <c r="C68" s="8">
        <v>44932</v>
      </c>
      <c r="D68" s="5" t="s">
        <v>11</v>
      </c>
      <c r="E68" s="5" t="s">
        <v>127</v>
      </c>
      <c r="F68" s="13">
        <v>1845072</v>
      </c>
      <c r="G68" s="13">
        <v>184507</v>
      </c>
      <c r="H68" s="13">
        <v>2029579</v>
      </c>
      <c r="I68" s="7" t="s">
        <v>219</v>
      </c>
      <c r="J68" s="54"/>
      <c r="K68" s="58">
        <f t="shared" si="1"/>
        <v>45000</v>
      </c>
      <c r="L68">
        <f>VLOOKUP(VALUE(B68),Sheet2!E:E,1,0)</f>
        <v>767</v>
      </c>
      <c r="O68" s="51" t="str">
        <f>"Thanh toán ngày "&amp;TEXT(_xlfn.XLOOKUP(L68,Sheet2!E:E,Sheet2!A:A),"dd/mm/yyyy")&amp;" - Tổng số tiền "&amp;TEXT(_xlfn.XLOOKUP(_xlfn.XLOOKUP(L68,Sheet2!E:E,Sheet2!B:B),Sheet2!M:M,Sheet2!O:O),"#.###")</f>
        <v>Thanh toán ngày 15/03/2023 - Tổng số tiền 31.276.178</v>
      </c>
    </row>
    <row r="69" spans="1:15" ht="26.3" hidden="1" x14ac:dyDescent="0.3">
      <c r="A69" s="4">
        <v>10</v>
      </c>
      <c r="B69" s="5" t="s">
        <v>128</v>
      </c>
      <c r="C69" s="8">
        <v>44932</v>
      </c>
      <c r="D69" s="5" t="s">
        <v>11</v>
      </c>
      <c r="E69" s="5" t="s">
        <v>129</v>
      </c>
      <c r="F69" s="13">
        <v>649986</v>
      </c>
      <c r="G69" s="13">
        <v>64999</v>
      </c>
      <c r="H69" s="13">
        <v>714985</v>
      </c>
      <c r="I69" s="7" t="s">
        <v>219</v>
      </c>
      <c r="J69" s="54"/>
      <c r="K69" s="58">
        <f t="shared" si="1"/>
        <v>45000</v>
      </c>
      <c r="L69">
        <f>VLOOKUP(VALUE(B69),Sheet2!E:E,1,0)</f>
        <v>769</v>
      </c>
      <c r="O69" s="51" t="str">
        <f>"Thanh toán ngày "&amp;TEXT(_xlfn.XLOOKUP(L69,Sheet2!E:E,Sheet2!A:A),"dd/mm/yyyy")&amp;" - Tổng số tiền "&amp;TEXT(_xlfn.XLOOKUP(_xlfn.XLOOKUP(L69,Sheet2!E:E,Sheet2!B:B),Sheet2!M:M,Sheet2!O:O),"#.###")</f>
        <v>Thanh toán ngày 15/03/2023 - Tổng số tiền 31.276.178</v>
      </c>
    </row>
    <row r="70" spans="1:15" ht="26.3" hidden="1" x14ac:dyDescent="0.3">
      <c r="A70" s="4">
        <v>11</v>
      </c>
      <c r="B70" s="5" t="s">
        <v>130</v>
      </c>
      <c r="C70" s="8">
        <v>44938</v>
      </c>
      <c r="D70" s="5" t="s">
        <v>11</v>
      </c>
      <c r="E70" s="5" t="s">
        <v>129</v>
      </c>
      <c r="F70" s="13">
        <v>793055</v>
      </c>
      <c r="G70" s="13">
        <v>79306</v>
      </c>
      <c r="H70" s="13">
        <v>872361</v>
      </c>
      <c r="I70" s="7" t="s">
        <v>219</v>
      </c>
      <c r="J70" s="54"/>
      <c r="K70" s="58">
        <f t="shared" si="1"/>
        <v>45000</v>
      </c>
      <c r="L70">
        <f>VLOOKUP(VALUE(B70),Sheet2!E:E,1,0)</f>
        <v>1416</v>
      </c>
      <c r="O70" s="51" t="str">
        <f>"Thanh toán ngày "&amp;TEXT(_xlfn.XLOOKUP(L70,Sheet2!E:E,Sheet2!A:A),"dd/mm/yyyy")&amp;" - Tổng số tiền "&amp;TEXT(_xlfn.XLOOKUP(_xlfn.XLOOKUP(L70,Sheet2!E:E,Sheet2!B:B),Sheet2!M:M,Sheet2!O:O),"#.###")</f>
        <v>Thanh toán ngày 15/03/2023 - Tổng số tiền 31.276.178</v>
      </c>
    </row>
    <row r="71" spans="1:15" ht="26.3" hidden="1" x14ac:dyDescent="0.3">
      <c r="A71" s="4">
        <v>12</v>
      </c>
      <c r="B71" s="5" t="s">
        <v>132</v>
      </c>
      <c r="C71" s="8">
        <v>44940</v>
      </c>
      <c r="D71" s="5" t="s">
        <v>11</v>
      </c>
      <c r="E71" s="5" t="s">
        <v>134</v>
      </c>
      <c r="F71" s="13">
        <v>1494592</v>
      </c>
      <c r="G71" s="13">
        <v>149459</v>
      </c>
      <c r="H71" s="13">
        <v>1644051</v>
      </c>
      <c r="I71" s="7" t="s">
        <v>219</v>
      </c>
      <c r="J71" s="54"/>
      <c r="K71" s="58">
        <f t="shared" si="1"/>
        <v>45000</v>
      </c>
      <c r="L71">
        <f>VLOOKUP(VALUE(B71),Sheet2!E:E,1,0)</f>
        <v>1557</v>
      </c>
      <c r="O71" s="51" t="str">
        <f>"Thanh toán ngày "&amp;TEXT(_xlfn.XLOOKUP(L71,Sheet2!E:E,Sheet2!A:A),"dd/mm/yyyy")&amp;" - Tổng số tiền "&amp;TEXT(_xlfn.XLOOKUP(_xlfn.XLOOKUP(L71,Sheet2!E:E,Sheet2!B:B),Sheet2!M:M,Sheet2!O:O),"#.###")</f>
        <v>Thanh toán ngày 15/03/2023 - Tổng số tiền 31.276.178</v>
      </c>
    </row>
    <row r="72" spans="1:15" ht="26.3" hidden="1" x14ac:dyDescent="0.3">
      <c r="A72" s="4">
        <v>13</v>
      </c>
      <c r="B72" s="5" t="s">
        <v>135</v>
      </c>
      <c r="C72" s="8">
        <v>44942</v>
      </c>
      <c r="D72" s="5" t="s">
        <v>11</v>
      </c>
      <c r="E72" s="5" t="s">
        <v>108</v>
      </c>
      <c r="F72" s="13">
        <v>1942717</v>
      </c>
      <c r="G72" s="13">
        <v>194272</v>
      </c>
      <c r="H72" s="13">
        <v>2136989</v>
      </c>
      <c r="I72" s="7" t="s">
        <v>219</v>
      </c>
      <c r="J72" s="54"/>
      <c r="K72" s="58">
        <f t="shared" si="1"/>
        <v>45000</v>
      </c>
      <c r="L72">
        <f>VLOOKUP(VALUE(B72),Sheet2!E:E,1,0)</f>
        <v>1651</v>
      </c>
      <c r="O72" s="51" t="str">
        <f>"Thanh toán ngày "&amp;TEXT(_xlfn.XLOOKUP(L72,Sheet2!E:E,Sheet2!A:A),"dd/mm/yyyy")&amp;" - Tổng số tiền "&amp;TEXT(_xlfn.XLOOKUP(_xlfn.XLOOKUP(L72,Sheet2!E:E,Sheet2!B:B),Sheet2!M:M,Sheet2!O:O),"#.###")</f>
        <v>Thanh toán ngày 15/03/2023 - Tổng số tiền 31.276.178</v>
      </c>
    </row>
    <row r="73" spans="1:15" ht="26.3" hidden="1" x14ac:dyDescent="0.3">
      <c r="A73" s="4">
        <v>14</v>
      </c>
      <c r="B73" s="5" t="s">
        <v>137</v>
      </c>
      <c r="C73" s="8">
        <v>44942</v>
      </c>
      <c r="D73" s="5" t="s">
        <v>11</v>
      </c>
      <c r="E73" s="5" t="s">
        <v>116</v>
      </c>
      <c r="F73" s="13">
        <v>1365002</v>
      </c>
      <c r="G73" s="13">
        <v>136500</v>
      </c>
      <c r="H73" s="13">
        <v>1501502</v>
      </c>
      <c r="I73" s="7" t="s">
        <v>219</v>
      </c>
      <c r="J73" s="54"/>
      <c r="K73" s="58">
        <f t="shared" si="1"/>
        <v>45000</v>
      </c>
      <c r="L73">
        <f>VLOOKUP(VALUE(B73),Sheet2!E:E,1,0)</f>
        <v>1653</v>
      </c>
      <c r="O73" s="51" t="str">
        <f>"Thanh toán ngày "&amp;TEXT(_xlfn.XLOOKUP(L73,Sheet2!E:E,Sheet2!A:A),"dd/mm/yyyy")&amp;" - Tổng số tiền "&amp;TEXT(_xlfn.XLOOKUP(_xlfn.XLOOKUP(L73,Sheet2!E:E,Sheet2!B:B),Sheet2!M:M,Sheet2!O:O),"#.###")</f>
        <v>Thanh toán ngày 15/03/2023 - Tổng số tiền 31.276.178</v>
      </c>
    </row>
    <row r="74" spans="1:15" ht="26.3" hidden="1" x14ac:dyDescent="0.3">
      <c r="A74" s="4">
        <v>15</v>
      </c>
      <c r="B74" s="5" t="s">
        <v>138</v>
      </c>
      <c r="C74" s="8">
        <v>44943</v>
      </c>
      <c r="D74" s="5" t="s">
        <v>11</v>
      </c>
      <c r="E74" s="5" t="s">
        <v>140</v>
      </c>
      <c r="F74" s="13">
        <v>1814490</v>
      </c>
      <c r="G74" s="13">
        <v>181449</v>
      </c>
      <c r="H74" s="13">
        <v>1995939</v>
      </c>
      <c r="I74" s="7" t="s">
        <v>219</v>
      </c>
      <c r="J74" s="54"/>
      <c r="K74" s="58">
        <f t="shared" si="1"/>
        <v>45000</v>
      </c>
      <c r="L74">
        <f>VLOOKUP(VALUE(B74),Sheet2!E:E,1,0)</f>
        <v>1721</v>
      </c>
      <c r="O74" s="51" t="str">
        <f>"Thanh toán ngày "&amp;TEXT(_xlfn.XLOOKUP(L74,Sheet2!E:E,Sheet2!A:A),"dd/mm/yyyy")&amp;" - Tổng số tiền "&amp;TEXT(_xlfn.XLOOKUP(_xlfn.XLOOKUP(L74,Sheet2!E:E,Sheet2!B:B),Sheet2!M:M,Sheet2!O:O),"#.###")</f>
        <v>Thanh toán ngày 15/03/2023 - Tổng số tiền 31.276.178</v>
      </c>
    </row>
    <row r="75" spans="1:15" ht="26.3" hidden="1" x14ac:dyDescent="0.3">
      <c r="A75" s="4">
        <v>16</v>
      </c>
      <c r="B75" s="5" t="s">
        <v>141</v>
      </c>
      <c r="C75" s="8">
        <v>44943</v>
      </c>
      <c r="D75" s="5" t="s">
        <v>17</v>
      </c>
      <c r="E75" s="5" t="s">
        <v>122</v>
      </c>
      <c r="F75" s="13">
        <v>799618</v>
      </c>
      <c r="G75" s="13">
        <v>79962</v>
      </c>
      <c r="H75" s="13">
        <v>879580</v>
      </c>
      <c r="I75" s="7" t="s">
        <v>219</v>
      </c>
      <c r="J75" s="54"/>
      <c r="K75" s="58">
        <f t="shared" si="1"/>
        <v>45000</v>
      </c>
      <c r="L75">
        <f>VLOOKUP(VALUE(B75),Sheet2!E:E,1,0)</f>
        <v>1723</v>
      </c>
      <c r="O75" s="51" t="str">
        <f>"Thanh toán ngày "&amp;TEXT(_xlfn.XLOOKUP(L75,Sheet2!E:E,Sheet2!A:A),"dd/mm/yyyy")&amp;" - Tổng số tiền "&amp;TEXT(_xlfn.XLOOKUP(_xlfn.XLOOKUP(L75,Sheet2!E:E,Sheet2!B:B),Sheet2!M:M,Sheet2!O:O),"#.###")</f>
        <v>Thanh toán ngày 15/03/2023 - Tổng số tiền 31.276.178</v>
      </c>
    </row>
    <row r="76" spans="1:15" ht="26.3" hidden="1" x14ac:dyDescent="0.3">
      <c r="A76" s="4">
        <v>17</v>
      </c>
      <c r="B76" s="5" t="s">
        <v>142</v>
      </c>
      <c r="C76" s="8">
        <v>44943</v>
      </c>
      <c r="D76" s="5" t="s">
        <v>17</v>
      </c>
      <c r="E76" s="5" t="s">
        <v>122</v>
      </c>
      <c r="F76" s="13">
        <v>2038752</v>
      </c>
      <c r="G76" s="13">
        <v>203875</v>
      </c>
      <c r="H76" s="13">
        <v>2242627</v>
      </c>
      <c r="I76" s="7" t="s">
        <v>219</v>
      </c>
      <c r="J76" s="54"/>
      <c r="K76" s="58">
        <f t="shared" si="1"/>
        <v>45000</v>
      </c>
      <c r="L76">
        <f>VLOOKUP(VALUE(B76),Sheet2!E:E,1,0)</f>
        <v>1724</v>
      </c>
      <c r="O76" s="51" t="str">
        <f>"Thanh toán ngày "&amp;TEXT(_xlfn.XLOOKUP(L76,Sheet2!E:E,Sheet2!A:A),"dd/mm/yyyy")&amp;" - Tổng số tiền "&amp;TEXT(_xlfn.XLOOKUP(_xlfn.XLOOKUP(L76,Sheet2!E:E,Sheet2!B:B),Sheet2!M:M,Sheet2!O:O),"#.###")</f>
        <v>Thanh toán ngày 15/03/2023 - Tổng số tiền 31.276.178</v>
      </c>
    </row>
    <row r="77" spans="1:15" ht="26.3" hidden="1" x14ac:dyDescent="0.3">
      <c r="A77" s="4">
        <v>18</v>
      </c>
      <c r="B77" s="5" t="s">
        <v>143</v>
      </c>
      <c r="C77" s="8">
        <v>44944</v>
      </c>
      <c r="D77" s="5" t="s">
        <v>11</v>
      </c>
      <c r="E77" s="5" t="s">
        <v>145</v>
      </c>
      <c r="F77" s="13">
        <v>903523</v>
      </c>
      <c r="G77" s="13">
        <v>90352</v>
      </c>
      <c r="H77" s="13">
        <v>993875</v>
      </c>
      <c r="I77" s="7" t="s">
        <v>219</v>
      </c>
      <c r="J77" s="54"/>
      <c r="K77" s="58">
        <f t="shared" si="1"/>
        <v>45000</v>
      </c>
      <c r="L77">
        <f>VLOOKUP(VALUE(B77),Sheet2!E:E,1,0)</f>
        <v>1760</v>
      </c>
      <c r="O77" s="51" t="str">
        <f>"Thanh toán ngày "&amp;TEXT(_xlfn.XLOOKUP(L77,Sheet2!E:E,Sheet2!A:A),"dd/mm/yyyy")&amp;" - Tổng số tiền "&amp;TEXT(_xlfn.XLOOKUP(_xlfn.XLOOKUP(L77,Sheet2!E:E,Sheet2!B:B),Sheet2!M:M,Sheet2!O:O),"#.###")</f>
        <v>Thanh toán ngày 15/03/2023 - Tổng số tiền 31.276.178</v>
      </c>
    </row>
    <row r="78" spans="1:15" ht="26.3" hidden="1" x14ac:dyDescent="0.3">
      <c r="A78" s="4">
        <v>19</v>
      </c>
      <c r="B78" s="5" t="s">
        <v>146</v>
      </c>
      <c r="C78" s="8">
        <v>44945</v>
      </c>
      <c r="D78" s="5" t="s">
        <v>11</v>
      </c>
      <c r="E78" s="5" t="s">
        <v>110</v>
      </c>
      <c r="F78" s="13">
        <v>830200</v>
      </c>
      <c r="G78" s="13">
        <v>83020</v>
      </c>
      <c r="H78" s="13">
        <v>913220</v>
      </c>
      <c r="I78" s="7" t="s">
        <v>219</v>
      </c>
      <c r="J78" s="54"/>
      <c r="K78" s="58">
        <f t="shared" si="1"/>
        <v>45000</v>
      </c>
      <c r="L78">
        <f>VLOOKUP(VALUE(B78),Sheet2!E:E,1,0)</f>
        <v>1798</v>
      </c>
      <c r="O78" s="51" t="str">
        <f>"Thanh toán ngày "&amp;TEXT(_xlfn.XLOOKUP(L78,Sheet2!E:E,Sheet2!A:A),"dd/mm/yyyy")&amp;" - Tổng số tiền "&amp;TEXT(_xlfn.XLOOKUP(_xlfn.XLOOKUP(L78,Sheet2!E:E,Sheet2!B:B),Sheet2!M:M,Sheet2!O:O),"#.###")</f>
        <v>Thanh toán ngày 15/03/2023 - Tổng số tiền 31.276.178</v>
      </c>
    </row>
    <row r="79" spans="1:15" ht="26.3" hidden="1" x14ac:dyDescent="0.3">
      <c r="A79" s="4">
        <v>20</v>
      </c>
      <c r="B79" s="5" t="s">
        <v>148</v>
      </c>
      <c r="C79" s="8">
        <v>44945</v>
      </c>
      <c r="D79" s="5" t="s">
        <v>11</v>
      </c>
      <c r="E79" s="5" t="s">
        <v>149</v>
      </c>
      <c r="F79" s="13">
        <v>2518592</v>
      </c>
      <c r="G79" s="13">
        <v>251859</v>
      </c>
      <c r="H79" s="13">
        <v>2770451</v>
      </c>
      <c r="I79" s="7" t="s">
        <v>219</v>
      </c>
      <c r="J79" s="54"/>
      <c r="K79" s="58">
        <f t="shared" si="1"/>
        <v>45000</v>
      </c>
      <c r="L79">
        <f>VLOOKUP(VALUE(B79),Sheet2!E:E,1,0)</f>
        <v>1811</v>
      </c>
      <c r="O79" s="51" t="str">
        <f>"Thanh toán ngày "&amp;TEXT(_xlfn.XLOOKUP(L79,Sheet2!E:E,Sheet2!A:A),"dd/mm/yyyy")&amp;" - Tổng số tiền "&amp;TEXT(_xlfn.XLOOKUP(_xlfn.XLOOKUP(L79,Sheet2!E:E,Sheet2!B:B),Sheet2!M:M,Sheet2!O:O),"#.###")</f>
        <v>Thanh toán ngày 15/03/2023 - Tổng số tiền 31.276.178</v>
      </c>
    </row>
    <row r="80" spans="1:15" ht="26.3" hidden="1" x14ac:dyDescent="0.3">
      <c r="A80" s="4">
        <v>21</v>
      </c>
      <c r="B80" s="5" t="s">
        <v>150</v>
      </c>
      <c r="C80" s="8">
        <v>44945</v>
      </c>
      <c r="D80" s="5" t="s">
        <v>11</v>
      </c>
      <c r="E80" s="5" t="s">
        <v>151</v>
      </c>
      <c r="F80" s="13">
        <v>1849261</v>
      </c>
      <c r="G80" s="13">
        <v>184926</v>
      </c>
      <c r="H80" s="13">
        <v>2034187</v>
      </c>
      <c r="I80" s="7" t="s">
        <v>219</v>
      </c>
      <c r="J80" s="54"/>
      <c r="K80" s="58">
        <f t="shared" si="1"/>
        <v>45000</v>
      </c>
      <c r="L80">
        <f>VLOOKUP(VALUE(B80),Sheet2!E:E,1,0)</f>
        <v>1822</v>
      </c>
      <c r="O80" s="51" t="str">
        <f>"Thanh toán ngày "&amp;TEXT(_xlfn.XLOOKUP(L80,Sheet2!E:E,Sheet2!A:A),"dd/mm/yyyy")&amp;" - Tổng số tiền "&amp;TEXT(_xlfn.XLOOKUP(_xlfn.XLOOKUP(L80,Sheet2!E:E,Sheet2!B:B),Sheet2!M:M,Sheet2!O:O),"#.###")</f>
        <v>Thanh toán ngày 15/03/2023 - Tổng số tiền 31.276.178</v>
      </c>
    </row>
    <row r="81" spans="1:15" hidden="1" x14ac:dyDescent="0.3">
      <c r="A81" s="28"/>
      <c r="B81" s="29">
        <v>3268</v>
      </c>
      <c r="C81" s="30">
        <v>44945</v>
      </c>
      <c r="D81" s="29" t="s">
        <v>152</v>
      </c>
      <c r="E81" s="29"/>
      <c r="F81" s="31">
        <v>-689995</v>
      </c>
      <c r="G81" s="31">
        <v>-69000</v>
      </c>
      <c r="H81" s="31">
        <v>-758995</v>
      </c>
      <c r="I81" s="32" t="s">
        <v>219</v>
      </c>
      <c r="J81" s="54"/>
      <c r="K81" s="58">
        <f t="shared" si="1"/>
        <v>45000</v>
      </c>
      <c r="L81" t="e">
        <f>VLOOKUP(VALUE(B81),Sheet2!E:E,1,0)</f>
        <v>#N/A</v>
      </c>
      <c r="O81" s="51" t="e">
        <f>"Thanh toán ngày "&amp;TEXT(_xlfn.XLOOKUP(L81,Sheet2!E:E,Sheet2!A:A),"dd/mm/yyyy")&amp;" - Tổng số tiền "&amp;TEXT(_xlfn.XLOOKUP(_xlfn.XLOOKUP(L81,Sheet2!E:E,Sheet2!B:B),Sheet2!M:M,Sheet2!O:O),"#.###")</f>
        <v>#N/A</v>
      </c>
    </row>
    <row r="82" spans="1:15" ht="26.3" hidden="1" x14ac:dyDescent="0.3">
      <c r="A82" s="4">
        <v>22</v>
      </c>
      <c r="B82" s="5" t="s">
        <v>153</v>
      </c>
      <c r="C82" s="8">
        <v>44963</v>
      </c>
      <c r="D82" s="5" t="s">
        <v>11</v>
      </c>
      <c r="E82" s="5" t="s">
        <v>151</v>
      </c>
      <c r="F82" s="13">
        <v>3032613</v>
      </c>
      <c r="G82" s="13">
        <v>303261</v>
      </c>
      <c r="H82" s="13">
        <v>3335874</v>
      </c>
      <c r="I82" s="6" t="s">
        <v>399</v>
      </c>
      <c r="J82" s="54"/>
      <c r="K82" s="58">
        <f t="shared" si="1"/>
        <v>45071</v>
      </c>
      <c r="L82">
        <f>VLOOKUP(VALUE(B82),Sheet2!E:E,1,0)</f>
        <v>2961</v>
      </c>
      <c r="O82" s="51" t="str">
        <f>"Thanh toán ngày "&amp;TEXT(_xlfn.XLOOKUP(L82,Sheet2!E:E,Sheet2!A:A),"dd/mm/yyyy")&amp;" - Tổng số tiền "&amp;TEXT(_xlfn.XLOOKUP(_xlfn.XLOOKUP(L82,Sheet2!E:E,Sheet2!B:B),Sheet2!M:M,Sheet2!O:O),"#.###")</f>
        <v>Thanh toán ngày 26/05/2023 - Tổng số tiền 15.209.737</v>
      </c>
    </row>
    <row r="83" spans="1:15" ht="26.3" hidden="1" x14ac:dyDescent="0.3">
      <c r="A83" s="4">
        <v>23</v>
      </c>
      <c r="B83" s="5" t="s">
        <v>155</v>
      </c>
      <c r="C83" s="8">
        <v>44964</v>
      </c>
      <c r="D83" s="5" t="s">
        <v>11</v>
      </c>
      <c r="E83" s="5" t="s">
        <v>145</v>
      </c>
      <c r="F83" s="13">
        <v>299857</v>
      </c>
      <c r="G83" s="13">
        <v>29986</v>
      </c>
      <c r="H83" s="13">
        <v>329843</v>
      </c>
      <c r="I83" s="6" t="s">
        <v>399</v>
      </c>
      <c r="J83" s="54"/>
      <c r="K83" s="58">
        <f t="shared" si="1"/>
        <v>45071</v>
      </c>
      <c r="L83">
        <f>VLOOKUP(VALUE(B83),Sheet2!E:E,1,0)</f>
        <v>3076</v>
      </c>
      <c r="O83" s="51" t="str">
        <f>"Thanh toán ngày "&amp;TEXT(_xlfn.XLOOKUP(L83,Sheet2!E:E,Sheet2!A:A),"dd/mm/yyyy")&amp;" - Tổng số tiền "&amp;TEXT(_xlfn.XLOOKUP(_xlfn.XLOOKUP(L83,Sheet2!E:E,Sheet2!B:B),Sheet2!M:M,Sheet2!O:O),"#.###")</f>
        <v>Thanh toán ngày 26/05/2023 - Tổng số tiền 15.209.737</v>
      </c>
    </row>
    <row r="84" spans="1:15" ht="26.3" hidden="1" x14ac:dyDescent="0.3">
      <c r="A84" s="4">
        <v>24</v>
      </c>
      <c r="B84" s="5" t="s">
        <v>157</v>
      </c>
      <c r="C84" s="8">
        <v>44966</v>
      </c>
      <c r="D84" s="5" t="s">
        <v>11</v>
      </c>
      <c r="E84" s="5" t="s">
        <v>116</v>
      </c>
      <c r="F84" s="13">
        <v>599951</v>
      </c>
      <c r="G84" s="13">
        <v>59995</v>
      </c>
      <c r="H84" s="13">
        <v>659946</v>
      </c>
      <c r="I84" s="6" t="s">
        <v>399</v>
      </c>
      <c r="J84" s="54"/>
      <c r="K84" s="58">
        <f t="shared" si="1"/>
        <v>45071</v>
      </c>
      <c r="L84">
        <f>VLOOKUP(VALUE(B84),Sheet2!E:E,1,0)</f>
        <v>3562</v>
      </c>
      <c r="O84" s="51" t="str">
        <f>"Thanh toán ngày "&amp;TEXT(_xlfn.XLOOKUP(L84,Sheet2!E:E,Sheet2!A:A),"dd/mm/yyyy")&amp;" - Tổng số tiền "&amp;TEXT(_xlfn.XLOOKUP(_xlfn.XLOOKUP(L84,Sheet2!E:E,Sheet2!B:B),Sheet2!M:M,Sheet2!O:O),"#.###")</f>
        <v>Thanh toán ngày 26/05/2023 - Tổng số tiền 15.209.737</v>
      </c>
    </row>
    <row r="85" spans="1:15" ht="26.3" hidden="1" x14ac:dyDescent="0.3">
      <c r="A85" s="4">
        <v>25</v>
      </c>
      <c r="B85" s="5" t="s">
        <v>159</v>
      </c>
      <c r="C85" s="8">
        <v>44966</v>
      </c>
      <c r="D85" s="5" t="s">
        <v>11</v>
      </c>
      <c r="E85" s="5" t="s">
        <v>149</v>
      </c>
      <c r="F85" s="13">
        <v>983604</v>
      </c>
      <c r="G85" s="13">
        <v>98360</v>
      </c>
      <c r="H85" s="13">
        <v>1081964</v>
      </c>
      <c r="I85" s="6" t="s">
        <v>399</v>
      </c>
      <c r="J85" s="54"/>
      <c r="K85" s="58">
        <f t="shared" si="1"/>
        <v>45071</v>
      </c>
      <c r="L85">
        <f>VLOOKUP(VALUE(B85),Sheet2!E:E,1,0)</f>
        <v>3563</v>
      </c>
      <c r="O85" s="51" t="str">
        <f>"Thanh toán ngày "&amp;TEXT(_xlfn.XLOOKUP(L85,Sheet2!E:E,Sheet2!A:A),"dd/mm/yyyy")&amp;" - Tổng số tiền "&amp;TEXT(_xlfn.XLOOKUP(_xlfn.XLOOKUP(L85,Sheet2!E:E,Sheet2!B:B),Sheet2!M:M,Sheet2!O:O),"#.###")</f>
        <v>Thanh toán ngày 26/05/2023 - Tổng số tiền 15.209.737</v>
      </c>
    </row>
    <row r="86" spans="1:15" ht="26.3" hidden="1" x14ac:dyDescent="0.3">
      <c r="A86" s="4">
        <v>26</v>
      </c>
      <c r="B86" s="5" t="s">
        <v>160</v>
      </c>
      <c r="C86" s="8">
        <v>44966</v>
      </c>
      <c r="D86" s="5" t="s">
        <v>11</v>
      </c>
      <c r="E86" s="5" t="s">
        <v>129</v>
      </c>
      <c r="F86" s="13">
        <v>499761</v>
      </c>
      <c r="G86" s="13">
        <v>49976</v>
      </c>
      <c r="H86" s="13">
        <v>549737</v>
      </c>
      <c r="I86" s="6" t="s">
        <v>399</v>
      </c>
      <c r="J86" s="54"/>
      <c r="K86" s="58">
        <f t="shared" si="1"/>
        <v>45071</v>
      </c>
      <c r="L86">
        <f>VLOOKUP(VALUE(B86),Sheet2!E:E,1,0)</f>
        <v>3565</v>
      </c>
      <c r="O86" s="51" t="str">
        <f>"Thanh toán ngày "&amp;TEXT(_xlfn.XLOOKUP(L86,Sheet2!E:E,Sheet2!A:A),"dd/mm/yyyy")&amp;" - Tổng số tiền "&amp;TEXT(_xlfn.XLOOKUP(_xlfn.XLOOKUP(L86,Sheet2!E:E,Sheet2!B:B),Sheet2!M:M,Sheet2!O:O),"#.###")</f>
        <v>Thanh toán ngày 26/05/2023 - Tổng số tiền 15.209.737</v>
      </c>
    </row>
    <row r="87" spans="1:15" ht="26.3" hidden="1" x14ac:dyDescent="0.3">
      <c r="A87" s="4">
        <v>27</v>
      </c>
      <c r="B87" s="5" t="s">
        <v>161</v>
      </c>
      <c r="C87" s="8">
        <v>44966</v>
      </c>
      <c r="D87" s="5" t="s">
        <v>11</v>
      </c>
      <c r="E87" s="5" t="s">
        <v>134</v>
      </c>
      <c r="F87" s="13">
        <v>1162006</v>
      </c>
      <c r="G87" s="13">
        <v>116201</v>
      </c>
      <c r="H87" s="13">
        <v>1278207</v>
      </c>
      <c r="I87" s="6" t="s">
        <v>399</v>
      </c>
      <c r="J87" s="54"/>
      <c r="K87" s="58">
        <f t="shared" si="1"/>
        <v>45071</v>
      </c>
      <c r="L87">
        <f>VLOOKUP(VALUE(B87),Sheet2!E:E,1,0)</f>
        <v>3570</v>
      </c>
      <c r="O87" s="51" t="str">
        <f>"Thanh toán ngày "&amp;TEXT(_xlfn.XLOOKUP(L87,Sheet2!E:E,Sheet2!A:A),"dd/mm/yyyy")&amp;" - Tổng số tiền "&amp;TEXT(_xlfn.XLOOKUP(_xlfn.XLOOKUP(L87,Sheet2!E:E,Sheet2!B:B),Sheet2!M:M,Sheet2!O:O),"#.###")</f>
        <v>Thanh toán ngày 26/05/2023 - Tổng số tiền 15.209.737</v>
      </c>
    </row>
    <row r="88" spans="1:15" ht="26.3" hidden="1" x14ac:dyDescent="0.3">
      <c r="A88" s="4">
        <v>28</v>
      </c>
      <c r="B88" s="5" t="s">
        <v>162</v>
      </c>
      <c r="C88" s="8">
        <v>44968</v>
      </c>
      <c r="D88" s="5" t="s">
        <v>17</v>
      </c>
      <c r="E88" s="5" t="s">
        <v>122</v>
      </c>
      <c r="F88" s="13">
        <v>1412730</v>
      </c>
      <c r="G88" s="13">
        <v>141273</v>
      </c>
      <c r="H88" s="13">
        <v>1554003</v>
      </c>
      <c r="I88" s="6" t="s">
        <v>399</v>
      </c>
      <c r="J88" s="54"/>
      <c r="K88" s="58">
        <f t="shared" si="1"/>
        <v>45071</v>
      </c>
      <c r="L88">
        <f>VLOOKUP(VALUE(B88),Sheet2!E:E,1,0)</f>
        <v>3878</v>
      </c>
      <c r="O88" s="51" t="str">
        <f>"Thanh toán ngày "&amp;TEXT(_xlfn.XLOOKUP(L88,Sheet2!E:E,Sheet2!A:A),"dd/mm/yyyy")&amp;" - Tổng số tiền "&amp;TEXT(_xlfn.XLOOKUP(_xlfn.XLOOKUP(L88,Sheet2!E:E,Sheet2!B:B),Sheet2!M:M,Sheet2!O:O),"#.###")</f>
        <v>Thanh toán ngày 26/05/2023 - Tổng số tiền 15.209.737</v>
      </c>
    </row>
    <row r="89" spans="1:15" ht="26.3" hidden="1" x14ac:dyDescent="0.3">
      <c r="A89" s="4">
        <v>29</v>
      </c>
      <c r="B89" s="5" t="s">
        <v>164</v>
      </c>
      <c r="C89" s="8">
        <v>44968</v>
      </c>
      <c r="D89" s="5" t="s">
        <v>11</v>
      </c>
      <c r="E89" s="5" t="s">
        <v>140</v>
      </c>
      <c r="F89" s="13">
        <v>1136875</v>
      </c>
      <c r="G89" s="13">
        <v>113688</v>
      </c>
      <c r="H89" s="13">
        <v>1250563</v>
      </c>
      <c r="I89" s="6" t="s">
        <v>399</v>
      </c>
      <c r="J89" s="54"/>
      <c r="K89" s="58">
        <f t="shared" si="1"/>
        <v>45071</v>
      </c>
      <c r="L89">
        <f>VLOOKUP(VALUE(B89),Sheet2!E:E,1,0)</f>
        <v>3920</v>
      </c>
      <c r="O89" s="51" t="str">
        <f>"Thanh toán ngày "&amp;TEXT(_xlfn.XLOOKUP(L89,Sheet2!E:E,Sheet2!A:A),"dd/mm/yyyy")&amp;" - Tổng số tiền "&amp;TEXT(_xlfn.XLOOKUP(_xlfn.XLOOKUP(L89,Sheet2!E:E,Sheet2!B:B),Sheet2!M:M,Sheet2!O:O),"#.###")</f>
        <v>Thanh toán ngày 26/05/2023 - Tổng số tiền 15.209.737</v>
      </c>
    </row>
    <row r="90" spans="1:15" ht="26.3" hidden="1" x14ac:dyDescent="0.3">
      <c r="A90" s="4">
        <v>30</v>
      </c>
      <c r="B90" s="5" t="s">
        <v>165</v>
      </c>
      <c r="C90" s="8">
        <v>44968</v>
      </c>
      <c r="D90" s="5" t="s">
        <v>11</v>
      </c>
      <c r="E90" s="5" t="s">
        <v>140</v>
      </c>
      <c r="F90" s="13">
        <v>999522</v>
      </c>
      <c r="G90" s="13">
        <v>99952</v>
      </c>
      <c r="H90" s="13">
        <v>1099474</v>
      </c>
      <c r="I90" s="6" t="s">
        <v>399</v>
      </c>
      <c r="J90" s="54"/>
      <c r="K90" s="58">
        <f t="shared" si="1"/>
        <v>45071</v>
      </c>
      <c r="L90">
        <f>VLOOKUP(VALUE(B90),Sheet2!E:E,1,0)</f>
        <v>3921</v>
      </c>
      <c r="O90" s="51" t="str">
        <f>"Thanh toán ngày "&amp;TEXT(_xlfn.XLOOKUP(L90,Sheet2!E:E,Sheet2!A:A),"dd/mm/yyyy")&amp;" - Tổng số tiền "&amp;TEXT(_xlfn.XLOOKUP(_xlfn.XLOOKUP(L90,Sheet2!E:E,Sheet2!B:B),Sheet2!M:M,Sheet2!O:O),"#.###")</f>
        <v>Thanh toán ngày 26/05/2023 - Tổng số tiền 15.209.737</v>
      </c>
    </row>
    <row r="91" spans="1:15" ht="26.3" hidden="1" x14ac:dyDescent="0.3">
      <c r="A91" s="4">
        <v>31</v>
      </c>
      <c r="B91" s="5" t="s">
        <v>166</v>
      </c>
      <c r="C91" s="8">
        <v>44970</v>
      </c>
      <c r="D91" s="5" t="s">
        <v>11</v>
      </c>
      <c r="E91" s="5" t="s">
        <v>134</v>
      </c>
      <c r="F91" s="13">
        <v>930635</v>
      </c>
      <c r="G91" s="13">
        <v>93064</v>
      </c>
      <c r="H91" s="13">
        <v>1023699</v>
      </c>
      <c r="I91" s="6" t="s">
        <v>399</v>
      </c>
      <c r="J91" s="54"/>
      <c r="K91" s="58">
        <f t="shared" si="1"/>
        <v>45071</v>
      </c>
      <c r="L91">
        <f>VLOOKUP(VALUE(B91),Sheet2!E:E,1,0)</f>
        <v>3981</v>
      </c>
      <c r="O91" s="51" t="str">
        <f>"Thanh toán ngày "&amp;TEXT(_xlfn.XLOOKUP(L91,Sheet2!E:E,Sheet2!A:A),"dd/mm/yyyy")&amp;" - Tổng số tiền "&amp;TEXT(_xlfn.XLOOKUP(_xlfn.XLOOKUP(L91,Sheet2!E:E,Sheet2!B:B),Sheet2!M:M,Sheet2!O:O),"#.###")</f>
        <v>Thanh toán ngày 26/05/2023 - Tổng số tiền 15.209.737</v>
      </c>
    </row>
    <row r="92" spans="1:15" ht="26.3" hidden="1" x14ac:dyDescent="0.3">
      <c r="A92" s="4">
        <v>32</v>
      </c>
      <c r="B92" s="5" t="s">
        <v>168</v>
      </c>
      <c r="C92" s="8">
        <v>44970</v>
      </c>
      <c r="D92" s="5" t="s">
        <v>11</v>
      </c>
      <c r="E92" s="5" t="s">
        <v>112</v>
      </c>
      <c r="F92" s="13">
        <v>2890528</v>
      </c>
      <c r="G92" s="13">
        <v>289053</v>
      </c>
      <c r="H92" s="13">
        <v>3179581</v>
      </c>
      <c r="I92" s="6" t="s">
        <v>399</v>
      </c>
      <c r="J92" s="54"/>
      <c r="K92" s="58">
        <f t="shared" si="1"/>
        <v>45071</v>
      </c>
      <c r="L92">
        <f>VLOOKUP(VALUE(B92),Sheet2!E:E,1,0)</f>
        <v>3998</v>
      </c>
      <c r="O92" s="51" t="str">
        <f>"Thanh toán ngày "&amp;TEXT(_xlfn.XLOOKUP(L92,Sheet2!E:E,Sheet2!A:A),"dd/mm/yyyy")&amp;" - Tổng số tiền "&amp;TEXT(_xlfn.XLOOKUP(_xlfn.XLOOKUP(L92,Sheet2!E:E,Sheet2!B:B),Sheet2!M:M,Sheet2!O:O),"#.###")</f>
        <v>Thanh toán ngày 15/11/2022 - Tổng số tiền 142.121.822</v>
      </c>
    </row>
    <row r="93" spans="1:15" ht="26.3" hidden="1" x14ac:dyDescent="0.3">
      <c r="A93" s="4">
        <v>33</v>
      </c>
      <c r="B93" s="5" t="s">
        <v>169</v>
      </c>
      <c r="C93" s="8">
        <v>44970</v>
      </c>
      <c r="D93" s="5" t="s">
        <v>11</v>
      </c>
      <c r="E93" s="5" t="s">
        <v>110</v>
      </c>
      <c r="F93" s="13">
        <v>1246417</v>
      </c>
      <c r="G93" s="13">
        <v>124642</v>
      </c>
      <c r="H93" s="13">
        <v>1371059</v>
      </c>
      <c r="I93" s="6" t="s">
        <v>399</v>
      </c>
      <c r="J93" s="54"/>
      <c r="K93" s="58">
        <f t="shared" si="1"/>
        <v>45071</v>
      </c>
      <c r="L93">
        <f>VLOOKUP(VALUE(B93),Sheet2!E:E,1,0)</f>
        <v>4001</v>
      </c>
      <c r="O93" s="51" t="str">
        <f>"Thanh toán ngày "&amp;TEXT(_xlfn.XLOOKUP(L93,Sheet2!E:E,Sheet2!A:A),"dd/mm/yyyy")&amp;" - Tổng số tiền "&amp;TEXT(_xlfn.XLOOKUP(_xlfn.XLOOKUP(L93,Sheet2!E:E,Sheet2!B:B),Sheet2!M:M,Sheet2!O:O),"#.###")</f>
        <v>Thanh toán ngày 26/05/2023 - Tổng số tiền 15.209.737</v>
      </c>
    </row>
    <row r="94" spans="1:15" hidden="1" x14ac:dyDescent="0.3">
      <c r="A94" s="28"/>
      <c r="B94" s="29">
        <v>3176</v>
      </c>
      <c r="C94" s="30">
        <v>44972</v>
      </c>
      <c r="D94" s="29" t="s">
        <v>170</v>
      </c>
      <c r="E94" s="29"/>
      <c r="F94" s="31">
        <v>-235660</v>
      </c>
      <c r="G94" s="31">
        <v>-23566</v>
      </c>
      <c r="H94" s="31">
        <v>-259226</v>
      </c>
      <c r="I94" s="33" t="s">
        <v>398</v>
      </c>
      <c r="J94" s="54"/>
      <c r="K94" s="58">
        <f t="shared" si="1"/>
        <v>45061</v>
      </c>
      <c r="L94" t="e">
        <f>VLOOKUP(VALUE(B94),Sheet2!E:E,1,0)</f>
        <v>#N/A</v>
      </c>
      <c r="O94" s="51" t="e">
        <f>"Thanh toán ngày "&amp;TEXT(_xlfn.XLOOKUP(L94,Sheet2!E:E,Sheet2!A:A),"dd/mm/yyyy")&amp;" - Tổng số tiền "&amp;TEXT(_xlfn.XLOOKUP(_xlfn.XLOOKUP(L94,Sheet2!E:E,Sheet2!B:B),Sheet2!M:M,Sheet2!O:O),"#.###")</f>
        <v>#N/A</v>
      </c>
    </row>
    <row r="95" spans="1:15" ht="26.3" hidden="1" x14ac:dyDescent="0.3">
      <c r="A95" s="4">
        <v>34</v>
      </c>
      <c r="B95" s="5" t="s">
        <v>171</v>
      </c>
      <c r="C95" s="8">
        <v>44973</v>
      </c>
      <c r="D95" s="5" t="s">
        <v>11</v>
      </c>
      <c r="E95" s="5" t="s">
        <v>119</v>
      </c>
      <c r="F95" s="13">
        <v>1326180</v>
      </c>
      <c r="G95" s="13">
        <v>132618</v>
      </c>
      <c r="H95" s="13">
        <v>1458798</v>
      </c>
      <c r="I95" s="6" t="s">
        <v>399</v>
      </c>
      <c r="J95" s="54"/>
      <c r="K95" s="58">
        <f t="shared" si="1"/>
        <v>45071</v>
      </c>
      <c r="L95">
        <f>VLOOKUP(VALUE(B95),Sheet2!E:E,1,0)</f>
        <v>5125</v>
      </c>
      <c r="O95" s="51" t="str">
        <f>"Thanh toán ngày "&amp;TEXT(_xlfn.XLOOKUP(L95,Sheet2!E:E,Sheet2!A:A),"dd/mm/yyyy")&amp;" - Tổng số tiền "&amp;TEXT(_xlfn.XLOOKUP(_xlfn.XLOOKUP(L95,Sheet2!E:E,Sheet2!B:B),Sheet2!M:M,Sheet2!O:O),"#.###")</f>
        <v>Thanh toán ngày 26/05/2023 - Tổng số tiền 15.209.737</v>
      </c>
    </row>
    <row r="96" spans="1:15" ht="26.3" hidden="1" x14ac:dyDescent="0.3">
      <c r="A96" s="4">
        <v>35</v>
      </c>
      <c r="B96" s="5" t="s">
        <v>175</v>
      </c>
      <c r="C96" s="8">
        <v>44978</v>
      </c>
      <c r="D96" s="5" t="s">
        <v>11</v>
      </c>
      <c r="E96" s="5" t="s">
        <v>125</v>
      </c>
      <c r="F96" s="13">
        <v>1824452</v>
      </c>
      <c r="G96" s="13">
        <v>182445</v>
      </c>
      <c r="H96" s="13">
        <v>2006897</v>
      </c>
      <c r="I96" s="6" t="s">
        <v>399</v>
      </c>
      <c r="J96" s="54"/>
      <c r="K96" s="58">
        <f t="shared" si="1"/>
        <v>45071</v>
      </c>
      <c r="L96">
        <f>VLOOKUP(VALUE(B96),Sheet2!E:E,1,0)</f>
        <v>6768</v>
      </c>
      <c r="O96" s="51" t="str">
        <f>"Thanh toán ngày "&amp;TEXT(_xlfn.XLOOKUP(L96,Sheet2!E:E,Sheet2!A:A),"dd/mm/yyyy")&amp;" - Tổng số tiền "&amp;TEXT(_xlfn.XLOOKUP(_xlfn.XLOOKUP(L96,Sheet2!E:E,Sheet2!B:B),Sheet2!M:M,Sheet2!O:O),"#.###")</f>
        <v>Thanh toán ngày 26/05/2023 - Tổng số tiền 15.209.737</v>
      </c>
    </row>
    <row r="97" spans="1:15" ht="26.3" hidden="1" x14ac:dyDescent="0.3">
      <c r="A97" s="4">
        <v>36</v>
      </c>
      <c r="B97" s="5" t="s">
        <v>177</v>
      </c>
      <c r="C97" s="8">
        <v>44978</v>
      </c>
      <c r="D97" s="5" t="s">
        <v>11</v>
      </c>
      <c r="E97" s="5" t="s">
        <v>151</v>
      </c>
      <c r="F97" s="13">
        <v>961936</v>
      </c>
      <c r="G97" s="13">
        <v>96194</v>
      </c>
      <c r="H97" s="13">
        <v>1058130</v>
      </c>
      <c r="I97" s="6" t="s">
        <v>399</v>
      </c>
      <c r="J97" s="54"/>
      <c r="K97" s="58">
        <f t="shared" si="1"/>
        <v>45071</v>
      </c>
      <c r="L97">
        <f>VLOOKUP(VALUE(B97),Sheet2!E:E,1,0)</f>
        <v>6769</v>
      </c>
      <c r="O97" s="51" t="str">
        <f>"Thanh toán ngày "&amp;TEXT(_xlfn.XLOOKUP(L97,Sheet2!E:E,Sheet2!A:A),"dd/mm/yyyy")&amp;" - Tổng số tiền "&amp;TEXT(_xlfn.XLOOKUP(_xlfn.XLOOKUP(L97,Sheet2!E:E,Sheet2!B:B),Sheet2!M:M,Sheet2!O:O),"#.###")</f>
        <v>Thanh toán ngày 26/05/2023 - Tổng số tiền 15.209.737</v>
      </c>
    </row>
    <row r="98" spans="1:15" ht="26.3" hidden="1" x14ac:dyDescent="0.3">
      <c r="A98" s="4">
        <v>37</v>
      </c>
      <c r="B98" s="5" t="s">
        <v>178</v>
      </c>
      <c r="C98" s="8">
        <v>44978</v>
      </c>
      <c r="D98" s="5" t="s">
        <v>11</v>
      </c>
      <c r="E98" s="5" t="s">
        <v>127</v>
      </c>
      <c r="F98" s="13">
        <v>2673132</v>
      </c>
      <c r="G98" s="13">
        <v>267313</v>
      </c>
      <c r="H98" s="13">
        <v>2940445</v>
      </c>
      <c r="I98" s="6" t="s">
        <v>399</v>
      </c>
      <c r="J98" s="54"/>
      <c r="K98" s="58">
        <f t="shared" si="1"/>
        <v>45071</v>
      </c>
      <c r="L98">
        <f>VLOOKUP(VALUE(B98),Sheet2!E:E,1,0)</f>
        <v>6788</v>
      </c>
      <c r="O98" s="51" t="str">
        <f>"Thanh toán ngày "&amp;TEXT(_xlfn.XLOOKUP(L98,Sheet2!E:E,Sheet2!A:A),"dd/mm/yyyy")&amp;" - Tổng số tiền "&amp;TEXT(_xlfn.XLOOKUP(_xlfn.XLOOKUP(L98,Sheet2!E:E,Sheet2!B:B),Sheet2!M:M,Sheet2!O:O),"#.###")</f>
        <v>Thanh toán ngày 26/05/2023 - Tổng số tiền 15.209.737</v>
      </c>
    </row>
    <row r="99" spans="1:15" ht="26.3" hidden="1" x14ac:dyDescent="0.3">
      <c r="A99" s="4">
        <v>38</v>
      </c>
      <c r="B99" s="5" t="s">
        <v>179</v>
      </c>
      <c r="C99" s="8">
        <v>44979</v>
      </c>
      <c r="D99" s="5" t="s">
        <v>11</v>
      </c>
      <c r="E99" s="5" t="s">
        <v>134</v>
      </c>
      <c r="F99" s="13">
        <v>781800</v>
      </c>
      <c r="G99" s="13">
        <v>78180</v>
      </c>
      <c r="H99" s="13">
        <v>859980</v>
      </c>
      <c r="I99" s="6" t="s">
        <v>399</v>
      </c>
      <c r="J99" s="54"/>
      <c r="K99" s="58">
        <f t="shared" si="1"/>
        <v>45071</v>
      </c>
      <c r="L99">
        <f>VLOOKUP(VALUE(B99),Sheet2!E:E,1,0)</f>
        <v>6856</v>
      </c>
      <c r="O99" s="51" t="str">
        <f>"Thanh toán ngày "&amp;TEXT(_xlfn.XLOOKUP(L99,Sheet2!E:E,Sheet2!A:A),"dd/mm/yyyy")&amp;" - Tổng số tiền "&amp;TEXT(_xlfn.XLOOKUP(_xlfn.XLOOKUP(L99,Sheet2!E:E,Sheet2!B:B),Sheet2!M:M,Sheet2!O:O),"#.###")</f>
        <v>Thanh toán ngày 26/05/2023 - Tổng số tiền 15.209.737</v>
      </c>
    </row>
    <row r="100" spans="1:15" hidden="1" x14ac:dyDescent="0.3">
      <c r="A100" s="28"/>
      <c r="B100" s="29">
        <v>6249</v>
      </c>
      <c r="C100" s="30">
        <v>44984</v>
      </c>
      <c r="D100" s="29" t="s">
        <v>152</v>
      </c>
      <c r="E100" s="29"/>
      <c r="F100" s="31">
        <v>-1594966</v>
      </c>
      <c r="G100" s="31">
        <v>-159497</v>
      </c>
      <c r="H100" s="31">
        <v>-1754463</v>
      </c>
      <c r="I100" s="33" t="s">
        <v>398</v>
      </c>
      <c r="J100" s="54"/>
      <c r="K100" s="58">
        <f t="shared" si="1"/>
        <v>45061</v>
      </c>
      <c r="L100" t="e">
        <f>VLOOKUP(VALUE(B100),Sheet2!E:E,1,0)</f>
        <v>#N/A</v>
      </c>
      <c r="O100" s="51" t="e">
        <f>"Thanh toán ngày "&amp;TEXT(_xlfn.XLOOKUP(L100,Sheet2!E:E,Sheet2!A:A),"dd/mm/yyyy")&amp;" - Tổng số tiền "&amp;TEXT(_xlfn.XLOOKUP(_xlfn.XLOOKUP(L100,Sheet2!E:E,Sheet2!B:B),Sheet2!M:M,Sheet2!O:O),"#.###")</f>
        <v>#N/A</v>
      </c>
    </row>
    <row r="101" spans="1:15" hidden="1" x14ac:dyDescent="0.3">
      <c r="A101" s="28"/>
      <c r="B101" s="29">
        <v>2805</v>
      </c>
      <c r="C101" s="30">
        <v>44985</v>
      </c>
      <c r="D101" s="29" t="s">
        <v>152</v>
      </c>
      <c r="E101" s="29"/>
      <c r="F101" s="31">
        <v>-917446</v>
      </c>
      <c r="G101" s="31">
        <v>-91745</v>
      </c>
      <c r="H101" s="31">
        <v>-1009191</v>
      </c>
      <c r="I101" s="33" t="s">
        <v>398</v>
      </c>
      <c r="J101" s="54"/>
      <c r="K101" s="58">
        <f t="shared" si="1"/>
        <v>45061</v>
      </c>
      <c r="L101" t="e">
        <f>VLOOKUP(VALUE(B101),Sheet2!E:E,1,0)</f>
        <v>#N/A</v>
      </c>
      <c r="O101" s="51" t="e">
        <f>"Thanh toán ngày "&amp;TEXT(_xlfn.XLOOKUP(L101,Sheet2!E:E,Sheet2!A:A),"dd/mm/yyyy")&amp;" - Tổng số tiền "&amp;TEXT(_xlfn.XLOOKUP(_xlfn.XLOOKUP(L101,Sheet2!E:E,Sheet2!B:B),Sheet2!M:M,Sheet2!O:O),"#.###")</f>
        <v>#N/A</v>
      </c>
    </row>
    <row r="102" spans="1:15" ht="26.3" hidden="1" x14ac:dyDescent="0.3">
      <c r="A102" s="4">
        <v>39</v>
      </c>
      <c r="B102" s="5" t="s">
        <v>181</v>
      </c>
      <c r="C102" s="8">
        <v>44986</v>
      </c>
      <c r="D102" s="5" t="s">
        <v>11</v>
      </c>
      <c r="E102" s="5" t="s">
        <v>116</v>
      </c>
      <c r="F102" s="13">
        <v>725580</v>
      </c>
      <c r="G102" s="13">
        <v>72558</v>
      </c>
      <c r="H102" s="13">
        <v>798138</v>
      </c>
      <c r="I102" s="6" t="s">
        <v>399</v>
      </c>
      <c r="J102" s="54"/>
      <c r="K102" s="58">
        <f t="shared" si="1"/>
        <v>45071</v>
      </c>
      <c r="L102">
        <f>VLOOKUP(VALUE(B102),Sheet2!E:E,1,0)</f>
        <v>9102</v>
      </c>
      <c r="O102" s="51" t="str">
        <f>"Thanh toán ngày "&amp;TEXT(_xlfn.XLOOKUP(L102,Sheet2!E:E,Sheet2!A:A),"dd/mm/yyyy")&amp;" - Tổng số tiền "&amp;TEXT(_xlfn.XLOOKUP(_xlfn.XLOOKUP(L102,Sheet2!E:E,Sheet2!B:B),Sheet2!M:M,Sheet2!O:O),"#.###")</f>
        <v>Thanh toán ngày 26/05/2023 - Tổng số tiền 15.209.737</v>
      </c>
    </row>
    <row r="103" spans="1:15" ht="26.3" hidden="1" x14ac:dyDescent="0.3">
      <c r="A103" s="4">
        <v>40</v>
      </c>
      <c r="B103" s="5" t="s">
        <v>183</v>
      </c>
      <c r="C103" s="8">
        <v>44986</v>
      </c>
      <c r="D103" s="5" t="s">
        <v>11</v>
      </c>
      <c r="E103" s="5" t="s">
        <v>108</v>
      </c>
      <c r="F103" s="13">
        <v>2453580</v>
      </c>
      <c r="G103" s="13">
        <v>245358</v>
      </c>
      <c r="H103" s="13">
        <v>2698938</v>
      </c>
      <c r="I103" s="6" t="s">
        <v>399</v>
      </c>
      <c r="J103" s="54"/>
      <c r="K103" s="58">
        <f t="shared" si="1"/>
        <v>45071</v>
      </c>
      <c r="L103">
        <f>VLOOKUP(VALUE(B103),Sheet2!E:E,1,0)</f>
        <v>9167</v>
      </c>
      <c r="O103" s="51" t="str">
        <f>"Thanh toán ngày "&amp;TEXT(_xlfn.XLOOKUP(L103,Sheet2!E:E,Sheet2!A:A),"dd/mm/yyyy")&amp;" - Tổng số tiền "&amp;TEXT(_xlfn.XLOOKUP(_xlfn.XLOOKUP(L103,Sheet2!E:E,Sheet2!B:B),Sheet2!M:M,Sheet2!O:O),"#.###")</f>
        <v>Thanh toán ngày 26/05/2023 - Tổng số tiền 15.209.737</v>
      </c>
    </row>
    <row r="104" spans="1:15" ht="26.3" hidden="1" x14ac:dyDescent="0.3">
      <c r="A104" s="4">
        <v>41</v>
      </c>
      <c r="B104" s="5" t="s">
        <v>184</v>
      </c>
      <c r="C104" s="8">
        <v>44989</v>
      </c>
      <c r="D104" s="5" t="s">
        <v>17</v>
      </c>
      <c r="E104" s="5" t="s">
        <v>122</v>
      </c>
      <c r="F104" s="13">
        <v>1122107</v>
      </c>
      <c r="G104" s="13">
        <v>112211</v>
      </c>
      <c r="H104" s="13">
        <v>1234318</v>
      </c>
      <c r="I104" s="6" t="s">
        <v>399</v>
      </c>
      <c r="J104" s="54"/>
      <c r="K104" s="58">
        <f t="shared" si="1"/>
        <v>45071</v>
      </c>
      <c r="L104">
        <f>VLOOKUP(VALUE(B104),Sheet2!E:E,1,0)</f>
        <v>11309</v>
      </c>
      <c r="O104" s="51" t="str">
        <f>"Thanh toán ngày "&amp;TEXT(_xlfn.XLOOKUP(L104,Sheet2!E:E,Sheet2!A:A),"dd/mm/yyyy")&amp;" - Tổng số tiền "&amp;TEXT(_xlfn.XLOOKUP(_xlfn.XLOOKUP(L104,Sheet2!E:E,Sheet2!B:B),Sheet2!M:M,Sheet2!O:O),"#.###")</f>
        <v>Thanh toán ngày 26/05/2023 - Tổng số tiền 15.209.737</v>
      </c>
    </row>
    <row r="105" spans="1:15" ht="26.3" hidden="1" x14ac:dyDescent="0.3">
      <c r="A105" s="4">
        <v>42</v>
      </c>
      <c r="B105" s="5" t="s">
        <v>186</v>
      </c>
      <c r="C105" s="8">
        <v>44991</v>
      </c>
      <c r="D105" s="5" t="s">
        <v>11</v>
      </c>
      <c r="E105" s="5" t="s">
        <v>125</v>
      </c>
      <c r="F105" s="13">
        <v>1096549</v>
      </c>
      <c r="G105" s="13">
        <v>109655</v>
      </c>
      <c r="H105" s="13">
        <v>1206204</v>
      </c>
      <c r="I105" s="6" t="s">
        <v>399</v>
      </c>
      <c r="J105" s="54"/>
      <c r="K105" s="58">
        <f t="shared" si="1"/>
        <v>45071</v>
      </c>
      <c r="L105">
        <f>VLOOKUP(VALUE(B105),Sheet2!E:E,1,0)</f>
        <v>11356</v>
      </c>
      <c r="O105" s="51" t="str">
        <f>"Thanh toán ngày "&amp;TEXT(_xlfn.XLOOKUP(L105,Sheet2!E:E,Sheet2!A:A),"dd/mm/yyyy")&amp;" - Tổng số tiền "&amp;TEXT(_xlfn.XLOOKUP(_xlfn.XLOOKUP(L105,Sheet2!E:E,Sheet2!B:B),Sheet2!M:M,Sheet2!O:O),"#.###")</f>
        <v>Thanh toán ngày 26/05/2023 - Tổng số tiền 15.209.737</v>
      </c>
    </row>
    <row r="106" spans="1:15" ht="26.3" hidden="1" x14ac:dyDescent="0.3">
      <c r="A106" s="4">
        <v>43</v>
      </c>
      <c r="B106" s="5" t="s">
        <v>188</v>
      </c>
      <c r="C106" s="8">
        <v>44991</v>
      </c>
      <c r="D106" s="5" t="s">
        <v>11</v>
      </c>
      <c r="E106" s="5" t="s">
        <v>149</v>
      </c>
      <c r="F106" s="13">
        <v>1550442</v>
      </c>
      <c r="G106" s="13">
        <v>155044</v>
      </c>
      <c r="H106" s="13">
        <v>1705486</v>
      </c>
      <c r="I106" s="6" t="s">
        <v>399</v>
      </c>
      <c r="J106" s="54"/>
      <c r="K106" s="58">
        <f t="shared" si="1"/>
        <v>45071</v>
      </c>
      <c r="L106">
        <f>VLOOKUP(VALUE(B106),Sheet2!E:E,1,0)</f>
        <v>11358</v>
      </c>
      <c r="O106" s="51" t="str">
        <f>"Thanh toán ngày "&amp;TEXT(_xlfn.XLOOKUP(L106,Sheet2!E:E,Sheet2!A:A),"dd/mm/yyyy")&amp;" - Tổng số tiền "&amp;TEXT(_xlfn.XLOOKUP(_xlfn.XLOOKUP(L106,Sheet2!E:E,Sheet2!B:B),Sheet2!M:M,Sheet2!O:O),"#.###")</f>
        <v>Thanh toán ngày 26/05/2023 - Tổng số tiền 15.209.737</v>
      </c>
    </row>
    <row r="107" spans="1:15" ht="26.3" hidden="1" x14ac:dyDescent="0.3">
      <c r="A107" s="4">
        <v>44</v>
      </c>
      <c r="B107" s="5" t="s">
        <v>189</v>
      </c>
      <c r="C107" s="8">
        <v>44991</v>
      </c>
      <c r="D107" s="5" t="s">
        <v>11</v>
      </c>
      <c r="E107" s="5" t="s">
        <v>129</v>
      </c>
      <c r="F107" s="13">
        <v>465930</v>
      </c>
      <c r="G107" s="13">
        <v>46593</v>
      </c>
      <c r="H107" s="13">
        <v>512523</v>
      </c>
      <c r="I107" s="6" t="s">
        <v>399</v>
      </c>
      <c r="J107" s="54"/>
      <c r="K107" s="58">
        <f t="shared" si="1"/>
        <v>45071</v>
      </c>
      <c r="L107">
        <f>VLOOKUP(VALUE(B107),Sheet2!E:E,1,0)</f>
        <v>11360</v>
      </c>
      <c r="O107" s="51" t="str">
        <f>"Thanh toán ngày "&amp;TEXT(_xlfn.XLOOKUP(L107,Sheet2!E:E,Sheet2!A:A),"dd/mm/yyyy")&amp;" - Tổng số tiền "&amp;TEXT(_xlfn.XLOOKUP(_xlfn.XLOOKUP(L107,Sheet2!E:E,Sheet2!B:B),Sheet2!M:M,Sheet2!O:O),"#.###")</f>
        <v>Thanh toán ngày 26/05/2023 - Tổng số tiền 15.209.737</v>
      </c>
    </row>
    <row r="108" spans="1:15" ht="26.3" hidden="1" x14ac:dyDescent="0.3">
      <c r="A108" s="4">
        <v>45</v>
      </c>
      <c r="B108" s="5" t="s">
        <v>190</v>
      </c>
      <c r="C108" s="8">
        <v>44991</v>
      </c>
      <c r="D108" s="5" t="s">
        <v>11</v>
      </c>
      <c r="E108" s="5" t="s">
        <v>134</v>
      </c>
      <c r="F108" s="13">
        <v>1100361</v>
      </c>
      <c r="G108" s="13">
        <v>110036</v>
      </c>
      <c r="H108" s="13">
        <v>1210397</v>
      </c>
      <c r="I108" s="6" t="s">
        <v>399</v>
      </c>
      <c r="J108" s="54"/>
      <c r="K108" s="58">
        <f t="shared" si="1"/>
        <v>45071</v>
      </c>
      <c r="L108">
        <f>VLOOKUP(VALUE(B108),Sheet2!E:E,1,0)</f>
        <v>11362</v>
      </c>
      <c r="O108" s="51" t="str">
        <f>"Thanh toán ngày "&amp;TEXT(_xlfn.XLOOKUP(L108,Sheet2!E:E,Sheet2!A:A),"dd/mm/yyyy")&amp;" - Tổng số tiền "&amp;TEXT(_xlfn.XLOOKUP(_xlfn.XLOOKUP(L108,Sheet2!E:E,Sheet2!B:B),Sheet2!M:M,Sheet2!O:O),"#.###")</f>
        <v>Thanh toán ngày 26/05/2023 - Tổng số tiền 15.209.737</v>
      </c>
    </row>
    <row r="109" spans="1:15" ht="26.3" hidden="1" x14ac:dyDescent="0.3">
      <c r="A109" s="4">
        <v>46</v>
      </c>
      <c r="B109" s="5" t="s">
        <v>191</v>
      </c>
      <c r="C109" s="8">
        <v>44992</v>
      </c>
      <c r="D109" s="5" t="s">
        <v>11</v>
      </c>
      <c r="E109" s="5" t="s">
        <v>134</v>
      </c>
      <c r="F109" s="13">
        <v>1300265</v>
      </c>
      <c r="G109" s="13">
        <v>130027</v>
      </c>
      <c r="H109" s="13">
        <v>1430292</v>
      </c>
      <c r="I109" s="6" t="s">
        <v>399</v>
      </c>
      <c r="J109" s="54"/>
      <c r="K109" s="58">
        <f t="shared" si="1"/>
        <v>45071</v>
      </c>
      <c r="L109">
        <f>VLOOKUP(VALUE(B109),Sheet2!E:E,1,0)</f>
        <v>11509</v>
      </c>
      <c r="O109" s="51" t="str">
        <f>"Thanh toán ngày "&amp;TEXT(_xlfn.XLOOKUP(L109,Sheet2!E:E,Sheet2!A:A),"dd/mm/yyyy")&amp;" - Tổng số tiền "&amp;TEXT(_xlfn.XLOOKUP(_xlfn.XLOOKUP(L109,Sheet2!E:E,Sheet2!B:B),Sheet2!M:M,Sheet2!O:O),"#.###")</f>
        <v>Thanh toán ngày 26/05/2023 - Tổng số tiền 15.209.737</v>
      </c>
    </row>
    <row r="110" spans="1:15" ht="26.3" hidden="1" x14ac:dyDescent="0.3">
      <c r="A110" s="4">
        <v>47</v>
      </c>
      <c r="B110" s="5" t="s">
        <v>193</v>
      </c>
      <c r="C110" s="8">
        <v>44994</v>
      </c>
      <c r="D110" s="5" t="s">
        <v>11</v>
      </c>
      <c r="E110" s="5" t="s">
        <v>151</v>
      </c>
      <c r="F110" s="13">
        <v>825532</v>
      </c>
      <c r="G110" s="13">
        <v>82553</v>
      </c>
      <c r="H110" s="13">
        <v>908085</v>
      </c>
      <c r="I110" s="6" t="s">
        <v>399</v>
      </c>
      <c r="J110" s="54"/>
      <c r="K110" s="58">
        <f t="shared" si="1"/>
        <v>45071</v>
      </c>
      <c r="L110">
        <f>VLOOKUP(VALUE(B110),Sheet2!E:E,1,0)</f>
        <v>12697</v>
      </c>
      <c r="O110" s="51" t="str">
        <f>"Thanh toán ngày "&amp;TEXT(_xlfn.XLOOKUP(L110,Sheet2!E:E,Sheet2!A:A),"dd/mm/yyyy")&amp;" - Tổng số tiền "&amp;TEXT(_xlfn.XLOOKUP(_xlfn.XLOOKUP(L110,Sheet2!E:E,Sheet2!B:B),Sheet2!M:M,Sheet2!O:O),"#.###")</f>
        <v>Thanh toán ngày 26/05/2023 - Tổng số tiền 15.209.737</v>
      </c>
    </row>
    <row r="111" spans="1:15" ht="26.3" hidden="1" x14ac:dyDescent="0.3">
      <c r="A111" s="4">
        <v>48</v>
      </c>
      <c r="B111" s="5" t="s">
        <v>195</v>
      </c>
      <c r="C111" s="8">
        <v>44994</v>
      </c>
      <c r="D111" s="5" t="s">
        <v>11</v>
      </c>
      <c r="E111" s="5" t="s">
        <v>110</v>
      </c>
      <c r="F111" s="13">
        <v>896288</v>
      </c>
      <c r="G111" s="13">
        <v>89629</v>
      </c>
      <c r="H111" s="13">
        <v>985917</v>
      </c>
      <c r="I111" s="6" t="s">
        <v>399</v>
      </c>
      <c r="J111" s="54"/>
      <c r="K111" s="58">
        <f t="shared" si="1"/>
        <v>45071</v>
      </c>
      <c r="L111">
        <f>VLOOKUP(VALUE(B111),Sheet2!E:E,1,0)</f>
        <v>13169</v>
      </c>
      <c r="O111" s="51" t="str">
        <f>"Thanh toán ngày "&amp;TEXT(_xlfn.XLOOKUP(L111,Sheet2!E:E,Sheet2!A:A),"dd/mm/yyyy")&amp;" - Tổng số tiền "&amp;TEXT(_xlfn.XLOOKUP(_xlfn.XLOOKUP(L111,Sheet2!E:E,Sheet2!B:B),Sheet2!M:M,Sheet2!O:O),"#.###")</f>
        <v>Thanh toán ngày 26/05/2023 - Tổng số tiền 15.209.737</v>
      </c>
    </row>
    <row r="112" spans="1:15" ht="26.3" hidden="1" x14ac:dyDescent="0.3">
      <c r="A112" s="4">
        <v>49</v>
      </c>
      <c r="B112" s="5" t="s">
        <v>196</v>
      </c>
      <c r="C112" s="8">
        <v>44994</v>
      </c>
      <c r="D112" s="5" t="s">
        <v>11</v>
      </c>
      <c r="E112" s="5" t="s">
        <v>116</v>
      </c>
      <c r="F112" s="13">
        <v>1419349</v>
      </c>
      <c r="G112" s="13">
        <v>141935</v>
      </c>
      <c r="H112" s="13">
        <v>1561284</v>
      </c>
      <c r="I112" s="6" t="s">
        <v>399</v>
      </c>
      <c r="J112" s="54"/>
      <c r="K112" s="58">
        <f t="shared" si="1"/>
        <v>45071</v>
      </c>
      <c r="L112">
        <f>VLOOKUP(VALUE(B112),Sheet2!E:E,1,0)</f>
        <v>13172</v>
      </c>
      <c r="O112" s="51" t="str">
        <f>"Thanh toán ngày "&amp;TEXT(_xlfn.XLOOKUP(L112,Sheet2!E:E,Sheet2!A:A),"dd/mm/yyyy")&amp;" - Tổng số tiền "&amp;TEXT(_xlfn.XLOOKUP(_xlfn.XLOOKUP(L112,Sheet2!E:E,Sheet2!B:B),Sheet2!M:M,Sheet2!O:O),"#.###")</f>
        <v>Thanh toán ngày 26/05/2023 - Tổng số tiền 15.209.737</v>
      </c>
    </row>
    <row r="113" spans="1:15" ht="26.3" hidden="1" x14ac:dyDescent="0.3">
      <c r="A113" s="4">
        <v>50</v>
      </c>
      <c r="B113" s="5" t="s">
        <v>197</v>
      </c>
      <c r="C113" s="8">
        <v>44998</v>
      </c>
      <c r="D113" s="5" t="s">
        <v>11</v>
      </c>
      <c r="E113" s="5" t="s">
        <v>140</v>
      </c>
      <c r="F113" s="13">
        <v>1514129</v>
      </c>
      <c r="G113" s="13">
        <v>151413</v>
      </c>
      <c r="H113" s="13">
        <v>1665542</v>
      </c>
      <c r="I113" s="6" t="s">
        <v>399</v>
      </c>
      <c r="J113" s="54"/>
      <c r="K113" s="58">
        <f t="shared" si="1"/>
        <v>45071</v>
      </c>
      <c r="L113">
        <f>VLOOKUP(VALUE(B113),Sheet2!E:E,1,0)</f>
        <v>13484</v>
      </c>
      <c r="O113" s="51" t="str">
        <f>"Thanh toán ngày "&amp;TEXT(_xlfn.XLOOKUP(L113,Sheet2!E:E,Sheet2!A:A),"dd/mm/yyyy")&amp;" - Tổng số tiền "&amp;TEXT(_xlfn.XLOOKUP(_xlfn.XLOOKUP(L113,Sheet2!E:E,Sheet2!B:B),Sheet2!M:M,Sheet2!O:O),"#.###")</f>
        <v>Thanh toán ngày 26/05/2023 - Tổng số tiền 15.209.737</v>
      </c>
    </row>
    <row r="114" spans="1:15" ht="26.3" hidden="1" x14ac:dyDescent="0.3">
      <c r="A114" s="4">
        <v>51</v>
      </c>
      <c r="B114" s="5" t="s">
        <v>199</v>
      </c>
      <c r="C114" s="8">
        <v>45000</v>
      </c>
      <c r="D114" s="5" t="s">
        <v>11</v>
      </c>
      <c r="E114" s="5" t="s">
        <v>145</v>
      </c>
      <c r="F114" s="13">
        <v>853488</v>
      </c>
      <c r="G114" s="13">
        <v>85349</v>
      </c>
      <c r="H114" s="13">
        <v>938837</v>
      </c>
      <c r="I114" s="6" t="s">
        <v>399</v>
      </c>
      <c r="J114" s="54"/>
      <c r="K114" s="58">
        <f t="shared" si="1"/>
        <v>45071</v>
      </c>
      <c r="L114">
        <f>VLOOKUP(VALUE(B114),Sheet2!E:E,1,0)</f>
        <v>13662</v>
      </c>
      <c r="O114" s="51" t="str">
        <f>"Thanh toán ngày "&amp;TEXT(_xlfn.XLOOKUP(L114,Sheet2!E:E,Sheet2!A:A),"dd/mm/yyyy")&amp;" - Tổng số tiền "&amp;TEXT(_xlfn.XLOOKUP(_xlfn.XLOOKUP(L114,Sheet2!E:E,Sheet2!B:B),Sheet2!M:M,Sheet2!O:O),"#.###")</f>
        <v>Thanh toán ngày 26/05/2023 - Tổng số tiền 15.209.737</v>
      </c>
    </row>
    <row r="115" spans="1:15" ht="26.3" hidden="1" x14ac:dyDescent="0.3">
      <c r="A115" s="4">
        <v>52</v>
      </c>
      <c r="B115" s="5" t="s">
        <v>201</v>
      </c>
      <c r="C115" s="8">
        <v>45001</v>
      </c>
      <c r="D115" s="5" t="s">
        <v>11</v>
      </c>
      <c r="E115" s="5" t="s">
        <v>112</v>
      </c>
      <c r="F115" s="13">
        <v>1362416</v>
      </c>
      <c r="G115" s="13">
        <v>136242</v>
      </c>
      <c r="H115" s="13">
        <v>1498658</v>
      </c>
      <c r="I115" s="6" t="s">
        <v>399</v>
      </c>
      <c r="J115" s="54"/>
      <c r="K115" s="58">
        <f t="shared" si="1"/>
        <v>45071</v>
      </c>
      <c r="L115">
        <f>VLOOKUP(VALUE(B115),Sheet2!E:E,1,0)</f>
        <v>14165</v>
      </c>
      <c r="O115" s="51" t="str">
        <f>"Thanh toán ngày "&amp;TEXT(_xlfn.XLOOKUP(L115,Sheet2!E:E,Sheet2!A:A),"dd/mm/yyyy")&amp;" - Tổng số tiền "&amp;TEXT(_xlfn.XLOOKUP(_xlfn.XLOOKUP(L115,Sheet2!E:E,Sheet2!B:B),Sheet2!M:M,Sheet2!O:O),"#.###")</f>
        <v>Thanh toán ngày 26/05/2023 - Tổng số tiền 15.209.737</v>
      </c>
    </row>
    <row r="116" spans="1:15" ht="26.3" hidden="1" x14ac:dyDescent="0.3">
      <c r="A116" s="4">
        <v>53</v>
      </c>
      <c r="B116" s="5" t="s">
        <v>203</v>
      </c>
      <c r="C116" s="8">
        <v>45002</v>
      </c>
      <c r="D116" s="5" t="s">
        <v>11</v>
      </c>
      <c r="E116" s="5" t="s">
        <v>205</v>
      </c>
      <c r="F116" s="13">
        <v>658187</v>
      </c>
      <c r="G116" s="13">
        <v>65819</v>
      </c>
      <c r="H116" s="13">
        <v>724006</v>
      </c>
      <c r="I116" s="6" t="s">
        <v>399</v>
      </c>
      <c r="J116" s="54"/>
      <c r="K116" s="58">
        <f t="shared" si="1"/>
        <v>45071</v>
      </c>
      <c r="L116">
        <f>VLOOKUP(VALUE(B116),Sheet2!E:E,1,0)</f>
        <v>15626</v>
      </c>
      <c r="O116" s="51" t="str">
        <f>"Thanh toán ngày "&amp;TEXT(_xlfn.XLOOKUP(L116,Sheet2!E:E,Sheet2!A:A),"dd/mm/yyyy")&amp;" - Tổng số tiền "&amp;TEXT(_xlfn.XLOOKUP(_xlfn.XLOOKUP(L116,Sheet2!E:E,Sheet2!B:B),Sheet2!M:M,Sheet2!O:O),"#.###")</f>
        <v>Thanh toán ngày 26/05/2023 - Tổng số tiền 15.209.737</v>
      </c>
    </row>
    <row r="117" spans="1:15" hidden="1" x14ac:dyDescent="0.3">
      <c r="A117" s="28"/>
      <c r="B117" s="34" t="s">
        <v>206</v>
      </c>
      <c r="C117" s="30">
        <v>45003</v>
      </c>
      <c r="D117" s="29" t="s">
        <v>152</v>
      </c>
      <c r="E117" s="29"/>
      <c r="F117" s="31">
        <v>-1282740</v>
      </c>
      <c r="G117" s="31">
        <v>-128274</v>
      </c>
      <c r="H117" s="31">
        <v>-1411014</v>
      </c>
      <c r="I117" s="33" t="s">
        <v>399</v>
      </c>
      <c r="J117" s="54"/>
      <c r="K117" s="58">
        <f t="shared" si="1"/>
        <v>45071</v>
      </c>
      <c r="L117" t="e">
        <f>VLOOKUP(VALUE(B117),Sheet2!E:E,1,0)</f>
        <v>#N/A</v>
      </c>
      <c r="O117" s="51" t="e">
        <f>"Thanh toán ngày "&amp;TEXT(_xlfn.XLOOKUP(L117,Sheet2!E:E,Sheet2!A:A),"dd/mm/yyyy")&amp;" - Tổng số tiền "&amp;TEXT(_xlfn.XLOOKUP(_xlfn.XLOOKUP(L117,Sheet2!E:E,Sheet2!B:B),Sheet2!M:M,Sheet2!O:O),"#.###")</f>
        <v>#N/A</v>
      </c>
    </row>
    <row r="118" spans="1:15" ht="26.3" hidden="1" x14ac:dyDescent="0.3">
      <c r="A118" s="4">
        <v>54</v>
      </c>
      <c r="B118" s="5" t="s">
        <v>207</v>
      </c>
      <c r="C118" s="8">
        <v>45006</v>
      </c>
      <c r="D118" s="5" t="s">
        <v>11</v>
      </c>
      <c r="E118" s="5" t="s">
        <v>127</v>
      </c>
      <c r="F118" s="13">
        <v>2080732</v>
      </c>
      <c r="G118" s="13">
        <v>208073</v>
      </c>
      <c r="H118" s="13">
        <v>2288805</v>
      </c>
      <c r="I118" s="6" t="s">
        <v>399</v>
      </c>
      <c r="J118" s="54"/>
      <c r="K118" s="58">
        <f t="shared" si="1"/>
        <v>45071</v>
      </c>
      <c r="L118">
        <f>VLOOKUP(VALUE(B118),Sheet2!E:E,1,0)</f>
        <v>15827</v>
      </c>
      <c r="O118" s="51" t="str">
        <f>"Thanh toán ngày "&amp;TEXT(_xlfn.XLOOKUP(L118,Sheet2!E:E,Sheet2!A:A),"dd/mm/yyyy")&amp;" - Tổng số tiền "&amp;TEXT(_xlfn.XLOOKUP(_xlfn.XLOOKUP(L118,Sheet2!E:E,Sheet2!B:B),Sheet2!M:M,Sheet2!O:O),"#.###")</f>
        <v>Thanh toán ngày 26/05/2023 - Tổng số tiền 15.209.737</v>
      </c>
    </row>
    <row r="119" spans="1:15" ht="26.3" hidden="1" x14ac:dyDescent="0.3">
      <c r="A119" s="4">
        <v>55</v>
      </c>
      <c r="B119" s="5" t="s">
        <v>209</v>
      </c>
      <c r="C119" s="8">
        <v>45006</v>
      </c>
      <c r="D119" s="5" t="s">
        <v>11</v>
      </c>
      <c r="E119" s="5" t="s">
        <v>116</v>
      </c>
      <c r="F119" s="13">
        <v>660879</v>
      </c>
      <c r="G119" s="13">
        <v>66088</v>
      </c>
      <c r="H119" s="13">
        <v>726967</v>
      </c>
      <c r="I119" s="6" t="s">
        <v>399</v>
      </c>
      <c r="J119" s="54"/>
      <c r="K119" s="58">
        <f t="shared" si="1"/>
        <v>45071</v>
      </c>
      <c r="L119">
        <f>VLOOKUP(VALUE(B119),Sheet2!E:E,1,0)</f>
        <v>15833</v>
      </c>
      <c r="O119" s="51" t="str">
        <f>"Thanh toán ngày "&amp;TEXT(_xlfn.XLOOKUP(L119,Sheet2!E:E,Sheet2!A:A),"dd/mm/yyyy")&amp;" - Tổng số tiền "&amp;TEXT(_xlfn.XLOOKUP(_xlfn.XLOOKUP(L119,Sheet2!E:E,Sheet2!B:B),Sheet2!M:M,Sheet2!O:O),"#.###")</f>
        <v>Thanh toán ngày 26/05/2023 - Tổng số tiền 15.209.737</v>
      </c>
    </row>
    <row r="120" spans="1:15" ht="26.3" hidden="1" x14ac:dyDescent="0.3">
      <c r="A120" s="4">
        <v>56</v>
      </c>
      <c r="B120" s="5" t="s">
        <v>210</v>
      </c>
      <c r="C120" s="8">
        <v>45007</v>
      </c>
      <c r="D120" s="5" t="s">
        <v>11</v>
      </c>
      <c r="E120" s="5" t="s">
        <v>119</v>
      </c>
      <c r="F120" s="13">
        <v>630296</v>
      </c>
      <c r="G120" s="13">
        <v>63030</v>
      </c>
      <c r="H120" s="13">
        <v>693326</v>
      </c>
      <c r="I120" s="6" t="s">
        <v>399</v>
      </c>
      <c r="J120" s="54"/>
      <c r="K120" s="58">
        <f t="shared" si="1"/>
        <v>45071</v>
      </c>
      <c r="L120">
        <f>VLOOKUP(VALUE(B120),Sheet2!E:E,1,0)</f>
        <v>15881</v>
      </c>
      <c r="O120" s="51" t="str">
        <f>"Thanh toán ngày "&amp;TEXT(_xlfn.XLOOKUP(L120,Sheet2!E:E,Sheet2!A:A),"dd/mm/yyyy")&amp;" - Tổng số tiền "&amp;TEXT(_xlfn.XLOOKUP(_xlfn.XLOOKUP(L120,Sheet2!E:E,Sheet2!B:B),Sheet2!M:M,Sheet2!O:O),"#.###")</f>
        <v>Thanh toán ngày 26/05/2023 - Tổng số tiền 15.209.737</v>
      </c>
    </row>
    <row r="121" spans="1:15" ht="26.3" hidden="1" x14ac:dyDescent="0.3">
      <c r="A121" s="4">
        <v>57</v>
      </c>
      <c r="B121" s="5" t="s">
        <v>212</v>
      </c>
      <c r="C121" s="8">
        <v>45007</v>
      </c>
      <c r="D121" s="5" t="s">
        <v>11</v>
      </c>
      <c r="E121" s="5" t="s">
        <v>151</v>
      </c>
      <c r="F121" s="13">
        <v>780520</v>
      </c>
      <c r="G121" s="13">
        <v>78052</v>
      </c>
      <c r="H121" s="13">
        <v>858572</v>
      </c>
      <c r="I121" s="6" t="s">
        <v>399</v>
      </c>
      <c r="J121" s="54"/>
      <c r="K121" s="58">
        <f t="shared" si="1"/>
        <v>45071</v>
      </c>
      <c r="L121">
        <f>VLOOKUP(VALUE(B121),Sheet2!E:E,1,0)</f>
        <v>15882</v>
      </c>
      <c r="O121" s="51" t="str">
        <f>"Thanh toán ngày "&amp;TEXT(_xlfn.XLOOKUP(L121,Sheet2!E:E,Sheet2!A:A),"dd/mm/yyyy")&amp;" - Tổng số tiền "&amp;TEXT(_xlfn.XLOOKUP(_xlfn.XLOOKUP(L121,Sheet2!E:E,Sheet2!B:B),Sheet2!M:M,Sheet2!O:O),"#.###")</f>
        <v>Thanh toán ngày 26/05/2023 - Tổng số tiền 15.209.737</v>
      </c>
    </row>
    <row r="122" spans="1:15" ht="26.3" hidden="1" x14ac:dyDescent="0.3">
      <c r="A122" s="4">
        <v>58</v>
      </c>
      <c r="B122" s="5" t="s">
        <v>213</v>
      </c>
      <c r="C122" s="8">
        <v>45008</v>
      </c>
      <c r="D122" s="5" t="s">
        <v>11</v>
      </c>
      <c r="E122" s="5" t="s">
        <v>149</v>
      </c>
      <c r="F122" s="13">
        <v>1419246</v>
      </c>
      <c r="G122" s="13">
        <v>141925</v>
      </c>
      <c r="H122" s="13">
        <v>1561171</v>
      </c>
      <c r="I122" s="6" t="s">
        <v>399</v>
      </c>
      <c r="J122" s="54"/>
      <c r="K122" s="58">
        <f t="shared" si="1"/>
        <v>45071</v>
      </c>
      <c r="L122">
        <f>VLOOKUP(VALUE(B122),Sheet2!E:E,1,0)</f>
        <v>16263</v>
      </c>
      <c r="O122" s="51" t="str">
        <f>"Thanh toán ngày "&amp;TEXT(_xlfn.XLOOKUP(L122,Sheet2!E:E,Sheet2!A:A),"dd/mm/yyyy")&amp;" - Tổng số tiền "&amp;TEXT(_xlfn.XLOOKUP(_xlfn.XLOOKUP(L122,Sheet2!E:E,Sheet2!B:B),Sheet2!M:M,Sheet2!O:O),"#.###")</f>
        <v>Thanh toán ngày 26/05/2023 - Tổng số tiền 15.209.737</v>
      </c>
    </row>
    <row r="123" spans="1:15" ht="26.3" hidden="1" x14ac:dyDescent="0.3">
      <c r="A123" s="4">
        <v>59</v>
      </c>
      <c r="B123" s="5" t="s">
        <v>215</v>
      </c>
      <c r="C123" s="8">
        <v>45009</v>
      </c>
      <c r="D123" s="5" t="s">
        <v>17</v>
      </c>
      <c r="E123" s="5" t="s">
        <v>122</v>
      </c>
      <c r="F123" s="13">
        <v>1063839</v>
      </c>
      <c r="G123" s="13">
        <v>106384</v>
      </c>
      <c r="H123" s="13">
        <v>1170223</v>
      </c>
      <c r="I123" s="6" t="s">
        <v>399</v>
      </c>
      <c r="J123" s="54"/>
      <c r="K123" s="58">
        <f t="shared" si="1"/>
        <v>45071</v>
      </c>
      <c r="L123">
        <f>VLOOKUP(VALUE(B123),Sheet2!E:E,1,0)</f>
        <v>17443</v>
      </c>
      <c r="O123" s="51" t="str">
        <f>"Thanh toán ngày "&amp;TEXT(_xlfn.XLOOKUP(L123,Sheet2!E:E,Sheet2!A:A),"dd/mm/yyyy")&amp;" - Tổng số tiền "&amp;TEXT(_xlfn.XLOOKUP(_xlfn.XLOOKUP(L123,Sheet2!E:E,Sheet2!B:B),Sheet2!M:M,Sheet2!O:O),"#.###")</f>
        <v>Thanh toán ngày 26/05/2023 - Tổng số tiền 15.209.737</v>
      </c>
    </row>
    <row r="124" spans="1:15" ht="26.3" hidden="1" x14ac:dyDescent="0.3">
      <c r="A124" s="4">
        <v>60</v>
      </c>
      <c r="B124" s="5" t="s">
        <v>217</v>
      </c>
      <c r="C124" s="8">
        <v>45015</v>
      </c>
      <c r="D124" s="5" t="s">
        <v>11</v>
      </c>
      <c r="E124" s="5" t="s">
        <v>134</v>
      </c>
      <c r="F124" s="13">
        <v>1396864</v>
      </c>
      <c r="G124" s="13">
        <v>139686</v>
      </c>
      <c r="H124" s="13">
        <v>1536550</v>
      </c>
      <c r="I124" s="6" t="s">
        <v>399</v>
      </c>
      <c r="J124" s="54"/>
      <c r="K124" s="58">
        <f t="shared" si="1"/>
        <v>45071</v>
      </c>
      <c r="L124">
        <f>VLOOKUP(VALUE(B124),Sheet2!E:E,1,0)</f>
        <v>18101</v>
      </c>
      <c r="O124" s="51" t="str">
        <f>"Thanh toán ngày "&amp;TEXT(_xlfn.XLOOKUP(L124,Sheet2!E:E,Sheet2!A:A),"dd/mm/yyyy")&amp;" - Tổng số tiền "&amp;TEXT(_xlfn.XLOOKUP(_xlfn.XLOOKUP(L124,Sheet2!E:E,Sheet2!B:B),Sheet2!M:M,Sheet2!O:O),"#.###")</f>
        <v>Thanh toán ngày 26/05/2023 - Tổng số tiền 15.209.737</v>
      </c>
    </row>
    <row r="125" spans="1:15" ht="26.3" hidden="1" x14ac:dyDescent="0.3">
      <c r="A125" s="4">
        <v>1</v>
      </c>
      <c r="B125" s="5" t="s">
        <v>220</v>
      </c>
      <c r="C125" s="8">
        <v>45019</v>
      </c>
      <c r="D125" s="5" t="s">
        <v>11</v>
      </c>
      <c r="E125" s="5" t="s">
        <v>116</v>
      </c>
      <c r="F125" s="13">
        <v>1170909</v>
      </c>
      <c r="G125" s="13">
        <v>117091</v>
      </c>
      <c r="H125" s="13">
        <v>1288000</v>
      </c>
      <c r="I125" s="6" t="s">
        <v>383</v>
      </c>
      <c r="J125" s="54"/>
      <c r="K125" s="58">
        <f t="shared" si="1"/>
        <v>45133</v>
      </c>
      <c r="L125">
        <f>VLOOKUP(VALUE(B125),Sheet2!E:E,1,0)</f>
        <v>19115</v>
      </c>
      <c r="O125" s="51" t="str">
        <f>"Thanh toán ngày "&amp;TEXT(_xlfn.XLOOKUP(L125,Sheet2!E:E,Sheet2!A:A),"dd/mm/yyyy")&amp;" - Tổng số tiền "&amp;TEXT(_xlfn.XLOOKUP(_xlfn.XLOOKUP(L125,Sheet2!E:E,Sheet2!B:B),Sheet2!M:M,Sheet2!O:O),"#.###")</f>
        <v>Thanh toán ngày 26/07/2023 - Tổng số tiền 50.264.723</v>
      </c>
    </row>
    <row r="126" spans="1:15" ht="26.3" hidden="1" x14ac:dyDescent="0.3">
      <c r="A126" s="4">
        <v>2</v>
      </c>
      <c r="B126" s="5" t="s">
        <v>223</v>
      </c>
      <c r="C126" s="8">
        <v>45019</v>
      </c>
      <c r="D126" s="5" t="s">
        <v>11</v>
      </c>
      <c r="E126" s="5" t="s">
        <v>145</v>
      </c>
      <c r="F126" s="13">
        <v>1048035</v>
      </c>
      <c r="G126" s="13">
        <v>104804</v>
      </c>
      <c r="H126" s="13">
        <v>1152839</v>
      </c>
      <c r="I126" s="6" t="s">
        <v>383</v>
      </c>
      <c r="J126" s="54"/>
      <c r="K126" s="58">
        <f t="shared" si="1"/>
        <v>45133</v>
      </c>
      <c r="L126">
        <f>VLOOKUP(VALUE(B126),Sheet2!E:E,1,0)</f>
        <v>19131</v>
      </c>
      <c r="O126" s="51" t="str">
        <f>"Thanh toán ngày "&amp;TEXT(_xlfn.XLOOKUP(L126,Sheet2!E:E,Sheet2!A:A),"dd/mm/yyyy")&amp;" - Tổng số tiền "&amp;TEXT(_xlfn.XLOOKUP(_xlfn.XLOOKUP(L126,Sheet2!E:E,Sheet2!B:B),Sheet2!M:M,Sheet2!O:O),"#.###")</f>
        <v>Thanh toán ngày 26/07/2023 - Tổng số tiền 50.264.723</v>
      </c>
    </row>
    <row r="127" spans="1:15" ht="26.3" hidden="1" x14ac:dyDescent="0.3">
      <c r="A127" s="4">
        <v>3</v>
      </c>
      <c r="B127" s="5" t="s">
        <v>224</v>
      </c>
      <c r="C127" s="8">
        <v>45019</v>
      </c>
      <c r="D127" s="5" t="s">
        <v>11</v>
      </c>
      <c r="E127" s="5" t="s">
        <v>129</v>
      </c>
      <c r="F127" s="13">
        <v>648227</v>
      </c>
      <c r="G127" s="13">
        <v>64823</v>
      </c>
      <c r="H127" s="13">
        <v>713050</v>
      </c>
      <c r="I127" s="6" t="s">
        <v>383</v>
      </c>
      <c r="J127" s="54"/>
      <c r="K127" s="58">
        <f t="shared" si="1"/>
        <v>45133</v>
      </c>
      <c r="L127">
        <f>VLOOKUP(VALUE(B127),Sheet2!E:E,1,0)</f>
        <v>19134</v>
      </c>
      <c r="O127" s="51" t="str">
        <f>"Thanh toán ngày "&amp;TEXT(_xlfn.XLOOKUP(L127,Sheet2!E:E,Sheet2!A:A),"dd/mm/yyyy")&amp;" - Tổng số tiền "&amp;TEXT(_xlfn.XLOOKUP(_xlfn.XLOOKUP(L127,Sheet2!E:E,Sheet2!B:B),Sheet2!M:M,Sheet2!O:O),"#.###")</f>
        <v>Thanh toán ngày 26/07/2023 - Tổng số tiền 50.264.723</v>
      </c>
    </row>
    <row r="128" spans="1:15" ht="26.3" hidden="1" x14ac:dyDescent="0.3">
      <c r="A128" s="4">
        <v>4</v>
      </c>
      <c r="B128" s="5" t="s">
        <v>225</v>
      </c>
      <c r="C128" s="8">
        <v>45019</v>
      </c>
      <c r="D128" s="5" t="s">
        <v>11</v>
      </c>
      <c r="E128" s="5" t="s">
        <v>110</v>
      </c>
      <c r="F128" s="13">
        <v>911056</v>
      </c>
      <c r="G128" s="13">
        <v>91106</v>
      </c>
      <c r="H128" s="13">
        <v>1002162</v>
      </c>
      <c r="I128" s="6" t="s">
        <v>383</v>
      </c>
      <c r="J128" s="54"/>
      <c r="K128" s="58">
        <f t="shared" si="1"/>
        <v>45133</v>
      </c>
      <c r="L128">
        <f>VLOOKUP(VALUE(B128),Sheet2!E:E,1,0)</f>
        <v>19139</v>
      </c>
      <c r="O128" s="51" t="str">
        <f>"Thanh toán ngày "&amp;TEXT(_xlfn.XLOOKUP(L128,Sheet2!E:E,Sheet2!A:A),"dd/mm/yyyy")&amp;" - Tổng số tiền "&amp;TEXT(_xlfn.XLOOKUP(_xlfn.XLOOKUP(L128,Sheet2!E:E,Sheet2!B:B),Sheet2!M:M,Sheet2!O:O),"#.###")</f>
        <v>Thanh toán ngày 26/07/2023 - Tổng số tiền 50.264.723</v>
      </c>
    </row>
    <row r="129" spans="1:15" ht="26.3" hidden="1" x14ac:dyDescent="0.3">
      <c r="A129" s="4">
        <v>5</v>
      </c>
      <c r="B129" s="5" t="s">
        <v>226</v>
      </c>
      <c r="C129" s="8">
        <v>45020</v>
      </c>
      <c r="D129" s="5" t="s">
        <v>11</v>
      </c>
      <c r="E129" s="5" t="s">
        <v>108</v>
      </c>
      <c r="F129" s="13">
        <v>1136875</v>
      </c>
      <c r="G129" s="13">
        <v>113688</v>
      </c>
      <c r="H129" s="13">
        <v>1250563</v>
      </c>
      <c r="I129" s="6" t="s">
        <v>383</v>
      </c>
      <c r="J129" s="54"/>
      <c r="K129" s="58">
        <f t="shared" si="1"/>
        <v>45133</v>
      </c>
      <c r="L129">
        <f>VLOOKUP(VALUE(B129),Sheet2!E:E,1,0)</f>
        <v>19239</v>
      </c>
      <c r="O129" s="51" t="str">
        <f>"Thanh toán ngày "&amp;TEXT(_xlfn.XLOOKUP(L129,Sheet2!E:E,Sheet2!A:A),"dd/mm/yyyy")&amp;" - Tổng số tiền "&amp;TEXT(_xlfn.XLOOKUP(_xlfn.XLOOKUP(L129,Sheet2!E:E,Sheet2!B:B),Sheet2!M:M,Sheet2!O:O),"#.###")</f>
        <v>Thanh toán ngày 26/07/2023 - Tổng số tiền 50.264.723</v>
      </c>
    </row>
    <row r="130" spans="1:15" ht="26.3" hidden="1" x14ac:dyDescent="0.3">
      <c r="A130" s="4">
        <v>6</v>
      </c>
      <c r="B130" s="5" t="s">
        <v>228</v>
      </c>
      <c r="C130" s="8">
        <v>45020</v>
      </c>
      <c r="D130" s="5" t="s">
        <v>11</v>
      </c>
      <c r="E130" s="5" t="s">
        <v>134</v>
      </c>
      <c r="F130" s="13">
        <v>580616</v>
      </c>
      <c r="G130" s="13">
        <v>58062</v>
      </c>
      <c r="H130" s="13">
        <v>638678</v>
      </c>
      <c r="I130" s="6" t="s">
        <v>383</v>
      </c>
      <c r="J130" s="54"/>
      <c r="K130" s="58">
        <f t="shared" si="1"/>
        <v>45133</v>
      </c>
      <c r="L130">
        <f>VLOOKUP(VALUE(B130),Sheet2!E:E,1,0)</f>
        <v>19242</v>
      </c>
      <c r="O130" s="51" t="str">
        <f>"Thanh toán ngày "&amp;TEXT(_xlfn.XLOOKUP(L130,Sheet2!E:E,Sheet2!A:A),"dd/mm/yyyy")&amp;" - Tổng số tiền "&amp;TEXT(_xlfn.XLOOKUP(_xlfn.XLOOKUP(L130,Sheet2!E:E,Sheet2!B:B),Sheet2!M:M,Sheet2!O:O),"#.###")</f>
        <v>Thanh toán ngày 26/07/2023 - Tổng số tiền 50.264.723</v>
      </c>
    </row>
    <row r="131" spans="1:15" ht="26.3" hidden="1" x14ac:dyDescent="0.3">
      <c r="A131" s="4">
        <v>7</v>
      </c>
      <c r="B131" s="5" t="s">
        <v>229</v>
      </c>
      <c r="C131" s="8">
        <v>45020</v>
      </c>
      <c r="D131" s="5" t="s">
        <v>11</v>
      </c>
      <c r="E131" s="5" t="s">
        <v>151</v>
      </c>
      <c r="F131" s="13">
        <v>1267580</v>
      </c>
      <c r="G131" s="13">
        <v>126758</v>
      </c>
      <c r="H131" s="13">
        <v>1394338</v>
      </c>
      <c r="I131" s="6" t="s">
        <v>383</v>
      </c>
      <c r="J131" s="54"/>
      <c r="K131" s="58">
        <f t="shared" ref="K131:K194" si="2">IFERROR(DATEVALUE(MID(I131,16,11)),"")</f>
        <v>45133</v>
      </c>
      <c r="L131">
        <f>VLOOKUP(VALUE(B131),Sheet2!E:E,1,0)</f>
        <v>19245</v>
      </c>
      <c r="O131" s="51" t="str">
        <f>"Thanh toán ngày "&amp;TEXT(_xlfn.XLOOKUP(L131,Sheet2!E:E,Sheet2!A:A),"dd/mm/yyyy")&amp;" - Tổng số tiền "&amp;TEXT(_xlfn.XLOOKUP(_xlfn.XLOOKUP(L131,Sheet2!E:E,Sheet2!B:B),Sheet2!M:M,Sheet2!O:O),"#.###")</f>
        <v>Thanh toán ngày 26/07/2023 - Tổng số tiền 50.264.723</v>
      </c>
    </row>
    <row r="132" spans="1:15" ht="26.3" hidden="1" x14ac:dyDescent="0.3">
      <c r="A132" s="4">
        <v>8</v>
      </c>
      <c r="B132" s="5" t="s">
        <v>230</v>
      </c>
      <c r="C132" s="8">
        <v>45021</v>
      </c>
      <c r="D132" s="5" t="s">
        <v>11</v>
      </c>
      <c r="E132" s="5" t="s">
        <v>127</v>
      </c>
      <c r="F132" s="13">
        <v>2909997</v>
      </c>
      <c r="G132" s="13">
        <v>291000</v>
      </c>
      <c r="H132" s="13">
        <v>3200997</v>
      </c>
      <c r="I132" s="6" t="s">
        <v>383</v>
      </c>
      <c r="J132" s="54"/>
      <c r="K132" s="58">
        <f t="shared" si="2"/>
        <v>45133</v>
      </c>
      <c r="L132">
        <f>VLOOKUP(VALUE(B132),Sheet2!E:E,1,0)</f>
        <v>19274</v>
      </c>
      <c r="O132" s="51" t="str">
        <f>"Thanh toán ngày "&amp;TEXT(_xlfn.XLOOKUP(L132,Sheet2!E:E,Sheet2!A:A),"dd/mm/yyyy")&amp;" - Tổng số tiền "&amp;TEXT(_xlfn.XLOOKUP(_xlfn.XLOOKUP(L132,Sheet2!E:E,Sheet2!B:B),Sheet2!M:M,Sheet2!O:O),"#.###")</f>
        <v>Thanh toán ngày 26/07/2023 - Tổng số tiền 50.264.723</v>
      </c>
    </row>
    <row r="133" spans="1:15" ht="26.3" hidden="1" x14ac:dyDescent="0.3">
      <c r="A133" s="4">
        <v>9</v>
      </c>
      <c r="B133" s="5" t="s">
        <v>232</v>
      </c>
      <c r="C133" s="8">
        <v>45024</v>
      </c>
      <c r="D133" s="5" t="s">
        <v>11</v>
      </c>
      <c r="E133" s="5" t="s">
        <v>140</v>
      </c>
      <c r="F133" s="13">
        <v>1586364</v>
      </c>
      <c r="G133" s="13">
        <v>158636</v>
      </c>
      <c r="H133" s="13">
        <v>1745000</v>
      </c>
      <c r="I133" s="6" t="s">
        <v>383</v>
      </c>
      <c r="J133" s="54"/>
      <c r="K133" s="58">
        <f t="shared" si="2"/>
        <v>45133</v>
      </c>
      <c r="L133">
        <f>VLOOKUP(VALUE(B133),Sheet2!E:E,1,0)</f>
        <v>20463</v>
      </c>
      <c r="O133" s="51" t="str">
        <f>"Thanh toán ngày "&amp;TEXT(_xlfn.XLOOKUP(L133,Sheet2!E:E,Sheet2!A:A),"dd/mm/yyyy")&amp;" - Tổng số tiền "&amp;TEXT(_xlfn.XLOOKUP(_xlfn.XLOOKUP(L133,Sheet2!E:E,Sheet2!B:B),Sheet2!M:M,Sheet2!O:O),"#.###")</f>
        <v>Thanh toán ngày 26/07/2023 - Tổng số tiền 50.264.723</v>
      </c>
    </row>
    <row r="134" spans="1:15" ht="26.3" hidden="1" x14ac:dyDescent="0.3">
      <c r="A134" s="4">
        <v>10</v>
      </c>
      <c r="B134" s="5" t="s">
        <v>234</v>
      </c>
      <c r="C134" s="8">
        <v>45024</v>
      </c>
      <c r="D134" s="5" t="s">
        <v>11</v>
      </c>
      <c r="E134" s="5" t="s">
        <v>125</v>
      </c>
      <c r="F134" s="13">
        <v>1090124</v>
      </c>
      <c r="G134" s="13">
        <v>109012</v>
      </c>
      <c r="H134" s="13">
        <v>1199136</v>
      </c>
      <c r="I134" s="6" t="s">
        <v>383</v>
      </c>
      <c r="J134" s="54"/>
      <c r="K134" s="58">
        <f t="shared" si="2"/>
        <v>45133</v>
      </c>
      <c r="L134">
        <f>VLOOKUP(VALUE(B134),Sheet2!E:E,1,0)</f>
        <v>20472</v>
      </c>
      <c r="O134" s="51" t="str">
        <f>"Thanh toán ngày "&amp;TEXT(_xlfn.XLOOKUP(L134,Sheet2!E:E,Sheet2!A:A),"dd/mm/yyyy")&amp;" - Tổng số tiền "&amp;TEXT(_xlfn.XLOOKUP(_xlfn.XLOOKUP(L134,Sheet2!E:E,Sheet2!B:B),Sheet2!M:M,Sheet2!O:O),"#.###")</f>
        <v>Thanh toán ngày 26/07/2023 - Tổng số tiền 50.264.723</v>
      </c>
    </row>
    <row r="135" spans="1:15" ht="26.3" hidden="1" x14ac:dyDescent="0.3">
      <c r="A135" s="4">
        <v>11</v>
      </c>
      <c r="B135" s="5" t="s">
        <v>235</v>
      </c>
      <c r="C135" s="8">
        <v>45027</v>
      </c>
      <c r="D135" s="5" t="s">
        <v>11</v>
      </c>
      <c r="E135" s="5" t="s">
        <v>134</v>
      </c>
      <c r="F135" s="13">
        <v>660880</v>
      </c>
      <c r="G135" s="13">
        <v>66088</v>
      </c>
      <c r="H135" s="13">
        <v>726968</v>
      </c>
      <c r="I135" s="6" t="s">
        <v>383</v>
      </c>
      <c r="J135" s="54"/>
      <c r="K135" s="58">
        <f t="shared" si="2"/>
        <v>45133</v>
      </c>
      <c r="L135">
        <f>VLOOKUP(VALUE(B135),Sheet2!E:E,1,0)</f>
        <v>20655</v>
      </c>
      <c r="O135" s="51" t="str">
        <f>"Thanh toán ngày "&amp;TEXT(_xlfn.XLOOKUP(L135,Sheet2!E:E,Sheet2!A:A),"dd/mm/yyyy")&amp;" - Tổng số tiền "&amp;TEXT(_xlfn.XLOOKUP(_xlfn.XLOOKUP(L135,Sheet2!E:E,Sheet2!B:B),Sheet2!M:M,Sheet2!O:O),"#.###")</f>
        <v>Thanh toán ngày 26/07/2023 - Tổng số tiền 50.264.723</v>
      </c>
    </row>
    <row r="136" spans="1:15" ht="26.3" hidden="1" x14ac:dyDescent="0.3">
      <c r="A136" s="4">
        <v>12</v>
      </c>
      <c r="B136" s="5" t="s">
        <v>237</v>
      </c>
      <c r="C136" s="8">
        <v>45029</v>
      </c>
      <c r="D136" s="5" t="s">
        <v>17</v>
      </c>
      <c r="E136" s="5" t="s">
        <v>122</v>
      </c>
      <c r="F136" s="13">
        <v>1088910</v>
      </c>
      <c r="G136" s="13">
        <v>108891</v>
      </c>
      <c r="H136" s="13">
        <v>1197801</v>
      </c>
      <c r="I136" s="6" t="s">
        <v>383</v>
      </c>
      <c r="J136" s="54"/>
      <c r="K136" s="58">
        <f t="shared" si="2"/>
        <v>45133</v>
      </c>
      <c r="L136">
        <f>VLOOKUP(VALUE(B136),Sheet2!E:E,1,0)</f>
        <v>21093</v>
      </c>
      <c r="O136" s="51" t="str">
        <f>"Thanh toán ngày "&amp;TEXT(_xlfn.XLOOKUP(L136,Sheet2!E:E,Sheet2!A:A),"dd/mm/yyyy")&amp;" - Tổng số tiền "&amp;TEXT(_xlfn.XLOOKUP(_xlfn.XLOOKUP(L136,Sheet2!E:E,Sheet2!B:B),Sheet2!M:M,Sheet2!O:O),"#.###")</f>
        <v>Thanh toán ngày 26/07/2023 - Tổng số tiền 50.264.723</v>
      </c>
    </row>
    <row r="137" spans="1:15" ht="26.3" hidden="1" x14ac:dyDescent="0.3">
      <c r="A137" s="4">
        <v>13</v>
      </c>
      <c r="B137" s="5" t="s">
        <v>240</v>
      </c>
      <c r="C137" s="8">
        <v>45029</v>
      </c>
      <c r="D137" s="5" t="s">
        <v>11</v>
      </c>
      <c r="E137" s="5" t="s">
        <v>151</v>
      </c>
      <c r="F137" s="13">
        <v>1267656</v>
      </c>
      <c r="G137" s="13">
        <v>126766</v>
      </c>
      <c r="H137" s="13">
        <v>1394422</v>
      </c>
      <c r="I137" s="6" t="s">
        <v>383</v>
      </c>
      <c r="J137" s="54"/>
      <c r="K137" s="58">
        <f t="shared" si="2"/>
        <v>45133</v>
      </c>
      <c r="L137">
        <f>VLOOKUP(VALUE(B137),Sheet2!E:E,1,0)</f>
        <v>21968</v>
      </c>
      <c r="O137" s="51" t="str">
        <f>"Thanh toán ngày "&amp;TEXT(_xlfn.XLOOKUP(L137,Sheet2!E:E,Sheet2!A:A),"dd/mm/yyyy")&amp;" - Tổng số tiền "&amp;TEXT(_xlfn.XLOOKUP(_xlfn.XLOOKUP(L137,Sheet2!E:E,Sheet2!B:B),Sheet2!M:M,Sheet2!O:O),"#.###")</f>
        <v>Thanh toán ngày 26/07/2023 - Tổng số tiền 50.264.723</v>
      </c>
    </row>
    <row r="138" spans="1:15" ht="26.3" hidden="1" x14ac:dyDescent="0.3">
      <c r="A138" s="4">
        <v>14</v>
      </c>
      <c r="B138" s="5" t="s">
        <v>241</v>
      </c>
      <c r="C138" s="8">
        <v>45030</v>
      </c>
      <c r="D138" s="5" t="s">
        <v>11</v>
      </c>
      <c r="E138" s="5" t="s">
        <v>119</v>
      </c>
      <c r="F138" s="13">
        <v>1835071</v>
      </c>
      <c r="G138" s="13">
        <v>183507</v>
      </c>
      <c r="H138" s="13">
        <v>2018578</v>
      </c>
      <c r="I138" s="6" t="s">
        <v>383</v>
      </c>
      <c r="J138" s="54"/>
      <c r="K138" s="58">
        <f t="shared" si="2"/>
        <v>45133</v>
      </c>
      <c r="L138">
        <f>VLOOKUP(VALUE(B138),Sheet2!E:E,1,0)</f>
        <v>22133</v>
      </c>
      <c r="O138" s="51" t="str">
        <f>"Thanh toán ngày "&amp;TEXT(_xlfn.XLOOKUP(L138,Sheet2!E:E,Sheet2!A:A),"dd/mm/yyyy")&amp;" - Tổng số tiền "&amp;TEXT(_xlfn.XLOOKUP(_xlfn.XLOOKUP(L138,Sheet2!E:E,Sheet2!B:B),Sheet2!M:M,Sheet2!O:O),"#.###")</f>
        <v>Thanh toán ngày 26/07/2023 - Tổng số tiền 50.264.723</v>
      </c>
    </row>
    <row r="139" spans="1:15" ht="26.3" hidden="1" x14ac:dyDescent="0.3">
      <c r="A139" s="4">
        <v>15</v>
      </c>
      <c r="B139" s="5" t="s">
        <v>243</v>
      </c>
      <c r="C139" s="8">
        <v>45033</v>
      </c>
      <c r="D139" s="5" t="s">
        <v>11</v>
      </c>
      <c r="E139" s="5" t="s">
        <v>110</v>
      </c>
      <c r="F139" s="13">
        <v>830200</v>
      </c>
      <c r="G139" s="13">
        <v>83020</v>
      </c>
      <c r="H139" s="13">
        <v>913220</v>
      </c>
      <c r="I139" s="6" t="s">
        <v>383</v>
      </c>
      <c r="J139" s="54"/>
      <c r="K139" s="58">
        <f t="shared" si="2"/>
        <v>45133</v>
      </c>
      <c r="L139">
        <f>VLOOKUP(VALUE(B139),Sheet2!E:E,1,0)</f>
        <v>22226</v>
      </c>
      <c r="O139" s="51" t="str">
        <f>"Thanh toán ngày "&amp;TEXT(_xlfn.XLOOKUP(L139,Sheet2!E:E,Sheet2!A:A),"dd/mm/yyyy")&amp;" - Tổng số tiền "&amp;TEXT(_xlfn.XLOOKUP(_xlfn.XLOOKUP(L139,Sheet2!E:E,Sheet2!B:B),Sheet2!M:M,Sheet2!O:O),"#.###")</f>
        <v>Thanh toán ngày 26/07/2023 - Tổng số tiền 50.264.723</v>
      </c>
    </row>
    <row r="140" spans="1:15" ht="26.3" hidden="1" x14ac:dyDescent="0.3">
      <c r="A140" s="4">
        <v>16</v>
      </c>
      <c r="B140" s="5" t="s">
        <v>245</v>
      </c>
      <c r="C140" s="8">
        <v>45034</v>
      </c>
      <c r="D140" s="5" t="s">
        <v>11</v>
      </c>
      <c r="E140" s="5" t="s">
        <v>145</v>
      </c>
      <c r="F140" s="13">
        <v>480548</v>
      </c>
      <c r="G140" s="13">
        <v>48055</v>
      </c>
      <c r="H140" s="13">
        <v>528603</v>
      </c>
      <c r="I140" s="6" t="s">
        <v>383</v>
      </c>
      <c r="J140" s="54"/>
      <c r="K140" s="58">
        <f t="shared" si="2"/>
        <v>45133</v>
      </c>
      <c r="L140">
        <f>VLOOKUP(VALUE(B140),Sheet2!E:E,1,0)</f>
        <v>22361</v>
      </c>
      <c r="O140" s="51" t="str">
        <f>"Thanh toán ngày "&amp;TEXT(_xlfn.XLOOKUP(L140,Sheet2!E:E,Sheet2!A:A),"dd/mm/yyyy")&amp;" - Tổng số tiền "&amp;TEXT(_xlfn.XLOOKUP(_xlfn.XLOOKUP(L140,Sheet2!E:E,Sheet2!B:B),Sheet2!M:M,Sheet2!O:O),"#.###")</f>
        <v>Thanh toán ngày 26/07/2023 - Tổng số tiền 50.264.723</v>
      </c>
    </row>
    <row r="141" spans="1:15" ht="26.3" hidden="1" x14ac:dyDescent="0.3">
      <c r="A141" s="4">
        <v>17</v>
      </c>
      <c r="B141" s="5" t="s">
        <v>247</v>
      </c>
      <c r="C141" s="8">
        <v>45035</v>
      </c>
      <c r="D141" s="5" t="s">
        <v>11</v>
      </c>
      <c r="E141" s="5" t="s">
        <v>127</v>
      </c>
      <c r="F141" s="13">
        <v>2141459</v>
      </c>
      <c r="G141" s="13">
        <v>214146</v>
      </c>
      <c r="H141" s="13">
        <v>2355605</v>
      </c>
      <c r="I141" s="6" t="s">
        <v>383</v>
      </c>
      <c r="J141" s="54"/>
      <c r="K141" s="58">
        <f t="shared" si="2"/>
        <v>45133</v>
      </c>
      <c r="L141">
        <f>VLOOKUP(VALUE(B141),Sheet2!E:E,1,0)</f>
        <v>22392</v>
      </c>
      <c r="O141" s="51" t="str">
        <f>"Thanh toán ngày "&amp;TEXT(_xlfn.XLOOKUP(L141,Sheet2!E:E,Sheet2!A:A),"dd/mm/yyyy")&amp;" - Tổng số tiền "&amp;TEXT(_xlfn.XLOOKUP(_xlfn.XLOOKUP(L141,Sheet2!E:E,Sheet2!B:B),Sheet2!M:M,Sheet2!O:O),"#.###")</f>
        <v>Thanh toán ngày 26/07/2023 - Tổng số tiền 50.264.723</v>
      </c>
    </row>
    <row r="142" spans="1:15" ht="26.3" hidden="1" x14ac:dyDescent="0.3">
      <c r="A142" s="4">
        <v>18</v>
      </c>
      <c r="B142" s="5" t="s">
        <v>249</v>
      </c>
      <c r="C142" s="8">
        <v>45036</v>
      </c>
      <c r="D142" s="5" t="s">
        <v>11</v>
      </c>
      <c r="E142" s="5" t="s">
        <v>134</v>
      </c>
      <c r="F142" s="13">
        <v>2125303</v>
      </c>
      <c r="G142" s="13">
        <v>212530</v>
      </c>
      <c r="H142" s="13">
        <v>2337833</v>
      </c>
      <c r="I142" s="6" t="s">
        <v>383</v>
      </c>
      <c r="J142" s="54"/>
      <c r="K142" s="58">
        <f t="shared" si="2"/>
        <v>45133</v>
      </c>
      <c r="L142">
        <f>VLOOKUP(VALUE(B142),Sheet2!E:E,1,0)</f>
        <v>23162</v>
      </c>
      <c r="O142" s="51" t="str">
        <f>"Thanh toán ngày "&amp;TEXT(_xlfn.XLOOKUP(L142,Sheet2!E:E,Sheet2!A:A),"dd/mm/yyyy")&amp;" - Tổng số tiền "&amp;TEXT(_xlfn.XLOOKUP(_xlfn.XLOOKUP(L142,Sheet2!E:E,Sheet2!B:B),Sheet2!M:M,Sheet2!O:O),"#.###")</f>
        <v>Thanh toán ngày 26/07/2023 - Tổng số tiền 50.264.723</v>
      </c>
    </row>
    <row r="143" spans="1:15" ht="26.3" hidden="1" x14ac:dyDescent="0.3">
      <c r="A143" s="4">
        <v>19</v>
      </c>
      <c r="B143" s="5" t="s">
        <v>251</v>
      </c>
      <c r="C143" s="8">
        <v>45040</v>
      </c>
      <c r="D143" s="5" t="s">
        <v>11</v>
      </c>
      <c r="E143" s="5" t="s">
        <v>125</v>
      </c>
      <c r="F143" s="13">
        <v>849590</v>
      </c>
      <c r="G143" s="13">
        <v>84959</v>
      </c>
      <c r="H143" s="13">
        <v>934549</v>
      </c>
      <c r="I143" s="6" t="s">
        <v>383</v>
      </c>
      <c r="J143" s="54"/>
      <c r="K143" s="58">
        <f t="shared" si="2"/>
        <v>45133</v>
      </c>
      <c r="L143">
        <f>VLOOKUP(VALUE(B143),Sheet2!E:E,1,0)</f>
        <v>23576</v>
      </c>
      <c r="O143" s="51" t="str">
        <f>"Thanh toán ngày "&amp;TEXT(_xlfn.XLOOKUP(L143,Sheet2!E:E,Sheet2!A:A),"dd/mm/yyyy")&amp;" - Tổng số tiền "&amp;TEXT(_xlfn.XLOOKUP(_xlfn.XLOOKUP(L143,Sheet2!E:E,Sheet2!B:B),Sheet2!M:M,Sheet2!O:O),"#.###")</f>
        <v>Thanh toán ngày 26/07/2023 - Tổng số tiền 50.264.723</v>
      </c>
    </row>
    <row r="144" spans="1:15" ht="26.3" hidden="1" x14ac:dyDescent="0.3">
      <c r="A144" s="4">
        <v>20</v>
      </c>
      <c r="B144" s="5" t="s">
        <v>253</v>
      </c>
      <c r="C144" s="8">
        <v>45040</v>
      </c>
      <c r="D144" s="5" t="s">
        <v>11</v>
      </c>
      <c r="E144" s="5" t="s">
        <v>151</v>
      </c>
      <c r="F144" s="13">
        <v>1699180</v>
      </c>
      <c r="G144" s="13">
        <v>169918</v>
      </c>
      <c r="H144" s="13">
        <v>1869098</v>
      </c>
      <c r="I144" s="6" t="s">
        <v>383</v>
      </c>
      <c r="J144" s="54"/>
      <c r="K144" s="58">
        <f t="shared" si="2"/>
        <v>45133</v>
      </c>
      <c r="L144">
        <f>VLOOKUP(VALUE(B144),Sheet2!E:E,1,0)</f>
        <v>23579</v>
      </c>
      <c r="O144" s="51" t="str">
        <f>"Thanh toán ngày "&amp;TEXT(_xlfn.XLOOKUP(L144,Sheet2!E:E,Sheet2!A:A),"dd/mm/yyyy")&amp;" - Tổng số tiền "&amp;TEXT(_xlfn.XLOOKUP(_xlfn.XLOOKUP(L144,Sheet2!E:E,Sheet2!B:B),Sheet2!M:M,Sheet2!O:O),"#.###")</f>
        <v>Thanh toán ngày 26/07/2023 - Tổng số tiền 50.264.723</v>
      </c>
    </row>
    <row r="145" spans="1:15" ht="26.3" hidden="1" x14ac:dyDescent="0.3">
      <c r="A145" s="4">
        <v>21</v>
      </c>
      <c r="B145" s="5" t="s">
        <v>254</v>
      </c>
      <c r="C145" s="8">
        <v>45040</v>
      </c>
      <c r="D145" s="5" t="s">
        <v>11</v>
      </c>
      <c r="E145" s="5" t="s">
        <v>145</v>
      </c>
      <c r="F145" s="13">
        <v>849590</v>
      </c>
      <c r="G145" s="13">
        <v>84959</v>
      </c>
      <c r="H145" s="13">
        <v>934549</v>
      </c>
      <c r="I145" s="6" t="s">
        <v>383</v>
      </c>
      <c r="J145" s="54"/>
      <c r="K145" s="58">
        <f t="shared" si="2"/>
        <v>45133</v>
      </c>
      <c r="L145">
        <f>VLOOKUP(VALUE(B145),Sheet2!E:E,1,0)</f>
        <v>23616</v>
      </c>
      <c r="O145" s="51" t="str">
        <f>"Thanh toán ngày "&amp;TEXT(_xlfn.XLOOKUP(L145,Sheet2!E:E,Sheet2!A:A),"dd/mm/yyyy")&amp;" - Tổng số tiền "&amp;TEXT(_xlfn.XLOOKUP(_xlfn.XLOOKUP(L145,Sheet2!E:E,Sheet2!B:B),Sheet2!M:M,Sheet2!O:O),"#.###")</f>
        <v>Thanh toán ngày 26/07/2023 - Tổng số tiền 50.264.723</v>
      </c>
    </row>
    <row r="146" spans="1:15" ht="26.3" hidden="1" x14ac:dyDescent="0.3">
      <c r="A146" s="4">
        <v>22</v>
      </c>
      <c r="B146" s="5" t="s">
        <v>255</v>
      </c>
      <c r="C146" s="8">
        <v>45040</v>
      </c>
      <c r="D146" s="5" t="s">
        <v>11</v>
      </c>
      <c r="E146" s="5" t="s">
        <v>205</v>
      </c>
      <c r="F146" s="13">
        <v>849590</v>
      </c>
      <c r="G146" s="13">
        <v>84959</v>
      </c>
      <c r="H146" s="13">
        <v>934549</v>
      </c>
      <c r="I146" s="6" t="s">
        <v>383</v>
      </c>
      <c r="J146" s="54"/>
      <c r="K146" s="58">
        <f t="shared" si="2"/>
        <v>45133</v>
      </c>
      <c r="L146">
        <f>VLOOKUP(VALUE(B146),Sheet2!E:E,1,0)</f>
        <v>23617</v>
      </c>
      <c r="O146" s="51" t="str">
        <f>"Thanh toán ngày "&amp;TEXT(_xlfn.XLOOKUP(L146,Sheet2!E:E,Sheet2!A:A),"dd/mm/yyyy")&amp;" - Tổng số tiền "&amp;TEXT(_xlfn.XLOOKUP(_xlfn.XLOOKUP(L146,Sheet2!E:E,Sheet2!B:B),Sheet2!M:M,Sheet2!O:O),"#.###")</f>
        <v>Thanh toán ngày 26/07/2023 - Tổng số tiền 50.264.723</v>
      </c>
    </row>
    <row r="147" spans="1:15" ht="26.3" hidden="1" x14ac:dyDescent="0.3">
      <c r="A147" s="4">
        <v>23</v>
      </c>
      <c r="B147" s="5" t="s">
        <v>256</v>
      </c>
      <c r="C147" s="8">
        <v>45040</v>
      </c>
      <c r="D147" s="5" t="s">
        <v>11</v>
      </c>
      <c r="E147" s="5" t="s">
        <v>119</v>
      </c>
      <c r="F147" s="13">
        <v>849590</v>
      </c>
      <c r="G147" s="13">
        <v>84959</v>
      </c>
      <c r="H147" s="13">
        <v>934549</v>
      </c>
      <c r="I147" s="6" t="s">
        <v>383</v>
      </c>
      <c r="J147" s="54"/>
      <c r="K147" s="58">
        <f t="shared" si="2"/>
        <v>45133</v>
      </c>
      <c r="L147">
        <f>VLOOKUP(VALUE(B147),Sheet2!E:E,1,0)</f>
        <v>23621</v>
      </c>
      <c r="O147" s="51" t="str">
        <f>"Thanh toán ngày "&amp;TEXT(_xlfn.XLOOKUP(L147,Sheet2!E:E,Sheet2!A:A),"dd/mm/yyyy")&amp;" - Tổng số tiền "&amp;TEXT(_xlfn.XLOOKUP(_xlfn.XLOOKUP(L147,Sheet2!E:E,Sheet2!B:B),Sheet2!M:M,Sheet2!O:O),"#.###")</f>
        <v>Thanh toán ngày 26/07/2023 - Tổng số tiền 50.264.723</v>
      </c>
    </row>
    <row r="148" spans="1:15" ht="26.3" hidden="1" x14ac:dyDescent="0.3">
      <c r="A148" s="4">
        <v>24</v>
      </c>
      <c r="B148" s="5" t="s">
        <v>257</v>
      </c>
      <c r="C148" s="8">
        <v>45040</v>
      </c>
      <c r="D148" s="5" t="s">
        <v>11</v>
      </c>
      <c r="E148" s="5" t="s">
        <v>127</v>
      </c>
      <c r="F148" s="13">
        <v>1699180</v>
      </c>
      <c r="G148" s="13">
        <v>169918</v>
      </c>
      <c r="H148" s="13">
        <v>1869098</v>
      </c>
      <c r="I148" s="6" t="s">
        <v>383</v>
      </c>
      <c r="J148" s="54"/>
      <c r="K148" s="58">
        <f t="shared" si="2"/>
        <v>45133</v>
      </c>
      <c r="L148">
        <f>VLOOKUP(VALUE(B148),Sheet2!E:E,1,0)</f>
        <v>23628</v>
      </c>
      <c r="O148" s="51" t="str">
        <f>"Thanh toán ngày "&amp;TEXT(_xlfn.XLOOKUP(L148,Sheet2!E:E,Sheet2!A:A),"dd/mm/yyyy")&amp;" - Tổng số tiền "&amp;TEXT(_xlfn.XLOOKUP(_xlfn.XLOOKUP(L148,Sheet2!E:E,Sheet2!B:B),Sheet2!M:M,Sheet2!O:O),"#.###")</f>
        <v>Thanh toán ngày 26/07/2023 - Tổng số tiền 50.264.723</v>
      </c>
    </row>
    <row r="149" spans="1:15" ht="26.3" hidden="1" x14ac:dyDescent="0.3">
      <c r="A149" s="4">
        <v>25</v>
      </c>
      <c r="B149" s="5" t="s">
        <v>258</v>
      </c>
      <c r="C149" s="8">
        <v>45040</v>
      </c>
      <c r="D149" s="5" t="s">
        <v>11</v>
      </c>
      <c r="E149" s="5" t="s">
        <v>129</v>
      </c>
      <c r="F149" s="13">
        <v>849590</v>
      </c>
      <c r="G149" s="13">
        <v>84959</v>
      </c>
      <c r="H149" s="13">
        <v>934549</v>
      </c>
      <c r="I149" s="6" t="s">
        <v>383</v>
      </c>
      <c r="J149" s="54"/>
      <c r="K149" s="58">
        <f t="shared" si="2"/>
        <v>45133</v>
      </c>
      <c r="L149">
        <f>VLOOKUP(VALUE(B149),Sheet2!E:E,1,0)</f>
        <v>23629</v>
      </c>
      <c r="O149" s="51" t="str">
        <f>"Thanh toán ngày "&amp;TEXT(_xlfn.XLOOKUP(L149,Sheet2!E:E,Sheet2!A:A),"dd/mm/yyyy")&amp;" - Tổng số tiền "&amp;TEXT(_xlfn.XLOOKUP(_xlfn.XLOOKUP(L149,Sheet2!E:E,Sheet2!B:B),Sheet2!M:M,Sheet2!O:O),"#.###")</f>
        <v>Thanh toán ngày 26/07/2023 - Tổng số tiền 50.264.723</v>
      </c>
    </row>
    <row r="150" spans="1:15" ht="26.3" hidden="1" x14ac:dyDescent="0.3">
      <c r="A150" s="4">
        <v>26</v>
      </c>
      <c r="B150" s="5" t="s">
        <v>259</v>
      </c>
      <c r="C150" s="8">
        <v>45040</v>
      </c>
      <c r="D150" s="5" t="s">
        <v>11</v>
      </c>
      <c r="E150" s="5" t="s">
        <v>108</v>
      </c>
      <c r="F150" s="13">
        <v>849590</v>
      </c>
      <c r="G150" s="13">
        <v>84959</v>
      </c>
      <c r="H150" s="13">
        <v>934549</v>
      </c>
      <c r="I150" s="6" t="s">
        <v>383</v>
      </c>
      <c r="J150" s="54"/>
      <c r="K150" s="58">
        <f t="shared" si="2"/>
        <v>45133</v>
      </c>
      <c r="L150">
        <f>VLOOKUP(VALUE(B150),Sheet2!E:E,1,0)</f>
        <v>23630</v>
      </c>
      <c r="O150" s="51" t="str">
        <f>"Thanh toán ngày "&amp;TEXT(_xlfn.XLOOKUP(L150,Sheet2!E:E,Sheet2!A:A),"dd/mm/yyyy")&amp;" - Tổng số tiền "&amp;TEXT(_xlfn.XLOOKUP(_xlfn.XLOOKUP(L150,Sheet2!E:E,Sheet2!B:B),Sheet2!M:M,Sheet2!O:O),"#.###")</f>
        <v>Thanh toán ngày 26/07/2023 - Tổng số tiền 50.264.723</v>
      </c>
    </row>
    <row r="151" spans="1:15" ht="26.3" hidden="1" x14ac:dyDescent="0.3">
      <c r="A151" s="4">
        <v>27</v>
      </c>
      <c r="B151" s="5" t="s">
        <v>260</v>
      </c>
      <c r="C151" s="8">
        <v>45040</v>
      </c>
      <c r="D151" s="5" t="s">
        <v>11</v>
      </c>
      <c r="E151" s="5" t="s">
        <v>134</v>
      </c>
      <c r="F151" s="13">
        <v>1699180</v>
      </c>
      <c r="G151" s="13">
        <v>169918</v>
      </c>
      <c r="H151" s="13">
        <v>1869098</v>
      </c>
      <c r="I151" s="6" t="s">
        <v>383</v>
      </c>
      <c r="J151" s="54"/>
      <c r="K151" s="58">
        <f t="shared" si="2"/>
        <v>45133</v>
      </c>
      <c r="L151">
        <f>VLOOKUP(VALUE(B151),Sheet2!E:E,1,0)</f>
        <v>23631</v>
      </c>
      <c r="O151" s="51" t="str">
        <f>"Thanh toán ngày "&amp;TEXT(_xlfn.XLOOKUP(L151,Sheet2!E:E,Sheet2!A:A),"dd/mm/yyyy")&amp;" - Tổng số tiền "&amp;TEXT(_xlfn.XLOOKUP(_xlfn.XLOOKUP(L151,Sheet2!E:E,Sheet2!B:B),Sheet2!M:M,Sheet2!O:O),"#.###")</f>
        <v>Thanh toán ngày 26/07/2023 - Tổng số tiền 50.264.723</v>
      </c>
    </row>
    <row r="152" spans="1:15" ht="26.3" hidden="1" x14ac:dyDescent="0.3">
      <c r="A152" s="4">
        <v>28</v>
      </c>
      <c r="B152" s="5" t="s">
        <v>261</v>
      </c>
      <c r="C152" s="8">
        <v>45040</v>
      </c>
      <c r="D152" s="5" t="s">
        <v>11</v>
      </c>
      <c r="E152" s="5" t="s">
        <v>116</v>
      </c>
      <c r="F152" s="13">
        <v>1274385</v>
      </c>
      <c r="G152" s="13">
        <v>127439</v>
      </c>
      <c r="H152" s="13">
        <v>1401824</v>
      </c>
      <c r="I152" s="6" t="s">
        <v>383</v>
      </c>
      <c r="J152" s="54"/>
      <c r="K152" s="58">
        <f t="shared" si="2"/>
        <v>45133</v>
      </c>
      <c r="L152">
        <f>VLOOKUP(VALUE(B152),Sheet2!E:E,1,0)</f>
        <v>23632</v>
      </c>
      <c r="O152" s="51" t="str">
        <f>"Thanh toán ngày "&amp;TEXT(_xlfn.XLOOKUP(L152,Sheet2!E:E,Sheet2!A:A),"dd/mm/yyyy")&amp;" - Tổng số tiền "&amp;TEXT(_xlfn.XLOOKUP(_xlfn.XLOOKUP(L152,Sheet2!E:E,Sheet2!B:B),Sheet2!M:M,Sheet2!O:O),"#.###")</f>
        <v>Thanh toán ngày 26/07/2023 - Tổng số tiền 50.264.723</v>
      </c>
    </row>
    <row r="153" spans="1:15" ht="26.3" hidden="1" x14ac:dyDescent="0.3">
      <c r="A153" s="4">
        <v>29</v>
      </c>
      <c r="B153" s="5" t="s">
        <v>262</v>
      </c>
      <c r="C153" s="8">
        <v>45040</v>
      </c>
      <c r="D153" s="5" t="s">
        <v>11</v>
      </c>
      <c r="E153" s="5" t="s">
        <v>149</v>
      </c>
      <c r="F153" s="13">
        <v>1699180</v>
      </c>
      <c r="G153" s="13">
        <v>169918</v>
      </c>
      <c r="H153" s="13">
        <v>1869098</v>
      </c>
      <c r="I153" s="6" t="s">
        <v>383</v>
      </c>
      <c r="J153" s="54"/>
      <c r="K153" s="58">
        <f t="shared" si="2"/>
        <v>45133</v>
      </c>
      <c r="L153">
        <f>VLOOKUP(VALUE(B153),Sheet2!E:E,1,0)</f>
        <v>23633</v>
      </c>
      <c r="O153" s="51" t="str">
        <f>"Thanh toán ngày "&amp;TEXT(_xlfn.XLOOKUP(L153,Sheet2!E:E,Sheet2!A:A),"dd/mm/yyyy")&amp;" - Tổng số tiền "&amp;TEXT(_xlfn.XLOOKUP(_xlfn.XLOOKUP(L153,Sheet2!E:E,Sheet2!B:B),Sheet2!M:M,Sheet2!O:O),"#.###")</f>
        <v>Thanh toán ngày 26/07/2023 - Tổng số tiền 50.264.723</v>
      </c>
    </row>
    <row r="154" spans="1:15" ht="26.3" hidden="1" x14ac:dyDescent="0.3">
      <c r="A154" s="4">
        <v>30</v>
      </c>
      <c r="B154" s="5" t="s">
        <v>263</v>
      </c>
      <c r="C154" s="8">
        <v>45041</v>
      </c>
      <c r="D154" s="5" t="s">
        <v>11</v>
      </c>
      <c r="E154" s="5" t="s">
        <v>116</v>
      </c>
      <c r="F154" s="13">
        <v>2688770</v>
      </c>
      <c r="G154" s="13">
        <v>268877</v>
      </c>
      <c r="H154" s="13">
        <v>2957647</v>
      </c>
      <c r="I154" s="6" t="s">
        <v>383</v>
      </c>
      <c r="J154" s="54"/>
      <c r="K154" s="58">
        <f t="shared" si="2"/>
        <v>45133</v>
      </c>
      <c r="L154">
        <f>VLOOKUP(VALUE(B154),Sheet2!E:E,1,0)</f>
        <v>23736</v>
      </c>
      <c r="O154" s="51" t="str">
        <f>"Thanh toán ngày "&amp;TEXT(_xlfn.XLOOKUP(L154,Sheet2!E:E,Sheet2!A:A),"dd/mm/yyyy")&amp;" - Tổng số tiền "&amp;TEXT(_xlfn.XLOOKUP(_xlfn.XLOOKUP(L154,Sheet2!E:E,Sheet2!B:B),Sheet2!M:M,Sheet2!O:O),"#.###")</f>
        <v>Thanh toán ngày 26/07/2023 - Tổng số tiền 50.264.723</v>
      </c>
    </row>
    <row r="155" spans="1:15" ht="26.3" hidden="1" x14ac:dyDescent="0.3">
      <c r="A155" s="4">
        <v>31</v>
      </c>
      <c r="B155" s="5" t="s">
        <v>265</v>
      </c>
      <c r="C155" s="8">
        <v>45041</v>
      </c>
      <c r="D155" s="5" t="s">
        <v>11</v>
      </c>
      <c r="E155" s="5" t="s">
        <v>149</v>
      </c>
      <c r="F155" s="13">
        <v>1701300</v>
      </c>
      <c r="G155" s="13">
        <v>170130</v>
      </c>
      <c r="H155" s="13">
        <v>1871430</v>
      </c>
      <c r="I155" s="6" t="s">
        <v>383</v>
      </c>
      <c r="J155" s="54"/>
      <c r="K155" s="58">
        <f t="shared" si="2"/>
        <v>45133</v>
      </c>
      <c r="L155">
        <f>VLOOKUP(VALUE(B155),Sheet2!E:E,1,0)</f>
        <v>23737</v>
      </c>
      <c r="O155" s="51" t="str">
        <f>"Thanh toán ngày "&amp;TEXT(_xlfn.XLOOKUP(L155,Sheet2!E:E,Sheet2!A:A),"dd/mm/yyyy")&amp;" - Tổng số tiền "&amp;TEXT(_xlfn.XLOOKUP(_xlfn.XLOOKUP(L155,Sheet2!E:E,Sheet2!B:B),Sheet2!M:M,Sheet2!O:O),"#.###")</f>
        <v>Thanh toán ngày 26/07/2023 - Tổng số tiền 50.264.723</v>
      </c>
    </row>
    <row r="156" spans="1:15" ht="26.3" hidden="1" x14ac:dyDescent="0.3">
      <c r="A156" s="4">
        <v>32</v>
      </c>
      <c r="B156" s="5" t="s">
        <v>266</v>
      </c>
      <c r="C156" s="8">
        <v>45042</v>
      </c>
      <c r="D156" s="5" t="s">
        <v>11</v>
      </c>
      <c r="E156" s="5" t="s">
        <v>110</v>
      </c>
      <c r="F156" s="13">
        <v>1699180</v>
      </c>
      <c r="G156" s="13">
        <v>169918</v>
      </c>
      <c r="H156" s="13">
        <v>1869098</v>
      </c>
      <c r="I156" s="6" t="s">
        <v>383</v>
      </c>
      <c r="J156" s="54"/>
      <c r="K156" s="58">
        <f t="shared" si="2"/>
        <v>45133</v>
      </c>
      <c r="L156">
        <f>VLOOKUP(VALUE(B156),Sheet2!E:E,1,0)</f>
        <v>23929</v>
      </c>
      <c r="O156" s="51" t="str">
        <f>"Thanh toán ngày "&amp;TEXT(_xlfn.XLOOKUP(L156,Sheet2!E:E,Sheet2!A:A),"dd/mm/yyyy")&amp;" - Tổng số tiền "&amp;TEXT(_xlfn.XLOOKUP(_xlfn.XLOOKUP(L156,Sheet2!E:E,Sheet2!B:B),Sheet2!M:M,Sheet2!O:O),"#.###")</f>
        <v>Thanh toán ngày 26/07/2023 - Tổng số tiền 50.264.723</v>
      </c>
    </row>
    <row r="157" spans="1:15" ht="26.3" hidden="1" x14ac:dyDescent="0.3">
      <c r="A157" s="4">
        <v>33</v>
      </c>
      <c r="B157" s="5" t="s">
        <v>268</v>
      </c>
      <c r="C157" s="8">
        <v>45042</v>
      </c>
      <c r="D157" s="5" t="s">
        <v>11</v>
      </c>
      <c r="E157" s="5" t="s">
        <v>112</v>
      </c>
      <c r="F157" s="13">
        <v>849590</v>
      </c>
      <c r="G157" s="13">
        <v>84959</v>
      </c>
      <c r="H157" s="13">
        <v>934549</v>
      </c>
      <c r="I157" s="6" t="s">
        <v>383</v>
      </c>
      <c r="J157" s="54"/>
      <c r="K157" s="58">
        <f t="shared" si="2"/>
        <v>45133</v>
      </c>
      <c r="L157">
        <f>VLOOKUP(VALUE(B157),Sheet2!E:E,1,0)</f>
        <v>23931</v>
      </c>
      <c r="O157" s="51" t="str">
        <f>"Thanh toán ngày "&amp;TEXT(_xlfn.XLOOKUP(L157,Sheet2!E:E,Sheet2!A:A),"dd/mm/yyyy")&amp;" - Tổng số tiền "&amp;TEXT(_xlfn.XLOOKUP(_xlfn.XLOOKUP(L157,Sheet2!E:E,Sheet2!B:B),Sheet2!M:M,Sheet2!O:O),"#.###")</f>
        <v>Thanh toán ngày 26/07/2023 - Tổng số tiền 50.264.723</v>
      </c>
    </row>
    <row r="158" spans="1:15" ht="26.3" hidden="1" x14ac:dyDescent="0.3">
      <c r="A158" s="4">
        <v>34</v>
      </c>
      <c r="B158" s="5" t="s">
        <v>269</v>
      </c>
      <c r="C158" s="8">
        <v>45042</v>
      </c>
      <c r="D158" s="5" t="s">
        <v>11</v>
      </c>
      <c r="E158" s="5" t="s">
        <v>140</v>
      </c>
      <c r="F158" s="13">
        <v>1274385</v>
      </c>
      <c r="G158" s="13">
        <v>127439</v>
      </c>
      <c r="H158" s="13">
        <v>1401824</v>
      </c>
      <c r="I158" s="6" t="s">
        <v>383</v>
      </c>
      <c r="J158" s="54"/>
      <c r="K158" s="58">
        <f t="shared" si="2"/>
        <v>45133</v>
      </c>
      <c r="L158">
        <f>VLOOKUP(VALUE(B158),Sheet2!E:E,1,0)</f>
        <v>24152</v>
      </c>
      <c r="O158" s="51" t="str">
        <f>"Thanh toán ngày "&amp;TEXT(_xlfn.XLOOKUP(L158,Sheet2!E:E,Sheet2!A:A),"dd/mm/yyyy")&amp;" - Tổng số tiền "&amp;TEXT(_xlfn.XLOOKUP(_xlfn.XLOOKUP(L158,Sheet2!E:E,Sheet2!B:B),Sheet2!M:M,Sheet2!O:O),"#.###")</f>
        <v>Thanh toán ngày 26/07/2023 - Tổng số tiền 50.264.723</v>
      </c>
    </row>
    <row r="159" spans="1:15" ht="26.3" hidden="1" x14ac:dyDescent="0.3">
      <c r="A159" s="4">
        <v>35</v>
      </c>
      <c r="B159" s="5" t="s">
        <v>270</v>
      </c>
      <c r="C159" s="8">
        <v>45044</v>
      </c>
      <c r="D159" s="5" t="s">
        <v>11</v>
      </c>
      <c r="E159" s="5" t="s">
        <v>129</v>
      </c>
      <c r="F159" s="13">
        <v>683930</v>
      </c>
      <c r="G159" s="13">
        <v>68393</v>
      </c>
      <c r="H159" s="13">
        <v>752323</v>
      </c>
      <c r="I159" s="6" t="s">
        <v>383</v>
      </c>
      <c r="J159" s="54"/>
      <c r="K159" s="58">
        <f t="shared" si="2"/>
        <v>45133</v>
      </c>
      <c r="L159">
        <f>VLOOKUP(VALUE(B159),Sheet2!E:E,1,0)</f>
        <v>25236</v>
      </c>
      <c r="O159" s="51" t="str">
        <f>"Thanh toán ngày "&amp;TEXT(_xlfn.XLOOKUP(L159,Sheet2!E:E,Sheet2!A:A),"dd/mm/yyyy")&amp;" - Tổng số tiền "&amp;TEXT(_xlfn.XLOOKUP(_xlfn.XLOOKUP(L159,Sheet2!E:E,Sheet2!B:B),Sheet2!M:M,Sheet2!O:O),"#.###")</f>
        <v>Thanh toán ngày 26/07/2023 - Tổng số tiền 50.264.723</v>
      </c>
    </row>
    <row r="160" spans="1:15" ht="26.3" hidden="1" x14ac:dyDescent="0.3">
      <c r="A160" s="4">
        <v>36</v>
      </c>
      <c r="B160" s="5" t="s">
        <v>272</v>
      </c>
      <c r="C160" s="8">
        <v>45044</v>
      </c>
      <c r="D160" s="5" t="s">
        <v>17</v>
      </c>
      <c r="E160" s="5" t="s">
        <v>122</v>
      </c>
      <c r="F160" s="13">
        <v>849590</v>
      </c>
      <c r="G160" s="13">
        <v>84959</v>
      </c>
      <c r="H160" s="13">
        <v>934549</v>
      </c>
      <c r="I160" s="6" t="s">
        <v>383</v>
      </c>
      <c r="J160" s="54"/>
      <c r="K160" s="58">
        <f t="shared" si="2"/>
        <v>45133</v>
      </c>
      <c r="L160">
        <f>VLOOKUP(VALUE(B160),Sheet2!E:E,1,0)</f>
        <v>25240</v>
      </c>
      <c r="O160" s="51" t="str">
        <f>"Thanh toán ngày "&amp;TEXT(_xlfn.XLOOKUP(L160,Sheet2!E:E,Sheet2!A:A),"dd/mm/yyyy")&amp;" - Tổng số tiền "&amp;TEXT(_xlfn.XLOOKUP(_xlfn.XLOOKUP(L160,Sheet2!E:E,Sheet2!B:B),Sheet2!M:M,Sheet2!O:O),"#.###")</f>
        <v>Thanh toán ngày 26/07/2023 - Tổng số tiền 50.264.723</v>
      </c>
    </row>
    <row r="161" spans="1:15" ht="26.3" hidden="1" x14ac:dyDescent="0.3">
      <c r="A161" s="4">
        <v>37</v>
      </c>
      <c r="B161" s="5" t="s">
        <v>273</v>
      </c>
      <c r="C161" s="8">
        <v>45056</v>
      </c>
      <c r="D161" s="5" t="s">
        <v>11</v>
      </c>
      <c r="E161" s="5" t="s">
        <v>151</v>
      </c>
      <c r="F161" s="13">
        <v>667512</v>
      </c>
      <c r="G161" s="13">
        <v>66751</v>
      </c>
      <c r="H161" s="13">
        <v>734263</v>
      </c>
      <c r="I161" s="6" t="s">
        <v>608</v>
      </c>
      <c r="J161" s="54"/>
      <c r="K161" s="58">
        <f t="shared" si="2"/>
        <v>45184</v>
      </c>
      <c r="L161">
        <f>VLOOKUP(VALUE(B161),Sheet2!E:E,1,0)</f>
        <v>26053</v>
      </c>
      <c r="O161" s="51" t="str">
        <f>"Thanh toán ngày "&amp;TEXT(_xlfn.XLOOKUP(L161,Sheet2!E:E,Sheet2!A:A),"dd/mm/yyyy")&amp;" - Tổng số tiền "&amp;TEXT(_xlfn.XLOOKUP(_xlfn.XLOOKUP(L161,Sheet2!E:E,Sheet2!B:B),Sheet2!M:M,Sheet2!O:O),"#.###")</f>
        <v>Thanh toán ngày 15/09/2023 - Tổng số tiền 9.684.548</v>
      </c>
    </row>
    <row r="162" spans="1:15" ht="26.3" hidden="1" x14ac:dyDescent="0.3">
      <c r="A162" s="4">
        <v>38</v>
      </c>
      <c r="B162" s="5" t="s">
        <v>275</v>
      </c>
      <c r="C162" s="8">
        <v>45057</v>
      </c>
      <c r="D162" s="5" t="s">
        <v>11</v>
      </c>
      <c r="E162" s="5" t="s">
        <v>110</v>
      </c>
      <c r="F162" s="13">
        <v>911060</v>
      </c>
      <c r="G162" s="13">
        <v>91106</v>
      </c>
      <c r="H162" s="13">
        <v>1002166</v>
      </c>
      <c r="I162" s="6" t="s">
        <v>608</v>
      </c>
      <c r="J162" s="54"/>
      <c r="K162" s="58">
        <f t="shared" si="2"/>
        <v>45184</v>
      </c>
      <c r="L162">
        <f>VLOOKUP(VALUE(B162),Sheet2!E:E,1,0)</f>
        <v>27996</v>
      </c>
      <c r="O162" s="51" t="str">
        <f>"Thanh toán ngày "&amp;TEXT(_xlfn.XLOOKUP(L162,Sheet2!E:E,Sheet2!A:A),"dd/mm/yyyy")&amp;" - Tổng số tiền "&amp;TEXT(_xlfn.XLOOKUP(_xlfn.XLOOKUP(L162,Sheet2!E:E,Sheet2!B:B),Sheet2!M:M,Sheet2!O:O),"#.###")</f>
        <v>Thanh toán ngày 15/09/2023 - Tổng số tiền 9.684.548</v>
      </c>
    </row>
    <row r="163" spans="1:15" ht="26.3" hidden="1" x14ac:dyDescent="0.3">
      <c r="A163" s="4">
        <v>39</v>
      </c>
      <c r="B163" s="9" t="s">
        <v>277</v>
      </c>
      <c r="C163" s="8">
        <v>45057</v>
      </c>
      <c r="D163" s="5" t="s">
        <v>11</v>
      </c>
      <c r="E163" s="5" t="s">
        <v>145</v>
      </c>
      <c r="F163" s="13">
        <v>696744</v>
      </c>
      <c r="G163" s="13">
        <v>69674</v>
      </c>
      <c r="H163" s="13">
        <v>766418</v>
      </c>
      <c r="I163" s="6" t="s">
        <v>608</v>
      </c>
      <c r="J163" s="54"/>
      <c r="K163" s="58">
        <f t="shared" si="2"/>
        <v>45184</v>
      </c>
      <c r="L163">
        <f>VLOOKUP(VALUE(B163),Sheet2!E:E,1,0)</f>
        <v>28059</v>
      </c>
      <c r="O163" s="51" t="str">
        <f>"Thanh toán ngày "&amp;TEXT(_xlfn.XLOOKUP(L163,Sheet2!E:E,Sheet2!A:A),"dd/mm/yyyy")&amp;" - Tổng số tiền "&amp;TEXT(_xlfn.XLOOKUP(_xlfn.XLOOKUP(L163,Sheet2!E:E,Sheet2!B:B),Sheet2!M:M,Sheet2!O:O),"#.###")</f>
        <v>Thanh toán ngày 15/09/2023 - Tổng số tiền 9.684.548</v>
      </c>
    </row>
    <row r="164" spans="1:15" ht="26.3" hidden="1" x14ac:dyDescent="0.3">
      <c r="A164" s="4">
        <v>40</v>
      </c>
      <c r="B164" s="5" t="s">
        <v>278</v>
      </c>
      <c r="C164" s="8">
        <v>45058</v>
      </c>
      <c r="D164" s="5" t="s">
        <v>11</v>
      </c>
      <c r="E164" s="5" t="s">
        <v>125</v>
      </c>
      <c r="F164" s="13">
        <v>817620</v>
      </c>
      <c r="G164" s="13">
        <v>81762</v>
      </c>
      <c r="H164" s="13">
        <v>899382</v>
      </c>
      <c r="I164" s="6" t="s">
        <v>608</v>
      </c>
      <c r="J164" s="54"/>
      <c r="K164" s="58">
        <f t="shared" si="2"/>
        <v>45184</v>
      </c>
      <c r="L164">
        <f>VLOOKUP(VALUE(B164),Sheet2!E:E,1,0)</f>
        <v>28166</v>
      </c>
      <c r="O164" s="51" t="str">
        <f>"Thanh toán ngày "&amp;TEXT(_xlfn.XLOOKUP(L164,Sheet2!E:E,Sheet2!A:A),"dd/mm/yyyy")&amp;" - Tổng số tiền "&amp;TEXT(_xlfn.XLOOKUP(_xlfn.XLOOKUP(L164,Sheet2!E:E,Sheet2!B:B),Sheet2!M:M,Sheet2!O:O),"#.###")</f>
        <v>Thanh toán ngày 15/09/2023 - Tổng số tiền 9.684.548</v>
      </c>
    </row>
    <row r="165" spans="1:15" ht="26.3" hidden="1" x14ac:dyDescent="0.3">
      <c r="A165" s="4">
        <v>41</v>
      </c>
      <c r="B165" s="5" t="s">
        <v>280</v>
      </c>
      <c r="C165" s="8">
        <v>45058</v>
      </c>
      <c r="D165" s="5" t="s">
        <v>11</v>
      </c>
      <c r="E165" s="5" t="s">
        <v>108</v>
      </c>
      <c r="F165" s="13">
        <v>1164436</v>
      </c>
      <c r="G165" s="13">
        <v>116444</v>
      </c>
      <c r="H165" s="13">
        <v>1280880</v>
      </c>
      <c r="I165" s="6" t="s">
        <v>608</v>
      </c>
      <c r="J165" s="54"/>
      <c r="K165" s="58">
        <f t="shared" si="2"/>
        <v>45184</v>
      </c>
      <c r="L165">
        <f>VLOOKUP(VALUE(B165),Sheet2!E:E,1,0)</f>
        <v>28205</v>
      </c>
      <c r="O165" s="51" t="str">
        <f>"Thanh toán ngày "&amp;TEXT(_xlfn.XLOOKUP(L165,Sheet2!E:E,Sheet2!A:A),"dd/mm/yyyy")&amp;" - Tổng số tiền "&amp;TEXT(_xlfn.XLOOKUP(_xlfn.XLOOKUP(L165,Sheet2!E:E,Sheet2!B:B),Sheet2!M:M,Sheet2!O:O),"#.###")</f>
        <v>Thanh toán ngày 15/09/2023 - Tổng số tiền 9.684.548</v>
      </c>
    </row>
    <row r="166" spans="1:15" ht="26.3" hidden="1" x14ac:dyDescent="0.3">
      <c r="A166" s="4">
        <v>42</v>
      </c>
      <c r="B166" s="5" t="s">
        <v>281</v>
      </c>
      <c r="C166" s="8">
        <v>45061</v>
      </c>
      <c r="D166" s="5" t="s">
        <v>11</v>
      </c>
      <c r="E166" s="5" t="s">
        <v>151</v>
      </c>
      <c r="F166" s="13">
        <v>1206498</v>
      </c>
      <c r="G166" s="13">
        <v>120650</v>
      </c>
      <c r="H166" s="13">
        <v>1327148</v>
      </c>
      <c r="I166" s="6" t="s">
        <v>608</v>
      </c>
      <c r="J166" s="54"/>
      <c r="K166" s="58">
        <f t="shared" si="2"/>
        <v>45184</v>
      </c>
      <c r="L166">
        <f>VLOOKUP(VALUE(B166),Sheet2!E:E,1,0)</f>
        <v>28344</v>
      </c>
      <c r="O166" s="51" t="str">
        <f>"Thanh toán ngày "&amp;TEXT(_xlfn.XLOOKUP(L166,Sheet2!E:E,Sheet2!A:A),"dd/mm/yyyy")&amp;" - Tổng số tiền "&amp;TEXT(_xlfn.XLOOKUP(_xlfn.XLOOKUP(L166,Sheet2!E:E,Sheet2!B:B),Sheet2!M:M,Sheet2!O:O),"#.###")</f>
        <v>Thanh toán ngày 15/09/2023 - Tổng số tiền 9.684.548</v>
      </c>
    </row>
    <row r="167" spans="1:15" ht="26.3" hidden="1" x14ac:dyDescent="0.3">
      <c r="A167" s="4">
        <v>43</v>
      </c>
      <c r="B167" s="5" t="s">
        <v>283</v>
      </c>
      <c r="C167" s="8">
        <v>45064</v>
      </c>
      <c r="D167" s="5" t="s">
        <v>11</v>
      </c>
      <c r="E167" s="5" t="s">
        <v>129</v>
      </c>
      <c r="F167" s="13">
        <v>598108</v>
      </c>
      <c r="G167" s="13">
        <v>59811</v>
      </c>
      <c r="H167" s="13">
        <v>657919</v>
      </c>
      <c r="I167" s="6" t="s">
        <v>608</v>
      </c>
      <c r="J167" s="54"/>
      <c r="K167" s="58">
        <f t="shared" si="2"/>
        <v>45184</v>
      </c>
      <c r="L167">
        <f>VLOOKUP(VALUE(B167),Sheet2!E:E,1,0)</f>
        <v>29676</v>
      </c>
      <c r="O167" s="51" t="str">
        <f>"Thanh toán ngày "&amp;TEXT(_xlfn.XLOOKUP(L167,Sheet2!E:E,Sheet2!A:A),"dd/mm/yyyy")&amp;" - Tổng số tiền "&amp;TEXT(_xlfn.XLOOKUP(_xlfn.XLOOKUP(L167,Sheet2!E:E,Sheet2!B:B),Sheet2!M:M,Sheet2!O:O),"#.###")</f>
        <v>Thanh toán ngày 15/09/2023 - Tổng số tiền 9.684.548</v>
      </c>
    </row>
    <row r="168" spans="1:15" ht="26.3" hidden="1" x14ac:dyDescent="0.3">
      <c r="A168" s="4">
        <v>44</v>
      </c>
      <c r="B168" s="5" t="s">
        <v>285</v>
      </c>
      <c r="C168" s="8">
        <v>45065</v>
      </c>
      <c r="D168" s="5" t="s">
        <v>11</v>
      </c>
      <c r="E168" s="5" t="s">
        <v>112</v>
      </c>
      <c r="F168" s="13">
        <v>1276505</v>
      </c>
      <c r="G168" s="13">
        <v>127651</v>
      </c>
      <c r="H168" s="13">
        <v>1404156</v>
      </c>
      <c r="I168" s="6" t="s">
        <v>608</v>
      </c>
      <c r="J168" s="54"/>
      <c r="K168" s="58">
        <f t="shared" si="2"/>
        <v>45184</v>
      </c>
      <c r="L168">
        <f>VLOOKUP(VALUE(B168),Sheet2!E:E,1,0)</f>
        <v>29747</v>
      </c>
      <c r="O168" s="51" t="str">
        <f>"Thanh toán ngày "&amp;TEXT(_xlfn.XLOOKUP(L168,Sheet2!E:E,Sheet2!A:A),"dd/mm/yyyy")&amp;" - Tổng số tiền "&amp;TEXT(_xlfn.XLOOKUP(_xlfn.XLOOKUP(L168,Sheet2!E:E,Sheet2!B:B),Sheet2!M:M,Sheet2!O:O),"#.###")</f>
        <v>Thanh toán ngày 15/09/2023 - Tổng số tiền 9.684.548</v>
      </c>
    </row>
    <row r="169" spans="1:15" hidden="1" x14ac:dyDescent="0.3">
      <c r="A169" s="28">
        <v>45</v>
      </c>
      <c r="B169" s="29" t="s">
        <v>287</v>
      </c>
      <c r="C169" s="30">
        <v>45066</v>
      </c>
      <c r="D169" s="29" t="s">
        <v>152</v>
      </c>
      <c r="E169" s="29"/>
      <c r="F169" s="31">
        <v>-462616</v>
      </c>
      <c r="G169" s="31">
        <v>-46262</v>
      </c>
      <c r="H169" s="31">
        <v>-508878</v>
      </c>
      <c r="I169" s="33" t="s">
        <v>608</v>
      </c>
      <c r="J169" s="54"/>
      <c r="K169" s="58">
        <f t="shared" si="2"/>
        <v>45184</v>
      </c>
      <c r="L169" t="e">
        <f>VLOOKUP(VALUE(B169),Sheet2!E:E,1,0)</f>
        <v>#N/A</v>
      </c>
      <c r="O169" s="51" t="e">
        <f>"Thanh toán ngày "&amp;TEXT(_xlfn.XLOOKUP(L169,Sheet2!E:E,Sheet2!A:A),"dd/mm/yyyy")&amp;" - Tổng số tiền "&amp;TEXT(_xlfn.XLOOKUP(_xlfn.XLOOKUP(L169,Sheet2!E:E,Sheet2!B:B),Sheet2!M:M,Sheet2!O:O),"#.###")</f>
        <v>#N/A</v>
      </c>
    </row>
    <row r="170" spans="1:15" ht="26.3" hidden="1" x14ac:dyDescent="0.3">
      <c r="A170" s="4">
        <v>46</v>
      </c>
      <c r="B170" s="5" t="s">
        <v>288</v>
      </c>
      <c r="C170" s="8">
        <v>45070</v>
      </c>
      <c r="D170" s="5" t="s">
        <v>11</v>
      </c>
      <c r="E170" s="5" t="s">
        <v>134</v>
      </c>
      <c r="F170" s="13">
        <v>1028944</v>
      </c>
      <c r="G170" s="13">
        <v>102895</v>
      </c>
      <c r="H170" s="13">
        <v>1131839</v>
      </c>
      <c r="I170" s="6" t="s">
        <v>608</v>
      </c>
      <c r="J170" s="54"/>
      <c r="K170" s="58">
        <f t="shared" si="2"/>
        <v>45184</v>
      </c>
      <c r="L170">
        <f>VLOOKUP(VALUE(B170),Sheet2!E:E,1,0)</f>
        <v>30071</v>
      </c>
      <c r="O170" s="51" t="str">
        <f>"Thanh toán ngày "&amp;TEXT(_xlfn.XLOOKUP(L170,Sheet2!E:E,Sheet2!A:A),"dd/mm/yyyy")&amp;" - Tổng số tiền "&amp;TEXT(_xlfn.XLOOKUP(_xlfn.XLOOKUP(L170,Sheet2!E:E,Sheet2!B:B),Sheet2!M:M,Sheet2!O:O),"#.###")</f>
        <v>Thanh toán ngày 15/09/2023 - Tổng số tiền 9.684.548</v>
      </c>
    </row>
    <row r="171" spans="1:15" ht="26.3" hidden="1" x14ac:dyDescent="0.3">
      <c r="A171" s="4">
        <v>47</v>
      </c>
      <c r="B171" s="5" t="s">
        <v>290</v>
      </c>
      <c r="C171" s="8">
        <v>45071</v>
      </c>
      <c r="D171" s="5" t="s">
        <v>11</v>
      </c>
      <c r="E171" s="5" t="s">
        <v>116</v>
      </c>
      <c r="F171" s="13">
        <v>1612880</v>
      </c>
      <c r="G171" s="13">
        <v>161288</v>
      </c>
      <c r="H171" s="13">
        <v>1774168</v>
      </c>
      <c r="I171" s="6" t="s">
        <v>608</v>
      </c>
      <c r="J171" s="54"/>
      <c r="K171" s="58">
        <f t="shared" si="2"/>
        <v>45184</v>
      </c>
      <c r="L171">
        <f>VLOOKUP(VALUE(B171),Sheet2!E:E,1,0)</f>
        <v>30959</v>
      </c>
      <c r="O171" s="51" t="str">
        <f>"Thanh toán ngày "&amp;TEXT(_xlfn.XLOOKUP(L171,Sheet2!E:E,Sheet2!A:A),"dd/mm/yyyy")&amp;" - Tổng số tiền "&amp;TEXT(_xlfn.XLOOKUP(_xlfn.XLOOKUP(L171,Sheet2!E:E,Sheet2!B:B),Sheet2!M:M,Sheet2!O:O),"#.###")</f>
        <v>Thanh toán ngày 15/09/2023 - Tổng số tiền 9.684.548</v>
      </c>
    </row>
    <row r="172" spans="1:15" ht="26.3" hidden="1" x14ac:dyDescent="0.3">
      <c r="A172" s="28"/>
      <c r="B172" s="34" t="s">
        <v>173</v>
      </c>
      <c r="C172" s="30">
        <v>44981</v>
      </c>
      <c r="D172" s="29" t="s">
        <v>174</v>
      </c>
      <c r="E172" s="29"/>
      <c r="F172" s="31">
        <v>-31258861</v>
      </c>
      <c r="G172" s="31">
        <f>F172*0.1</f>
        <v>-3125886.1</v>
      </c>
      <c r="H172" s="31">
        <f>F172+G172</f>
        <v>-34384747.100000001</v>
      </c>
      <c r="I172" s="33" t="s">
        <v>384</v>
      </c>
      <c r="J172" s="54"/>
      <c r="K172" s="58" t="str">
        <f t="shared" si="2"/>
        <v/>
      </c>
      <c r="L172" t="e">
        <f>VLOOKUP(VALUE(B172),Sheet2!E:E,1,0)</f>
        <v>#N/A</v>
      </c>
      <c r="O172" s="51" t="e">
        <f>"Thanh toán ngày "&amp;TEXT(_xlfn.XLOOKUP(L172,Sheet2!E:E,Sheet2!A:A),"dd/mm/yyyy")&amp;" - Tổng số tiền "&amp;TEXT(_xlfn.XLOOKUP(_xlfn.XLOOKUP(L172,Sheet2!E:E,Sheet2!B:B),Sheet2!M:M,Sheet2!O:O),"#.###")</f>
        <v>#N/A</v>
      </c>
    </row>
    <row r="173" spans="1:15" ht="26.3" hidden="1" x14ac:dyDescent="0.3">
      <c r="A173" s="4">
        <v>49</v>
      </c>
      <c r="B173" s="5" t="s">
        <v>292</v>
      </c>
      <c r="C173" s="8">
        <v>45073</v>
      </c>
      <c r="D173" s="5" t="s">
        <v>11</v>
      </c>
      <c r="E173" s="5" t="s">
        <v>125</v>
      </c>
      <c r="F173" s="13">
        <v>806440</v>
      </c>
      <c r="G173" s="13">
        <v>80644</v>
      </c>
      <c r="H173" s="13">
        <v>887084</v>
      </c>
      <c r="I173" s="6" t="s">
        <v>608</v>
      </c>
      <c r="J173" s="54"/>
      <c r="K173" s="58">
        <f t="shared" si="2"/>
        <v>45184</v>
      </c>
      <c r="L173">
        <f>VLOOKUP(VALUE(B173),Sheet2!E:E,1,0)</f>
        <v>31420</v>
      </c>
      <c r="O173" s="51" t="str">
        <f>"Thanh toán ngày "&amp;TEXT(_xlfn.XLOOKUP(L173,Sheet2!E:E,Sheet2!A:A),"dd/mm/yyyy")&amp;" - Tổng số tiền "&amp;TEXT(_xlfn.XLOOKUP(_xlfn.XLOOKUP(L173,Sheet2!E:E,Sheet2!B:B),Sheet2!M:M,Sheet2!O:O),"#.###")</f>
        <v>Thanh toán ngày 15/09/2023 - Tổng số tiền 9.684.548</v>
      </c>
    </row>
    <row r="174" spans="1:15" ht="26.3" hidden="1" x14ac:dyDescent="0.3">
      <c r="A174" s="4">
        <v>50</v>
      </c>
      <c r="B174" s="5" t="s">
        <v>294</v>
      </c>
      <c r="C174" s="8">
        <v>45075</v>
      </c>
      <c r="D174" s="5" t="s">
        <v>11</v>
      </c>
      <c r="E174" s="5" t="s">
        <v>125</v>
      </c>
      <c r="F174" s="13">
        <v>999520</v>
      </c>
      <c r="G174" s="13">
        <v>99952</v>
      </c>
      <c r="H174" s="13">
        <v>1099472</v>
      </c>
      <c r="I174" s="6" t="s">
        <v>608</v>
      </c>
      <c r="J174" s="54"/>
      <c r="K174" s="58">
        <f t="shared" si="2"/>
        <v>45184</v>
      </c>
      <c r="L174">
        <f>VLOOKUP(VALUE(B174),Sheet2!E:E,1,0)</f>
        <v>31518</v>
      </c>
      <c r="O174" s="51" t="str">
        <f>"Thanh toán ngày "&amp;TEXT(_xlfn.XLOOKUP(L174,Sheet2!E:E,Sheet2!A:A),"dd/mm/yyyy")&amp;" - Tổng số tiền "&amp;TEXT(_xlfn.XLOOKUP(_xlfn.XLOOKUP(L174,Sheet2!E:E,Sheet2!B:B),Sheet2!M:M,Sheet2!O:O),"#.###")</f>
        <v>Thanh toán ngày 15/11/2022 - Tổng số tiền 55.080.824</v>
      </c>
    </row>
    <row r="175" spans="1:15" hidden="1" x14ac:dyDescent="0.3">
      <c r="A175" s="28">
        <v>51</v>
      </c>
      <c r="B175" s="29" t="s">
        <v>296</v>
      </c>
      <c r="C175" s="30">
        <v>45075</v>
      </c>
      <c r="D175" s="29" t="s">
        <v>152</v>
      </c>
      <c r="E175" s="29"/>
      <c r="F175" s="31">
        <v>-1925563</v>
      </c>
      <c r="G175" s="31">
        <v>-192556</v>
      </c>
      <c r="H175" s="31">
        <v>-2118119</v>
      </c>
      <c r="I175" s="33" t="s">
        <v>608</v>
      </c>
      <c r="J175" s="54"/>
      <c r="K175" s="58">
        <f t="shared" si="2"/>
        <v>45184</v>
      </c>
      <c r="L175" t="e">
        <f>VLOOKUP(VALUE(B175),Sheet2!E:E,1,0)</f>
        <v>#N/A</v>
      </c>
      <c r="O175" s="51" t="e">
        <f>"Thanh toán ngày "&amp;TEXT(_xlfn.XLOOKUP(L175,Sheet2!E:E,Sheet2!A:A),"dd/mm/yyyy")&amp;" - Tổng số tiền "&amp;TEXT(_xlfn.XLOOKUP(_xlfn.XLOOKUP(L175,Sheet2!E:E,Sheet2!B:B),Sheet2!M:M,Sheet2!O:O),"#.###")</f>
        <v>#N/A</v>
      </c>
    </row>
    <row r="176" spans="1:15" hidden="1" x14ac:dyDescent="0.3">
      <c r="A176" s="28">
        <v>52</v>
      </c>
      <c r="B176" s="29" t="s">
        <v>297</v>
      </c>
      <c r="C176" s="30">
        <v>45077</v>
      </c>
      <c r="D176" s="29" t="s">
        <v>152</v>
      </c>
      <c r="E176" s="29"/>
      <c r="F176" s="31">
        <v>-376052</v>
      </c>
      <c r="G176" s="31">
        <v>-37605</v>
      </c>
      <c r="H176" s="31">
        <v>-413657</v>
      </c>
      <c r="I176" s="33" t="s">
        <v>608</v>
      </c>
      <c r="J176" s="54"/>
      <c r="K176" s="58">
        <f t="shared" si="2"/>
        <v>45184</v>
      </c>
      <c r="L176" t="e">
        <f>VLOOKUP(VALUE(B176),Sheet2!E:E,1,0)</f>
        <v>#N/A</v>
      </c>
      <c r="O176" s="51" t="e">
        <f>"Thanh toán ngày "&amp;TEXT(_xlfn.XLOOKUP(L176,Sheet2!E:E,Sheet2!A:A),"dd/mm/yyyy")&amp;" - Tổng số tiền "&amp;TEXT(_xlfn.XLOOKUP(_xlfn.XLOOKUP(L176,Sheet2!E:E,Sheet2!B:B),Sheet2!M:M,Sheet2!O:O),"#.###")</f>
        <v>#N/A</v>
      </c>
    </row>
    <row r="177" spans="1:15" hidden="1" x14ac:dyDescent="0.3">
      <c r="A177" s="28">
        <v>53</v>
      </c>
      <c r="B177" s="29" t="s">
        <v>298</v>
      </c>
      <c r="C177" s="30">
        <v>45077</v>
      </c>
      <c r="D177" s="29" t="s">
        <v>152</v>
      </c>
      <c r="E177" s="29"/>
      <c r="F177" s="31">
        <v>-217902</v>
      </c>
      <c r="G177" s="31">
        <v>-21790</v>
      </c>
      <c r="H177" s="31">
        <v>-239692</v>
      </c>
      <c r="I177" s="33" t="s">
        <v>608</v>
      </c>
      <c r="J177" s="54"/>
      <c r="K177" s="58">
        <f t="shared" si="2"/>
        <v>45184</v>
      </c>
      <c r="L177" t="e">
        <f>VLOOKUP(VALUE(B177),Sheet2!E:E,1,0)</f>
        <v>#N/A</v>
      </c>
      <c r="O177" s="51" t="e">
        <f>"Thanh toán ngày "&amp;TEXT(_xlfn.XLOOKUP(L177,Sheet2!E:E,Sheet2!A:A),"dd/mm/yyyy")&amp;" - Tổng số tiền "&amp;TEXT(_xlfn.XLOOKUP(_xlfn.XLOOKUP(L177,Sheet2!E:E,Sheet2!B:B),Sheet2!M:M,Sheet2!O:O),"#.###")</f>
        <v>#N/A</v>
      </c>
    </row>
    <row r="178" spans="1:15" ht="26.3" hidden="1" x14ac:dyDescent="0.3">
      <c r="A178" s="4">
        <v>54</v>
      </c>
      <c r="B178" s="5" t="s">
        <v>299</v>
      </c>
      <c r="C178" s="8">
        <v>45080</v>
      </c>
      <c r="D178" s="5" t="s">
        <v>11</v>
      </c>
      <c r="E178" s="5" t="s">
        <v>151</v>
      </c>
      <c r="F178" s="13">
        <v>570840</v>
      </c>
      <c r="G178" s="13">
        <v>57084</v>
      </c>
      <c r="H178" s="13">
        <v>627924</v>
      </c>
      <c r="I178" s="6" t="s">
        <v>615</v>
      </c>
      <c r="J178" s="54"/>
      <c r="K178" s="58">
        <f t="shared" si="2"/>
        <v>45190</v>
      </c>
      <c r="L178">
        <f>VLOOKUP(VALUE(B178),Sheet2!E:E,1,0)</f>
        <v>32997</v>
      </c>
      <c r="M178" s="6"/>
      <c r="O178" s="51" t="str">
        <f>"Thanh toán ngày "&amp;TEXT(_xlfn.XLOOKUP(L178,Sheet2!E:E,Sheet2!A:A),"dd/mm/yyyy")&amp;" - Tổng số tiền "&amp;TEXT(_xlfn.XLOOKUP(_xlfn.XLOOKUP(L178,Sheet2!E:E,Sheet2!B:B),Sheet2!M:M,Sheet2!O:O),"#.###")</f>
        <v>Thanh toán ngày 21/09/2023 - Tổng số tiền 18.042.178</v>
      </c>
    </row>
    <row r="179" spans="1:15" ht="26.3" hidden="1" x14ac:dyDescent="0.3">
      <c r="A179" s="4">
        <v>55</v>
      </c>
      <c r="B179" s="5" t="s">
        <v>301</v>
      </c>
      <c r="C179" s="8">
        <v>45082</v>
      </c>
      <c r="D179" s="5" t="s">
        <v>11</v>
      </c>
      <c r="E179" s="5" t="s">
        <v>110</v>
      </c>
      <c r="F179" s="13">
        <v>660880</v>
      </c>
      <c r="G179" s="13">
        <v>66088</v>
      </c>
      <c r="H179" s="13">
        <v>726968</v>
      </c>
      <c r="I179" s="6" t="s">
        <v>615</v>
      </c>
      <c r="J179" s="54"/>
      <c r="K179" s="58">
        <f t="shared" si="2"/>
        <v>45190</v>
      </c>
      <c r="L179">
        <f>VLOOKUP(VALUE(B179),Sheet2!E:E,1,0)</f>
        <v>33065</v>
      </c>
      <c r="O179" s="51" t="str">
        <f>"Thanh toán ngày "&amp;TEXT(_xlfn.XLOOKUP(L179,Sheet2!E:E,Sheet2!A:A),"dd/mm/yyyy")&amp;" - Tổng số tiền "&amp;TEXT(_xlfn.XLOOKUP(_xlfn.XLOOKUP(L179,Sheet2!E:E,Sheet2!B:B),Sheet2!M:M,Sheet2!O:O),"#.###")</f>
        <v>Thanh toán ngày 21/09/2023 - Tổng số tiền 18.042.178</v>
      </c>
    </row>
    <row r="180" spans="1:15" ht="26.3" hidden="1" x14ac:dyDescent="0.3">
      <c r="A180" s="4">
        <v>56</v>
      </c>
      <c r="B180" s="5" t="s">
        <v>303</v>
      </c>
      <c r="C180" s="8">
        <v>45082</v>
      </c>
      <c r="D180" s="5" t="s">
        <v>11</v>
      </c>
      <c r="E180" s="5" t="s">
        <v>127</v>
      </c>
      <c r="F180" s="13">
        <v>1951809</v>
      </c>
      <c r="G180" s="13">
        <v>195181</v>
      </c>
      <c r="H180" s="13">
        <v>2146990</v>
      </c>
      <c r="I180" s="6" t="s">
        <v>615</v>
      </c>
      <c r="J180" s="54"/>
      <c r="K180" s="58">
        <f t="shared" si="2"/>
        <v>45190</v>
      </c>
      <c r="L180">
        <f>VLOOKUP(VALUE(B180),Sheet2!E:E,1,0)</f>
        <v>33086</v>
      </c>
      <c r="O180" s="51" t="str">
        <f>"Thanh toán ngày "&amp;TEXT(_xlfn.XLOOKUP(L180,Sheet2!E:E,Sheet2!A:A),"dd/mm/yyyy")&amp;" - Tổng số tiền "&amp;TEXT(_xlfn.XLOOKUP(_xlfn.XLOOKUP(L180,Sheet2!E:E,Sheet2!B:B),Sheet2!M:M,Sheet2!O:O),"#.###")</f>
        <v>Thanh toán ngày 21/09/2023 - Tổng số tiền 18.042.178</v>
      </c>
    </row>
    <row r="181" spans="1:15" ht="26.3" hidden="1" x14ac:dyDescent="0.3">
      <c r="A181" s="4">
        <v>57</v>
      </c>
      <c r="B181" s="5" t="s">
        <v>304</v>
      </c>
      <c r="C181" s="8">
        <v>45083</v>
      </c>
      <c r="D181" s="5" t="s">
        <v>11</v>
      </c>
      <c r="E181" s="5" t="s">
        <v>108</v>
      </c>
      <c r="F181" s="13">
        <v>1215872</v>
      </c>
      <c r="G181" s="13">
        <v>121587</v>
      </c>
      <c r="H181" s="13">
        <v>1337459</v>
      </c>
      <c r="I181" s="6" t="s">
        <v>615</v>
      </c>
      <c r="J181" s="54"/>
      <c r="K181" s="58">
        <f t="shared" si="2"/>
        <v>45190</v>
      </c>
      <c r="L181">
        <f>VLOOKUP(VALUE(B181),Sheet2!E:E,1,0)</f>
        <v>33235</v>
      </c>
      <c r="O181" s="51" t="str">
        <f>"Thanh toán ngày "&amp;TEXT(_xlfn.XLOOKUP(L181,Sheet2!E:E,Sheet2!A:A),"dd/mm/yyyy")&amp;" - Tổng số tiền "&amp;TEXT(_xlfn.XLOOKUP(_xlfn.XLOOKUP(L181,Sheet2!E:E,Sheet2!B:B),Sheet2!M:M,Sheet2!O:O),"#.###")</f>
        <v>Thanh toán ngày 21/09/2023 - Tổng số tiền 18.042.178</v>
      </c>
    </row>
    <row r="182" spans="1:15" ht="26.3" hidden="1" x14ac:dyDescent="0.3">
      <c r="A182" s="4">
        <v>58</v>
      </c>
      <c r="B182" s="5" t="s">
        <v>306</v>
      </c>
      <c r="C182" s="8">
        <v>45083</v>
      </c>
      <c r="D182" s="5" t="s">
        <v>11</v>
      </c>
      <c r="E182" s="5" t="s">
        <v>134</v>
      </c>
      <c r="F182" s="13">
        <v>528704</v>
      </c>
      <c r="G182" s="13">
        <v>52870</v>
      </c>
      <c r="H182" s="13">
        <v>581574</v>
      </c>
      <c r="I182" s="6" t="s">
        <v>615</v>
      </c>
      <c r="J182" s="54"/>
      <c r="K182" s="58">
        <f t="shared" si="2"/>
        <v>45190</v>
      </c>
      <c r="L182">
        <f>VLOOKUP(VALUE(B182),Sheet2!E:E,1,0)</f>
        <v>33236</v>
      </c>
      <c r="O182" s="51" t="str">
        <f>"Thanh toán ngày "&amp;TEXT(_xlfn.XLOOKUP(L182,Sheet2!E:E,Sheet2!A:A),"dd/mm/yyyy")&amp;" - Tổng số tiền "&amp;TEXT(_xlfn.XLOOKUP(_xlfn.XLOOKUP(L182,Sheet2!E:E,Sheet2!B:B),Sheet2!M:M,Sheet2!O:O),"#.###")</f>
        <v>Thanh toán ngày 21/09/2023 - Tổng số tiền 18.042.178</v>
      </c>
    </row>
    <row r="183" spans="1:15" ht="26.3" hidden="1" x14ac:dyDescent="0.3">
      <c r="A183" s="4">
        <v>59</v>
      </c>
      <c r="B183" s="5" t="s">
        <v>307</v>
      </c>
      <c r="C183" s="8">
        <v>45084</v>
      </c>
      <c r="D183" s="5" t="s">
        <v>11</v>
      </c>
      <c r="E183" s="5" t="s">
        <v>140</v>
      </c>
      <c r="F183" s="13">
        <v>1475850</v>
      </c>
      <c r="G183" s="13">
        <v>147585</v>
      </c>
      <c r="H183" s="13">
        <v>1623435</v>
      </c>
      <c r="I183" s="6" t="s">
        <v>615</v>
      </c>
      <c r="J183" s="54"/>
      <c r="K183" s="58">
        <f t="shared" si="2"/>
        <v>45190</v>
      </c>
      <c r="L183">
        <f>VLOOKUP(VALUE(B183),Sheet2!E:E,1,0)</f>
        <v>33276</v>
      </c>
      <c r="O183" s="51" t="str">
        <f>"Thanh toán ngày "&amp;TEXT(_xlfn.XLOOKUP(L183,Sheet2!E:E,Sheet2!A:A),"dd/mm/yyyy")&amp;" - Tổng số tiền "&amp;TEXT(_xlfn.XLOOKUP(_xlfn.XLOOKUP(L183,Sheet2!E:E,Sheet2!B:B),Sheet2!M:M,Sheet2!O:O),"#.###")</f>
        <v>Thanh toán ngày 21/09/2023 - Tổng số tiền 18.042.178</v>
      </c>
    </row>
    <row r="184" spans="1:15" ht="26.3" hidden="1" x14ac:dyDescent="0.3">
      <c r="A184" s="4">
        <v>60</v>
      </c>
      <c r="B184" s="5" t="s">
        <v>309</v>
      </c>
      <c r="C184" s="8">
        <v>45091</v>
      </c>
      <c r="D184" s="5" t="s">
        <v>11</v>
      </c>
      <c r="E184" s="5" t="s">
        <v>134</v>
      </c>
      <c r="F184" s="13">
        <v>889846</v>
      </c>
      <c r="G184" s="13">
        <v>88985</v>
      </c>
      <c r="H184" s="13">
        <v>978831</v>
      </c>
      <c r="I184" s="6" t="s">
        <v>615</v>
      </c>
      <c r="J184" s="54"/>
      <c r="K184" s="58">
        <f t="shared" si="2"/>
        <v>45190</v>
      </c>
      <c r="L184">
        <f>VLOOKUP(VALUE(B184),Sheet2!E:E,1,0)</f>
        <v>34742</v>
      </c>
      <c r="O184" s="51" t="str">
        <f>"Thanh toán ngày "&amp;TEXT(_xlfn.XLOOKUP(L184,Sheet2!E:E,Sheet2!A:A),"dd/mm/yyyy")&amp;" - Tổng số tiền "&amp;TEXT(_xlfn.XLOOKUP(_xlfn.XLOOKUP(L184,Sheet2!E:E,Sheet2!B:B),Sheet2!M:M,Sheet2!O:O),"#.###")</f>
        <v>Thanh toán ngày 21/09/2023 - Tổng số tiền 18.042.178</v>
      </c>
    </row>
    <row r="185" spans="1:15" ht="26.3" hidden="1" x14ac:dyDescent="0.3">
      <c r="A185" s="4">
        <v>61</v>
      </c>
      <c r="B185" s="5" t="s">
        <v>311</v>
      </c>
      <c r="C185" s="8">
        <v>45091</v>
      </c>
      <c r="D185" s="5" t="s">
        <v>11</v>
      </c>
      <c r="E185" s="5" t="s">
        <v>119</v>
      </c>
      <c r="F185" s="13">
        <v>1276505</v>
      </c>
      <c r="G185" s="13">
        <v>127651</v>
      </c>
      <c r="H185" s="13">
        <v>1404156</v>
      </c>
      <c r="I185" s="6" t="s">
        <v>615</v>
      </c>
      <c r="J185" s="54"/>
      <c r="K185" s="58">
        <f t="shared" si="2"/>
        <v>45190</v>
      </c>
      <c r="L185">
        <f>VLOOKUP(VALUE(B185),Sheet2!E:E,1,0)</f>
        <v>34745</v>
      </c>
      <c r="O185" s="51" t="str">
        <f>"Thanh toán ngày "&amp;TEXT(_xlfn.XLOOKUP(L185,Sheet2!E:E,Sheet2!A:A),"dd/mm/yyyy")&amp;" - Tổng số tiền "&amp;TEXT(_xlfn.XLOOKUP(_xlfn.XLOOKUP(L185,Sheet2!E:E,Sheet2!B:B),Sheet2!M:M,Sheet2!O:O),"#.###")</f>
        <v>Thanh toán ngày 21/09/2023 - Tổng số tiền 18.042.178</v>
      </c>
    </row>
    <row r="186" spans="1:15" ht="26.3" hidden="1" x14ac:dyDescent="0.3">
      <c r="A186" s="4">
        <v>62</v>
      </c>
      <c r="B186" s="5" t="s">
        <v>312</v>
      </c>
      <c r="C186" s="8">
        <v>45093</v>
      </c>
      <c r="D186" s="5" t="s">
        <v>11</v>
      </c>
      <c r="E186" s="5" t="s">
        <v>108</v>
      </c>
      <c r="F186" s="13">
        <v>1539933</v>
      </c>
      <c r="G186" s="13">
        <v>153993</v>
      </c>
      <c r="H186" s="13">
        <v>1693926</v>
      </c>
      <c r="I186" s="6" t="s">
        <v>615</v>
      </c>
      <c r="J186" s="54"/>
      <c r="K186" s="58">
        <f t="shared" si="2"/>
        <v>45190</v>
      </c>
      <c r="L186">
        <f>VLOOKUP(VALUE(B186),Sheet2!E:E,1,0)</f>
        <v>36109</v>
      </c>
      <c r="O186" s="51" t="str">
        <f>"Thanh toán ngày "&amp;TEXT(_xlfn.XLOOKUP(L186,Sheet2!E:E,Sheet2!A:A),"dd/mm/yyyy")&amp;" - Tổng số tiền "&amp;TEXT(_xlfn.XLOOKUP(_xlfn.XLOOKUP(L186,Sheet2!E:E,Sheet2!B:B),Sheet2!M:M,Sheet2!O:O),"#.###")</f>
        <v>Thanh toán ngày 21/09/2023 - Tổng số tiền 18.042.178</v>
      </c>
    </row>
    <row r="187" spans="1:15" ht="26.3" hidden="1" x14ac:dyDescent="0.3">
      <c r="A187" s="4">
        <v>63</v>
      </c>
      <c r="B187" s="5" t="s">
        <v>314</v>
      </c>
      <c r="C187" s="8">
        <v>45096</v>
      </c>
      <c r="D187" s="5" t="s">
        <v>11</v>
      </c>
      <c r="E187" s="5" t="s">
        <v>151</v>
      </c>
      <c r="F187" s="13">
        <v>996600</v>
      </c>
      <c r="G187" s="13">
        <v>99660</v>
      </c>
      <c r="H187" s="13">
        <v>1096260</v>
      </c>
      <c r="I187" s="6" t="s">
        <v>615</v>
      </c>
      <c r="J187" s="54"/>
      <c r="K187" s="58">
        <f t="shared" si="2"/>
        <v>45190</v>
      </c>
      <c r="L187">
        <f>VLOOKUP(VALUE(B187),Sheet2!E:E,1,0)</f>
        <v>36230</v>
      </c>
      <c r="O187" s="51" t="str">
        <f>"Thanh toán ngày "&amp;TEXT(_xlfn.XLOOKUP(L187,Sheet2!E:E,Sheet2!A:A),"dd/mm/yyyy")&amp;" - Tổng số tiền "&amp;TEXT(_xlfn.XLOOKUP(_xlfn.XLOOKUP(L187,Sheet2!E:E,Sheet2!B:B),Sheet2!M:M,Sheet2!O:O),"#.###")</f>
        <v>Thanh toán ngày 21/09/2023 - Tổng số tiền 18.042.178</v>
      </c>
    </row>
    <row r="188" spans="1:15" ht="26.3" hidden="1" x14ac:dyDescent="0.3">
      <c r="A188" s="4">
        <v>64</v>
      </c>
      <c r="B188" s="5" t="s">
        <v>316</v>
      </c>
      <c r="C188" s="8">
        <v>45097</v>
      </c>
      <c r="D188" s="5" t="s">
        <v>11</v>
      </c>
      <c r="E188" s="5" t="s">
        <v>134</v>
      </c>
      <c r="F188" s="13">
        <v>660880</v>
      </c>
      <c r="G188" s="13">
        <v>66088</v>
      </c>
      <c r="H188" s="13">
        <v>726968</v>
      </c>
      <c r="I188" s="6" t="s">
        <v>615</v>
      </c>
      <c r="J188" s="54"/>
      <c r="K188" s="58">
        <f t="shared" si="2"/>
        <v>45190</v>
      </c>
      <c r="L188">
        <f>VLOOKUP(VALUE(B188),Sheet2!E:E,1,0)</f>
        <v>36295</v>
      </c>
      <c r="O188" s="51" t="str">
        <f>"Thanh toán ngày "&amp;TEXT(_xlfn.XLOOKUP(L188,Sheet2!E:E,Sheet2!A:A),"dd/mm/yyyy")&amp;" - Tổng số tiền "&amp;TEXT(_xlfn.XLOOKUP(_xlfn.XLOOKUP(L188,Sheet2!E:E,Sheet2!B:B),Sheet2!M:M,Sheet2!O:O),"#.###")</f>
        <v>Thanh toán ngày 21/09/2023 - Tổng số tiền 18.042.178</v>
      </c>
    </row>
    <row r="189" spans="1:15" ht="26.3" hidden="1" x14ac:dyDescent="0.3">
      <c r="A189" s="4">
        <v>65</v>
      </c>
      <c r="B189" s="5" t="s">
        <v>318</v>
      </c>
      <c r="C189" s="8">
        <v>45097</v>
      </c>
      <c r="D189" s="5" t="s">
        <v>11</v>
      </c>
      <c r="E189" s="5" t="s">
        <v>145</v>
      </c>
      <c r="F189" s="13">
        <v>1000000</v>
      </c>
      <c r="G189" s="13">
        <v>100000</v>
      </c>
      <c r="H189" s="13">
        <v>1100000</v>
      </c>
      <c r="I189" s="6" t="s">
        <v>615</v>
      </c>
      <c r="J189" s="54"/>
      <c r="K189" s="58">
        <f t="shared" si="2"/>
        <v>45190</v>
      </c>
      <c r="L189">
        <f>VLOOKUP(VALUE(B189),Sheet2!E:E,1,0)</f>
        <v>36307</v>
      </c>
      <c r="O189" s="51" t="str">
        <f>"Thanh toán ngày "&amp;TEXT(_xlfn.XLOOKUP(L189,Sheet2!E:E,Sheet2!A:A),"dd/mm/yyyy")&amp;" - Tổng số tiền "&amp;TEXT(_xlfn.XLOOKUP(_xlfn.XLOOKUP(L189,Sheet2!E:E,Sheet2!B:B),Sheet2!M:M,Sheet2!O:O),"#.###")</f>
        <v>Thanh toán ngày 21/09/2023 - Tổng số tiền 18.042.178</v>
      </c>
    </row>
    <row r="190" spans="1:15" hidden="1" x14ac:dyDescent="0.3">
      <c r="A190" s="28">
        <v>66</v>
      </c>
      <c r="B190" s="29" t="s">
        <v>319</v>
      </c>
      <c r="C190" s="30">
        <v>45097</v>
      </c>
      <c r="D190" s="29" t="s">
        <v>152</v>
      </c>
      <c r="E190" s="29"/>
      <c r="F190" s="31">
        <v>-942640</v>
      </c>
      <c r="G190" s="31">
        <v>-94264</v>
      </c>
      <c r="H190" s="31">
        <v>-1036904</v>
      </c>
      <c r="I190" s="33" t="s">
        <v>615</v>
      </c>
      <c r="J190" s="54"/>
      <c r="K190" s="58">
        <f t="shared" si="2"/>
        <v>45190</v>
      </c>
      <c r="L190" t="e">
        <f>VLOOKUP(VALUE(B190),Sheet2!E:E,1,0)</f>
        <v>#N/A</v>
      </c>
      <c r="O190" s="51" t="e">
        <f>"Thanh toán ngày "&amp;TEXT(_xlfn.XLOOKUP(L190,Sheet2!E:E,Sheet2!A:A),"dd/mm/yyyy")&amp;" - Tổng số tiền "&amp;TEXT(_xlfn.XLOOKUP(_xlfn.XLOOKUP(L190,Sheet2!E:E,Sheet2!B:B),Sheet2!M:M,Sheet2!O:O),"#.###")</f>
        <v>#N/A</v>
      </c>
    </row>
    <row r="191" spans="1:15" hidden="1" x14ac:dyDescent="0.3">
      <c r="A191" s="28">
        <v>67</v>
      </c>
      <c r="B191" s="29" t="s">
        <v>320</v>
      </c>
      <c r="C191" s="30">
        <v>45098</v>
      </c>
      <c r="D191" s="29" t="s">
        <v>152</v>
      </c>
      <c r="E191" s="29"/>
      <c r="F191" s="31">
        <v>-1243674</v>
      </c>
      <c r="G191" s="31">
        <v>-124367</v>
      </c>
      <c r="H191" s="31">
        <v>-1368041</v>
      </c>
      <c r="I191" s="33" t="s">
        <v>615</v>
      </c>
      <c r="J191" s="54"/>
      <c r="K191" s="58">
        <f t="shared" si="2"/>
        <v>45190</v>
      </c>
      <c r="L191" t="e">
        <f>VLOOKUP(VALUE(B191),Sheet2!E:E,1,0)</f>
        <v>#N/A</v>
      </c>
      <c r="O191" s="51" t="e">
        <f>"Thanh toán ngày "&amp;TEXT(_xlfn.XLOOKUP(L191,Sheet2!E:E,Sheet2!A:A),"dd/mm/yyyy")&amp;" - Tổng số tiền "&amp;TEXT(_xlfn.XLOOKUP(_xlfn.XLOOKUP(L191,Sheet2!E:E,Sheet2!B:B),Sheet2!M:M,Sheet2!O:O),"#.###")</f>
        <v>#N/A</v>
      </c>
    </row>
    <row r="192" spans="1:15" ht="26.3" hidden="1" x14ac:dyDescent="0.3">
      <c r="A192" s="4">
        <v>68</v>
      </c>
      <c r="B192" s="5" t="s">
        <v>321</v>
      </c>
      <c r="C192" s="8">
        <v>45101</v>
      </c>
      <c r="D192" s="5" t="s">
        <v>11</v>
      </c>
      <c r="E192" s="5" t="s">
        <v>108</v>
      </c>
      <c r="F192" s="13">
        <v>934110</v>
      </c>
      <c r="G192" s="13">
        <v>93411</v>
      </c>
      <c r="H192" s="13">
        <v>1027521</v>
      </c>
      <c r="I192" s="6" t="s">
        <v>615</v>
      </c>
      <c r="J192" s="54"/>
      <c r="K192" s="58">
        <f t="shared" si="2"/>
        <v>45190</v>
      </c>
      <c r="L192">
        <f>VLOOKUP(VALUE(B192),Sheet2!E:E,1,0)</f>
        <v>37594</v>
      </c>
      <c r="O192" s="51" t="str">
        <f>"Thanh toán ngày "&amp;TEXT(_xlfn.XLOOKUP(L192,Sheet2!E:E,Sheet2!A:A),"dd/mm/yyyy")&amp;" - Tổng số tiền "&amp;TEXT(_xlfn.XLOOKUP(_xlfn.XLOOKUP(L192,Sheet2!E:E,Sheet2!B:B),Sheet2!M:M,Sheet2!O:O),"#.###")</f>
        <v>Thanh toán ngày 21/09/2023 - Tổng số tiền 18.042.178</v>
      </c>
    </row>
    <row r="193" spans="1:15" ht="26.3" hidden="1" x14ac:dyDescent="0.3">
      <c r="A193" s="4">
        <v>69</v>
      </c>
      <c r="B193" s="5" t="s">
        <v>323</v>
      </c>
      <c r="C193" s="8">
        <v>45101</v>
      </c>
      <c r="D193" s="5" t="s">
        <v>11</v>
      </c>
      <c r="E193" s="5" t="s">
        <v>151</v>
      </c>
      <c r="F193" s="13">
        <v>1142112</v>
      </c>
      <c r="G193" s="13">
        <v>114211</v>
      </c>
      <c r="H193" s="13">
        <v>1256323</v>
      </c>
      <c r="I193" s="6" t="s">
        <v>615</v>
      </c>
      <c r="J193" s="54"/>
      <c r="K193" s="58">
        <f t="shared" si="2"/>
        <v>45190</v>
      </c>
      <c r="L193">
        <f>VLOOKUP(VALUE(B193),Sheet2!E:E,1,0)</f>
        <v>37596</v>
      </c>
      <c r="O193" s="51" t="str">
        <f>"Thanh toán ngày "&amp;TEXT(_xlfn.XLOOKUP(L193,Sheet2!E:E,Sheet2!A:A),"dd/mm/yyyy")&amp;" - Tổng số tiền "&amp;TEXT(_xlfn.XLOOKUP(_xlfn.XLOOKUP(L193,Sheet2!E:E,Sheet2!B:B),Sheet2!M:M,Sheet2!O:O),"#.###")</f>
        <v>Thanh toán ngày 21/09/2023 - Tổng số tiền 18.042.178</v>
      </c>
    </row>
    <row r="194" spans="1:15" ht="26.3" hidden="1" x14ac:dyDescent="0.3">
      <c r="A194" s="4">
        <v>70</v>
      </c>
      <c r="B194" s="5" t="s">
        <v>324</v>
      </c>
      <c r="C194" s="8">
        <v>45103</v>
      </c>
      <c r="D194" s="5" t="s">
        <v>11</v>
      </c>
      <c r="E194" s="5" t="s">
        <v>116</v>
      </c>
      <c r="F194" s="13">
        <v>1886220</v>
      </c>
      <c r="G194" s="13">
        <v>188622</v>
      </c>
      <c r="H194" s="13">
        <v>2074842</v>
      </c>
      <c r="I194" s="6" t="s">
        <v>615</v>
      </c>
      <c r="J194" s="54"/>
      <c r="K194" s="58">
        <f t="shared" si="2"/>
        <v>45190</v>
      </c>
      <c r="L194">
        <f>VLOOKUP(VALUE(B194),Sheet2!E:E,1,0)</f>
        <v>37696</v>
      </c>
      <c r="O194" s="51" t="str">
        <f>"Thanh toán ngày "&amp;TEXT(_xlfn.XLOOKUP(L194,Sheet2!E:E,Sheet2!A:A),"dd/mm/yyyy")&amp;" - Tổng số tiền "&amp;TEXT(_xlfn.XLOOKUP(_xlfn.XLOOKUP(L194,Sheet2!E:E,Sheet2!B:B),Sheet2!M:M,Sheet2!O:O),"#.###")</f>
        <v>Thanh toán ngày 21/09/2023 - Tổng số tiền 18.042.178</v>
      </c>
    </row>
    <row r="195" spans="1:15" ht="26.3" hidden="1" x14ac:dyDescent="0.3">
      <c r="A195" s="4">
        <v>71</v>
      </c>
      <c r="B195" s="5" t="s">
        <v>326</v>
      </c>
      <c r="C195" s="8">
        <v>45103</v>
      </c>
      <c r="D195" s="5" t="s">
        <v>11</v>
      </c>
      <c r="E195" s="5" t="s">
        <v>125</v>
      </c>
      <c r="F195" s="13">
        <v>1369176</v>
      </c>
      <c r="G195" s="13">
        <v>136918</v>
      </c>
      <c r="H195" s="13">
        <v>1506094</v>
      </c>
      <c r="I195" s="6" t="s">
        <v>615</v>
      </c>
      <c r="J195" s="54"/>
      <c r="K195" s="58">
        <f t="shared" ref="K195:K258" si="3">IFERROR(DATEVALUE(MID(I195,16,11)),"")</f>
        <v>45190</v>
      </c>
      <c r="L195">
        <f>VLOOKUP(VALUE(B195),Sheet2!E:E,1,0)</f>
        <v>37697</v>
      </c>
      <c r="O195" s="51" t="str">
        <f>"Thanh toán ngày "&amp;TEXT(_xlfn.XLOOKUP(L195,Sheet2!E:E,Sheet2!A:A),"dd/mm/yyyy")&amp;" - Tổng số tiền "&amp;TEXT(_xlfn.XLOOKUP(_xlfn.XLOOKUP(L195,Sheet2!E:E,Sheet2!B:B),Sheet2!M:M,Sheet2!O:O),"#.###")</f>
        <v>Thanh toán ngày 21/09/2023 - Tổng số tiền 18.042.178</v>
      </c>
    </row>
    <row r="196" spans="1:15" hidden="1" x14ac:dyDescent="0.3">
      <c r="A196" s="28">
        <v>72</v>
      </c>
      <c r="B196" s="29" t="s">
        <v>327</v>
      </c>
      <c r="C196" s="30">
        <v>45103</v>
      </c>
      <c r="D196" s="29" t="s">
        <v>152</v>
      </c>
      <c r="E196" s="29"/>
      <c r="F196" s="31">
        <v>-698294</v>
      </c>
      <c r="G196" s="31">
        <v>-69830</v>
      </c>
      <c r="H196" s="31">
        <v>-768124</v>
      </c>
      <c r="I196" s="33" t="s">
        <v>615</v>
      </c>
      <c r="J196" s="54"/>
      <c r="K196" s="58">
        <f t="shared" si="3"/>
        <v>45190</v>
      </c>
      <c r="L196" t="e">
        <f>VLOOKUP(VALUE(B196),Sheet2!E:E,1,0)</f>
        <v>#N/A</v>
      </c>
      <c r="O196" s="51" t="e">
        <f>"Thanh toán ngày "&amp;TEXT(_xlfn.XLOOKUP(L196,Sheet2!E:E,Sheet2!A:A),"dd/mm/yyyy")&amp;" - Tổng số tiền "&amp;TEXT(_xlfn.XLOOKUP(_xlfn.XLOOKUP(L196,Sheet2!E:E,Sheet2!B:B),Sheet2!M:M,Sheet2!O:O),"#.###")</f>
        <v>#N/A</v>
      </c>
    </row>
    <row r="197" spans="1:15" ht="26.3" hidden="1" x14ac:dyDescent="0.3">
      <c r="A197" s="4">
        <v>73</v>
      </c>
      <c r="B197" s="5" t="s">
        <v>328</v>
      </c>
      <c r="C197" s="8">
        <v>45105</v>
      </c>
      <c r="D197" s="5" t="s">
        <v>11</v>
      </c>
      <c r="E197" s="5" t="s">
        <v>112</v>
      </c>
      <c r="F197" s="13">
        <v>899026</v>
      </c>
      <c r="G197" s="13">
        <v>89903</v>
      </c>
      <c r="H197" s="13">
        <v>988929</v>
      </c>
      <c r="I197" s="6" t="s">
        <v>615</v>
      </c>
      <c r="J197" s="54"/>
      <c r="K197" s="58">
        <f t="shared" si="3"/>
        <v>45190</v>
      </c>
      <c r="L197">
        <f>VLOOKUP(VALUE(B197),Sheet2!E:E,1,0)</f>
        <v>37845</v>
      </c>
      <c r="O197" s="51" t="str">
        <f>"Thanh toán ngày "&amp;TEXT(_xlfn.XLOOKUP(L197,Sheet2!E:E,Sheet2!A:A),"dd/mm/yyyy")&amp;" - Tổng số tiền "&amp;TEXT(_xlfn.XLOOKUP(_xlfn.XLOOKUP(L197,Sheet2!E:E,Sheet2!B:B),Sheet2!M:M,Sheet2!O:O),"#.###")</f>
        <v>Thanh toán ngày 21/09/2023 - Tổng số tiền 18.042.178</v>
      </c>
    </row>
    <row r="198" spans="1:15" ht="26.3" hidden="1" x14ac:dyDescent="0.3">
      <c r="A198" s="4">
        <v>74</v>
      </c>
      <c r="B198" s="5" t="s">
        <v>330</v>
      </c>
      <c r="C198" s="8">
        <v>45106</v>
      </c>
      <c r="D198" s="5" t="s">
        <v>11</v>
      </c>
      <c r="E198" s="5" t="s">
        <v>129</v>
      </c>
      <c r="F198" s="13">
        <v>633612</v>
      </c>
      <c r="G198" s="13">
        <v>63361</v>
      </c>
      <c r="H198" s="13">
        <v>696973</v>
      </c>
      <c r="I198" s="6" t="s">
        <v>615</v>
      </c>
      <c r="J198" s="54"/>
      <c r="K198" s="58">
        <f t="shared" si="3"/>
        <v>45190</v>
      </c>
      <c r="L198">
        <f>VLOOKUP(VALUE(B198),Sheet2!E:E,1,0)</f>
        <v>37940</v>
      </c>
      <c r="O198" s="51" t="str">
        <f>"Thanh toán ngày "&amp;TEXT(_xlfn.XLOOKUP(L198,Sheet2!E:E,Sheet2!A:A),"dd/mm/yyyy")&amp;" - Tổng số tiền "&amp;TEXT(_xlfn.XLOOKUP(_xlfn.XLOOKUP(L198,Sheet2!E:E,Sheet2!B:B),Sheet2!M:M,Sheet2!O:O),"#.###")</f>
        <v>Thanh toán ngày 21/09/2023 - Tổng số tiền 18.042.178</v>
      </c>
    </row>
    <row r="199" spans="1:15" ht="26.3" hidden="1" x14ac:dyDescent="0.3">
      <c r="A199" s="4">
        <v>75</v>
      </c>
      <c r="B199" s="5" t="s">
        <v>332</v>
      </c>
      <c r="C199" s="8">
        <v>45106</v>
      </c>
      <c r="D199" s="5" t="s">
        <v>11</v>
      </c>
      <c r="E199" s="5" t="s">
        <v>149</v>
      </c>
      <c r="F199" s="13">
        <v>2057296</v>
      </c>
      <c r="G199" s="13">
        <v>205730</v>
      </c>
      <c r="H199" s="13">
        <v>2263026</v>
      </c>
      <c r="I199" s="6" t="s">
        <v>615</v>
      </c>
      <c r="J199" s="54"/>
      <c r="K199" s="58">
        <f t="shared" si="3"/>
        <v>45190</v>
      </c>
      <c r="L199">
        <f>VLOOKUP(VALUE(B199),Sheet2!E:E,1,0)</f>
        <v>37941</v>
      </c>
      <c r="O199" s="51" t="str">
        <f>"Thanh toán ngày "&amp;TEXT(_xlfn.XLOOKUP(L199,Sheet2!E:E,Sheet2!A:A),"dd/mm/yyyy")&amp;" - Tổng số tiền "&amp;TEXT(_xlfn.XLOOKUP(_xlfn.XLOOKUP(L199,Sheet2!E:E,Sheet2!B:B),Sheet2!M:M,Sheet2!O:O),"#.###")</f>
        <v>Thanh toán ngày 21/09/2023 - Tổng số tiền 18.042.178</v>
      </c>
    </row>
    <row r="200" spans="1:15" ht="26.3" hidden="1" x14ac:dyDescent="0.3">
      <c r="A200" s="4">
        <v>76</v>
      </c>
      <c r="B200" s="5" t="s">
        <v>333</v>
      </c>
      <c r="C200" s="8">
        <v>45106</v>
      </c>
      <c r="D200" s="5" t="s">
        <v>11</v>
      </c>
      <c r="E200" s="5" t="s">
        <v>140</v>
      </c>
      <c r="F200" s="13">
        <v>1080380</v>
      </c>
      <c r="G200" s="13">
        <v>108038</v>
      </c>
      <c r="H200" s="13">
        <v>1188418</v>
      </c>
      <c r="I200" s="6" t="s">
        <v>615</v>
      </c>
      <c r="J200" s="54"/>
      <c r="K200" s="58">
        <f t="shared" si="3"/>
        <v>45190</v>
      </c>
      <c r="L200">
        <f>VLOOKUP(VALUE(B200),Sheet2!E:E,1,0)</f>
        <v>37942</v>
      </c>
      <c r="O200" s="51" t="str">
        <f>"Thanh toán ngày "&amp;TEXT(_xlfn.XLOOKUP(L200,Sheet2!E:E,Sheet2!A:A),"dd/mm/yyyy")&amp;" - Tổng số tiền "&amp;TEXT(_xlfn.XLOOKUP(_xlfn.XLOOKUP(L200,Sheet2!E:E,Sheet2!B:B),Sheet2!M:M,Sheet2!O:O),"#.###")</f>
        <v>Thanh toán ngày 21/09/2023 - Tổng số tiền 18.042.178</v>
      </c>
    </row>
    <row r="201" spans="1:15" hidden="1" x14ac:dyDescent="0.3">
      <c r="A201" s="28">
        <v>77</v>
      </c>
      <c r="B201" s="34" t="s">
        <v>334</v>
      </c>
      <c r="C201" s="30">
        <v>45106</v>
      </c>
      <c r="D201" s="29" t="s">
        <v>152</v>
      </c>
      <c r="E201" s="29"/>
      <c r="F201" s="31">
        <v>-3483064</v>
      </c>
      <c r="G201" s="31">
        <v>-348306</v>
      </c>
      <c r="H201" s="31">
        <v>-3831370</v>
      </c>
      <c r="I201" s="33" t="s">
        <v>615</v>
      </c>
      <c r="J201" s="54"/>
      <c r="K201" s="58">
        <f t="shared" si="3"/>
        <v>45190</v>
      </c>
      <c r="L201" t="e">
        <f>VLOOKUP(VALUE(B201),Sheet2!E:E,1,0)</f>
        <v>#N/A</v>
      </c>
      <c r="O201" s="51" t="e">
        <f>"Thanh toán ngày "&amp;TEXT(_xlfn.XLOOKUP(L201,Sheet2!E:E,Sheet2!A:A),"dd/mm/yyyy")&amp;" - Tổng số tiền "&amp;TEXT(_xlfn.XLOOKUP(_xlfn.XLOOKUP(L201,Sheet2!E:E,Sheet2!B:B),Sheet2!M:M,Sheet2!O:O),"#.###")</f>
        <v>#N/A</v>
      </c>
    </row>
    <row r="202" spans="1:15" ht="26.3" hidden="1" x14ac:dyDescent="0.3">
      <c r="A202" s="4">
        <v>78</v>
      </c>
      <c r="B202" s="5" t="s">
        <v>335</v>
      </c>
      <c r="C202" s="8">
        <v>45108</v>
      </c>
      <c r="D202" s="5" t="s">
        <v>11</v>
      </c>
      <c r="E202" s="5" t="s">
        <v>134</v>
      </c>
      <c r="F202" s="13">
        <v>695885</v>
      </c>
      <c r="G202" s="13">
        <v>55671</v>
      </c>
      <c r="H202" s="13">
        <v>751556</v>
      </c>
      <c r="I202" s="6"/>
      <c r="J202" s="54"/>
      <c r="K202" s="58" t="str">
        <f t="shared" si="3"/>
        <v/>
      </c>
      <c r="L202" t="e">
        <f>VLOOKUP(VALUE(B202),Sheet2!E:E,1,0)</f>
        <v>#N/A</v>
      </c>
      <c r="O202" s="51" t="e">
        <f>"Thanh toán ngày "&amp;TEXT(_xlfn.XLOOKUP(L202,Sheet2!E:E,Sheet2!A:A),"dd/mm/yyyy")&amp;" - Tổng số tiền "&amp;TEXT(_xlfn.XLOOKUP(_xlfn.XLOOKUP(L202,Sheet2!E:E,Sheet2!B:B),Sheet2!M:M,Sheet2!O:O),"#.###")</f>
        <v>#N/A</v>
      </c>
    </row>
    <row r="203" spans="1:15" ht="26.3" hidden="1" x14ac:dyDescent="0.3">
      <c r="A203" s="4">
        <v>79</v>
      </c>
      <c r="B203" s="5" t="s">
        <v>337</v>
      </c>
      <c r="C203" s="8">
        <v>45110</v>
      </c>
      <c r="D203" s="5" t="s">
        <v>11</v>
      </c>
      <c r="E203" s="5" t="s">
        <v>145</v>
      </c>
      <c r="F203" s="13">
        <v>953202</v>
      </c>
      <c r="G203" s="13">
        <v>76256</v>
      </c>
      <c r="H203" s="13">
        <v>1029458</v>
      </c>
      <c r="I203" s="6" t="s">
        <v>619</v>
      </c>
      <c r="J203" s="54"/>
      <c r="K203" s="58">
        <f t="shared" si="3"/>
        <v>45294</v>
      </c>
      <c r="L203">
        <f>VLOOKUP(VALUE(B203),Sheet2!E:E,1,0)</f>
        <v>39302</v>
      </c>
      <c r="O203" s="51" t="str">
        <f>"Thanh toán ngày "&amp;TEXT(_xlfn.XLOOKUP(L203,Sheet2!E:E,Sheet2!A:A),"dd/mm/yyyy")&amp;" - Tổng số tiền "&amp;TEXT(_xlfn.XLOOKUP(_xlfn.XLOOKUP(L203,Sheet2!E:E,Sheet2!B:B),Sheet2!M:M,Sheet2!O:O),"#.###")</f>
        <v>Thanh toán ngày 03/01/2024 - Tổng số tiền 26.953.671</v>
      </c>
    </row>
    <row r="204" spans="1:15" ht="26.3" hidden="1" x14ac:dyDescent="0.3">
      <c r="A204" s="4">
        <v>80</v>
      </c>
      <c r="B204" s="5" t="s">
        <v>339</v>
      </c>
      <c r="C204" s="8">
        <v>45110</v>
      </c>
      <c r="D204" s="5" t="s">
        <v>11</v>
      </c>
      <c r="E204" s="5" t="s">
        <v>151</v>
      </c>
      <c r="F204" s="13">
        <v>1067320</v>
      </c>
      <c r="G204" s="13">
        <v>85386</v>
      </c>
      <c r="H204" s="13">
        <v>1152706</v>
      </c>
      <c r="I204" s="6" t="s">
        <v>619</v>
      </c>
      <c r="J204" s="54"/>
      <c r="K204" s="58">
        <f t="shared" si="3"/>
        <v>45294</v>
      </c>
      <c r="L204">
        <f>VLOOKUP(VALUE(B204),Sheet2!E:E,1,0)</f>
        <v>39312</v>
      </c>
      <c r="O204" s="51" t="str">
        <f>"Thanh toán ngày "&amp;TEXT(_xlfn.XLOOKUP(L204,Sheet2!E:E,Sheet2!A:A),"dd/mm/yyyy")&amp;" - Tổng số tiền "&amp;TEXT(_xlfn.XLOOKUP(_xlfn.XLOOKUP(L204,Sheet2!E:E,Sheet2!B:B),Sheet2!M:M,Sheet2!O:O),"#.###")</f>
        <v>Thanh toán ngày 03/01/2024 - Tổng số tiền 26.953.671</v>
      </c>
    </row>
    <row r="205" spans="1:15" ht="26.3" hidden="1" x14ac:dyDescent="0.3">
      <c r="A205" s="4">
        <v>81</v>
      </c>
      <c r="B205" s="5" t="s">
        <v>340</v>
      </c>
      <c r="C205" s="8">
        <v>45111</v>
      </c>
      <c r="D205" s="5" t="s">
        <v>11</v>
      </c>
      <c r="E205" s="5" t="s">
        <v>110</v>
      </c>
      <c r="F205" s="13">
        <v>1146468</v>
      </c>
      <c r="G205" s="13">
        <v>91717</v>
      </c>
      <c r="H205" s="13">
        <v>1238185</v>
      </c>
      <c r="I205" s="6" t="s">
        <v>619</v>
      </c>
      <c r="J205" s="54"/>
      <c r="K205" s="58">
        <f t="shared" si="3"/>
        <v>45294</v>
      </c>
      <c r="L205">
        <f>VLOOKUP(VALUE(B205),Sheet2!E:E,1,0)</f>
        <v>39392</v>
      </c>
      <c r="N205">
        <v>-82651</v>
      </c>
      <c r="O205" s="51" t="str">
        <f>"Thanh toán ngày "&amp;TEXT(_xlfn.XLOOKUP(L205,Sheet2!E:E,Sheet2!A:A),"dd/mm/yyyy")&amp;" - Tổng số tiền "&amp;TEXT(_xlfn.XLOOKUP(_xlfn.XLOOKUP(L205,Sheet2!E:E,Sheet2!B:B),Sheet2!M:M,Sheet2!O:O),"#.###")</f>
        <v>Thanh toán ngày 03/01/2024 - Tổng số tiền 26.953.671</v>
      </c>
    </row>
    <row r="206" spans="1:15" ht="26.3" hidden="1" x14ac:dyDescent="0.3">
      <c r="A206" s="4">
        <v>82</v>
      </c>
      <c r="B206" s="5" t="s">
        <v>342</v>
      </c>
      <c r="C206" s="8">
        <v>45112</v>
      </c>
      <c r="D206" s="5" t="s">
        <v>11</v>
      </c>
      <c r="E206" s="5" t="s">
        <v>119</v>
      </c>
      <c r="F206" s="13">
        <v>2107402</v>
      </c>
      <c r="G206" s="13">
        <v>168592</v>
      </c>
      <c r="H206" s="13">
        <v>2275994</v>
      </c>
      <c r="I206" s="6" t="s">
        <v>619</v>
      </c>
      <c r="J206" s="54"/>
      <c r="K206" s="58">
        <f t="shared" si="3"/>
        <v>45294</v>
      </c>
      <c r="L206">
        <f>VLOOKUP(VALUE(B206),Sheet2!E:E,1,0)</f>
        <v>39493</v>
      </c>
      <c r="O206" s="51" t="str">
        <f>"Thanh toán ngày "&amp;TEXT(_xlfn.XLOOKUP(L206,Sheet2!E:E,Sheet2!A:A),"dd/mm/yyyy")&amp;" - Tổng số tiền "&amp;TEXT(_xlfn.XLOOKUP(_xlfn.XLOOKUP(L206,Sheet2!E:E,Sheet2!B:B),Sheet2!M:M,Sheet2!O:O),"#.###")</f>
        <v>Thanh toán ngày 03/01/2024 - Tổng số tiền 26.953.671</v>
      </c>
    </row>
    <row r="207" spans="1:15" ht="26.3" hidden="1" x14ac:dyDescent="0.3">
      <c r="A207" s="4">
        <v>83</v>
      </c>
      <c r="B207" s="5" t="s">
        <v>344</v>
      </c>
      <c r="C207" s="8">
        <v>45113</v>
      </c>
      <c r="D207" s="5" t="s">
        <v>11</v>
      </c>
      <c r="E207" s="5" t="s">
        <v>129</v>
      </c>
      <c r="F207" s="13">
        <v>499760</v>
      </c>
      <c r="G207" s="13">
        <v>39981</v>
      </c>
      <c r="H207" s="13">
        <v>539741</v>
      </c>
      <c r="I207" s="6" t="s">
        <v>619</v>
      </c>
      <c r="J207" s="54"/>
      <c r="K207" s="58">
        <f t="shared" si="3"/>
        <v>45294</v>
      </c>
      <c r="L207">
        <f>VLOOKUP(VALUE(B207),Sheet2!E:E,1,0)</f>
        <v>39673</v>
      </c>
      <c r="O207" s="51" t="str">
        <f>"Thanh toán ngày "&amp;TEXT(_xlfn.XLOOKUP(L207,Sheet2!E:E,Sheet2!A:A),"dd/mm/yyyy")&amp;" - Tổng số tiền "&amp;TEXT(_xlfn.XLOOKUP(_xlfn.XLOOKUP(L207,Sheet2!E:E,Sheet2!B:B),Sheet2!M:M,Sheet2!O:O),"#.###")</f>
        <v>Thanh toán ngày 03/01/2024 - Tổng số tiền 26.953.671</v>
      </c>
    </row>
    <row r="208" spans="1:15" ht="26.3" hidden="1" x14ac:dyDescent="0.3">
      <c r="A208" s="4">
        <v>84</v>
      </c>
      <c r="B208" s="5" t="s">
        <v>346</v>
      </c>
      <c r="C208" s="8">
        <v>45114</v>
      </c>
      <c r="D208" s="5" t="s">
        <v>11</v>
      </c>
      <c r="E208" s="5" t="s">
        <v>125</v>
      </c>
      <c r="F208" s="13">
        <v>1396048</v>
      </c>
      <c r="G208" s="13">
        <v>111684</v>
      </c>
      <c r="H208" s="13">
        <v>1507732</v>
      </c>
      <c r="I208" s="6" t="s">
        <v>619</v>
      </c>
      <c r="J208" s="54"/>
      <c r="K208" s="58">
        <f t="shared" si="3"/>
        <v>45294</v>
      </c>
      <c r="L208">
        <f>VLOOKUP(VALUE(B208),Sheet2!E:E,1,0)</f>
        <v>40668</v>
      </c>
      <c r="O208" s="51" t="str">
        <f>"Thanh toán ngày "&amp;TEXT(_xlfn.XLOOKUP(L208,Sheet2!E:E,Sheet2!A:A),"dd/mm/yyyy")&amp;" - Tổng số tiền "&amp;TEXT(_xlfn.XLOOKUP(_xlfn.XLOOKUP(L208,Sheet2!E:E,Sheet2!B:B),Sheet2!M:M,Sheet2!O:O),"#.###")</f>
        <v>Thanh toán ngày 03/01/2024 - Tổng số tiền 26.953.671</v>
      </c>
    </row>
    <row r="209" spans="1:15" ht="26.3" hidden="1" x14ac:dyDescent="0.3">
      <c r="A209" s="4">
        <v>85</v>
      </c>
      <c r="B209" s="5" t="s">
        <v>348</v>
      </c>
      <c r="C209" s="8">
        <v>45114</v>
      </c>
      <c r="D209" s="5" t="s">
        <v>11</v>
      </c>
      <c r="E209" s="5" t="s">
        <v>127</v>
      </c>
      <c r="F209" s="13">
        <v>1481744</v>
      </c>
      <c r="G209" s="13">
        <v>118540</v>
      </c>
      <c r="H209" s="13">
        <v>1600284</v>
      </c>
      <c r="I209" s="6" t="s">
        <v>619</v>
      </c>
      <c r="J209" s="54"/>
      <c r="K209" s="58">
        <f t="shared" si="3"/>
        <v>45294</v>
      </c>
      <c r="L209">
        <f>VLOOKUP(VALUE(B209),Sheet2!E:E,1,0)</f>
        <v>40695</v>
      </c>
      <c r="O209" s="51" t="str">
        <f>"Thanh toán ngày "&amp;TEXT(_xlfn.XLOOKUP(L209,Sheet2!E:E,Sheet2!A:A),"dd/mm/yyyy")&amp;" - Tổng số tiền "&amp;TEXT(_xlfn.XLOOKUP(_xlfn.XLOOKUP(L209,Sheet2!E:E,Sheet2!B:B),Sheet2!M:M,Sheet2!O:O),"#.###")</f>
        <v>Thanh toán ngày 03/01/2024 - Tổng số tiền 26.953.671</v>
      </c>
    </row>
    <row r="210" spans="1:15" ht="26.3" hidden="1" x14ac:dyDescent="0.3">
      <c r="A210" s="4">
        <v>86</v>
      </c>
      <c r="B210" s="5" t="s">
        <v>349</v>
      </c>
      <c r="C210" s="8">
        <v>45117</v>
      </c>
      <c r="D210" s="5" t="s">
        <v>11</v>
      </c>
      <c r="E210" s="5" t="s">
        <v>112</v>
      </c>
      <c r="F210" s="13">
        <v>1026325</v>
      </c>
      <c r="G210" s="13">
        <v>82106</v>
      </c>
      <c r="H210" s="13">
        <v>1108431</v>
      </c>
      <c r="I210" s="6" t="s">
        <v>619</v>
      </c>
      <c r="J210" s="54"/>
      <c r="K210" s="58">
        <f t="shared" si="3"/>
        <v>45294</v>
      </c>
      <c r="L210">
        <f>VLOOKUP(VALUE(B210),Sheet2!E:E,1,0)</f>
        <v>40885</v>
      </c>
      <c r="O210" s="51" t="str">
        <f>"Thanh toán ngày "&amp;TEXT(_xlfn.XLOOKUP(L210,Sheet2!E:E,Sheet2!A:A),"dd/mm/yyyy")&amp;" - Tổng số tiền "&amp;TEXT(_xlfn.XLOOKUP(_xlfn.XLOOKUP(L210,Sheet2!E:E,Sheet2!B:B),Sheet2!M:M,Sheet2!O:O),"#.###")</f>
        <v>Thanh toán ngày 03/01/2024 - Tổng số tiền 26.953.671</v>
      </c>
    </row>
    <row r="211" spans="1:15" ht="26.3" hidden="1" x14ac:dyDescent="0.3">
      <c r="A211" s="4">
        <v>87</v>
      </c>
      <c r="B211" s="5" t="s">
        <v>351</v>
      </c>
      <c r="C211" s="8">
        <v>45117</v>
      </c>
      <c r="D211" s="5" t="s">
        <v>11</v>
      </c>
      <c r="E211" s="5" t="s">
        <v>352</v>
      </c>
      <c r="F211" s="13">
        <v>2089152</v>
      </c>
      <c r="G211" s="13">
        <v>167132</v>
      </c>
      <c r="H211" s="13">
        <v>2256284</v>
      </c>
      <c r="I211" s="6" t="s">
        <v>619</v>
      </c>
      <c r="J211" s="54"/>
      <c r="K211" s="58">
        <f t="shared" si="3"/>
        <v>45294</v>
      </c>
      <c r="L211">
        <f>VLOOKUP(VALUE(B211),Sheet2!E:E,1,0)</f>
        <v>40903</v>
      </c>
      <c r="O211" s="51" t="str">
        <f>"Thanh toán ngày "&amp;TEXT(_xlfn.XLOOKUP(L211,Sheet2!E:E,Sheet2!A:A),"dd/mm/yyyy")&amp;" - Tổng số tiền "&amp;TEXT(_xlfn.XLOOKUP(_xlfn.XLOOKUP(L211,Sheet2!E:E,Sheet2!B:B),Sheet2!M:M,Sheet2!O:O),"#.###")</f>
        <v>Thanh toán ngày 03/01/2024 - Tổng số tiền 26.953.671</v>
      </c>
    </row>
    <row r="212" spans="1:15" ht="26.3" hidden="1" x14ac:dyDescent="0.3">
      <c r="A212" s="4">
        <v>88</v>
      </c>
      <c r="B212" s="5" t="s">
        <v>353</v>
      </c>
      <c r="C212" s="8">
        <v>45118</v>
      </c>
      <c r="D212" s="5" t="s">
        <v>11</v>
      </c>
      <c r="E212" s="5" t="s">
        <v>110</v>
      </c>
      <c r="F212" s="13">
        <v>996240</v>
      </c>
      <c r="G212" s="13">
        <v>79699</v>
      </c>
      <c r="H212" s="13">
        <v>1075939</v>
      </c>
      <c r="I212" s="6" t="s">
        <v>2913</v>
      </c>
      <c r="J212" s="54"/>
      <c r="K212" s="58">
        <f t="shared" si="3"/>
        <v>45303</v>
      </c>
      <c r="L212">
        <f>VLOOKUP(VALUE(B212),Sheet2!E:E,1,0)</f>
        <v>40975</v>
      </c>
      <c r="O212" s="51" t="str">
        <f>"Thanh toán ngày "&amp;TEXT(_xlfn.XLOOKUP(L212,Sheet2!E:E,Sheet2!A:A),"dd/mm/yyyy")&amp;" - Tổng số tiền "&amp;TEXT(_xlfn.XLOOKUP(_xlfn.XLOOKUP(L212,Sheet2!E:E,Sheet2!B:B),Sheet2!M:M,Sheet2!O:O),"#.###")</f>
        <v>Thanh toán ngày 17/01/2024 - Tổng số tiền 468.830</v>
      </c>
    </row>
    <row r="213" spans="1:15" ht="26.3" hidden="1" x14ac:dyDescent="0.3">
      <c r="A213" s="4">
        <v>89</v>
      </c>
      <c r="B213" s="5" t="s">
        <v>355</v>
      </c>
      <c r="C213" s="8">
        <v>45120</v>
      </c>
      <c r="D213" s="5" t="s">
        <v>11</v>
      </c>
      <c r="E213" s="5" t="s">
        <v>108</v>
      </c>
      <c r="F213" s="13">
        <v>1459786</v>
      </c>
      <c r="G213" s="13">
        <v>116783</v>
      </c>
      <c r="H213" s="13">
        <v>1576569</v>
      </c>
      <c r="I213" s="6" t="s">
        <v>619</v>
      </c>
      <c r="J213" s="54"/>
      <c r="K213" s="58">
        <f t="shared" si="3"/>
        <v>45294</v>
      </c>
      <c r="L213">
        <f>VLOOKUP(VALUE(B213),Sheet2!E:E,1,0)</f>
        <v>41824</v>
      </c>
      <c r="O213" s="51" t="str">
        <f>"Thanh toán ngày "&amp;TEXT(_xlfn.XLOOKUP(L213,Sheet2!E:E,Sheet2!A:A),"dd/mm/yyyy")&amp;" - Tổng số tiền "&amp;TEXT(_xlfn.XLOOKUP(_xlfn.XLOOKUP(L213,Sheet2!E:E,Sheet2!B:B),Sheet2!M:M,Sheet2!O:O),"#.###")</f>
        <v>Thanh toán ngày 03/01/2024 - Tổng số tiền 26.953.671</v>
      </c>
    </row>
    <row r="214" spans="1:15" ht="26.3" hidden="1" x14ac:dyDescent="0.3">
      <c r="A214" s="4">
        <v>90</v>
      </c>
      <c r="B214" s="5" t="s">
        <v>357</v>
      </c>
      <c r="C214" s="8">
        <v>45120</v>
      </c>
      <c r="D214" s="5" t="s">
        <v>17</v>
      </c>
      <c r="E214" s="5" t="s">
        <v>122</v>
      </c>
      <c r="F214" s="13">
        <v>1280620</v>
      </c>
      <c r="G214" s="13">
        <v>102450</v>
      </c>
      <c r="H214" s="13">
        <v>1383070</v>
      </c>
      <c r="I214" s="6" t="s">
        <v>2913</v>
      </c>
      <c r="J214" s="54"/>
      <c r="K214" s="58">
        <f t="shared" si="3"/>
        <v>45303</v>
      </c>
      <c r="L214">
        <f>VLOOKUP(VALUE(B214),Sheet2!E:E,1,0)</f>
        <v>41836</v>
      </c>
      <c r="O214" s="51" t="str">
        <f>"Thanh toán ngày "&amp;TEXT(_xlfn.XLOOKUP(L214,Sheet2!E:E,Sheet2!A:A),"dd/mm/yyyy")&amp;" - Tổng số tiền "&amp;TEXT(_xlfn.XLOOKUP(_xlfn.XLOOKUP(L214,Sheet2!E:E,Sheet2!B:B),Sheet2!M:M,Sheet2!O:O),"#.###")</f>
        <v>Thanh toán ngày 17/01/2024 - Tổng số tiền 468.830</v>
      </c>
    </row>
    <row r="215" spans="1:15" ht="26.3" hidden="1" x14ac:dyDescent="0.3">
      <c r="A215" s="4">
        <v>91</v>
      </c>
      <c r="B215" s="5" t="s">
        <v>358</v>
      </c>
      <c r="C215" s="8">
        <v>45122</v>
      </c>
      <c r="D215" s="5" t="s">
        <v>11</v>
      </c>
      <c r="E215" s="5" t="s">
        <v>205</v>
      </c>
      <c r="F215" s="13">
        <v>630296</v>
      </c>
      <c r="G215" s="13">
        <v>50424</v>
      </c>
      <c r="H215" s="13">
        <v>680720</v>
      </c>
      <c r="I215" s="6" t="s">
        <v>619</v>
      </c>
      <c r="J215" s="54"/>
      <c r="K215" s="58">
        <f t="shared" si="3"/>
        <v>45294</v>
      </c>
      <c r="L215">
        <f>VLOOKUP(VALUE(B215),Sheet2!E:E,1,0)</f>
        <v>42208</v>
      </c>
      <c r="O215" s="51" t="str">
        <f>"Thanh toán ngày "&amp;TEXT(_xlfn.XLOOKUP(L215,Sheet2!E:E,Sheet2!A:A),"dd/mm/yyyy")&amp;" - Tổng số tiền "&amp;TEXT(_xlfn.XLOOKUP(_xlfn.XLOOKUP(L215,Sheet2!E:E,Sheet2!B:B),Sheet2!M:M,Sheet2!O:O),"#.###")</f>
        <v>Thanh toán ngày 03/01/2024 - Tổng số tiền 26.953.671</v>
      </c>
    </row>
    <row r="216" spans="1:15" ht="26.3" hidden="1" x14ac:dyDescent="0.3">
      <c r="A216" s="4">
        <v>92</v>
      </c>
      <c r="B216" s="5" t="s">
        <v>360</v>
      </c>
      <c r="C216" s="8">
        <v>45124</v>
      </c>
      <c r="D216" s="5" t="s">
        <v>11</v>
      </c>
      <c r="E216" s="5" t="s">
        <v>129</v>
      </c>
      <c r="F216" s="13">
        <v>1460002</v>
      </c>
      <c r="G216" s="13">
        <v>116800</v>
      </c>
      <c r="H216" s="13">
        <v>1576802</v>
      </c>
      <c r="I216" s="6" t="s">
        <v>619</v>
      </c>
      <c r="J216" s="54"/>
      <c r="K216" s="58">
        <f t="shared" si="3"/>
        <v>45294</v>
      </c>
      <c r="L216">
        <f>VLOOKUP(VALUE(B216),Sheet2!E:E,1,0)</f>
        <v>42232</v>
      </c>
      <c r="O216" s="51" t="str">
        <f>"Thanh toán ngày "&amp;TEXT(_xlfn.XLOOKUP(L216,Sheet2!E:E,Sheet2!A:A),"dd/mm/yyyy")&amp;" - Tổng số tiền "&amp;TEXT(_xlfn.XLOOKUP(_xlfn.XLOOKUP(L216,Sheet2!E:E,Sheet2!B:B),Sheet2!M:M,Sheet2!O:O),"#.###")</f>
        <v>Thanh toán ngày 03/01/2024 - Tổng số tiền 26.953.671</v>
      </c>
    </row>
    <row r="217" spans="1:15" ht="26.3" hidden="1" x14ac:dyDescent="0.3">
      <c r="A217" s="4">
        <v>93</v>
      </c>
      <c r="B217" s="5" t="s">
        <v>362</v>
      </c>
      <c r="C217" s="8">
        <v>45124</v>
      </c>
      <c r="D217" s="5" t="s">
        <v>11</v>
      </c>
      <c r="E217" s="5" t="s">
        <v>134</v>
      </c>
      <c r="F217" s="13">
        <v>748216</v>
      </c>
      <c r="G217" s="13">
        <v>59857</v>
      </c>
      <c r="H217" s="13">
        <v>808073</v>
      </c>
      <c r="I217" s="6" t="s">
        <v>619</v>
      </c>
      <c r="J217" s="54"/>
      <c r="K217" s="58">
        <f t="shared" si="3"/>
        <v>45294</v>
      </c>
      <c r="L217">
        <f>VLOOKUP(VALUE(B217),Sheet2!E:E,1,0)</f>
        <v>42237</v>
      </c>
      <c r="O217" s="51" t="str">
        <f>"Thanh toán ngày "&amp;TEXT(_xlfn.XLOOKUP(L217,Sheet2!E:E,Sheet2!A:A),"dd/mm/yyyy")&amp;" - Tổng số tiền "&amp;TEXT(_xlfn.XLOOKUP(_xlfn.XLOOKUP(L217,Sheet2!E:E,Sheet2!B:B),Sheet2!M:M,Sheet2!O:O),"#.###")</f>
        <v>Thanh toán ngày 03/01/2024 - Tổng số tiền 26.953.671</v>
      </c>
    </row>
    <row r="218" spans="1:15" hidden="1" x14ac:dyDescent="0.3">
      <c r="A218" s="28"/>
      <c r="B218" s="34" t="s">
        <v>363</v>
      </c>
      <c r="C218" s="30">
        <v>45125</v>
      </c>
      <c r="D218" s="29" t="s">
        <v>152</v>
      </c>
      <c r="E218" s="29"/>
      <c r="F218" s="31">
        <v>-299856</v>
      </c>
      <c r="G218" s="31">
        <v>-23988</v>
      </c>
      <c r="H218" s="31">
        <v>-323844</v>
      </c>
      <c r="I218" s="33"/>
      <c r="J218" s="54"/>
      <c r="K218" s="58" t="str">
        <f t="shared" si="3"/>
        <v/>
      </c>
      <c r="L218" t="e">
        <f>VLOOKUP(VALUE(B218),Sheet2!E:E,1,0)</f>
        <v>#N/A</v>
      </c>
      <c r="O218" s="51" t="e">
        <f>"Thanh toán ngày "&amp;TEXT(_xlfn.XLOOKUP(L218,Sheet2!E:E,Sheet2!A:A),"dd/mm/yyyy")&amp;" - Tổng số tiền "&amp;TEXT(_xlfn.XLOOKUP(_xlfn.XLOOKUP(L218,Sheet2!E:E,Sheet2!B:B),Sheet2!M:M,Sheet2!O:O),"#.###")</f>
        <v>#N/A</v>
      </c>
    </row>
    <row r="219" spans="1:15" ht="26.3" hidden="1" x14ac:dyDescent="0.3">
      <c r="A219" s="4">
        <v>94</v>
      </c>
      <c r="B219" s="5" t="s">
        <v>364</v>
      </c>
      <c r="C219" s="8">
        <v>45126</v>
      </c>
      <c r="D219" s="5" t="s">
        <v>11</v>
      </c>
      <c r="E219" s="5" t="s">
        <v>140</v>
      </c>
      <c r="F219" s="13">
        <v>1160640</v>
      </c>
      <c r="G219" s="13">
        <v>92851</v>
      </c>
      <c r="H219" s="13">
        <v>1253491</v>
      </c>
      <c r="I219" s="6" t="s">
        <v>619</v>
      </c>
      <c r="J219" s="54"/>
      <c r="K219" s="58">
        <f t="shared" si="3"/>
        <v>45294</v>
      </c>
      <c r="L219">
        <f>VLOOKUP(VALUE(B219),Sheet2!E:E,1,0)</f>
        <v>42462</v>
      </c>
      <c r="O219" s="51" t="str">
        <f>"Thanh toán ngày "&amp;TEXT(_xlfn.XLOOKUP(L219,Sheet2!E:E,Sheet2!A:A),"dd/mm/yyyy")&amp;" - Tổng số tiền "&amp;TEXT(_xlfn.XLOOKUP(_xlfn.XLOOKUP(L219,Sheet2!E:E,Sheet2!B:B),Sheet2!M:M,Sheet2!O:O),"#.###")</f>
        <v>Thanh toán ngày 03/01/2024 - Tổng số tiền 26.953.671</v>
      </c>
    </row>
    <row r="220" spans="1:15" ht="26.3" hidden="1" x14ac:dyDescent="0.3">
      <c r="A220" s="4">
        <v>95</v>
      </c>
      <c r="B220" s="5" t="s">
        <v>366</v>
      </c>
      <c r="C220" s="8">
        <v>45127</v>
      </c>
      <c r="D220" s="5" t="s">
        <v>11</v>
      </c>
      <c r="E220" s="5" t="s">
        <v>149</v>
      </c>
      <c r="F220" s="13">
        <v>1559618</v>
      </c>
      <c r="G220" s="13">
        <v>124769</v>
      </c>
      <c r="H220" s="13">
        <v>1684387</v>
      </c>
      <c r="I220" s="6" t="s">
        <v>619</v>
      </c>
      <c r="J220" s="54"/>
      <c r="K220" s="58">
        <f t="shared" si="3"/>
        <v>45294</v>
      </c>
      <c r="L220">
        <f>VLOOKUP(VALUE(B220),Sheet2!E:E,1,0)</f>
        <v>42977</v>
      </c>
      <c r="O220" s="51" t="str">
        <f>"Thanh toán ngày "&amp;TEXT(_xlfn.XLOOKUP(L220,Sheet2!E:E,Sheet2!A:A),"dd/mm/yyyy")&amp;" - Tổng số tiền "&amp;TEXT(_xlfn.XLOOKUP(_xlfn.XLOOKUP(L220,Sheet2!E:E,Sheet2!B:B),Sheet2!M:M,Sheet2!O:O),"#.###")</f>
        <v>Thanh toán ngày 03/01/2024 - Tổng số tiền 26.953.671</v>
      </c>
    </row>
    <row r="221" spans="1:15" ht="26.3" hidden="1" x14ac:dyDescent="0.3">
      <c r="A221" s="4">
        <v>96</v>
      </c>
      <c r="B221" s="5" t="s">
        <v>368</v>
      </c>
      <c r="C221" s="8">
        <v>45131</v>
      </c>
      <c r="D221" s="5" t="s">
        <v>11</v>
      </c>
      <c r="E221" s="5" t="s">
        <v>116</v>
      </c>
      <c r="F221" s="13">
        <v>1386460</v>
      </c>
      <c r="G221" s="13">
        <v>110917</v>
      </c>
      <c r="H221" s="13">
        <v>1497377</v>
      </c>
      <c r="I221" s="6" t="s">
        <v>619</v>
      </c>
      <c r="J221" s="54"/>
      <c r="K221" s="58">
        <f t="shared" si="3"/>
        <v>45294</v>
      </c>
      <c r="L221">
        <f>VLOOKUP(VALUE(B221),Sheet2!E:E,1,0)</f>
        <v>43831</v>
      </c>
      <c r="O221" s="51" t="str">
        <f>"Thanh toán ngày "&amp;TEXT(_xlfn.XLOOKUP(L221,Sheet2!E:E,Sheet2!A:A),"dd/mm/yyyy")&amp;" - Tổng số tiền "&amp;TEXT(_xlfn.XLOOKUP(_xlfn.XLOOKUP(L221,Sheet2!E:E,Sheet2!B:B),Sheet2!M:M,Sheet2!O:O),"#.###")</f>
        <v>Thanh toán ngày 03/01/2024 - Tổng số tiền 26.953.671</v>
      </c>
    </row>
    <row r="222" spans="1:15" ht="26.3" hidden="1" x14ac:dyDescent="0.3">
      <c r="A222" s="4">
        <v>97</v>
      </c>
      <c r="B222" s="5" t="s">
        <v>370</v>
      </c>
      <c r="C222" s="8">
        <v>45132</v>
      </c>
      <c r="D222" s="5" t="s">
        <v>17</v>
      </c>
      <c r="E222" s="5" t="s">
        <v>122</v>
      </c>
      <c r="F222" s="13">
        <v>285600</v>
      </c>
      <c r="G222" s="13">
        <v>22848</v>
      </c>
      <c r="H222" s="13">
        <v>308448</v>
      </c>
      <c r="I222" s="6" t="s">
        <v>2913</v>
      </c>
      <c r="J222" s="54"/>
      <c r="K222" s="58">
        <f t="shared" si="3"/>
        <v>45303</v>
      </c>
      <c r="L222">
        <f>VLOOKUP(VALUE(B222),Sheet2!E:E,1,0)</f>
        <v>43943</v>
      </c>
      <c r="O222" s="51" t="str">
        <f>"Thanh toán ngày "&amp;TEXT(_xlfn.XLOOKUP(L222,Sheet2!E:E,Sheet2!A:A),"dd/mm/yyyy")&amp;" - Tổng số tiền "&amp;TEXT(_xlfn.XLOOKUP(_xlfn.XLOOKUP(L222,Sheet2!E:E,Sheet2!B:B),Sheet2!M:M,Sheet2!O:O),"#.###")</f>
        <v>Thanh toán ngày 17/01/2024 - Tổng số tiền 468.830</v>
      </c>
    </row>
    <row r="223" spans="1:15" ht="26.3" hidden="1" x14ac:dyDescent="0.3">
      <c r="A223" s="4">
        <v>98</v>
      </c>
      <c r="B223" s="5" t="s">
        <v>372</v>
      </c>
      <c r="C223" s="8">
        <v>45133</v>
      </c>
      <c r="D223" s="5" t="s">
        <v>11</v>
      </c>
      <c r="E223" s="5" t="s">
        <v>112</v>
      </c>
      <c r="F223" s="13">
        <v>299856</v>
      </c>
      <c r="G223" s="13">
        <v>23988</v>
      </c>
      <c r="H223" s="13">
        <v>323844</v>
      </c>
      <c r="I223" s="6" t="s">
        <v>2913</v>
      </c>
      <c r="J223" s="54"/>
      <c r="K223" s="58">
        <f t="shared" si="3"/>
        <v>45303</v>
      </c>
      <c r="L223">
        <f>VLOOKUP(VALUE(B223),Sheet2!E:E,1,0)</f>
        <v>44024</v>
      </c>
      <c r="O223" s="51" t="str">
        <f>"Thanh toán ngày "&amp;TEXT(_xlfn.XLOOKUP(L223,Sheet2!E:E,Sheet2!A:A),"dd/mm/yyyy")&amp;" - Tổng số tiền "&amp;TEXT(_xlfn.XLOOKUP(_xlfn.XLOOKUP(L223,Sheet2!E:E,Sheet2!B:B),Sheet2!M:M,Sheet2!O:O),"#.###")</f>
        <v>Thanh toán ngày 17/01/2024 - Tổng số tiền 468.830</v>
      </c>
    </row>
    <row r="224" spans="1:15" ht="26.3" hidden="1" x14ac:dyDescent="0.3">
      <c r="A224" s="4">
        <v>99</v>
      </c>
      <c r="B224" s="5" t="s">
        <v>374</v>
      </c>
      <c r="C224" s="8">
        <v>45134</v>
      </c>
      <c r="D224" s="5" t="s">
        <v>11</v>
      </c>
      <c r="E224" s="5" t="s">
        <v>127</v>
      </c>
      <c r="F224" s="13">
        <v>1277574</v>
      </c>
      <c r="G224" s="13">
        <v>102206</v>
      </c>
      <c r="H224" s="13">
        <v>1379780</v>
      </c>
      <c r="I224" s="6" t="s">
        <v>619</v>
      </c>
      <c r="J224" s="54"/>
      <c r="K224" s="58">
        <f t="shared" si="3"/>
        <v>45294</v>
      </c>
      <c r="L224">
        <f>VLOOKUP(VALUE(B224),Sheet2!E:E,1,0)</f>
        <v>44301</v>
      </c>
      <c r="O224" s="51" t="str">
        <f>"Thanh toán ngày "&amp;TEXT(_xlfn.XLOOKUP(L224,Sheet2!E:E,Sheet2!A:A),"dd/mm/yyyy")&amp;" - Tổng số tiền "&amp;TEXT(_xlfn.XLOOKUP(_xlfn.XLOOKUP(L224,Sheet2!E:E,Sheet2!B:B),Sheet2!M:M,Sheet2!O:O),"#.###")</f>
        <v>Thanh toán ngày 03/01/2024 - Tổng số tiền 26.953.671</v>
      </c>
    </row>
    <row r="225" spans="1:15" hidden="1" x14ac:dyDescent="0.3">
      <c r="A225" s="28"/>
      <c r="B225" s="34" t="s">
        <v>376</v>
      </c>
      <c r="C225" s="30">
        <v>45135</v>
      </c>
      <c r="D225" s="29" t="s">
        <v>152</v>
      </c>
      <c r="E225" s="29"/>
      <c r="F225" s="31">
        <v>-235660</v>
      </c>
      <c r="G225" s="31">
        <v>-23566</v>
      </c>
      <c r="H225" s="31">
        <v>-259226</v>
      </c>
      <c r="I225" s="33"/>
      <c r="J225" s="54"/>
      <c r="K225" s="58" t="str">
        <f t="shared" si="3"/>
        <v/>
      </c>
      <c r="L225" t="e">
        <f>VLOOKUP(VALUE(B225),Sheet2!E:E,1,0)</f>
        <v>#N/A</v>
      </c>
      <c r="O225" s="51" t="e">
        <f>"Thanh toán ngày "&amp;TEXT(_xlfn.XLOOKUP(L225,Sheet2!E:E,Sheet2!A:A),"dd/mm/yyyy")&amp;" - Tổng số tiền "&amp;TEXT(_xlfn.XLOOKUP(_xlfn.XLOOKUP(L225,Sheet2!E:E,Sheet2!B:B),Sheet2!M:M,Sheet2!O:O),"#.###")</f>
        <v>#N/A</v>
      </c>
    </row>
    <row r="226" spans="1:15" ht="26.3" hidden="1" x14ac:dyDescent="0.3">
      <c r="A226" s="4">
        <v>100</v>
      </c>
      <c r="B226" s="5" t="s">
        <v>377</v>
      </c>
      <c r="C226" s="8">
        <v>45135</v>
      </c>
      <c r="D226" s="5" t="s">
        <v>11</v>
      </c>
      <c r="E226" s="5" t="s">
        <v>151</v>
      </c>
      <c r="F226" s="13">
        <v>596432</v>
      </c>
      <c r="G226" s="13">
        <v>47715</v>
      </c>
      <c r="H226" s="13">
        <v>644147</v>
      </c>
      <c r="I226" s="6" t="s">
        <v>619</v>
      </c>
      <c r="J226" s="54"/>
      <c r="K226" s="58">
        <f t="shared" si="3"/>
        <v>45294</v>
      </c>
      <c r="L226">
        <f>VLOOKUP(VALUE(B226),Sheet2!E:E,1,0)</f>
        <v>45091</v>
      </c>
      <c r="O226" s="51" t="str">
        <f>"Thanh toán ngày "&amp;TEXT(_xlfn.XLOOKUP(L226,Sheet2!E:E,Sheet2!A:A),"dd/mm/yyyy")&amp;" - Tổng số tiền "&amp;TEXT(_xlfn.XLOOKUP(_xlfn.XLOOKUP(L226,Sheet2!E:E,Sheet2!B:B),Sheet2!M:M,Sheet2!O:O),"#.###")</f>
        <v>Thanh toán ngày 03/01/2024 - Tổng số tiền 26.953.671</v>
      </c>
    </row>
    <row r="227" spans="1:15" ht="26.3" hidden="1" x14ac:dyDescent="0.3">
      <c r="A227" s="4">
        <v>101</v>
      </c>
      <c r="B227" s="5" t="s">
        <v>379</v>
      </c>
      <c r="C227" s="8">
        <v>45135</v>
      </c>
      <c r="D227" s="5" t="s">
        <v>11</v>
      </c>
      <c r="E227" s="5" t="s">
        <v>110</v>
      </c>
      <c r="F227" s="13">
        <v>961096</v>
      </c>
      <c r="G227" s="13">
        <v>76888</v>
      </c>
      <c r="H227" s="13">
        <v>1037984</v>
      </c>
      <c r="I227" s="6" t="s">
        <v>619</v>
      </c>
      <c r="J227" s="54"/>
      <c r="K227" s="58">
        <f t="shared" si="3"/>
        <v>45294</v>
      </c>
      <c r="L227">
        <f>VLOOKUP(VALUE(B227),Sheet2!E:E,1,0)</f>
        <v>45110</v>
      </c>
      <c r="O227" s="51" t="str">
        <f>"Thanh toán ngày "&amp;TEXT(_xlfn.XLOOKUP(L227,Sheet2!E:E,Sheet2!A:A),"dd/mm/yyyy")&amp;" - Tổng số tiền "&amp;TEXT(_xlfn.XLOOKUP(_xlfn.XLOOKUP(L227,Sheet2!E:E,Sheet2!B:B),Sheet2!M:M,Sheet2!O:O),"#.###")</f>
        <v>Thanh toán ngày 03/01/2024 - Tổng số tiền 26.953.671</v>
      </c>
    </row>
    <row r="228" spans="1:15" ht="26.3" hidden="1" x14ac:dyDescent="0.3">
      <c r="A228" s="4"/>
      <c r="B228" s="5" t="s">
        <v>602</v>
      </c>
      <c r="C228" s="8">
        <v>45139</v>
      </c>
      <c r="D228" s="5" t="s">
        <v>11</v>
      </c>
      <c r="E228" s="5"/>
      <c r="F228" s="13">
        <v>1080380</v>
      </c>
      <c r="G228" s="13">
        <v>86430</v>
      </c>
      <c r="H228" s="13">
        <v>1166810</v>
      </c>
      <c r="I228" s="6" t="s">
        <v>619</v>
      </c>
      <c r="J228" s="54"/>
      <c r="K228" s="58">
        <f t="shared" si="3"/>
        <v>45294</v>
      </c>
      <c r="L228">
        <f>VLOOKUP(VALUE(B228),Sheet2!E:E,1,0)</f>
        <v>45435</v>
      </c>
      <c r="O228" s="51" t="str">
        <f>"Thanh toán ngày "&amp;TEXT(_xlfn.XLOOKUP(L228,Sheet2!E:E,Sheet2!A:A),"dd/mm/yyyy")&amp;" - Tổng số tiền "&amp;TEXT(_xlfn.XLOOKUP(_xlfn.XLOOKUP(L228,Sheet2!E:E,Sheet2!B:B),Sheet2!M:M,Sheet2!O:O),"#.###")</f>
        <v>Thanh toán ngày 03/01/2024 - Tổng số tiền 26.953.671</v>
      </c>
    </row>
    <row r="229" spans="1:15" ht="26.3" hidden="1" x14ac:dyDescent="0.3">
      <c r="A229" s="4"/>
      <c r="B229" s="5" t="s">
        <v>601</v>
      </c>
      <c r="C229" s="8">
        <v>45140</v>
      </c>
      <c r="D229" s="5" t="s">
        <v>11</v>
      </c>
      <c r="E229" s="5"/>
      <c r="F229" s="13">
        <v>829490</v>
      </c>
      <c r="G229" s="13">
        <v>66359</v>
      </c>
      <c r="H229" s="13">
        <v>895849</v>
      </c>
      <c r="I229" s="6" t="s">
        <v>2913</v>
      </c>
      <c r="J229" s="54"/>
      <c r="K229" s="58">
        <f t="shared" si="3"/>
        <v>45303</v>
      </c>
      <c r="L229">
        <f>VLOOKUP(VALUE(B229),Sheet2!E:E,1,0)</f>
        <v>45486</v>
      </c>
      <c r="O229" s="51" t="str">
        <f>"Thanh toán ngày "&amp;TEXT(_xlfn.XLOOKUP(L229,Sheet2!E:E,Sheet2!A:A),"dd/mm/yyyy")&amp;" - Tổng số tiền "&amp;TEXT(_xlfn.XLOOKUP(_xlfn.XLOOKUP(L229,Sheet2!E:E,Sheet2!B:B),Sheet2!M:M,Sheet2!O:O),"#.###")</f>
        <v>Thanh toán ngày 17/01/2024 - Tổng số tiền 468.830</v>
      </c>
    </row>
    <row r="230" spans="1:15" ht="26.3" hidden="1" x14ac:dyDescent="0.3">
      <c r="A230" s="4"/>
      <c r="B230" s="5" t="s">
        <v>600</v>
      </c>
      <c r="C230" s="8">
        <v>45142</v>
      </c>
      <c r="D230" s="5" t="s">
        <v>11</v>
      </c>
      <c r="E230" s="5"/>
      <c r="F230" s="13">
        <v>796336</v>
      </c>
      <c r="G230" s="13">
        <v>63707</v>
      </c>
      <c r="H230" s="13">
        <v>860043</v>
      </c>
      <c r="I230" s="6" t="s">
        <v>619</v>
      </c>
      <c r="J230" s="54"/>
      <c r="K230" s="58">
        <f t="shared" si="3"/>
        <v>45294</v>
      </c>
      <c r="L230">
        <f>VLOOKUP(VALUE(B230),Sheet2!E:E,1,0)</f>
        <v>46766</v>
      </c>
      <c r="O230" s="51" t="str">
        <f>"Thanh toán ngày "&amp;TEXT(_xlfn.XLOOKUP(L230,Sheet2!E:E,Sheet2!A:A),"dd/mm/yyyy")&amp;" - Tổng số tiền "&amp;TEXT(_xlfn.XLOOKUP(_xlfn.XLOOKUP(L230,Sheet2!E:E,Sheet2!B:B),Sheet2!M:M,Sheet2!O:O),"#.###")</f>
        <v>Thanh toán ngày 03/01/2024 - Tổng số tiền 26.953.671</v>
      </c>
    </row>
    <row r="231" spans="1:15" ht="26.3" hidden="1" x14ac:dyDescent="0.3">
      <c r="A231" s="4"/>
      <c r="B231" s="5" t="s">
        <v>599</v>
      </c>
      <c r="C231" s="8">
        <v>45143</v>
      </c>
      <c r="D231" s="5" t="s">
        <v>11</v>
      </c>
      <c r="E231" s="5"/>
      <c r="F231" s="13">
        <v>1782200</v>
      </c>
      <c r="G231" s="13">
        <v>142576</v>
      </c>
      <c r="H231" s="13">
        <v>1924776</v>
      </c>
      <c r="I231" s="6" t="s">
        <v>2910</v>
      </c>
      <c r="J231" s="54"/>
      <c r="K231" s="58">
        <f t="shared" si="3"/>
        <v>45303</v>
      </c>
      <c r="L231">
        <f>VLOOKUP(VALUE(B231),Sheet2!E:E,1,0)</f>
        <v>46792</v>
      </c>
      <c r="O231" s="51" t="str">
        <f>"Thanh toán ngày "&amp;TEXT(_xlfn.XLOOKUP(L231,Sheet2!E:E,Sheet2!A:A),"dd/mm/yyyy")&amp;" - Tổng số tiền "&amp;TEXT(_xlfn.XLOOKUP(_xlfn.XLOOKUP(L231,Sheet2!E:E,Sheet2!B:B),Sheet2!M:M,Sheet2!O:O),"#.###")</f>
        <v>Thanh toán ngày 12/01/2024 - Tổng số tiền 26.953.671</v>
      </c>
    </row>
    <row r="232" spans="1:15" ht="26.3" hidden="1" x14ac:dyDescent="0.3">
      <c r="A232" s="4"/>
      <c r="B232" s="5" t="s">
        <v>597</v>
      </c>
      <c r="C232" s="8">
        <v>45147</v>
      </c>
      <c r="D232" s="5" t="s">
        <v>11</v>
      </c>
      <c r="E232" s="5"/>
      <c r="F232" s="13">
        <v>930152</v>
      </c>
      <c r="G232" s="13">
        <v>74412</v>
      </c>
      <c r="H232" s="13">
        <v>1004564</v>
      </c>
      <c r="I232" s="6" t="s">
        <v>2909</v>
      </c>
      <c r="J232" s="54"/>
      <c r="K232" s="58">
        <f t="shared" si="3"/>
        <v>45303</v>
      </c>
      <c r="L232">
        <f>VLOOKUP(VALUE(B232),Sheet2!E:E,1,0)</f>
        <v>47028</v>
      </c>
      <c r="O232" s="51" t="str">
        <f>"Thanh toán ngày "&amp;TEXT(_xlfn.XLOOKUP(L232,Sheet2!E:E,Sheet2!A:A),"dd/mm/yyyy")&amp;" - Tổng số tiền "&amp;TEXT(_xlfn.XLOOKUP(_xlfn.XLOOKUP(L232,Sheet2!E:E,Sheet2!B:B),Sheet2!M:M,Sheet2!O:O),"#.###")</f>
        <v>Thanh toán ngày 12/01/2024 - Tổng số tiền 29.546.276</v>
      </c>
    </row>
    <row r="233" spans="1:15" ht="26.3" hidden="1" x14ac:dyDescent="0.3">
      <c r="A233" s="4"/>
      <c r="B233" s="5" t="s">
        <v>598</v>
      </c>
      <c r="C233" s="8">
        <v>45147</v>
      </c>
      <c r="D233" s="5" t="s">
        <v>11</v>
      </c>
      <c r="E233" s="5"/>
      <c r="F233" s="13">
        <v>906272</v>
      </c>
      <c r="G233" s="13">
        <v>72502</v>
      </c>
      <c r="H233" s="13">
        <v>978774</v>
      </c>
      <c r="I233" s="6" t="s">
        <v>2911</v>
      </c>
      <c r="J233" s="54"/>
      <c r="K233" s="58">
        <f t="shared" si="3"/>
        <v>45308</v>
      </c>
      <c r="L233">
        <f>VLOOKUP(VALUE(B233),Sheet2!E:E,1,0)</f>
        <v>46990</v>
      </c>
      <c r="N233">
        <v>461179</v>
      </c>
      <c r="O233" s="51" t="str">
        <f>"Thanh toán ngày "&amp;TEXT(_xlfn.XLOOKUP(L233,Sheet2!E:E,Sheet2!A:A),"dd/mm/yyyy")&amp;" - Tổng số tiền "&amp;TEXT(_xlfn.XLOOKUP(_xlfn.XLOOKUP(L233,Sheet2!E:E,Sheet2!B:B),Sheet2!M:M,Sheet2!O:O),"#.###")</f>
        <v>Thanh toán ngày 12/01/2024 - Tổng số tiền 29.546.276</v>
      </c>
    </row>
    <row r="234" spans="1:15" ht="26.3" hidden="1" x14ac:dyDescent="0.3">
      <c r="A234" s="4"/>
      <c r="B234" s="5" t="s">
        <v>595</v>
      </c>
      <c r="C234" s="8">
        <v>45148</v>
      </c>
      <c r="D234" s="5" t="s">
        <v>17</v>
      </c>
      <c r="E234" s="5"/>
      <c r="F234" s="13">
        <v>735420</v>
      </c>
      <c r="G234" s="13">
        <v>58834</v>
      </c>
      <c r="H234" s="13">
        <v>794254</v>
      </c>
      <c r="I234" s="6" t="s">
        <v>2913</v>
      </c>
      <c r="J234" s="54"/>
      <c r="K234" s="58">
        <f t="shared" si="3"/>
        <v>45303</v>
      </c>
      <c r="L234">
        <f>VLOOKUP(VALUE(B234),Sheet2!E:E,1,0)</f>
        <v>47778</v>
      </c>
      <c r="O234" s="51" t="str">
        <f>"Thanh toán ngày "&amp;TEXT(_xlfn.XLOOKUP(L234,Sheet2!E:E,Sheet2!A:A),"dd/mm/yyyy")&amp;" - Tổng số tiền "&amp;TEXT(_xlfn.XLOOKUP(_xlfn.XLOOKUP(L234,Sheet2!E:E,Sheet2!B:B),Sheet2!M:M,Sheet2!O:O),"#.###")</f>
        <v>Thanh toán ngày 17/01/2024 - Tổng số tiền 468.830</v>
      </c>
    </row>
    <row r="235" spans="1:15" ht="26.3" hidden="1" x14ac:dyDescent="0.3">
      <c r="A235" s="4"/>
      <c r="B235" s="5" t="s">
        <v>596</v>
      </c>
      <c r="C235" s="8">
        <v>45148</v>
      </c>
      <c r="D235" s="5" t="s">
        <v>11</v>
      </c>
      <c r="E235" s="5"/>
      <c r="F235" s="13">
        <v>1142784</v>
      </c>
      <c r="G235" s="13">
        <v>91423</v>
      </c>
      <c r="H235" s="13">
        <v>1234207</v>
      </c>
      <c r="I235" s="6" t="s">
        <v>619</v>
      </c>
      <c r="J235" s="54"/>
      <c r="K235" s="58">
        <f t="shared" si="3"/>
        <v>45294</v>
      </c>
      <c r="L235">
        <f>VLOOKUP(VALUE(B235),Sheet2!E:E,1,0)</f>
        <v>47710</v>
      </c>
      <c r="O235" s="51" t="str">
        <f>"Thanh toán ngày "&amp;TEXT(_xlfn.XLOOKUP(L235,Sheet2!E:E,Sheet2!A:A),"dd/mm/yyyy")&amp;" - Tổng số tiền "&amp;TEXT(_xlfn.XLOOKUP(_xlfn.XLOOKUP(L235,Sheet2!E:E,Sheet2!B:B),Sheet2!M:M,Sheet2!O:O),"#.###")</f>
        <v>Thanh toán ngày 03/01/2024 - Tổng số tiền 26.953.671</v>
      </c>
    </row>
    <row r="236" spans="1:15" ht="26.3" hidden="1" x14ac:dyDescent="0.3">
      <c r="A236" s="4"/>
      <c r="B236" s="5" t="s">
        <v>592</v>
      </c>
      <c r="C236" s="8">
        <v>45150</v>
      </c>
      <c r="D236" s="5" t="s">
        <v>11</v>
      </c>
      <c r="E236" s="5"/>
      <c r="F236" s="13">
        <f>2920992-292099</f>
        <v>2628893</v>
      </c>
      <c r="G236" s="13">
        <v>210311</v>
      </c>
      <c r="H236" s="13">
        <v>2839204</v>
      </c>
      <c r="I236" s="6" t="s">
        <v>2909</v>
      </c>
      <c r="J236" s="54"/>
      <c r="K236" s="58">
        <f t="shared" si="3"/>
        <v>45303</v>
      </c>
      <c r="L236">
        <f>VLOOKUP(VALUE(B236),Sheet2!E:E,1,0)</f>
        <v>48322</v>
      </c>
      <c r="O236" s="51" t="str">
        <f>"Thanh toán ngày "&amp;TEXT(_xlfn.XLOOKUP(L236,Sheet2!E:E,Sheet2!A:A),"dd/mm/yyyy")&amp;" - Tổng số tiền "&amp;TEXT(_xlfn.XLOOKUP(_xlfn.XLOOKUP(L236,Sheet2!E:E,Sheet2!B:B),Sheet2!M:M,Sheet2!O:O),"#.###")</f>
        <v>Thanh toán ngày 12/01/2024 - Tổng số tiền 29.546.276</v>
      </c>
    </row>
    <row r="237" spans="1:15" ht="26.3" hidden="1" x14ac:dyDescent="0.3">
      <c r="A237" s="4"/>
      <c r="B237" s="5" t="s">
        <v>593</v>
      </c>
      <c r="C237" s="8">
        <v>45150</v>
      </c>
      <c r="D237" s="5" t="s">
        <v>11</v>
      </c>
      <c r="E237" s="5"/>
      <c r="F237" s="13">
        <v>1056020</v>
      </c>
      <c r="G237" s="13">
        <v>84482</v>
      </c>
      <c r="H237" s="13">
        <v>1140502</v>
      </c>
      <c r="I237" s="6" t="s">
        <v>2913</v>
      </c>
      <c r="J237" s="54"/>
      <c r="K237" s="58">
        <f t="shared" si="3"/>
        <v>45303</v>
      </c>
      <c r="L237">
        <f>VLOOKUP(VALUE(B237),Sheet2!E:E,1,0)</f>
        <v>48274</v>
      </c>
      <c r="O237" s="51" t="str">
        <f>"Thanh toán ngày "&amp;TEXT(_xlfn.XLOOKUP(L237,Sheet2!E:E,Sheet2!A:A),"dd/mm/yyyy")&amp;" - Tổng số tiền "&amp;TEXT(_xlfn.XLOOKUP(_xlfn.XLOOKUP(L237,Sheet2!E:E,Sheet2!B:B),Sheet2!M:M,Sheet2!O:O),"#.###")</f>
        <v>Thanh toán ngày 17/01/2024 - Tổng số tiền 468.830</v>
      </c>
    </row>
    <row r="238" spans="1:15" ht="26.3" hidden="1" x14ac:dyDescent="0.3">
      <c r="A238" s="4"/>
      <c r="B238" s="5" t="s">
        <v>594</v>
      </c>
      <c r="C238" s="8">
        <v>45150</v>
      </c>
      <c r="D238" s="5" t="s">
        <v>11</v>
      </c>
      <c r="E238" s="5"/>
      <c r="F238" s="13">
        <v>630296</v>
      </c>
      <c r="G238" s="13">
        <v>50424</v>
      </c>
      <c r="H238" s="13">
        <v>680720</v>
      </c>
      <c r="I238" s="6" t="s">
        <v>2909</v>
      </c>
      <c r="J238" s="54"/>
      <c r="K238" s="58">
        <f t="shared" si="3"/>
        <v>45303</v>
      </c>
      <c r="L238">
        <f>VLOOKUP(VALUE(B238),Sheet2!E:E,1,0)</f>
        <v>48247</v>
      </c>
      <c r="O238" s="51" t="str">
        <f>"Thanh toán ngày "&amp;TEXT(_xlfn.XLOOKUP(L238,Sheet2!E:E,Sheet2!A:A),"dd/mm/yyyy")&amp;" - Tổng số tiền "&amp;TEXT(_xlfn.XLOOKUP(_xlfn.XLOOKUP(L238,Sheet2!E:E,Sheet2!B:B),Sheet2!M:M,Sheet2!O:O),"#.###")</f>
        <v>Thanh toán ngày 12/01/2024 - Tổng số tiền 29.546.276</v>
      </c>
    </row>
    <row r="239" spans="1:15" ht="26.3" hidden="1" x14ac:dyDescent="0.3">
      <c r="A239" s="4"/>
      <c r="B239" s="5" t="s">
        <v>591</v>
      </c>
      <c r="C239" s="8">
        <v>45152</v>
      </c>
      <c r="D239" s="5" t="s">
        <v>11</v>
      </c>
      <c r="E239" s="5"/>
      <c r="F239" s="13">
        <v>2160160</v>
      </c>
      <c r="G239" s="13">
        <v>172813</v>
      </c>
      <c r="H239" s="13">
        <v>2332973</v>
      </c>
      <c r="I239" s="6" t="s">
        <v>2909</v>
      </c>
      <c r="J239" s="54"/>
      <c r="K239" s="58">
        <f t="shared" si="3"/>
        <v>45303</v>
      </c>
      <c r="L239">
        <f>VLOOKUP(VALUE(B239),Sheet2!E:E,1,0)</f>
        <v>48335</v>
      </c>
      <c r="O239" s="51" t="str">
        <f>"Thanh toán ngày "&amp;TEXT(_xlfn.XLOOKUP(L239,Sheet2!E:E,Sheet2!A:A),"dd/mm/yyyy")&amp;" - Tổng số tiền "&amp;TEXT(_xlfn.XLOOKUP(_xlfn.XLOOKUP(L239,Sheet2!E:E,Sheet2!B:B),Sheet2!M:M,Sheet2!O:O),"#.###")</f>
        <v>Thanh toán ngày 12/01/2024 - Tổng số tiền 29.546.276</v>
      </c>
    </row>
    <row r="240" spans="1:15" ht="26.3" hidden="1" x14ac:dyDescent="0.3">
      <c r="A240" s="4"/>
      <c r="B240" s="5" t="s">
        <v>590</v>
      </c>
      <c r="C240" s="8">
        <v>45153</v>
      </c>
      <c r="D240" s="5" t="s">
        <v>11</v>
      </c>
      <c r="E240" s="5"/>
      <c r="F240" s="13">
        <v>1287678</v>
      </c>
      <c r="G240" s="13">
        <v>103014</v>
      </c>
      <c r="H240" s="13">
        <v>1390692</v>
      </c>
      <c r="I240" s="6" t="s">
        <v>2909</v>
      </c>
      <c r="J240" s="54"/>
      <c r="K240" s="58">
        <f t="shared" si="3"/>
        <v>45303</v>
      </c>
      <c r="L240">
        <f>VLOOKUP(VALUE(B240),Sheet2!E:E,1,0)</f>
        <v>48444</v>
      </c>
      <c r="O240" s="51" t="str">
        <f>"Thanh toán ngày "&amp;TEXT(_xlfn.XLOOKUP(L240,Sheet2!E:E,Sheet2!A:A),"dd/mm/yyyy")&amp;" - Tổng số tiền "&amp;TEXT(_xlfn.XLOOKUP(_xlfn.XLOOKUP(L240,Sheet2!E:E,Sheet2!B:B),Sheet2!M:M,Sheet2!O:O),"#.###")</f>
        <v>Thanh toán ngày 12/01/2024 - Tổng số tiền 29.546.276</v>
      </c>
    </row>
    <row r="241" spans="1:15" ht="26.3" hidden="1" x14ac:dyDescent="0.3">
      <c r="A241" s="4"/>
      <c r="B241" s="5" t="s">
        <v>587</v>
      </c>
      <c r="C241" s="8">
        <v>45154</v>
      </c>
      <c r="D241" s="5" t="s">
        <v>11</v>
      </c>
      <c r="E241" s="5"/>
      <c r="F241" s="13">
        <v>1606728</v>
      </c>
      <c r="G241" s="13">
        <v>128538</v>
      </c>
      <c r="H241" s="13">
        <v>1735266</v>
      </c>
      <c r="I241" s="6" t="s">
        <v>2913</v>
      </c>
      <c r="J241" s="54"/>
      <c r="K241" s="58">
        <f t="shared" si="3"/>
        <v>45303</v>
      </c>
      <c r="L241">
        <f>VLOOKUP(VALUE(B241),Sheet2!E:E,1,0)</f>
        <v>48539</v>
      </c>
      <c r="O241" s="51" t="str">
        <f>"Thanh toán ngày "&amp;TEXT(_xlfn.XLOOKUP(L241,Sheet2!E:E,Sheet2!A:A),"dd/mm/yyyy")&amp;" - Tổng số tiền "&amp;TEXT(_xlfn.XLOOKUP(_xlfn.XLOOKUP(L241,Sheet2!E:E,Sheet2!B:B),Sheet2!M:M,Sheet2!O:O),"#.###")</f>
        <v>Thanh toán ngày 17/01/2024 - Tổng số tiền 468.830</v>
      </c>
    </row>
    <row r="242" spans="1:15" ht="26.3" hidden="1" x14ac:dyDescent="0.3">
      <c r="A242" s="4"/>
      <c r="B242" s="5" t="s">
        <v>588</v>
      </c>
      <c r="C242" s="8">
        <v>45154</v>
      </c>
      <c r="D242" s="5" t="s">
        <v>11</v>
      </c>
      <c r="E242" s="5"/>
      <c r="F242" s="13">
        <v>1328320</v>
      </c>
      <c r="G242" s="13">
        <v>106266</v>
      </c>
      <c r="H242" s="13">
        <v>1434586</v>
      </c>
      <c r="I242" s="6" t="s">
        <v>2909</v>
      </c>
      <c r="J242" s="54"/>
      <c r="K242" s="58">
        <f t="shared" si="3"/>
        <v>45303</v>
      </c>
      <c r="L242">
        <f>VLOOKUP(VALUE(B242),Sheet2!E:E,1,0)</f>
        <v>48518</v>
      </c>
      <c r="O242" s="51" t="str">
        <f>"Thanh toán ngày "&amp;TEXT(_xlfn.XLOOKUP(L242,Sheet2!E:E,Sheet2!A:A),"dd/mm/yyyy")&amp;" - Tổng số tiền "&amp;TEXT(_xlfn.XLOOKUP(_xlfn.XLOOKUP(L242,Sheet2!E:E,Sheet2!B:B),Sheet2!M:M,Sheet2!O:O),"#.###")</f>
        <v>Thanh toán ngày 12/01/2024 - Tổng số tiền 29.546.276</v>
      </c>
    </row>
    <row r="243" spans="1:15" ht="26.3" hidden="1" x14ac:dyDescent="0.3">
      <c r="A243" s="4"/>
      <c r="B243" s="5" t="s">
        <v>589</v>
      </c>
      <c r="C243" s="8">
        <v>45154</v>
      </c>
      <c r="D243" s="5" t="s">
        <v>11</v>
      </c>
      <c r="E243" s="5"/>
      <c r="F243" s="13">
        <v>1301760</v>
      </c>
      <c r="G243" s="13">
        <v>104141</v>
      </c>
      <c r="H243" s="13">
        <v>1405901</v>
      </c>
      <c r="I243" s="6" t="s">
        <v>2909</v>
      </c>
      <c r="J243" s="54"/>
      <c r="K243" s="58">
        <f t="shared" si="3"/>
        <v>45303</v>
      </c>
      <c r="L243">
        <f>VLOOKUP(VALUE(B243),Sheet2!E:E,1,0)</f>
        <v>48512</v>
      </c>
      <c r="O243" s="51" t="str">
        <f>"Thanh toán ngày "&amp;TEXT(_xlfn.XLOOKUP(L243,Sheet2!E:E,Sheet2!A:A),"dd/mm/yyyy")&amp;" - Tổng số tiền "&amp;TEXT(_xlfn.XLOOKUP(_xlfn.XLOOKUP(L243,Sheet2!E:E,Sheet2!B:B),Sheet2!M:M,Sheet2!O:O),"#.###")</f>
        <v>Thanh toán ngày 12/01/2024 - Tổng số tiền 29.546.276</v>
      </c>
    </row>
    <row r="244" spans="1:15" ht="26.3" hidden="1" x14ac:dyDescent="0.3">
      <c r="A244" s="4"/>
      <c r="B244" s="5" t="s">
        <v>586</v>
      </c>
      <c r="C244" s="8">
        <v>45156</v>
      </c>
      <c r="D244" s="5" t="s">
        <v>11</v>
      </c>
      <c r="E244" s="5"/>
      <c r="F244" s="13">
        <v>476000</v>
      </c>
      <c r="G244" s="13">
        <v>38080</v>
      </c>
      <c r="H244" s="13">
        <v>514080</v>
      </c>
      <c r="I244" s="6" t="s">
        <v>2909</v>
      </c>
      <c r="J244" s="54"/>
      <c r="K244" s="58">
        <f t="shared" si="3"/>
        <v>45303</v>
      </c>
      <c r="L244">
        <f>VLOOKUP(VALUE(B244),Sheet2!E:E,1,0)</f>
        <v>49635</v>
      </c>
      <c r="O244" s="51" t="str">
        <f>"Thanh toán ngày "&amp;TEXT(_xlfn.XLOOKUP(L244,Sheet2!E:E,Sheet2!A:A),"dd/mm/yyyy")&amp;" - Tổng số tiền "&amp;TEXT(_xlfn.XLOOKUP(_xlfn.XLOOKUP(L244,Sheet2!E:E,Sheet2!B:B),Sheet2!M:M,Sheet2!O:O),"#.###")</f>
        <v>Thanh toán ngày 12/01/2024 - Tổng số tiền 29.546.276</v>
      </c>
    </row>
    <row r="245" spans="1:15" ht="26.3" hidden="1" x14ac:dyDescent="0.3">
      <c r="A245" s="4"/>
      <c r="B245" s="5" t="s">
        <v>585</v>
      </c>
      <c r="C245" s="8">
        <v>45157</v>
      </c>
      <c r="D245" s="5" t="s">
        <v>11</v>
      </c>
      <c r="E245" s="5"/>
      <c r="F245" s="13">
        <v>967584</v>
      </c>
      <c r="G245" s="13">
        <v>77407</v>
      </c>
      <c r="H245" s="13">
        <v>1044991</v>
      </c>
      <c r="I245" s="6" t="s">
        <v>2909</v>
      </c>
      <c r="J245" s="54"/>
      <c r="K245" s="58">
        <f t="shared" si="3"/>
        <v>45303</v>
      </c>
      <c r="L245">
        <f>VLOOKUP(VALUE(B245),Sheet2!E:E,1,0)</f>
        <v>49784</v>
      </c>
      <c r="O245" s="51" t="str">
        <f>"Thanh toán ngày "&amp;TEXT(_xlfn.XLOOKUP(L245,Sheet2!E:E,Sheet2!A:A),"dd/mm/yyyy")&amp;" - Tổng số tiền "&amp;TEXT(_xlfn.XLOOKUP(_xlfn.XLOOKUP(L245,Sheet2!E:E,Sheet2!B:B),Sheet2!M:M,Sheet2!O:O),"#.###")</f>
        <v>Thanh toán ngày 12/01/2024 - Tổng số tiền 29.546.276</v>
      </c>
    </row>
    <row r="246" spans="1:15" ht="26.3" hidden="1" x14ac:dyDescent="0.3">
      <c r="A246" s="4"/>
      <c r="B246" s="5" t="s">
        <v>584</v>
      </c>
      <c r="C246" s="8">
        <v>45159</v>
      </c>
      <c r="D246" s="5" t="s">
        <v>11</v>
      </c>
      <c r="E246" s="5"/>
      <c r="F246" s="13">
        <v>1132092</v>
      </c>
      <c r="G246" s="13">
        <v>90567</v>
      </c>
      <c r="H246" s="13">
        <v>1222659</v>
      </c>
      <c r="I246" s="6" t="s">
        <v>2909</v>
      </c>
      <c r="J246" s="54"/>
      <c r="K246" s="58">
        <f t="shared" si="3"/>
        <v>45303</v>
      </c>
      <c r="L246">
        <f>VLOOKUP(VALUE(B246),Sheet2!E:E,1,0)</f>
        <v>49845</v>
      </c>
      <c r="O246" s="51" t="str">
        <f>"Thanh toán ngày "&amp;TEXT(_xlfn.XLOOKUP(L246,Sheet2!E:E,Sheet2!A:A),"dd/mm/yyyy")&amp;" - Tổng số tiền "&amp;TEXT(_xlfn.XLOOKUP(_xlfn.XLOOKUP(L246,Sheet2!E:E,Sheet2!B:B),Sheet2!M:M,Sheet2!O:O),"#.###")</f>
        <v>Thanh toán ngày 12/01/2024 - Tổng số tiền 29.546.276</v>
      </c>
    </row>
    <row r="247" spans="1:15" ht="26.3" hidden="1" x14ac:dyDescent="0.3">
      <c r="A247" s="4"/>
      <c r="B247" s="5" t="s">
        <v>583</v>
      </c>
      <c r="C247" s="8">
        <v>45160</v>
      </c>
      <c r="D247" s="5" t="s">
        <v>17</v>
      </c>
      <c r="E247" s="5"/>
      <c r="F247" s="13">
        <v>806440</v>
      </c>
      <c r="G247" s="13">
        <v>64515</v>
      </c>
      <c r="H247" s="13">
        <v>870955</v>
      </c>
      <c r="I247" s="6" t="s">
        <v>2909</v>
      </c>
      <c r="J247" s="54"/>
      <c r="K247" s="58">
        <f t="shared" si="3"/>
        <v>45303</v>
      </c>
      <c r="L247">
        <f>VLOOKUP(VALUE(B247),Sheet2!E:E,1,0)</f>
        <v>49901</v>
      </c>
      <c r="O247" s="51" t="str">
        <f>"Thanh toán ngày "&amp;TEXT(_xlfn.XLOOKUP(L247,Sheet2!E:E,Sheet2!A:A),"dd/mm/yyyy")&amp;" - Tổng số tiền "&amp;TEXT(_xlfn.XLOOKUP(_xlfn.XLOOKUP(L247,Sheet2!E:E,Sheet2!B:B),Sheet2!M:M,Sheet2!O:O),"#.###")</f>
        <v>Thanh toán ngày 12/01/2024 - Tổng số tiền 29.546.276</v>
      </c>
    </row>
    <row r="248" spans="1:15" ht="26.3" hidden="1" x14ac:dyDescent="0.3">
      <c r="A248" s="4"/>
      <c r="B248" s="5" t="s">
        <v>581</v>
      </c>
      <c r="C248" s="8">
        <v>45161</v>
      </c>
      <c r="D248" s="5" t="s">
        <v>11</v>
      </c>
      <c r="E248" s="5"/>
      <c r="F248" s="13">
        <v>498120</v>
      </c>
      <c r="G248" s="13">
        <v>39850</v>
      </c>
      <c r="H248" s="13">
        <v>537970</v>
      </c>
      <c r="I248" s="6" t="s">
        <v>2913</v>
      </c>
      <c r="J248" s="54"/>
      <c r="K248" s="58">
        <f t="shared" si="3"/>
        <v>45303</v>
      </c>
      <c r="L248">
        <f>VLOOKUP(VALUE(B248),Sheet2!E:E,1,0)</f>
        <v>49981</v>
      </c>
      <c r="O248" s="51" t="str">
        <f>"Thanh toán ngày "&amp;TEXT(_xlfn.XLOOKUP(L248,Sheet2!E:E,Sheet2!A:A),"dd/mm/yyyy")&amp;" - Tổng số tiền "&amp;TEXT(_xlfn.XLOOKUP(_xlfn.XLOOKUP(L248,Sheet2!E:E,Sheet2!B:B),Sheet2!M:M,Sheet2!O:O),"#.###")</f>
        <v>Thanh toán ngày 17/01/2024 - Tổng số tiền 468.830</v>
      </c>
    </row>
    <row r="249" spans="1:15" ht="26.3" hidden="1" x14ac:dyDescent="0.3">
      <c r="A249" s="4"/>
      <c r="B249" s="5" t="s">
        <v>582</v>
      </c>
      <c r="C249" s="8">
        <v>45161</v>
      </c>
      <c r="D249" s="5" t="s">
        <v>11</v>
      </c>
      <c r="E249" s="5"/>
      <c r="F249" s="13">
        <v>1021002</v>
      </c>
      <c r="G249" s="13">
        <v>81680</v>
      </c>
      <c r="H249" s="13">
        <v>1102682</v>
      </c>
      <c r="I249" s="6" t="s">
        <v>2913</v>
      </c>
      <c r="J249" s="54"/>
      <c r="K249" s="58">
        <f t="shared" si="3"/>
        <v>45303</v>
      </c>
      <c r="L249">
        <f>VLOOKUP(VALUE(B249),Sheet2!E:E,1,0)</f>
        <v>49958</v>
      </c>
      <c r="O249" s="51" t="str">
        <f>"Thanh toán ngày "&amp;TEXT(_xlfn.XLOOKUP(L249,Sheet2!E:E,Sheet2!A:A),"dd/mm/yyyy")&amp;" - Tổng số tiền "&amp;TEXT(_xlfn.XLOOKUP(_xlfn.XLOOKUP(L249,Sheet2!E:E,Sheet2!B:B),Sheet2!M:M,Sheet2!O:O),"#.###")</f>
        <v>Thanh toán ngày 17/01/2024 - Tổng số tiền 468.830</v>
      </c>
    </row>
    <row r="250" spans="1:15" ht="26.3" hidden="1" x14ac:dyDescent="0.3">
      <c r="A250" s="4"/>
      <c r="B250" s="5" t="s">
        <v>580</v>
      </c>
      <c r="C250" s="8">
        <v>45162</v>
      </c>
      <c r="D250" s="5" t="s">
        <v>11</v>
      </c>
      <c r="E250" s="5"/>
      <c r="F250" s="13">
        <v>1395170</v>
      </c>
      <c r="G250" s="13">
        <v>111614</v>
      </c>
      <c r="H250" s="13">
        <v>1506784</v>
      </c>
      <c r="I250" s="6" t="s">
        <v>2909</v>
      </c>
      <c r="J250" s="54"/>
      <c r="K250" s="58">
        <f t="shared" si="3"/>
        <v>45303</v>
      </c>
      <c r="L250">
        <f>VLOOKUP(VALUE(B250),Sheet2!E:E,1,0)</f>
        <v>50485</v>
      </c>
      <c r="O250" s="51" t="str">
        <f>"Thanh toán ngày "&amp;TEXT(_xlfn.XLOOKUP(L250,Sheet2!E:E,Sheet2!A:A),"dd/mm/yyyy")&amp;" - Tổng số tiền "&amp;TEXT(_xlfn.XLOOKUP(_xlfn.XLOOKUP(L250,Sheet2!E:E,Sheet2!B:B),Sheet2!M:M,Sheet2!O:O),"#.###")</f>
        <v>Thanh toán ngày 12/01/2024 - Tổng số tiền 29.546.276</v>
      </c>
    </row>
    <row r="251" spans="1:15" ht="26.3" hidden="1" x14ac:dyDescent="0.3">
      <c r="A251" s="4"/>
      <c r="B251" s="5" t="s">
        <v>579</v>
      </c>
      <c r="C251" s="8">
        <v>45168</v>
      </c>
      <c r="D251" s="5" t="s">
        <v>11</v>
      </c>
      <c r="E251" s="5"/>
      <c r="F251" s="13">
        <v>1669530</v>
      </c>
      <c r="G251" s="13">
        <v>133562</v>
      </c>
      <c r="H251" s="13">
        <v>1803092</v>
      </c>
      <c r="I251" s="6" t="s">
        <v>2909</v>
      </c>
      <c r="J251" s="54"/>
      <c r="K251" s="58">
        <f t="shared" si="3"/>
        <v>45303</v>
      </c>
      <c r="L251">
        <f>VLOOKUP(VALUE(B251),Sheet2!E:E,1,0)</f>
        <v>51715</v>
      </c>
      <c r="O251" s="51" t="str">
        <f>"Thanh toán ngày "&amp;TEXT(_xlfn.XLOOKUP(L251,Sheet2!E:E,Sheet2!A:A),"dd/mm/yyyy")&amp;" - Tổng số tiền "&amp;TEXT(_xlfn.XLOOKUP(_xlfn.XLOOKUP(L251,Sheet2!E:E,Sheet2!B:B),Sheet2!M:M,Sheet2!O:O),"#.###")</f>
        <v>Thanh toán ngày 12/01/2024 - Tổng số tiền 29.546.276</v>
      </c>
    </row>
    <row r="252" spans="1:15" ht="26.3" hidden="1" x14ac:dyDescent="0.3">
      <c r="A252" s="4"/>
      <c r="B252" s="5" t="s">
        <v>578</v>
      </c>
      <c r="C252" s="8">
        <v>45169</v>
      </c>
      <c r="D252" s="5" t="s">
        <v>11</v>
      </c>
      <c r="E252" s="5"/>
      <c r="F252" s="13">
        <v>664160</v>
      </c>
      <c r="G252" s="13">
        <v>53133</v>
      </c>
      <c r="H252" s="13">
        <v>717293</v>
      </c>
      <c r="I252" s="6" t="s">
        <v>2909</v>
      </c>
      <c r="J252" s="54"/>
      <c r="K252" s="58">
        <f t="shared" si="3"/>
        <v>45303</v>
      </c>
      <c r="L252">
        <f>VLOOKUP(VALUE(B252),Sheet2!E:E,1,0)</f>
        <v>53117</v>
      </c>
      <c r="O252" s="51" t="str">
        <f>"Thanh toán ngày "&amp;TEXT(_xlfn.XLOOKUP(L252,Sheet2!E:E,Sheet2!A:A),"dd/mm/yyyy")&amp;" - Tổng số tiền "&amp;TEXT(_xlfn.XLOOKUP(_xlfn.XLOOKUP(L252,Sheet2!E:E,Sheet2!B:B),Sheet2!M:M,Sheet2!O:O),"#.###")</f>
        <v>Thanh toán ngày 12/01/2024 - Tổng số tiền 29.546.276</v>
      </c>
    </row>
    <row r="253" spans="1:15" ht="26.3" hidden="1" x14ac:dyDescent="0.3">
      <c r="A253" s="4"/>
      <c r="B253" s="5" t="s">
        <v>577</v>
      </c>
      <c r="C253" s="8">
        <v>45170</v>
      </c>
      <c r="D253" s="5" t="s">
        <v>11</v>
      </c>
      <c r="E253" s="5"/>
      <c r="F253" s="13">
        <v>2249550</v>
      </c>
      <c r="G253" s="13">
        <v>179964</v>
      </c>
      <c r="H253" s="13">
        <v>2429514</v>
      </c>
      <c r="I253" s="6" t="s">
        <v>2909</v>
      </c>
      <c r="J253" s="54"/>
      <c r="K253" s="58">
        <f t="shared" si="3"/>
        <v>45303</v>
      </c>
      <c r="L253">
        <f>VLOOKUP(VALUE(B253),Sheet2!E:E,1,0)</f>
        <v>53243</v>
      </c>
      <c r="O253" s="51" t="str">
        <f>"Thanh toán ngày "&amp;TEXT(_xlfn.XLOOKUP(L253,Sheet2!E:E,Sheet2!A:A),"dd/mm/yyyy")&amp;" - Tổng số tiền "&amp;TEXT(_xlfn.XLOOKUP(_xlfn.XLOOKUP(L253,Sheet2!E:E,Sheet2!B:B),Sheet2!M:M,Sheet2!O:O),"#.###")</f>
        <v>Thanh toán ngày 12/01/2024 - Tổng số tiền 29.546.276</v>
      </c>
    </row>
    <row r="254" spans="1:15" ht="26.3" hidden="1" x14ac:dyDescent="0.3">
      <c r="A254" s="4"/>
      <c r="B254" s="5" t="s">
        <v>576</v>
      </c>
      <c r="C254" s="8">
        <v>45174</v>
      </c>
      <c r="D254" s="5" t="s">
        <v>11</v>
      </c>
      <c r="E254" s="5"/>
      <c r="F254" s="13">
        <v>619032</v>
      </c>
      <c r="G254" s="13">
        <v>49523</v>
      </c>
      <c r="H254" s="13">
        <v>668555</v>
      </c>
      <c r="I254" s="6" t="s">
        <v>2909</v>
      </c>
      <c r="J254" s="54"/>
      <c r="K254" s="58">
        <f t="shared" si="3"/>
        <v>45303</v>
      </c>
      <c r="L254">
        <f>VLOOKUP(VALUE(B254),Sheet2!E:E,1,0)</f>
        <v>53296</v>
      </c>
      <c r="O254" s="51" t="str">
        <f>"Thanh toán ngày "&amp;TEXT(_xlfn.XLOOKUP(L254,Sheet2!E:E,Sheet2!A:A),"dd/mm/yyyy")&amp;" - Tổng số tiền "&amp;TEXT(_xlfn.XLOOKUP(_xlfn.XLOOKUP(L254,Sheet2!E:E,Sheet2!B:B),Sheet2!M:M,Sheet2!O:O),"#.###")</f>
        <v>Thanh toán ngày 12/01/2024 - Tổng số tiền 29.546.276</v>
      </c>
    </row>
    <row r="255" spans="1:15" ht="26.3" hidden="1" x14ac:dyDescent="0.3">
      <c r="A255" s="4"/>
      <c r="B255" s="5" t="s">
        <v>572</v>
      </c>
      <c r="C255" s="8">
        <v>45175</v>
      </c>
      <c r="D255" s="5" t="s">
        <v>11</v>
      </c>
      <c r="E255" s="5"/>
      <c r="F255" s="13">
        <v>199904</v>
      </c>
      <c r="G255" s="13">
        <v>15992</v>
      </c>
      <c r="H255" s="13">
        <v>215896</v>
      </c>
      <c r="I255" s="6" t="s">
        <v>2909</v>
      </c>
      <c r="J255" s="54"/>
      <c r="K255" s="58">
        <f t="shared" si="3"/>
        <v>45303</v>
      </c>
      <c r="L255">
        <f>VLOOKUP(VALUE(B255),Sheet2!E:E,1,0)</f>
        <v>53410</v>
      </c>
      <c r="O255" s="51" t="str">
        <f>"Thanh toán ngày "&amp;TEXT(_xlfn.XLOOKUP(L255,Sheet2!E:E,Sheet2!A:A),"dd/mm/yyyy")&amp;" - Tổng số tiền "&amp;TEXT(_xlfn.XLOOKUP(_xlfn.XLOOKUP(L255,Sheet2!E:E,Sheet2!B:B),Sheet2!M:M,Sheet2!O:O),"#.###")</f>
        <v>Thanh toán ngày 12/01/2024 - Tổng số tiền 29.546.276</v>
      </c>
    </row>
    <row r="256" spans="1:15" ht="26.3" hidden="1" x14ac:dyDescent="0.3">
      <c r="A256" s="4"/>
      <c r="B256" s="5" t="s">
        <v>573</v>
      </c>
      <c r="C256" s="8">
        <v>45175</v>
      </c>
      <c r="D256" s="5" t="s">
        <v>11</v>
      </c>
      <c r="E256" s="5"/>
      <c r="F256" s="13">
        <v>1433870</v>
      </c>
      <c r="G256" s="13">
        <v>114710</v>
      </c>
      <c r="H256" s="13">
        <v>1548580</v>
      </c>
      <c r="I256" s="6" t="s">
        <v>2909</v>
      </c>
      <c r="J256" s="54"/>
      <c r="K256" s="58">
        <f t="shared" si="3"/>
        <v>45303</v>
      </c>
      <c r="L256">
        <f>VLOOKUP(VALUE(B256),Sheet2!E:E,1,0)</f>
        <v>53384</v>
      </c>
      <c r="O256" s="51" t="str">
        <f>"Thanh toán ngày "&amp;TEXT(_xlfn.XLOOKUP(L256,Sheet2!E:E,Sheet2!A:A),"dd/mm/yyyy")&amp;" - Tổng số tiền "&amp;TEXT(_xlfn.XLOOKUP(_xlfn.XLOOKUP(L256,Sheet2!E:E,Sheet2!B:B),Sheet2!M:M,Sheet2!O:O),"#.###")</f>
        <v>Thanh toán ngày 12/01/2024 - Tổng số tiền 29.546.276</v>
      </c>
    </row>
    <row r="257" spans="1:15" ht="26.3" hidden="1" x14ac:dyDescent="0.3">
      <c r="A257" s="4"/>
      <c r="B257" s="5" t="s">
        <v>574</v>
      </c>
      <c r="C257" s="8">
        <v>45175</v>
      </c>
      <c r="D257" s="5" t="s">
        <v>11</v>
      </c>
      <c r="E257" s="5"/>
      <c r="F257" s="13">
        <v>1377040</v>
      </c>
      <c r="G257" s="13">
        <v>110163</v>
      </c>
      <c r="H257" s="13">
        <v>1487203</v>
      </c>
      <c r="I257" s="6" t="s">
        <v>2909</v>
      </c>
      <c r="J257" s="54"/>
      <c r="K257" s="58">
        <f t="shared" si="3"/>
        <v>45303</v>
      </c>
      <c r="L257">
        <f>VLOOKUP(VALUE(B257),Sheet2!E:E,1,0)</f>
        <v>53380</v>
      </c>
      <c r="O257" s="51" t="str">
        <f>"Thanh toán ngày "&amp;TEXT(_xlfn.XLOOKUP(L257,Sheet2!E:E,Sheet2!A:A),"dd/mm/yyyy")&amp;" - Tổng số tiền "&amp;TEXT(_xlfn.XLOOKUP(_xlfn.XLOOKUP(L257,Sheet2!E:E,Sheet2!B:B),Sheet2!M:M,Sheet2!O:O),"#.###")</f>
        <v>Thanh toán ngày 12/01/2024 - Tổng số tiền 29.546.276</v>
      </c>
    </row>
    <row r="258" spans="1:15" ht="26.3" hidden="1" x14ac:dyDescent="0.3">
      <c r="A258" s="4"/>
      <c r="B258" s="5" t="s">
        <v>575</v>
      </c>
      <c r="C258" s="8">
        <v>45175</v>
      </c>
      <c r="D258" s="5" t="s">
        <v>11</v>
      </c>
      <c r="E258" s="5"/>
      <c r="F258" s="13">
        <v>1077430</v>
      </c>
      <c r="G258" s="13">
        <v>86194</v>
      </c>
      <c r="H258" s="13">
        <v>1163624</v>
      </c>
      <c r="I258" s="6" t="s">
        <v>2909</v>
      </c>
      <c r="J258" s="54"/>
      <c r="K258" s="58">
        <f t="shared" si="3"/>
        <v>45303</v>
      </c>
      <c r="L258">
        <f>VLOOKUP(VALUE(B258),Sheet2!E:E,1,0)</f>
        <v>53378</v>
      </c>
      <c r="O258" s="51" t="str">
        <f>"Thanh toán ngày "&amp;TEXT(_xlfn.XLOOKUP(L258,Sheet2!E:E,Sheet2!A:A),"dd/mm/yyyy")&amp;" - Tổng số tiền "&amp;TEXT(_xlfn.XLOOKUP(_xlfn.XLOOKUP(L258,Sheet2!E:E,Sheet2!B:B),Sheet2!M:M,Sheet2!O:O),"#.###")</f>
        <v>Thanh toán ngày 12/01/2024 - Tổng số tiền 29.546.276</v>
      </c>
    </row>
    <row r="259" spans="1:15" ht="26.3" hidden="1" x14ac:dyDescent="0.3">
      <c r="A259" s="4"/>
      <c r="B259" s="5" t="s">
        <v>571</v>
      </c>
      <c r="C259" s="8">
        <v>45180</v>
      </c>
      <c r="D259" s="5" t="s">
        <v>11</v>
      </c>
      <c r="E259" s="5"/>
      <c r="F259" s="13">
        <v>696744</v>
      </c>
      <c r="G259" s="13">
        <v>55740</v>
      </c>
      <c r="H259" s="13">
        <v>752484</v>
      </c>
      <c r="I259" s="6" t="s">
        <v>2909</v>
      </c>
      <c r="J259" s="54"/>
      <c r="K259" s="58">
        <f t="shared" ref="K259:K322" si="4">IFERROR(DATEVALUE(MID(I259,16,11)),"")</f>
        <v>45303</v>
      </c>
      <c r="L259">
        <f>VLOOKUP(VALUE(B259),Sheet2!E:E,1,0)</f>
        <v>54789</v>
      </c>
      <c r="O259" s="51" t="str">
        <f>"Thanh toán ngày "&amp;TEXT(_xlfn.XLOOKUP(L259,Sheet2!E:E,Sheet2!A:A),"dd/mm/yyyy")&amp;" - Tổng số tiền "&amp;TEXT(_xlfn.XLOOKUP(_xlfn.XLOOKUP(L259,Sheet2!E:E,Sheet2!B:B),Sheet2!M:M,Sheet2!O:O),"#.###")</f>
        <v>Thanh toán ngày 12/01/2024 - Tổng số tiền 29.546.276</v>
      </c>
    </row>
    <row r="260" spans="1:15" ht="26.3" hidden="1" x14ac:dyDescent="0.3">
      <c r="A260" s="4"/>
      <c r="B260" s="5" t="s">
        <v>568</v>
      </c>
      <c r="C260" s="8">
        <v>45181</v>
      </c>
      <c r="D260" s="5" t="s">
        <v>11</v>
      </c>
      <c r="E260" s="5"/>
      <c r="F260" s="13">
        <v>864424</v>
      </c>
      <c r="G260" s="13">
        <v>69154</v>
      </c>
      <c r="H260" s="13">
        <v>933578</v>
      </c>
      <c r="I260" s="6" t="s">
        <v>2912</v>
      </c>
      <c r="J260" s="54"/>
      <c r="K260" s="58">
        <f t="shared" si="4"/>
        <v>45308</v>
      </c>
      <c r="L260">
        <f>VLOOKUP(VALUE(B260),Sheet2!E:E,1,0)</f>
        <v>54890</v>
      </c>
      <c r="O260" s="51" t="str">
        <f>"Thanh toán ngày "&amp;TEXT(_xlfn.XLOOKUP(L260,Sheet2!E:E,Sheet2!A:A),"dd/mm/yyyy")&amp;" - Tổng số tiền "&amp;TEXT(_xlfn.XLOOKUP(_xlfn.XLOOKUP(L260,Sheet2!E:E,Sheet2!B:B),Sheet2!M:M,Sheet2!O:O),"#.###")</f>
        <v>Thanh toán ngày 17/01/2024 - Tổng số tiền 29.546.276</v>
      </c>
    </row>
    <row r="261" spans="1:15" ht="26.3" hidden="1" x14ac:dyDescent="0.3">
      <c r="A261" s="4"/>
      <c r="B261" s="5" t="s">
        <v>569</v>
      </c>
      <c r="C261" s="8">
        <v>45181</v>
      </c>
      <c r="D261" s="5" t="s">
        <v>11</v>
      </c>
      <c r="E261" s="5"/>
      <c r="F261" s="13">
        <v>1704950</v>
      </c>
      <c r="G261" s="13">
        <v>136396</v>
      </c>
      <c r="H261" s="13">
        <v>1841346</v>
      </c>
      <c r="I261" s="6" t="s">
        <v>2913</v>
      </c>
      <c r="J261" s="54"/>
      <c r="K261" s="58">
        <f t="shared" si="4"/>
        <v>45303</v>
      </c>
      <c r="L261">
        <f>VLOOKUP(VALUE(B261),Sheet2!E:E,1,0)</f>
        <v>54857</v>
      </c>
      <c r="O261" s="51" t="str">
        <f>"Thanh toán ngày "&amp;TEXT(_xlfn.XLOOKUP(L261,Sheet2!E:E,Sheet2!A:A),"dd/mm/yyyy")&amp;" - Tổng số tiền "&amp;TEXT(_xlfn.XLOOKUP(_xlfn.XLOOKUP(L261,Sheet2!E:E,Sheet2!B:B),Sheet2!M:M,Sheet2!O:O),"#.###")</f>
        <v>Thanh toán ngày 17/01/2024 - Tổng số tiền 468.830</v>
      </c>
    </row>
    <row r="262" spans="1:15" ht="26.3" hidden="1" x14ac:dyDescent="0.3">
      <c r="A262" s="4"/>
      <c r="B262" s="5" t="s">
        <v>570</v>
      </c>
      <c r="C262" s="8">
        <v>45181</v>
      </c>
      <c r="D262" s="5" t="s">
        <v>11</v>
      </c>
      <c r="E262" s="5"/>
      <c r="F262" s="13">
        <v>796336</v>
      </c>
      <c r="G262" s="13">
        <v>63707</v>
      </c>
      <c r="H262" s="13">
        <v>860043</v>
      </c>
      <c r="I262" s="6" t="s">
        <v>2909</v>
      </c>
      <c r="J262" s="54"/>
      <c r="K262" s="58">
        <f t="shared" si="4"/>
        <v>45303</v>
      </c>
      <c r="L262">
        <f>VLOOKUP(VALUE(B262),Sheet2!E:E,1,0)</f>
        <v>54855</v>
      </c>
      <c r="O262" s="51" t="str">
        <f>"Thanh toán ngày "&amp;TEXT(_xlfn.XLOOKUP(L262,Sheet2!E:E,Sheet2!A:A),"dd/mm/yyyy")&amp;" - Tổng số tiền "&amp;TEXT(_xlfn.XLOOKUP(_xlfn.XLOOKUP(L262,Sheet2!E:E,Sheet2!B:B),Sheet2!M:M,Sheet2!O:O),"#.###")</f>
        <v>Thanh toán ngày 12/01/2024 - Tổng số tiền 29.546.276</v>
      </c>
    </row>
    <row r="263" spans="1:15" ht="26.3" hidden="1" x14ac:dyDescent="0.3">
      <c r="A263" s="4"/>
      <c r="B263" s="5" t="s">
        <v>567</v>
      </c>
      <c r="C263" s="8">
        <v>45183</v>
      </c>
      <c r="D263" s="5" t="s">
        <v>11</v>
      </c>
      <c r="E263" s="5"/>
      <c r="F263" s="13">
        <v>675904</v>
      </c>
      <c r="G263" s="13">
        <v>54072</v>
      </c>
      <c r="H263" s="13">
        <v>729976</v>
      </c>
      <c r="I263" s="6" t="s">
        <v>2913</v>
      </c>
      <c r="J263" s="54"/>
      <c r="K263" s="58">
        <f t="shared" si="4"/>
        <v>45303</v>
      </c>
      <c r="L263">
        <f>VLOOKUP(VALUE(B263),Sheet2!E:E,1,0)</f>
        <v>55041</v>
      </c>
      <c r="O263" s="51" t="str">
        <f>"Thanh toán ngày "&amp;TEXT(_xlfn.XLOOKUP(L263,Sheet2!E:E,Sheet2!A:A),"dd/mm/yyyy")&amp;" - Tổng số tiền "&amp;TEXT(_xlfn.XLOOKUP(_xlfn.XLOOKUP(L263,Sheet2!E:E,Sheet2!B:B),Sheet2!M:M,Sheet2!O:O),"#.###")</f>
        <v>Thanh toán ngày 17/01/2024 - Tổng số tiền 468.830</v>
      </c>
    </row>
    <row r="264" spans="1:15" ht="26.3" hidden="1" x14ac:dyDescent="0.3">
      <c r="A264" s="4"/>
      <c r="B264" s="5" t="s">
        <v>566</v>
      </c>
      <c r="C264" s="8">
        <v>45187</v>
      </c>
      <c r="D264" s="5" t="s">
        <v>11</v>
      </c>
      <c r="E264" s="5"/>
      <c r="F264" s="13">
        <v>398168</v>
      </c>
      <c r="G264" s="13">
        <v>31853</v>
      </c>
      <c r="H264" s="13">
        <v>430021</v>
      </c>
      <c r="I264" s="6" t="s">
        <v>2913</v>
      </c>
      <c r="J264" s="54"/>
      <c r="K264" s="58">
        <f t="shared" si="4"/>
        <v>45303</v>
      </c>
      <c r="L264">
        <f>VLOOKUP(VALUE(B264),Sheet2!E:E,1,0)</f>
        <v>56277</v>
      </c>
      <c r="O264" s="51" t="str">
        <f>"Thanh toán ngày "&amp;TEXT(_xlfn.XLOOKUP(L264,Sheet2!E:E,Sheet2!A:A),"dd/mm/yyyy")&amp;" - Tổng số tiền "&amp;TEXT(_xlfn.XLOOKUP(_xlfn.XLOOKUP(L264,Sheet2!E:E,Sheet2!B:B),Sheet2!M:M,Sheet2!O:O),"#.###")</f>
        <v>Thanh toán ngày 17/01/2024 - Tổng số tiền 468.830</v>
      </c>
    </row>
    <row r="265" spans="1:15" ht="26.3" hidden="1" x14ac:dyDescent="0.3">
      <c r="A265" s="4"/>
      <c r="B265" s="5" t="s">
        <v>563</v>
      </c>
      <c r="C265" s="8">
        <v>45188</v>
      </c>
      <c r="D265" s="5" t="s">
        <v>11</v>
      </c>
      <c r="E265" s="5"/>
      <c r="F265" s="13">
        <v>730248</v>
      </c>
      <c r="G265" s="13">
        <v>58420</v>
      </c>
      <c r="H265" s="13">
        <v>788668</v>
      </c>
      <c r="I265" s="6" t="s">
        <v>2913</v>
      </c>
      <c r="J265" s="54"/>
      <c r="K265" s="58">
        <f t="shared" si="4"/>
        <v>45303</v>
      </c>
      <c r="L265">
        <f>VLOOKUP(VALUE(B265),Sheet2!E:E,1,0)</f>
        <v>56345</v>
      </c>
      <c r="O265" s="51" t="str">
        <f>"Thanh toán ngày "&amp;TEXT(_xlfn.XLOOKUP(L265,Sheet2!E:E,Sheet2!A:A),"dd/mm/yyyy")&amp;" - Tổng số tiền "&amp;TEXT(_xlfn.XLOOKUP(_xlfn.XLOOKUP(L265,Sheet2!E:E,Sheet2!B:B),Sheet2!M:M,Sheet2!O:O),"#.###")</f>
        <v>Thanh toán ngày 17/01/2024 - Tổng số tiền 468.830</v>
      </c>
    </row>
    <row r="266" spans="1:15" ht="26.3" hidden="1" x14ac:dyDescent="0.3">
      <c r="A266" s="4"/>
      <c r="B266" s="5" t="s">
        <v>564</v>
      </c>
      <c r="C266" s="8">
        <v>45188</v>
      </c>
      <c r="D266" s="5" t="s">
        <v>11</v>
      </c>
      <c r="E266" s="5"/>
      <c r="F266" s="13">
        <v>1467800</v>
      </c>
      <c r="G266" s="13">
        <v>117424</v>
      </c>
      <c r="H266" s="13">
        <v>1585224</v>
      </c>
      <c r="I266" s="6" t="s">
        <v>2913</v>
      </c>
      <c r="J266" s="54"/>
      <c r="K266" s="58">
        <f t="shared" si="4"/>
        <v>45303</v>
      </c>
      <c r="L266">
        <f>VLOOKUP(VALUE(B266),Sheet2!E:E,1,0)</f>
        <v>56343</v>
      </c>
      <c r="O266" s="51" t="str">
        <f>"Thanh toán ngày "&amp;TEXT(_xlfn.XLOOKUP(L266,Sheet2!E:E,Sheet2!A:A),"dd/mm/yyyy")&amp;" - Tổng số tiền "&amp;TEXT(_xlfn.XLOOKUP(_xlfn.XLOOKUP(L266,Sheet2!E:E,Sheet2!B:B),Sheet2!M:M,Sheet2!O:O),"#.###")</f>
        <v>Thanh toán ngày 17/01/2024 - Tổng số tiền 468.830</v>
      </c>
    </row>
    <row r="267" spans="1:15" ht="26.3" hidden="1" x14ac:dyDescent="0.3">
      <c r="A267" s="4"/>
      <c r="B267" s="5" t="s">
        <v>565</v>
      </c>
      <c r="C267" s="8">
        <v>45188</v>
      </c>
      <c r="D267" s="5" t="s">
        <v>11</v>
      </c>
      <c r="E267" s="5"/>
      <c r="F267" s="13">
        <v>1306200</v>
      </c>
      <c r="G267" s="13">
        <v>104496</v>
      </c>
      <c r="H267" s="13">
        <v>1410696</v>
      </c>
      <c r="I267" s="6" t="s">
        <v>2913</v>
      </c>
      <c r="J267" s="54"/>
      <c r="K267" s="58">
        <f t="shared" si="4"/>
        <v>45303</v>
      </c>
      <c r="L267">
        <f>VLOOKUP(VALUE(B267),Sheet2!E:E,1,0)</f>
        <v>56341</v>
      </c>
      <c r="O267" s="51" t="str">
        <f>"Thanh toán ngày "&amp;TEXT(_xlfn.XLOOKUP(L267,Sheet2!E:E,Sheet2!A:A),"dd/mm/yyyy")&amp;" - Tổng số tiền "&amp;TEXT(_xlfn.XLOOKUP(_xlfn.XLOOKUP(L267,Sheet2!E:E,Sheet2!B:B),Sheet2!M:M,Sheet2!O:O),"#.###")</f>
        <v>Thanh toán ngày 17/01/2024 - Tổng số tiền 468.830</v>
      </c>
    </row>
    <row r="268" spans="1:15" ht="26.3" hidden="1" x14ac:dyDescent="0.3">
      <c r="A268" s="4"/>
      <c r="B268" s="5" t="s">
        <v>562</v>
      </c>
      <c r="C268" s="8">
        <v>45189</v>
      </c>
      <c r="D268" s="5" t="s">
        <v>11</v>
      </c>
      <c r="E268" s="5"/>
      <c r="F268" s="13">
        <v>567740</v>
      </c>
      <c r="G268" s="13">
        <v>45419</v>
      </c>
      <c r="H268" s="13">
        <v>613159</v>
      </c>
      <c r="I268" s="6" t="s">
        <v>2913</v>
      </c>
      <c r="J268" s="54"/>
      <c r="K268" s="58">
        <f t="shared" si="4"/>
        <v>45303</v>
      </c>
      <c r="L268">
        <f>VLOOKUP(VALUE(B268),Sheet2!E:E,1,0)</f>
        <v>56485</v>
      </c>
      <c r="O268" s="51" t="str">
        <f>"Thanh toán ngày "&amp;TEXT(_xlfn.XLOOKUP(L268,Sheet2!E:E,Sheet2!A:A),"dd/mm/yyyy")&amp;" - Tổng số tiền "&amp;TEXT(_xlfn.XLOOKUP(_xlfn.XLOOKUP(L268,Sheet2!E:E,Sheet2!B:B),Sheet2!M:M,Sheet2!O:O),"#.###")</f>
        <v>Thanh toán ngày 17/01/2024 - Tổng số tiền 468.830</v>
      </c>
    </row>
    <row r="269" spans="1:15" ht="26.3" hidden="1" x14ac:dyDescent="0.3">
      <c r="A269" s="4"/>
      <c r="B269" s="5" t="s">
        <v>561</v>
      </c>
      <c r="C269" s="8">
        <v>45190</v>
      </c>
      <c r="D269" s="5" t="s">
        <v>11</v>
      </c>
      <c r="E269" s="5"/>
      <c r="F269" s="13">
        <v>1014370</v>
      </c>
      <c r="G269" s="13">
        <v>81150</v>
      </c>
      <c r="H269" s="13">
        <v>1095520</v>
      </c>
      <c r="I269" s="6" t="s">
        <v>2913</v>
      </c>
      <c r="J269" s="54"/>
      <c r="K269" s="58">
        <f t="shared" si="4"/>
        <v>45303</v>
      </c>
      <c r="L269">
        <f>VLOOKUP(VALUE(B269),Sheet2!E:E,1,0)</f>
        <v>56708</v>
      </c>
      <c r="O269" s="51" t="str">
        <f>"Thanh toán ngày "&amp;TEXT(_xlfn.XLOOKUP(L269,Sheet2!E:E,Sheet2!A:A),"dd/mm/yyyy")&amp;" - Tổng số tiền "&amp;TEXT(_xlfn.XLOOKUP(_xlfn.XLOOKUP(L269,Sheet2!E:E,Sheet2!B:B),Sheet2!M:M,Sheet2!O:O),"#.###")</f>
        <v>Thanh toán ngày 17/01/2024 - Tổng số tiền 468.830</v>
      </c>
    </row>
    <row r="270" spans="1:15" ht="26.3" hidden="1" x14ac:dyDescent="0.3">
      <c r="A270" s="4"/>
      <c r="B270" s="5" t="s">
        <v>560</v>
      </c>
      <c r="C270" s="8">
        <v>45195</v>
      </c>
      <c r="D270" s="5" t="s">
        <v>11</v>
      </c>
      <c r="E270" s="5"/>
      <c r="F270" s="13">
        <v>806440</v>
      </c>
      <c r="G270" s="13">
        <v>64515</v>
      </c>
      <c r="H270" s="13">
        <v>870955</v>
      </c>
      <c r="I270" s="6" t="s">
        <v>2913</v>
      </c>
      <c r="J270" s="54"/>
      <c r="K270" s="58">
        <f t="shared" si="4"/>
        <v>45303</v>
      </c>
      <c r="L270">
        <f>VLOOKUP(VALUE(B270),Sheet2!E:E,1,0)</f>
        <v>57831</v>
      </c>
      <c r="O270" s="51" t="str">
        <f>"Thanh toán ngày "&amp;TEXT(_xlfn.XLOOKUP(L270,Sheet2!E:E,Sheet2!A:A),"dd/mm/yyyy")&amp;" - Tổng số tiền "&amp;TEXT(_xlfn.XLOOKUP(_xlfn.XLOOKUP(L270,Sheet2!E:E,Sheet2!B:B),Sheet2!M:M,Sheet2!O:O),"#.###")</f>
        <v>Thanh toán ngày 17/01/2024 - Tổng số tiền 468.830</v>
      </c>
    </row>
    <row r="271" spans="1:15" ht="26.3" hidden="1" x14ac:dyDescent="0.3">
      <c r="A271" s="4"/>
      <c r="B271" s="5" t="s">
        <v>556</v>
      </c>
      <c r="C271" s="8">
        <v>45196</v>
      </c>
      <c r="D271" s="5" t="s">
        <v>11</v>
      </c>
      <c r="E271" s="5"/>
      <c r="F271" s="13">
        <v>1260592</v>
      </c>
      <c r="G271" s="13">
        <v>100847</v>
      </c>
      <c r="H271" s="13">
        <v>1361439</v>
      </c>
      <c r="I271" s="6" t="s">
        <v>2913</v>
      </c>
      <c r="J271" s="54"/>
      <c r="K271" s="58">
        <f t="shared" si="4"/>
        <v>45303</v>
      </c>
      <c r="L271">
        <f>VLOOKUP(VALUE(B271),Sheet2!E:E,1,0)</f>
        <v>57927</v>
      </c>
      <c r="O271" s="51" t="str">
        <f>"Thanh toán ngày "&amp;TEXT(_xlfn.XLOOKUP(L271,Sheet2!E:E,Sheet2!A:A),"dd/mm/yyyy")&amp;" - Tổng số tiền "&amp;TEXT(_xlfn.XLOOKUP(_xlfn.XLOOKUP(L271,Sheet2!E:E,Sheet2!B:B),Sheet2!M:M,Sheet2!O:O),"#.###")</f>
        <v>Thanh toán ngày 17/01/2024 - Tổng số tiền 468.830</v>
      </c>
    </row>
    <row r="272" spans="1:15" ht="26.3" hidden="1" x14ac:dyDescent="0.3">
      <c r="A272" s="4"/>
      <c r="B272" s="5" t="s">
        <v>557</v>
      </c>
      <c r="C272" s="8">
        <v>45196</v>
      </c>
      <c r="D272" s="5" t="s">
        <v>11</v>
      </c>
      <c r="E272" s="5"/>
      <c r="F272" s="13">
        <v>398168</v>
      </c>
      <c r="G272" s="13">
        <v>31853</v>
      </c>
      <c r="H272" s="13">
        <v>430021</v>
      </c>
      <c r="I272" s="6" t="s">
        <v>2913</v>
      </c>
      <c r="J272" s="54"/>
      <c r="K272" s="58">
        <f t="shared" si="4"/>
        <v>45303</v>
      </c>
      <c r="L272">
        <f>VLOOKUP(VALUE(B272),Sheet2!E:E,1,0)</f>
        <v>57914</v>
      </c>
      <c r="O272" s="51" t="str">
        <f>"Thanh toán ngày "&amp;TEXT(_xlfn.XLOOKUP(L272,Sheet2!E:E,Sheet2!A:A),"dd/mm/yyyy")&amp;" - Tổng số tiền "&amp;TEXT(_xlfn.XLOOKUP(_xlfn.XLOOKUP(L272,Sheet2!E:E,Sheet2!B:B),Sheet2!M:M,Sheet2!O:O),"#.###")</f>
        <v>Thanh toán ngày 17/01/2024 - Tổng số tiền 468.830</v>
      </c>
    </row>
    <row r="273" spans="1:15" ht="26.3" hidden="1" x14ac:dyDescent="0.3">
      <c r="A273" s="4"/>
      <c r="B273" s="5" t="s">
        <v>558</v>
      </c>
      <c r="C273" s="8">
        <v>45196</v>
      </c>
      <c r="D273" s="5" t="s">
        <v>11</v>
      </c>
      <c r="E273" s="5"/>
      <c r="F273" s="13">
        <v>1644320</v>
      </c>
      <c r="G273" s="13">
        <v>131546</v>
      </c>
      <c r="H273" s="13">
        <v>1775866</v>
      </c>
      <c r="I273" s="6" t="s">
        <v>2913</v>
      </c>
      <c r="J273" s="54"/>
      <c r="K273" s="58">
        <f t="shared" si="4"/>
        <v>45303</v>
      </c>
      <c r="L273">
        <f>VLOOKUP(VALUE(B273),Sheet2!E:E,1,0)</f>
        <v>57900</v>
      </c>
      <c r="O273" s="51" t="str">
        <f>"Thanh toán ngày "&amp;TEXT(_xlfn.XLOOKUP(L273,Sheet2!E:E,Sheet2!A:A),"dd/mm/yyyy")&amp;" - Tổng số tiền "&amp;TEXT(_xlfn.XLOOKUP(_xlfn.XLOOKUP(L273,Sheet2!E:E,Sheet2!B:B),Sheet2!M:M,Sheet2!O:O),"#.###")</f>
        <v>Thanh toán ngày 17/01/2024 - Tổng số tiền 468.830</v>
      </c>
    </row>
    <row r="274" spans="1:15" ht="26.3" hidden="1" x14ac:dyDescent="0.3">
      <c r="A274" s="4"/>
      <c r="B274" s="5" t="s">
        <v>559</v>
      </c>
      <c r="C274" s="8">
        <v>45196</v>
      </c>
      <c r="D274" s="5" t="s">
        <v>11</v>
      </c>
      <c r="E274" s="5"/>
      <c r="F274" s="13">
        <v>660880</v>
      </c>
      <c r="G274" s="13">
        <v>52870</v>
      </c>
      <c r="H274" s="13">
        <v>713750</v>
      </c>
      <c r="I274" s="6" t="s">
        <v>2913</v>
      </c>
      <c r="J274" s="54"/>
      <c r="K274" s="58">
        <f t="shared" si="4"/>
        <v>45303</v>
      </c>
      <c r="L274">
        <f>VLOOKUP(VALUE(B274),Sheet2!E:E,1,0)</f>
        <v>57882</v>
      </c>
      <c r="O274" s="51" t="str">
        <f>"Thanh toán ngày "&amp;TEXT(_xlfn.XLOOKUP(L274,Sheet2!E:E,Sheet2!A:A),"dd/mm/yyyy")&amp;" - Tổng số tiền "&amp;TEXT(_xlfn.XLOOKUP(_xlfn.XLOOKUP(L274,Sheet2!E:E,Sheet2!B:B),Sheet2!M:M,Sheet2!O:O),"#.###")</f>
        <v>Thanh toán ngày 17/01/2024 - Tổng số tiền 468.830</v>
      </c>
    </row>
    <row r="275" spans="1:15" ht="26.3" hidden="1" x14ac:dyDescent="0.3">
      <c r="A275" s="4"/>
      <c r="B275" s="5" t="s">
        <v>553</v>
      </c>
      <c r="C275" s="8">
        <v>45197</v>
      </c>
      <c r="D275" s="5" t="s">
        <v>11</v>
      </c>
      <c r="E275" s="5"/>
      <c r="F275" s="13">
        <v>1160640</v>
      </c>
      <c r="G275" s="13">
        <v>92851</v>
      </c>
      <c r="H275" s="13">
        <v>1253491</v>
      </c>
      <c r="I275" s="6" t="s">
        <v>2913</v>
      </c>
      <c r="J275" s="54"/>
      <c r="K275" s="58">
        <f t="shared" si="4"/>
        <v>45303</v>
      </c>
      <c r="L275">
        <f>VLOOKUP(VALUE(B275),Sheet2!E:E,1,0)</f>
        <v>58912</v>
      </c>
      <c r="O275" s="51" t="str">
        <f>"Thanh toán ngày "&amp;TEXT(_xlfn.XLOOKUP(L275,Sheet2!E:E,Sheet2!A:A),"dd/mm/yyyy")&amp;" - Tổng số tiền "&amp;TEXT(_xlfn.XLOOKUP(_xlfn.XLOOKUP(L275,Sheet2!E:E,Sheet2!B:B),Sheet2!M:M,Sheet2!O:O),"#.###")</f>
        <v>Thanh toán ngày 17/01/2024 - Tổng số tiền 468.830</v>
      </c>
    </row>
    <row r="276" spans="1:15" ht="26.3" hidden="1" x14ac:dyDescent="0.3">
      <c r="A276" s="4"/>
      <c r="B276" s="5" t="s">
        <v>554</v>
      </c>
      <c r="C276" s="8">
        <v>45197</v>
      </c>
      <c r="D276" s="5" t="s">
        <v>11</v>
      </c>
      <c r="E276" s="5"/>
      <c r="F276" s="13">
        <v>1022156</v>
      </c>
      <c r="G276" s="13">
        <v>81772</v>
      </c>
      <c r="H276" s="13">
        <v>1103928</v>
      </c>
      <c r="I276" s="6" t="s">
        <v>2913</v>
      </c>
      <c r="J276" s="54"/>
      <c r="K276" s="58">
        <f t="shared" si="4"/>
        <v>45303</v>
      </c>
      <c r="L276">
        <f>VLOOKUP(VALUE(B276),Sheet2!E:E,1,0)</f>
        <v>58083</v>
      </c>
      <c r="O276" s="51" t="str">
        <f>"Thanh toán ngày "&amp;TEXT(_xlfn.XLOOKUP(L276,Sheet2!E:E,Sheet2!A:A),"dd/mm/yyyy")&amp;" - Tổng số tiền "&amp;TEXT(_xlfn.XLOOKUP(_xlfn.XLOOKUP(L276,Sheet2!E:E,Sheet2!B:B),Sheet2!M:M,Sheet2!O:O),"#.###")</f>
        <v>Thanh toán ngày 17/01/2024 - Tổng số tiền 468.830</v>
      </c>
    </row>
    <row r="277" spans="1:15" ht="26.3" hidden="1" x14ac:dyDescent="0.3">
      <c r="A277" s="4"/>
      <c r="B277" s="5" t="s">
        <v>555</v>
      </c>
      <c r="C277" s="8">
        <v>45197</v>
      </c>
      <c r="D277" s="5" t="s">
        <v>11</v>
      </c>
      <c r="E277" s="5"/>
      <c r="F277" s="13">
        <v>1083576</v>
      </c>
      <c r="G277" s="13">
        <v>86686</v>
      </c>
      <c r="H277" s="13">
        <v>1170262</v>
      </c>
      <c r="I277" s="6" t="s">
        <v>2913</v>
      </c>
      <c r="J277" s="54"/>
      <c r="K277" s="58">
        <f t="shared" si="4"/>
        <v>45303</v>
      </c>
      <c r="L277">
        <f>VLOOKUP(VALUE(B277),Sheet2!E:E,1,0)</f>
        <v>58060</v>
      </c>
      <c r="O277" s="51" t="str">
        <f>"Thanh toán ngày "&amp;TEXT(_xlfn.XLOOKUP(L277,Sheet2!E:E,Sheet2!A:A),"dd/mm/yyyy")&amp;" - Tổng số tiền "&amp;TEXT(_xlfn.XLOOKUP(_xlfn.XLOOKUP(L277,Sheet2!E:E,Sheet2!B:B),Sheet2!M:M,Sheet2!O:O),"#.###")</f>
        <v>Thanh toán ngày 17/01/2024 - Tổng số tiền 468.830</v>
      </c>
    </row>
    <row r="278" spans="1:15" ht="26.3" hidden="1" x14ac:dyDescent="0.3">
      <c r="A278" s="4"/>
      <c r="B278" s="5" t="s">
        <v>536</v>
      </c>
      <c r="C278" s="8">
        <v>45199</v>
      </c>
      <c r="D278" s="5" t="s">
        <v>11</v>
      </c>
      <c r="E278" s="5"/>
      <c r="F278" s="13">
        <v>1215260</v>
      </c>
      <c r="G278" s="13">
        <v>97221</v>
      </c>
      <c r="H278" s="13">
        <v>1312481</v>
      </c>
      <c r="I278" s="6" t="s">
        <v>2913</v>
      </c>
      <c r="J278" s="54"/>
      <c r="K278" s="58">
        <f t="shared" si="4"/>
        <v>45303</v>
      </c>
      <c r="L278">
        <f>VLOOKUP(VALUE(B278),Sheet2!E:E,1,0)</f>
        <v>59170</v>
      </c>
      <c r="O278" s="51" t="str">
        <f>"Thanh toán ngày "&amp;TEXT(_xlfn.XLOOKUP(L278,Sheet2!E:E,Sheet2!A:A),"dd/mm/yyyy")&amp;" - Tổng số tiền "&amp;TEXT(_xlfn.XLOOKUP(_xlfn.XLOOKUP(L278,Sheet2!E:E,Sheet2!B:B),Sheet2!M:M,Sheet2!O:O),"#.###")</f>
        <v>Thanh toán ngày 17/01/2024 - Tổng số tiền 468.830</v>
      </c>
    </row>
    <row r="279" spans="1:15" ht="26.3" hidden="1" x14ac:dyDescent="0.3">
      <c r="A279" s="4"/>
      <c r="B279" s="5" t="s">
        <v>537</v>
      </c>
      <c r="C279" s="8">
        <v>45199</v>
      </c>
      <c r="D279" s="5" t="s">
        <v>11</v>
      </c>
      <c r="E279" s="5"/>
      <c r="F279" s="13">
        <v>1215260</v>
      </c>
      <c r="G279" s="13">
        <v>97221</v>
      </c>
      <c r="H279" s="13">
        <v>1312481</v>
      </c>
      <c r="I279" s="6" t="s">
        <v>2913</v>
      </c>
      <c r="J279" s="54"/>
      <c r="K279" s="58">
        <f t="shared" si="4"/>
        <v>45303</v>
      </c>
      <c r="L279">
        <f>VLOOKUP(VALUE(B279),Sheet2!E:E,1,0)</f>
        <v>59167</v>
      </c>
      <c r="O279" s="51" t="str">
        <f>"Thanh toán ngày "&amp;TEXT(_xlfn.XLOOKUP(L279,Sheet2!E:E,Sheet2!A:A),"dd/mm/yyyy")&amp;" - Tổng số tiền "&amp;TEXT(_xlfn.XLOOKUP(_xlfn.XLOOKUP(L279,Sheet2!E:E,Sheet2!B:B),Sheet2!M:M,Sheet2!O:O),"#.###")</f>
        <v>Thanh toán ngày 17/01/2024 - Tổng số tiền 468.830</v>
      </c>
    </row>
    <row r="280" spans="1:15" ht="26.3" hidden="1" x14ac:dyDescent="0.3">
      <c r="A280" s="4"/>
      <c r="B280" s="5" t="s">
        <v>538</v>
      </c>
      <c r="C280" s="8">
        <v>45199</v>
      </c>
      <c r="D280" s="5" t="s">
        <v>17</v>
      </c>
      <c r="E280" s="5"/>
      <c r="F280" s="13">
        <v>1215260</v>
      </c>
      <c r="G280" s="13">
        <v>97221</v>
      </c>
      <c r="H280" s="13">
        <v>1312481</v>
      </c>
      <c r="I280" s="6" t="s">
        <v>2913</v>
      </c>
      <c r="J280" s="54"/>
      <c r="K280" s="58">
        <f t="shared" si="4"/>
        <v>45303</v>
      </c>
      <c r="L280">
        <f>VLOOKUP(VALUE(B280),Sheet2!E:E,1,0)</f>
        <v>59161</v>
      </c>
      <c r="O280" s="51" t="str">
        <f>"Thanh toán ngày "&amp;TEXT(_xlfn.XLOOKUP(L280,Sheet2!E:E,Sheet2!A:A),"dd/mm/yyyy")&amp;" - Tổng số tiền "&amp;TEXT(_xlfn.XLOOKUP(_xlfn.XLOOKUP(L280,Sheet2!E:E,Sheet2!B:B),Sheet2!M:M,Sheet2!O:O),"#.###")</f>
        <v>Thanh toán ngày 17/01/2024 - Tổng số tiền 468.830</v>
      </c>
    </row>
    <row r="281" spans="1:15" ht="26.3" hidden="1" x14ac:dyDescent="0.3">
      <c r="A281" s="4"/>
      <c r="B281" s="5" t="s">
        <v>539</v>
      </c>
      <c r="C281" s="8">
        <v>45199</v>
      </c>
      <c r="D281" s="5" t="s">
        <v>11</v>
      </c>
      <c r="E281" s="5"/>
      <c r="F281" s="13">
        <v>1644320</v>
      </c>
      <c r="G281" s="13">
        <v>131546</v>
      </c>
      <c r="H281" s="13">
        <v>1775866</v>
      </c>
      <c r="I281" s="6" t="s">
        <v>2913</v>
      </c>
      <c r="J281" s="54"/>
      <c r="K281" s="58">
        <f t="shared" si="4"/>
        <v>45303</v>
      </c>
      <c r="L281">
        <f>VLOOKUP(VALUE(B281),Sheet2!E:E,1,0)</f>
        <v>59157</v>
      </c>
      <c r="O281" s="51" t="str">
        <f>"Thanh toán ngày "&amp;TEXT(_xlfn.XLOOKUP(L281,Sheet2!E:E,Sheet2!A:A),"dd/mm/yyyy")&amp;" - Tổng số tiền "&amp;TEXT(_xlfn.XLOOKUP(_xlfn.XLOOKUP(L281,Sheet2!E:E,Sheet2!B:B),Sheet2!M:M,Sheet2!O:O),"#.###")</f>
        <v>Thanh toán ngày 17/01/2024 - Tổng số tiền 468.830</v>
      </c>
    </row>
    <row r="282" spans="1:15" ht="26.3" hidden="1" x14ac:dyDescent="0.3">
      <c r="A282" s="4"/>
      <c r="B282" s="5" t="s">
        <v>540</v>
      </c>
      <c r="C282" s="8">
        <v>45199</v>
      </c>
      <c r="D282" s="5" t="s">
        <v>11</v>
      </c>
      <c r="E282" s="5"/>
      <c r="F282" s="13">
        <v>1215260</v>
      </c>
      <c r="G282" s="13">
        <v>97221</v>
      </c>
      <c r="H282" s="13">
        <v>1312481</v>
      </c>
      <c r="I282" s="6" t="s">
        <v>2913</v>
      </c>
      <c r="J282" s="54"/>
      <c r="K282" s="58">
        <f t="shared" si="4"/>
        <v>45303</v>
      </c>
      <c r="L282">
        <f>VLOOKUP(VALUE(B282),Sheet2!E:E,1,0)</f>
        <v>59155</v>
      </c>
      <c r="O282" s="51" t="str">
        <f>"Thanh toán ngày "&amp;TEXT(_xlfn.XLOOKUP(L282,Sheet2!E:E,Sheet2!A:A),"dd/mm/yyyy")&amp;" - Tổng số tiền "&amp;TEXT(_xlfn.XLOOKUP(_xlfn.XLOOKUP(L282,Sheet2!E:E,Sheet2!B:B),Sheet2!M:M,Sheet2!O:O),"#.###")</f>
        <v>Thanh toán ngày 17/01/2024 - Tổng số tiền 468.830</v>
      </c>
    </row>
    <row r="283" spans="1:15" ht="26.3" hidden="1" x14ac:dyDescent="0.3">
      <c r="A283" s="4"/>
      <c r="B283" s="5" t="s">
        <v>541</v>
      </c>
      <c r="C283" s="8">
        <v>45199</v>
      </c>
      <c r="D283" s="5" t="s">
        <v>11</v>
      </c>
      <c r="E283" s="5"/>
      <c r="F283" s="13">
        <v>1215260</v>
      </c>
      <c r="G283" s="13">
        <v>97221</v>
      </c>
      <c r="H283" s="13">
        <v>1312481</v>
      </c>
      <c r="I283" s="6" t="s">
        <v>2913</v>
      </c>
      <c r="J283" s="54"/>
      <c r="K283" s="58">
        <f t="shared" si="4"/>
        <v>45303</v>
      </c>
      <c r="L283">
        <f>VLOOKUP(VALUE(B283),Sheet2!E:E,1,0)</f>
        <v>59152</v>
      </c>
      <c r="O283" s="51" t="str">
        <f>"Thanh toán ngày "&amp;TEXT(_xlfn.XLOOKUP(L283,Sheet2!E:E,Sheet2!A:A),"dd/mm/yyyy")&amp;" - Tổng số tiền "&amp;TEXT(_xlfn.XLOOKUP(_xlfn.XLOOKUP(L283,Sheet2!E:E,Sheet2!B:B),Sheet2!M:M,Sheet2!O:O),"#.###")</f>
        <v>Thanh toán ngày 17/01/2024 - Tổng số tiền 468.830</v>
      </c>
    </row>
    <row r="284" spans="1:15" ht="26.3" hidden="1" x14ac:dyDescent="0.3">
      <c r="A284" s="4"/>
      <c r="B284" s="5" t="s">
        <v>542</v>
      </c>
      <c r="C284" s="8">
        <v>45199</v>
      </c>
      <c r="D284" s="5" t="s">
        <v>11</v>
      </c>
      <c r="E284" s="5"/>
      <c r="F284" s="13">
        <v>1894810</v>
      </c>
      <c r="G284" s="13">
        <v>151585</v>
      </c>
      <c r="H284" s="13">
        <v>2046395</v>
      </c>
      <c r="I284" s="6" t="s">
        <v>2913</v>
      </c>
      <c r="J284" s="54"/>
      <c r="K284" s="58">
        <f t="shared" si="4"/>
        <v>45303</v>
      </c>
      <c r="L284">
        <f>VLOOKUP(VALUE(B284),Sheet2!E:E,1,0)</f>
        <v>59151</v>
      </c>
      <c r="O284" s="51" t="str">
        <f>"Thanh toán ngày "&amp;TEXT(_xlfn.XLOOKUP(L284,Sheet2!E:E,Sheet2!A:A),"dd/mm/yyyy")&amp;" - Tổng số tiền "&amp;TEXT(_xlfn.XLOOKUP(_xlfn.XLOOKUP(L284,Sheet2!E:E,Sheet2!B:B),Sheet2!M:M,Sheet2!O:O),"#.###")</f>
        <v>Thanh toán ngày 17/01/2024 - Tổng số tiền 468.830</v>
      </c>
    </row>
    <row r="285" spans="1:15" ht="26.3" hidden="1" x14ac:dyDescent="0.3">
      <c r="A285" s="4"/>
      <c r="B285" s="5" t="s">
        <v>543</v>
      </c>
      <c r="C285" s="8">
        <v>45199</v>
      </c>
      <c r="D285" s="5" t="s">
        <v>11</v>
      </c>
      <c r="E285" s="5"/>
      <c r="F285" s="13">
        <v>1215260</v>
      </c>
      <c r="G285" s="13">
        <v>97221</v>
      </c>
      <c r="H285" s="13">
        <v>1312481</v>
      </c>
      <c r="I285" s="6" t="s">
        <v>2913</v>
      </c>
      <c r="J285" s="54"/>
      <c r="K285" s="58">
        <f t="shared" si="4"/>
        <v>45303</v>
      </c>
      <c r="L285">
        <f>VLOOKUP(VALUE(B285),Sheet2!E:E,1,0)</f>
        <v>59150</v>
      </c>
      <c r="O285" s="51" t="str">
        <f>"Thanh toán ngày "&amp;TEXT(_xlfn.XLOOKUP(L285,Sheet2!E:E,Sheet2!A:A),"dd/mm/yyyy")&amp;" - Tổng số tiền "&amp;TEXT(_xlfn.XLOOKUP(_xlfn.XLOOKUP(L285,Sheet2!E:E,Sheet2!B:B),Sheet2!M:M,Sheet2!O:O),"#.###")</f>
        <v>Thanh toán ngày 17/01/2024 - Tổng số tiền 468.830</v>
      </c>
    </row>
    <row r="286" spans="1:15" ht="26.3" hidden="1" x14ac:dyDescent="0.3">
      <c r="A286" s="4"/>
      <c r="B286" s="5" t="s">
        <v>544</v>
      </c>
      <c r="C286" s="8">
        <v>45199</v>
      </c>
      <c r="D286" s="5" t="s">
        <v>11</v>
      </c>
      <c r="E286" s="5"/>
      <c r="F286" s="13">
        <v>1215260</v>
      </c>
      <c r="G286" s="13">
        <v>97221</v>
      </c>
      <c r="H286" s="13">
        <v>1312481</v>
      </c>
      <c r="I286" s="6" t="s">
        <v>2913</v>
      </c>
      <c r="J286" s="54"/>
      <c r="K286" s="58">
        <f t="shared" si="4"/>
        <v>45303</v>
      </c>
      <c r="L286">
        <f>VLOOKUP(VALUE(B286),Sheet2!E:E,1,0)</f>
        <v>59138</v>
      </c>
      <c r="O286" s="51" t="str">
        <f>"Thanh toán ngày "&amp;TEXT(_xlfn.XLOOKUP(L286,Sheet2!E:E,Sheet2!A:A),"dd/mm/yyyy")&amp;" - Tổng số tiền "&amp;TEXT(_xlfn.XLOOKUP(_xlfn.XLOOKUP(L286,Sheet2!E:E,Sheet2!B:B),Sheet2!M:M,Sheet2!O:O),"#.###")</f>
        <v>Thanh toán ngày 17/01/2024 - Tổng số tiền 468.830</v>
      </c>
    </row>
    <row r="287" spans="1:15" ht="26.3" hidden="1" x14ac:dyDescent="0.3">
      <c r="A287" s="4"/>
      <c r="B287" s="5" t="s">
        <v>545</v>
      </c>
      <c r="C287" s="8">
        <v>45199</v>
      </c>
      <c r="D287" s="5" t="s">
        <v>11</v>
      </c>
      <c r="E287" s="5"/>
      <c r="F287" s="13">
        <v>1215260</v>
      </c>
      <c r="G287" s="13">
        <v>97221</v>
      </c>
      <c r="H287" s="13">
        <v>1312481</v>
      </c>
      <c r="I287" s="6" t="s">
        <v>2913</v>
      </c>
      <c r="J287" s="54"/>
      <c r="K287" s="58">
        <f t="shared" si="4"/>
        <v>45303</v>
      </c>
      <c r="L287">
        <f>VLOOKUP(VALUE(B287),Sheet2!E:E,1,0)</f>
        <v>59136</v>
      </c>
      <c r="O287" s="51" t="str">
        <f>"Thanh toán ngày "&amp;TEXT(_xlfn.XLOOKUP(L287,Sheet2!E:E,Sheet2!A:A),"dd/mm/yyyy")&amp;" - Tổng số tiền "&amp;TEXT(_xlfn.XLOOKUP(_xlfn.XLOOKUP(L287,Sheet2!E:E,Sheet2!B:B),Sheet2!M:M,Sheet2!O:O),"#.###")</f>
        <v>Thanh toán ngày 17/01/2024 - Tổng số tiền 468.830</v>
      </c>
    </row>
    <row r="288" spans="1:15" ht="26.3" hidden="1" x14ac:dyDescent="0.3">
      <c r="A288" s="4"/>
      <c r="B288" s="5" t="s">
        <v>546</v>
      </c>
      <c r="C288" s="8">
        <v>45199</v>
      </c>
      <c r="D288" s="5" t="s">
        <v>11</v>
      </c>
      <c r="E288" s="5"/>
      <c r="F288" s="13">
        <v>1215260</v>
      </c>
      <c r="G288" s="13">
        <v>97221</v>
      </c>
      <c r="H288" s="13">
        <v>1312481</v>
      </c>
      <c r="I288" s="6" t="s">
        <v>2913</v>
      </c>
      <c r="J288" s="54"/>
      <c r="K288" s="58">
        <f t="shared" si="4"/>
        <v>45303</v>
      </c>
      <c r="L288">
        <f>VLOOKUP(VALUE(B288),Sheet2!E:E,1,0)</f>
        <v>59135</v>
      </c>
      <c r="O288" s="51" t="str">
        <f>"Thanh toán ngày "&amp;TEXT(_xlfn.XLOOKUP(L288,Sheet2!E:E,Sheet2!A:A),"dd/mm/yyyy")&amp;" - Tổng số tiền "&amp;TEXT(_xlfn.XLOOKUP(_xlfn.XLOOKUP(L288,Sheet2!E:E,Sheet2!B:B),Sheet2!M:M,Sheet2!O:O),"#.###")</f>
        <v>Thanh toán ngày 17/01/2024 - Tổng số tiền 468.830</v>
      </c>
    </row>
    <row r="289" spans="1:15" ht="26.3" hidden="1" x14ac:dyDescent="0.3">
      <c r="A289" s="4"/>
      <c r="B289" s="5" t="s">
        <v>547</v>
      </c>
      <c r="C289" s="8">
        <v>45199</v>
      </c>
      <c r="D289" s="5" t="s">
        <v>11</v>
      </c>
      <c r="E289" s="5"/>
      <c r="F289" s="13">
        <v>1215260</v>
      </c>
      <c r="G289" s="13">
        <v>97221</v>
      </c>
      <c r="H289" s="13">
        <v>1312481</v>
      </c>
      <c r="I289" s="6" t="s">
        <v>2913</v>
      </c>
      <c r="J289" s="54"/>
      <c r="K289" s="58">
        <f t="shared" si="4"/>
        <v>45303</v>
      </c>
      <c r="L289">
        <f>VLOOKUP(VALUE(B289),Sheet2!E:E,1,0)</f>
        <v>59134</v>
      </c>
      <c r="O289" s="51" t="str">
        <f>"Thanh toán ngày "&amp;TEXT(_xlfn.XLOOKUP(L289,Sheet2!E:E,Sheet2!A:A),"dd/mm/yyyy")&amp;" - Tổng số tiền "&amp;TEXT(_xlfn.XLOOKUP(_xlfn.XLOOKUP(L289,Sheet2!E:E,Sheet2!B:B),Sheet2!M:M,Sheet2!O:O),"#.###")</f>
        <v>Thanh toán ngày 17/01/2024 - Tổng số tiền 468.830</v>
      </c>
    </row>
    <row r="290" spans="1:15" ht="26.3" hidden="1" x14ac:dyDescent="0.3">
      <c r="A290" s="4"/>
      <c r="B290" s="5" t="s">
        <v>548</v>
      </c>
      <c r="C290" s="8">
        <v>45199</v>
      </c>
      <c r="D290" s="5" t="s">
        <v>11</v>
      </c>
      <c r="E290" s="5"/>
      <c r="F290" s="13">
        <v>1215260</v>
      </c>
      <c r="G290" s="13">
        <v>97221</v>
      </c>
      <c r="H290" s="13">
        <v>1312481</v>
      </c>
      <c r="I290" s="6" t="s">
        <v>2913</v>
      </c>
      <c r="J290" s="54"/>
      <c r="K290" s="58">
        <f t="shared" si="4"/>
        <v>45303</v>
      </c>
      <c r="L290">
        <f>VLOOKUP(VALUE(B290),Sheet2!E:E,1,0)</f>
        <v>59133</v>
      </c>
      <c r="O290" s="51" t="str">
        <f>"Thanh toán ngày "&amp;TEXT(_xlfn.XLOOKUP(L290,Sheet2!E:E,Sheet2!A:A),"dd/mm/yyyy")&amp;" - Tổng số tiền "&amp;TEXT(_xlfn.XLOOKUP(_xlfn.XLOOKUP(L290,Sheet2!E:E,Sheet2!B:B),Sheet2!M:M,Sheet2!O:O),"#.###")</f>
        <v>Thanh toán ngày 17/01/2024 - Tổng số tiền 468.830</v>
      </c>
    </row>
    <row r="291" spans="1:15" ht="26.3" hidden="1" x14ac:dyDescent="0.3">
      <c r="A291" s="4"/>
      <c r="B291" s="5" t="s">
        <v>549</v>
      </c>
      <c r="C291" s="8">
        <v>45199</v>
      </c>
      <c r="D291" s="5" t="s">
        <v>11</v>
      </c>
      <c r="E291" s="5"/>
      <c r="F291" s="13">
        <v>1894810</v>
      </c>
      <c r="G291" s="13">
        <v>151585</v>
      </c>
      <c r="H291" s="13">
        <v>2046395</v>
      </c>
      <c r="I291" s="6" t="s">
        <v>2913</v>
      </c>
      <c r="J291" s="54"/>
      <c r="K291" s="58">
        <f t="shared" si="4"/>
        <v>45303</v>
      </c>
      <c r="L291">
        <f>VLOOKUP(VALUE(B291),Sheet2!E:E,1,0)</f>
        <v>59132</v>
      </c>
      <c r="O291" s="51" t="str">
        <f>"Thanh toán ngày "&amp;TEXT(_xlfn.XLOOKUP(L291,Sheet2!E:E,Sheet2!A:A),"dd/mm/yyyy")&amp;" - Tổng số tiền "&amp;TEXT(_xlfn.XLOOKUP(_xlfn.XLOOKUP(L291,Sheet2!E:E,Sheet2!B:B),Sheet2!M:M,Sheet2!O:O),"#.###")</f>
        <v>Thanh toán ngày 17/01/2024 - Tổng số tiền 468.830</v>
      </c>
    </row>
    <row r="292" spans="1:15" ht="26.3" hidden="1" x14ac:dyDescent="0.3">
      <c r="A292" s="4"/>
      <c r="B292" s="5" t="s">
        <v>550</v>
      </c>
      <c r="C292" s="8">
        <v>45199</v>
      </c>
      <c r="D292" s="5" t="s">
        <v>11</v>
      </c>
      <c r="E292" s="5"/>
      <c r="F292" s="13">
        <v>1644320</v>
      </c>
      <c r="G292" s="13">
        <v>131546</v>
      </c>
      <c r="H292" s="13">
        <v>1775866</v>
      </c>
      <c r="I292" s="6" t="s">
        <v>2913</v>
      </c>
      <c r="J292" s="54"/>
      <c r="K292" s="58">
        <f t="shared" si="4"/>
        <v>45303</v>
      </c>
      <c r="L292">
        <f>VLOOKUP(VALUE(B292),Sheet2!E:E,1,0)</f>
        <v>59131</v>
      </c>
      <c r="O292" s="51" t="str">
        <f>"Thanh toán ngày "&amp;TEXT(_xlfn.XLOOKUP(L292,Sheet2!E:E,Sheet2!A:A),"dd/mm/yyyy")&amp;" - Tổng số tiền "&amp;TEXT(_xlfn.XLOOKUP(_xlfn.XLOOKUP(L292,Sheet2!E:E,Sheet2!B:B),Sheet2!M:M,Sheet2!O:O),"#.###")</f>
        <v>Thanh toán ngày 17/01/2024 - Tổng số tiền 468.830</v>
      </c>
    </row>
    <row r="293" spans="1:15" ht="26.3" hidden="1" x14ac:dyDescent="0.3">
      <c r="A293" s="4"/>
      <c r="B293" s="5" t="s">
        <v>551</v>
      </c>
      <c r="C293" s="8">
        <v>45199</v>
      </c>
      <c r="D293" s="5" t="s">
        <v>11</v>
      </c>
      <c r="E293" s="5"/>
      <c r="F293" s="13">
        <v>1215260</v>
      </c>
      <c r="G293" s="13">
        <v>97221</v>
      </c>
      <c r="H293" s="13">
        <v>1312481</v>
      </c>
      <c r="I293" s="6" t="s">
        <v>2913</v>
      </c>
      <c r="J293" s="54"/>
      <c r="K293" s="58">
        <f t="shared" si="4"/>
        <v>45303</v>
      </c>
      <c r="L293">
        <f>VLOOKUP(VALUE(B293),Sheet2!E:E,1,0)</f>
        <v>59130</v>
      </c>
      <c r="O293" s="51" t="str">
        <f>"Thanh toán ngày "&amp;TEXT(_xlfn.XLOOKUP(L293,Sheet2!E:E,Sheet2!A:A),"dd/mm/yyyy")&amp;" - Tổng số tiền "&amp;TEXT(_xlfn.XLOOKUP(_xlfn.XLOOKUP(L293,Sheet2!E:E,Sheet2!B:B),Sheet2!M:M,Sheet2!O:O),"#.###")</f>
        <v>Thanh toán ngày 17/01/2024 - Tổng số tiền 468.830</v>
      </c>
    </row>
    <row r="294" spans="1:15" ht="26.3" hidden="1" x14ac:dyDescent="0.3">
      <c r="A294" s="4"/>
      <c r="B294" s="5" t="s">
        <v>552</v>
      </c>
      <c r="C294" s="8">
        <v>45199</v>
      </c>
      <c r="D294" s="5" t="s">
        <v>11</v>
      </c>
      <c r="E294" s="5"/>
      <c r="F294" s="13">
        <v>396528</v>
      </c>
      <c r="G294" s="13">
        <v>31722</v>
      </c>
      <c r="H294" s="13">
        <v>428250</v>
      </c>
      <c r="I294" s="6" t="s">
        <v>2913</v>
      </c>
      <c r="J294" s="54"/>
      <c r="K294" s="58">
        <f t="shared" si="4"/>
        <v>45303</v>
      </c>
      <c r="L294">
        <f>VLOOKUP(VALUE(B294),Sheet2!E:E,1,0)</f>
        <v>59129</v>
      </c>
      <c r="O294" s="51" t="str">
        <f>"Thanh toán ngày "&amp;TEXT(_xlfn.XLOOKUP(L294,Sheet2!E:E,Sheet2!A:A),"dd/mm/yyyy")&amp;" - Tổng số tiền "&amp;TEXT(_xlfn.XLOOKUP(_xlfn.XLOOKUP(L294,Sheet2!E:E,Sheet2!B:B),Sheet2!M:M,Sheet2!O:O),"#.###")</f>
        <v>Thanh toán ngày 17/01/2024 - Tổng số tiền 468.830</v>
      </c>
    </row>
    <row r="295" spans="1:15" ht="26.3" hidden="1" x14ac:dyDescent="0.3">
      <c r="A295" s="4"/>
      <c r="B295" s="5" t="s">
        <v>535</v>
      </c>
      <c r="C295" s="8">
        <v>45201</v>
      </c>
      <c r="D295" s="5" t="s">
        <v>11</v>
      </c>
      <c r="E295" s="5"/>
      <c r="F295" s="13">
        <v>521164</v>
      </c>
      <c r="G295" s="13">
        <v>41693</v>
      </c>
      <c r="H295" s="13">
        <v>562857</v>
      </c>
      <c r="I295" s="6" t="s">
        <v>2913</v>
      </c>
      <c r="J295" s="54"/>
      <c r="K295" s="58">
        <f t="shared" si="4"/>
        <v>45303</v>
      </c>
      <c r="L295">
        <f>VLOOKUP(VALUE(B295),Sheet2!E:E,1,0)</f>
        <v>59280</v>
      </c>
      <c r="O295" s="51" t="str">
        <f>"Thanh toán ngày "&amp;TEXT(_xlfn.XLOOKUP(L295,Sheet2!E:E,Sheet2!A:A),"dd/mm/yyyy")&amp;" - Tổng số tiền "&amp;TEXT(_xlfn.XLOOKUP(_xlfn.XLOOKUP(L295,Sheet2!E:E,Sheet2!B:B),Sheet2!M:M,Sheet2!O:O),"#.###")</f>
        <v>Thanh toán ngày 24/01/2024 - Tổng số tiền 468.830</v>
      </c>
    </row>
    <row r="296" spans="1:15" hidden="1" x14ac:dyDescent="0.3">
      <c r="A296" s="4"/>
      <c r="B296" s="5"/>
      <c r="C296" s="8">
        <v>45153</v>
      </c>
      <c r="D296" s="5" t="s">
        <v>961</v>
      </c>
      <c r="E296" s="5" t="s">
        <v>922</v>
      </c>
      <c r="F296" s="13"/>
      <c r="G296" s="13"/>
      <c r="H296" s="13">
        <v>-101534</v>
      </c>
      <c r="I296" s="6" t="s">
        <v>2913</v>
      </c>
      <c r="J296" s="54"/>
      <c r="K296" s="58">
        <f t="shared" si="4"/>
        <v>45303</v>
      </c>
      <c r="L296" t="e">
        <f>VLOOKUP(VALUE(B296),Sheet2!E:E,1,0)</f>
        <v>#N/A</v>
      </c>
      <c r="O296" s="51" t="e">
        <f>"Thanh toán ngày "&amp;TEXT(_xlfn.XLOOKUP(L296,Sheet2!E:E,Sheet2!A:A),"dd/mm/yyyy")&amp;" - Tổng số tiền "&amp;TEXT(_xlfn.XLOOKUP(_xlfn.XLOOKUP(L296,Sheet2!E:E,Sheet2!B:B),Sheet2!M:M,Sheet2!O:O),"#.###")</f>
        <v>#N/A</v>
      </c>
    </row>
    <row r="297" spans="1:15" hidden="1" x14ac:dyDescent="0.3">
      <c r="A297" s="4"/>
      <c r="B297" s="5"/>
      <c r="C297" s="8">
        <v>45233</v>
      </c>
      <c r="D297" s="5"/>
      <c r="E297" s="5" t="s">
        <v>922</v>
      </c>
      <c r="F297" s="13"/>
      <c r="G297" s="13"/>
      <c r="H297" s="13">
        <v>-112815</v>
      </c>
      <c r="I297" s="6" t="s">
        <v>2913</v>
      </c>
      <c r="J297" s="54"/>
      <c r="K297" s="58">
        <f t="shared" si="4"/>
        <v>45303</v>
      </c>
      <c r="L297" t="e">
        <f>VLOOKUP(VALUE(B297),Sheet2!E:E,1,0)</f>
        <v>#N/A</v>
      </c>
      <c r="O297" s="51" t="e">
        <f>"Thanh toán ngày "&amp;TEXT(_xlfn.XLOOKUP(L297,Sheet2!E:E,Sheet2!A:A),"dd/mm/yyyy")&amp;" - Tổng số tiền "&amp;TEXT(_xlfn.XLOOKUP(_xlfn.XLOOKUP(L297,Sheet2!E:E,Sheet2!B:B),Sheet2!M:M,Sheet2!O:O),"#.###")</f>
        <v>#N/A</v>
      </c>
    </row>
    <row r="298" spans="1:15" hidden="1" x14ac:dyDescent="0.3">
      <c r="A298" s="4"/>
      <c r="B298" s="5"/>
      <c r="C298" s="8">
        <v>45291</v>
      </c>
      <c r="D298" s="5"/>
      <c r="E298" s="5" t="s">
        <v>922</v>
      </c>
      <c r="F298" s="13"/>
      <c r="G298" s="13"/>
      <c r="H298" s="13">
        <v>-258609</v>
      </c>
      <c r="I298" s="6" t="s">
        <v>2913</v>
      </c>
      <c r="J298" s="54"/>
      <c r="K298" s="58">
        <f t="shared" si="4"/>
        <v>45303</v>
      </c>
      <c r="L298" t="e">
        <f>VLOOKUP(VALUE(B298),Sheet2!E:E,1,0)</f>
        <v>#N/A</v>
      </c>
      <c r="O298" s="51" t="e">
        <f>"Thanh toán ngày "&amp;TEXT(_xlfn.XLOOKUP(L298,Sheet2!E:E,Sheet2!A:A),"dd/mm/yyyy")&amp;" - Tổng số tiền "&amp;TEXT(_xlfn.XLOOKUP(_xlfn.XLOOKUP(L298,Sheet2!E:E,Sheet2!B:B),Sheet2!M:M,Sheet2!O:O),"#.###")</f>
        <v>#N/A</v>
      </c>
    </row>
    <row r="299" spans="1:15" hidden="1" x14ac:dyDescent="0.3">
      <c r="A299" s="4"/>
      <c r="B299" s="5"/>
      <c r="C299" s="8">
        <v>45291</v>
      </c>
      <c r="D299" s="5"/>
      <c r="E299" s="5" t="s">
        <v>922</v>
      </c>
      <c r="F299" s="13"/>
      <c r="G299" s="13"/>
      <c r="H299" s="13">
        <v>-225628</v>
      </c>
      <c r="I299" s="6" t="s">
        <v>2913</v>
      </c>
      <c r="J299" s="54"/>
      <c r="K299" s="58">
        <f t="shared" si="4"/>
        <v>45303</v>
      </c>
      <c r="L299" t="e">
        <f>VLOOKUP(VALUE(B299),Sheet2!E:E,1,0)</f>
        <v>#N/A</v>
      </c>
      <c r="O299" s="51" t="e">
        <f>"Thanh toán ngày "&amp;TEXT(_xlfn.XLOOKUP(L299,Sheet2!E:E,Sheet2!A:A),"dd/mm/yyyy")&amp;" - Tổng số tiền "&amp;TEXT(_xlfn.XLOOKUP(_xlfn.XLOOKUP(L299,Sheet2!E:E,Sheet2!B:B),Sheet2!M:M,Sheet2!O:O),"#.###")</f>
        <v>#N/A</v>
      </c>
    </row>
    <row r="300" spans="1:15" ht="26.3" hidden="1" x14ac:dyDescent="0.3">
      <c r="A300" s="4"/>
      <c r="B300" s="5" t="s">
        <v>532</v>
      </c>
      <c r="C300" s="8">
        <v>45208</v>
      </c>
      <c r="D300" s="5" t="s">
        <v>11</v>
      </c>
      <c r="E300" s="5"/>
      <c r="F300" s="13">
        <v>896288</v>
      </c>
      <c r="G300" s="13">
        <v>71703</v>
      </c>
      <c r="H300" s="13">
        <v>967991</v>
      </c>
      <c r="I300" s="6" t="s">
        <v>2914</v>
      </c>
      <c r="J300" s="54"/>
      <c r="K300" s="58">
        <f t="shared" si="4"/>
        <v>45315</v>
      </c>
      <c r="L300">
        <f>VLOOKUP(VALUE(B300),Sheet2!E:E,1,0)</f>
        <v>60880</v>
      </c>
      <c r="O300" s="51" t="str">
        <f>"Thanh toán ngày "&amp;TEXT(_xlfn.XLOOKUP(L300,Sheet2!E:E,Sheet2!A:A),"dd/mm/yyyy")&amp;" - Tổng số tiền "&amp;TEXT(_xlfn.XLOOKUP(_xlfn.XLOOKUP(L300,Sheet2!E:E,Sheet2!B:B),Sheet2!M:M,Sheet2!O:O),"#.###")</f>
        <v>Thanh toán ngày 24/01/2024 - Tổng số tiền 1.005.202</v>
      </c>
    </row>
    <row r="301" spans="1:15" ht="26.3" hidden="1" x14ac:dyDescent="0.3">
      <c r="A301" s="4"/>
      <c r="B301" s="5" t="s">
        <v>533</v>
      </c>
      <c r="C301" s="8">
        <v>45208</v>
      </c>
      <c r="D301" s="5" t="s">
        <v>11</v>
      </c>
      <c r="E301" s="5"/>
      <c r="F301" s="13">
        <v>399808</v>
      </c>
      <c r="G301" s="13">
        <v>31985</v>
      </c>
      <c r="H301" s="13">
        <v>431793</v>
      </c>
      <c r="I301" s="6" t="s">
        <v>2914</v>
      </c>
      <c r="J301" s="54"/>
      <c r="K301" s="58">
        <f t="shared" si="4"/>
        <v>45315</v>
      </c>
      <c r="L301">
        <f>VLOOKUP(VALUE(B301),Sheet2!E:E,1,0)</f>
        <v>60867</v>
      </c>
      <c r="O301" s="51" t="str">
        <f>"Thanh toán ngày "&amp;TEXT(_xlfn.XLOOKUP(L301,Sheet2!E:E,Sheet2!A:A),"dd/mm/yyyy")&amp;" - Tổng số tiền "&amp;TEXT(_xlfn.XLOOKUP(_xlfn.XLOOKUP(L301,Sheet2!E:E,Sheet2!B:B),Sheet2!M:M,Sheet2!O:O),"#.###")</f>
        <v>Thanh toán ngày 24/01/2024 - Tổng số tiền 1.005.202</v>
      </c>
    </row>
    <row r="302" spans="1:15" ht="26.3" hidden="1" x14ac:dyDescent="0.3">
      <c r="A302" s="4"/>
      <c r="B302" s="5" t="s">
        <v>534</v>
      </c>
      <c r="C302" s="8">
        <v>45208</v>
      </c>
      <c r="D302" s="5" t="s">
        <v>11</v>
      </c>
      <c r="E302" s="5"/>
      <c r="F302" s="13">
        <v>796775</v>
      </c>
      <c r="G302" s="13">
        <v>63742</v>
      </c>
      <c r="H302" s="13">
        <v>860517</v>
      </c>
      <c r="I302" s="6" t="s">
        <v>2914</v>
      </c>
      <c r="J302" s="54"/>
      <c r="K302" s="58">
        <f t="shared" si="4"/>
        <v>45315</v>
      </c>
      <c r="L302">
        <f>VLOOKUP(VALUE(B302),Sheet2!E:E,1,0)</f>
        <v>60866</v>
      </c>
      <c r="O302" s="51" t="str">
        <f>"Thanh toán ngày "&amp;TEXT(_xlfn.XLOOKUP(L302,Sheet2!E:E,Sheet2!A:A),"dd/mm/yyyy")&amp;" - Tổng số tiền "&amp;TEXT(_xlfn.XLOOKUP(_xlfn.XLOOKUP(L302,Sheet2!E:E,Sheet2!B:B),Sheet2!M:M,Sheet2!O:O),"#.###")</f>
        <v>Thanh toán ngày 24/01/2024 - Tổng số tiền 1.005.202</v>
      </c>
    </row>
    <row r="303" spans="1:15" ht="26.3" hidden="1" x14ac:dyDescent="0.3">
      <c r="A303" s="4"/>
      <c r="B303" s="5" t="s">
        <v>531</v>
      </c>
      <c r="C303" s="8">
        <v>45210</v>
      </c>
      <c r="D303" s="5" t="s">
        <v>11</v>
      </c>
      <c r="E303" s="5"/>
      <c r="F303" s="13">
        <v>476000</v>
      </c>
      <c r="G303" s="13">
        <v>38080</v>
      </c>
      <c r="H303" s="13">
        <v>514080</v>
      </c>
      <c r="I303" s="6" t="s">
        <v>2914</v>
      </c>
      <c r="J303" s="54"/>
      <c r="K303" s="58">
        <f t="shared" si="4"/>
        <v>45315</v>
      </c>
      <c r="L303">
        <f>VLOOKUP(VALUE(B303),Sheet2!E:E,1,0)</f>
        <v>61043</v>
      </c>
      <c r="O303" s="51" t="str">
        <f>"Thanh toán ngày "&amp;TEXT(_xlfn.XLOOKUP(L303,Sheet2!E:E,Sheet2!A:A),"dd/mm/yyyy")&amp;" - Tổng số tiền "&amp;TEXT(_xlfn.XLOOKUP(_xlfn.XLOOKUP(L303,Sheet2!E:E,Sheet2!B:B),Sheet2!M:M,Sheet2!O:O),"#.###")</f>
        <v>Thanh toán ngày 24/01/2024 - Tổng số tiền 1.005.202</v>
      </c>
    </row>
    <row r="304" spans="1:15" ht="26.3" hidden="1" x14ac:dyDescent="0.3">
      <c r="A304" s="4"/>
      <c r="B304" s="5" t="s">
        <v>530</v>
      </c>
      <c r="C304" s="8">
        <v>45211</v>
      </c>
      <c r="D304" s="5" t="s">
        <v>11</v>
      </c>
      <c r="E304" s="5"/>
      <c r="F304" s="13">
        <v>967728</v>
      </c>
      <c r="G304" s="13">
        <v>77418</v>
      </c>
      <c r="H304" s="13">
        <v>1045146</v>
      </c>
      <c r="I304" s="6" t="s">
        <v>2914</v>
      </c>
      <c r="J304" s="54"/>
      <c r="K304" s="58">
        <f t="shared" si="4"/>
        <v>45315</v>
      </c>
      <c r="L304">
        <f>VLOOKUP(VALUE(B304),Sheet2!E:E,1,0)</f>
        <v>61110</v>
      </c>
      <c r="O304" s="51" t="str">
        <f>"Thanh toán ngày "&amp;TEXT(_xlfn.XLOOKUP(L304,Sheet2!E:E,Sheet2!A:A),"dd/mm/yyyy")&amp;" - Tổng số tiền "&amp;TEXT(_xlfn.XLOOKUP(_xlfn.XLOOKUP(L304,Sheet2!E:E,Sheet2!B:B),Sheet2!M:M,Sheet2!O:O),"#.###")</f>
        <v>Thanh toán ngày 24/01/2024 - Tổng số tiền 1.005.202</v>
      </c>
    </row>
    <row r="305" spans="1:15" ht="26.3" hidden="1" x14ac:dyDescent="0.3">
      <c r="A305" s="4"/>
      <c r="B305" s="5" t="s">
        <v>529</v>
      </c>
      <c r="C305" s="8">
        <v>45213</v>
      </c>
      <c r="D305" s="5" t="s">
        <v>11</v>
      </c>
      <c r="E305" s="5"/>
      <c r="F305" s="13">
        <v>819422</v>
      </c>
      <c r="G305" s="13">
        <v>65554</v>
      </c>
      <c r="H305" s="13">
        <v>884976</v>
      </c>
      <c r="I305" s="6" t="s">
        <v>2914</v>
      </c>
      <c r="J305" s="54"/>
      <c r="K305" s="58">
        <f t="shared" si="4"/>
        <v>45315</v>
      </c>
      <c r="L305">
        <f>VLOOKUP(VALUE(B305),Sheet2!E:E,1,0)</f>
        <v>62013</v>
      </c>
      <c r="O305" s="51" t="str">
        <f>"Thanh toán ngày "&amp;TEXT(_xlfn.XLOOKUP(L305,Sheet2!E:E,Sheet2!A:A),"dd/mm/yyyy")&amp;" - Tổng số tiền "&amp;TEXT(_xlfn.XLOOKUP(_xlfn.XLOOKUP(L305,Sheet2!E:E,Sheet2!B:B),Sheet2!M:M,Sheet2!O:O),"#.###")</f>
        <v>Thanh toán ngày 24/01/2024 - Tổng số tiền 1.005.202</v>
      </c>
    </row>
    <row r="306" spans="1:15" ht="26.3" hidden="1" x14ac:dyDescent="0.3">
      <c r="A306" s="4"/>
      <c r="B306" s="5" t="s">
        <v>528</v>
      </c>
      <c r="C306" s="8">
        <v>45215</v>
      </c>
      <c r="D306" s="5" t="s">
        <v>11</v>
      </c>
      <c r="E306" s="5"/>
      <c r="F306" s="13">
        <v>533660</v>
      </c>
      <c r="G306" s="13">
        <v>42693</v>
      </c>
      <c r="H306" s="13">
        <v>576353</v>
      </c>
      <c r="I306" s="6" t="s">
        <v>2914</v>
      </c>
      <c r="J306" s="54"/>
      <c r="K306" s="58">
        <f t="shared" si="4"/>
        <v>45315</v>
      </c>
      <c r="L306">
        <f>VLOOKUP(VALUE(B306),Sheet2!E:E,1,0)</f>
        <v>62099</v>
      </c>
      <c r="O306" s="51" t="str">
        <f>"Thanh toán ngày "&amp;TEXT(_xlfn.XLOOKUP(L306,Sheet2!E:E,Sheet2!A:A),"dd/mm/yyyy")&amp;" - Tổng số tiền "&amp;TEXT(_xlfn.XLOOKUP(_xlfn.XLOOKUP(L306,Sheet2!E:E,Sheet2!B:B),Sheet2!M:M,Sheet2!O:O),"#.###")</f>
        <v>Thanh toán ngày 24/01/2024 - Tổng số tiền 1.005.202</v>
      </c>
    </row>
    <row r="307" spans="1:15" ht="26.3" hidden="1" x14ac:dyDescent="0.3">
      <c r="A307" s="4"/>
      <c r="B307" s="5" t="s">
        <v>527</v>
      </c>
      <c r="C307" s="8">
        <v>45216</v>
      </c>
      <c r="D307" s="5" t="s">
        <v>11</v>
      </c>
      <c r="E307" s="5"/>
      <c r="F307" s="13">
        <v>1050234</v>
      </c>
      <c r="G307" s="13">
        <v>84019</v>
      </c>
      <c r="H307" s="13">
        <v>1134253</v>
      </c>
      <c r="I307" s="6" t="s">
        <v>2914</v>
      </c>
      <c r="J307" s="54"/>
      <c r="K307" s="58">
        <f t="shared" si="4"/>
        <v>45315</v>
      </c>
      <c r="L307">
        <f>VLOOKUP(VALUE(B307),Sheet2!E:E,1,0)</f>
        <v>62199</v>
      </c>
      <c r="O307" s="51" t="str">
        <f>"Thanh toán ngày "&amp;TEXT(_xlfn.XLOOKUP(L307,Sheet2!E:E,Sheet2!A:A),"dd/mm/yyyy")&amp;" - Tổng số tiền "&amp;TEXT(_xlfn.XLOOKUP(_xlfn.XLOOKUP(L307,Sheet2!E:E,Sheet2!B:B),Sheet2!M:M,Sheet2!O:O),"#.###")</f>
        <v>Thanh toán ngày 24/01/2024 - Tổng số tiền 1.005.202</v>
      </c>
    </row>
    <row r="308" spans="1:15" ht="26.3" hidden="1" x14ac:dyDescent="0.3">
      <c r="A308" s="4"/>
      <c r="B308" s="5" t="s">
        <v>522</v>
      </c>
      <c r="C308" s="8">
        <v>45218</v>
      </c>
      <c r="D308" s="5" t="s">
        <v>17</v>
      </c>
      <c r="E308" s="5"/>
      <c r="F308" s="13">
        <v>543600</v>
      </c>
      <c r="G308" s="13">
        <v>43488</v>
      </c>
      <c r="H308" s="13">
        <v>587088</v>
      </c>
      <c r="I308" s="6" t="s">
        <v>2914</v>
      </c>
      <c r="J308" s="54"/>
      <c r="K308" s="58">
        <f t="shared" si="4"/>
        <v>45315</v>
      </c>
      <c r="L308">
        <f>VLOOKUP(VALUE(B308),Sheet2!E:E,1,0)</f>
        <v>63097</v>
      </c>
      <c r="O308" s="51" t="str">
        <f>"Thanh toán ngày "&amp;TEXT(_xlfn.XLOOKUP(L308,Sheet2!E:E,Sheet2!A:A),"dd/mm/yyyy")&amp;" - Tổng số tiền "&amp;TEXT(_xlfn.XLOOKUP(_xlfn.XLOOKUP(L308,Sheet2!E:E,Sheet2!B:B),Sheet2!M:M,Sheet2!O:O),"#.###")</f>
        <v>Thanh toán ngày 24/01/2024 - Tổng số tiền 1.005.202</v>
      </c>
    </row>
    <row r="309" spans="1:15" ht="26.3" hidden="1" x14ac:dyDescent="0.3">
      <c r="A309" s="4"/>
      <c r="B309" s="5" t="s">
        <v>523</v>
      </c>
      <c r="C309" s="8">
        <v>45218</v>
      </c>
      <c r="D309" s="5" t="s">
        <v>11</v>
      </c>
      <c r="E309" s="5"/>
      <c r="F309" s="13">
        <v>271800</v>
      </c>
      <c r="G309" s="13">
        <v>21744</v>
      </c>
      <c r="H309" s="13">
        <v>293544</v>
      </c>
      <c r="I309" s="6" t="s">
        <v>2914</v>
      </c>
      <c r="J309" s="54"/>
      <c r="K309" s="58">
        <f t="shared" si="4"/>
        <v>45315</v>
      </c>
      <c r="L309">
        <f>VLOOKUP(VALUE(B309),Sheet2!E:E,1,0)</f>
        <v>63094</v>
      </c>
      <c r="O309" s="51" t="str">
        <f>"Thanh toán ngày "&amp;TEXT(_xlfn.XLOOKUP(L309,Sheet2!E:E,Sheet2!A:A),"dd/mm/yyyy")&amp;" - Tổng số tiền "&amp;TEXT(_xlfn.XLOOKUP(_xlfn.XLOOKUP(L309,Sheet2!E:E,Sheet2!B:B),Sheet2!M:M,Sheet2!O:O),"#.###")</f>
        <v>Thanh toán ngày 24/01/2024 - Tổng số tiền 1.005.202</v>
      </c>
    </row>
    <row r="310" spans="1:15" ht="26.3" hidden="1" x14ac:dyDescent="0.3">
      <c r="A310" s="4"/>
      <c r="B310" s="5" t="s">
        <v>524</v>
      </c>
      <c r="C310" s="8">
        <v>45218</v>
      </c>
      <c r="D310" s="5" t="s">
        <v>11</v>
      </c>
      <c r="E310" s="5"/>
      <c r="F310" s="13">
        <v>543600</v>
      </c>
      <c r="G310" s="13">
        <v>43488</v>
      </c>
      <c r="H310" s="13">
        <v>587088</v>
      </c>
      <c r="I310" s="6" t="s">
        <v>2914</v>
      </c>
      <c r="J310" s="54"/>
      <c r="K310" s="58">
        <f t="shared" si="4"/>
        <v>45315</v>
      </c>
      <c r="L310">
        <f>VLOOKUP(VALUE(B310),Sheet2!E:E,1,0)</f>
        <v>63093</v>
      </c>
      <c r="O310" s="51" t="str">
        <f>"Thanh toán ngày "&amp;TEXT(_xlfn.XLOOKUP(L310,Sheet2!E:E,Sheet2!A:A),"dd/mm/yyyy")&amp;" - Tổng số tiền "&amp;TEXT(_xlfn.XLOOKUP(_xlfn.XLOOKUP(L310,Sheet2!E:E,Sheet2!B:B),Sheet2!M:M,Sheet2!O:O),"#.###")</f>
        <v>Thanh toán ngày 24/01/2024 - Tổng số tiền 1.005.202</v>
      </c>
    </row>
    <row r="311" spans="1:15" ht="26.3" hidden="1" x14ac:dyDescent="0.3">
      <c r="A311" s="4"/>
      <c r="B311" s="5" t="s">
        <v>525</v>
      </c>
      <c r="C311" s="8">
        <v>45218</v>
      </c>
      <c r="D311" s="5" t="s">
        <v>11</v>
      </c>
      <c r="E311" s="5"/>
      <c r="F311" s="13">
        <v>543600</v>
      </c>
      <c r="G311" s="13">
        <v>43488</v>
      </c>
      <c r="H311" s="13">
        <v>587088</v>
      </c>
      <c r="I311" s="6" t="s">
        <v>2914</v>
      </c>
      <c r="J311" s="54"/>
      <c r="K311" s="58">
        <f t="shared" si="4"/>
        <v>45315</v>
      </c>
      <c r="L311">
        <f>VLOOKUP(VALUE(B311),Sheet2!E:E,1,0)</f>
        <v>63090</v>
      </c>
      <c r="O311" s="51" t="str">
        <f>"Thanh toán ngày "&amp;TEXT(_xlfn.XLOOKUP(L311,Sheet2!E:E,Sheet2!A:A),"dd/mm/yyyy")&amp;" - Tổng số tiền "&amp;TEXT(_xlfn.XLOOKUP(_xlfn.XLOOKUP(L311,Sheet2!E:E,Sheet2!B:B),Sheet2!M:M,Sheet2!O:O),"#.###")</f>
        <v>Thanh toán ngày 24/01/2024 - Tổng số tiền 1.005.202</v>
      </c>
    </row>
    <row r="312" spans="1:15" ht="26.3" hidden="1" x14ac:dyDescent="0.3">
      <c r="A312" s="4"/>
      <c r="B312" s="5" t="s">
        <v>526</v>
      </c>
      <c r="C312" s="8">
        <v>45218</v>
      </c>
      <c r="D312" s="5" t="s">
        <v>11</v>
      </c>
      <c r="E312" s="5"/>
      <c r="F312" s="13">
        <v>543600</v>
      </c>
      <c r="G312" s="13">
        <v>43488</v>
      </c>
      <c r="H312" s="13">
        <v>587088</v>
      </c>
      <c r="I312" s="6" t="s">
        <v>2914</v>
      </c>
      <c r="J312" s="54"/>
      <c r="K312" s="58">
        <f t="shared" si="4"/>
        <v>45315</v>
      </c>
      <c r="L312">
        <f>VLOOKUP(VALUE(B312),Sheet2!E:E,1,0)</f>
        <v>62393</v>
      </c>
      <c r="O312" s="51" t="str">
        <f>"Thanh toán ngày "&amp;TEXT(_xlfn.XLOOKUP(L312,Sheet2!E:E,Sheet2!A:A),"dd/mm/yyyy")&amp;" - Tổng số tiền "&amp;TEXT(_xlfn.XLOOKUP(_xlfn.XLOOKUP(L312,Sheet2!E:E,Sheet2!B:B),Sheet2!M:M,Sheet2!O:O),"#.###")</f>
        <v>Thanh toán ngày 24/01/2024 - Tổng số tiền 1.005.202</v>
      </c>
    </row>
    <row r="313" spans="1:15" ht="26.3" hidden="1" x14ac:dyDescent="0.3">
      <c r="A313" s="4"/>
      <c r="B313" s="5" t="s">
        <v>510</v>
      </c>
      <c r="C313" s="8">
        <v>45219</v>
      </c>
      <c r="D313" s="5" t="s">
        <v>11</v>
      </c>
      <c r="E313" s="5"/>
      <c r="F313" s="13">
        <v>543600</v>
      </c>
      <c r="G313" s="13">
        <v>43488</v>
      </c>
      <c r="H313" s="13">
        <v>587088</v>
      </c>
      <c r="I313" s="6" t="s">
        <v>2914</v>
      </c>
      <c r="J313" s="54"/>
      <c r="K313" s="58">
        <f t="shared" si="4"/>
        <v>45315</v>
      </c>
      <c r="L313">
        <f>VLOOKUP(VALUE(B313),Sheet2!E:E,1,0)</f>
        <v>63419</v>
      </c>
      <c r="O313" s="51" t="str">
        <f>"Thanh toán ngày "&amp;TEXT(_xlfn.XLOOKUP(L313,Sheet2!E:E,Sheet2!A:A),"dd/mm/yyyy")&amp;" - Tổng số tiền "&amp;TEXT(_xlfn.XLOOKUP(_xlfn.XLOOKUP(L313,Sheet2!E:E,Sheet2!B:B),Sheet2!M:M,Sheet2!O:O),"#.###")</f>
        <v>Thanh toán ngày 24/01/2024 - Tổng số tiền 1.005.202</v>
      </c>
    </row>
    <row r="314" spans="1:15" ht="26.3" hidden="1" x14ac:dyDescent="0.3">
      <c r="A314" s="4"/>
      <c r="B314" s="5" t="s">
        <v>511</v>
      </c>
      <c r="C314" s="8">
        <v>45219</v>
      </c>
      <c r="D314" s="5" t="s">
        <v>11</v>
      </c>
      <c r="E314" s="5"/>
      <c r="F314" s="13">
        <v>790028</v>
      </c>
      <c r="G314" s="13">
        <v>63202</v>
      </c>
      <c r="H314" s="13">
        <v>853230</v>
      </c>
      <c r="I314" s="6" t="s">
        <v>2914</v>
      </c>
      <c r="J314" s="54"/>
      <c r="K314" s="58">
        <f t="shared" si="4"/>
        <v>45315</v>
      </c>
      <c r="L314">
        <f>VLOOKUP(VALUE(B314),Sheet2!E:E,1,0)</f>
        <v>63412</v>
      </c>
      <c r="O314" s="51" t="str">
        <f>"Thanh toán ngày "&amp;TEXT(_xlfn.XLOOKUP(L314,Sheet2!E:E,Sheet2!A:A),"dd/mm/yyyy")&amp;" - Tổng số tiền "&amp;TEXT(_xlfn.XLOOKUP(_xlfn.XLOOKUP(L314,Sheet2!E:E,Sheet2!B:B),Sheet2!M:M,Sheet2!O:O),"#.###")</f>
        <v>Thanh toán ngày 24/01/2024 - Tổng số tiền 1.005.202</v>
      </c>
    </row>
    <row r="315" spans="1:15" ht="26.3" hidden="1" x14ac:dyDescent="0.3">
      <c r="A315" s="4"/>
      <c r="B315" s="5" t="s">
        <v>512</v>
      </c>
      <c r="C315" s="8">
        <v>45219</v>
      </c>
      <c r="D315" s="5" t="s">
        <v>11</v>
      </c>
      <c r="E315" s="5"/>
      <c r="F315" s="13">
        <v>543600</v>
      </c>
      <c r="G315" s="13">
        <v>43488</v>
      </c>
      <c r="H315" s="13">
        <v>587088</v>
      </c>
      <c r="I315" s="6" t="s">
        <v>2914</v>
      </c>
      <c r="J315" s="54"/>
      <c r="K315" s="58">
        <f t="shared" si="4"/>
        <v>45315</v>
      </c>
      <c r="L315">
        <f>VLOOKUP(VALUE(B315),Sheet2!E:E,1,0)</f>
        <v>63400</v>
      </c>
      <c r="O315" s="51" t="str">
        <f>"Thanh toán ngày "&amp;TEXT(_xlfn.XLOOKUP(L315,Sheet2!E:E,Sheet2!A:A),"dd/mm/yyyy")&amp;" - Tổng số tiền "&amp;TEXT(_xlfn.XLOOKUP(_xlfn.XLOOKUP(L315,Sheet2!E:E,Sheet2!B:B),Sheet2!M:M,Sheet2!O:O),"#.###")</f>
        <v>Thanh toán ngày 24/01/2024 - Tổng số tiền 1.005.202</v>
      </c>
    </row>
    <row r="316" spans="1:15" ht="26.3" hidden="1" x14ac:dyDescent="0.3">
      <c r="A316" s="4"/>
      <c r="B316" s="5" t="s">
        <v>513</v>
      </c>
      <c r="C316" s="8">
        <v>45219</v>
      </c>
      <c r="D316" s="5" t="s">
        <v>11</v>
      </c>
      <c r="E316" s="5"/>
      <c r="F316" s="13">
        <v>815400</v>
      </c>
      <c r="G316" s="13">
        <v>65232</v>
      </c>
      <c r="H316" s="13">
        <v>880632</v>
      </c>
      <c r="I316" s="6" t="s">
        <v>2914</v>
      </c>
      <c r="J316" s="54"/>
      <c r="K316" s="58">
        <f t="shared" si="4"/>
        <v>45315</v>
      </c>
      <c r="L316">
        <f>VLOOKUP(VALUE(B316),Sheet2!E:E,1,0)</f>
        <v>63399</v>
      </c>
      <c r="O316" s="51" t="str">
        <f>"Thanh toán ngày "&amp;TEXT(_xlfn.XLOOKUP(L316,Sheet2!E:E,Sheet2!A:A),"dd/mm/yyyy")&amp;" - Tổng số tiền "&amp;TEXT(_xlfn.XLOOKUP(_xlfn.XLOOKUP(L316,Sheet2!E:E,Sheet2!B:B),Sheet2!M:M,Sheet2!O:O),"#.###")</f>
        <v>Thanh toán ngày 24/01/2024 - Tổng số tiền 1.005.202</v>
      </c>
    </row>
    <row r="317" spans="1:15" ht="26.3" hidden="1" x14ac:dyDescent="0.3">
      <c r="A317" s="4"/>
      <c r="B317" s="5" t="s">
        <v>514</v>
      </c>
      <c r="C317" s="8">
        <v>45219</v>
      </c>
      <c r="D317" s="5" t="s">
        <v>11</v>
      </c>
      <c r="E317" s="5"/>
      <c r="F317" s="13">
        <v>543600</v>
      </c>
      <c r="G317" s="13">
        <v>43488</v>
      </c>
      <c r="H317" s="13">
        <v>587088</v>
      </c>
      <c r="I317" s="6" t="s">
        <v>2914</v>
      </c>
      <c r="J317" s="54"/>
      <c r="K317" s="58">
        <f t="shared" si="4"/>
        <v>45315</v>
      </c>
      <c r="L317">
        <f>VLOOKUP(VALUE(B317),Sheet2!E:E,1,0)</f>
        <v>63385</v>
      </c>
      <c r="O317" s="51" t="str">
        <f>"Thanh toán ngày "&amp;TEXT(_xlfn.XLOOKUP(L317,Sheet2!E:E,Sheet2!A:A),"dd/mm/yyyy")&amp;" - Tổng số tiền "&amp;TEXT(_xlfn.XLOOKUP(_xlfn.XLOOKUP(L317,Sheet2!E:E,Sheet2!B:B),Sheet2!M:M,Sheet2!O:O),"#.###")</f>
        <v>Thanh toán ngày 24/01/2024 - Tổng số tiền 1.005.202</v>
      </c>
    </row>
    <row r="318" spans="1:15" ht="26.3" hidden="1" x14ac:dyDescent="0.3">
      <c r="A318" s="4"/>
      <c r="B318" s="5" t="s">
        <v>515</v>
      </c>
      <c r="C318" s="8">
        <v>45219</v>
      </c>
      <c r="D318" s="5" t="s">
        <v>11</v>
      </c>
      <c r="E318" s="5"/>
      <c r="F318" s="13">
        <v>543600</v>
      </c>
      <c r="G318" s="13">
        <v>43488</v>
      </c>
      <c r="H318" s="13">
        <v>587088</v>
      </c>
      <c r="I318" s="6" t="s">
        <v>2914</v>
      </c>
      <c r="J318" s="54"/>
      <c r="K318" s="58">
        <f t="shared" si="4"/>
        <v>45315</v>
      </c>
      <c r="L318">
        <f>VLOOKUP(VALUE(B318),Sheet2!E:E,1,0)</f>
        <v>63384</v>
      </c>
      <c r="O318" s="51" t="str">
        <f>"Thanh toán ngày "&amp;TEXT(_xlfn.XLOOKUP(L318,Sheet2!E:E,Sheet2!A:A),"dd/mm/yyyy")&amp;" - Tổng số tiền "&amp;TEXT(_xlfn.XLOOKUP(_xlfn.XLOOKUP(L318,Sheet2!E:E,Sheet2!B:B),Sheet2!M:M,Sheet2!O:O),"#.###")</f>
        <v>Thanh toán ngày 24/01/2024 - Tổng số tiền 1.005.202</v>
      </c>
    </row>
    <row r="319" spans="1:15" ht="26.3" hidden="1" x14ac:dyDescent="0.3">
      <c r="A319" s="4"/>
      <c r="B319" s="5" t="s">
        <v>516</v>
      </c>
      <c r="C319" s="8">
        <v>45219</v>
      </c>
      <c r="D319" s="5" t="s">
        <v>11</v>
      </c>
      <c r="E319" s="5"/>
      <c r="F319" s="13">
        <v>543600</v>
      </c>
      <c r="G319" s="13">
        <v>43488</v>
      </c>
      <c r="H319" s="13">
        <v>587088</v>
      </c>
      <c r="I319" s="6" t="s">
        <v>2914</v>
      </c>
      <c r="J319" s="54"/>
      <c r="K319" s="58">
        <f t="shared" si="4"/>
        <v>45315</v>
      </c>
      <c r="L319">
        <f>VLOOKUP(VALUE(B319),Sheet2!E:E,1,0)</f>
        <v>63383</v>
      </c>
      <c r="O319" s="51" t="str">
        <f>"Thanh toán ngày "&amp;TEXT(_xlfn.XLOOKUP(L319,Sheet2!E:E,Sheet2!A:A),"dd/mm/yyyy")&amp;" - Tổng số tiền "&amp;TEXT(_xlfn.XLOOKUP(_xlfn.XLOOKUP(L319,Sheet2!E:E,Sheet2!B:B),Sheet2!M:M,Sheet2!O:O),"#.###")</f>
        <v>Thanh toán ngày 24/01/2024 - Tổng số tiền 1.005.202</v>
      </c>
    </row>
    <row r="320" spans="1:15" ht="26.3" hidden="1" x14ac:dyDescent="0.3">
      <c r="A320" s="4"/>
      <c r="B320" s="5" t="s">
        <v>517</v>
      </c>
      <c r="C320" s="8">
        <v>45219</v>
      </c>
      <c r="D320" s="5" t="s">
        <v>11</v>
      </c>
      <c r="E320" s="5"/>
      <c r="F320" s="13">
        <v>543600</v>
      </c>
      <c r="G320" s="13">
        <v>43488</v>
      </c>
      <c r="H320" s="13">
        <v>587088</v>
      </c>
      <c r="I320" s="6" t="s">
        <v>2914</v>
      </c>
      <c r="J320" s="54"/>
      <c r="K320" s="58">
        <f t="shared" si="4"/>
        <v>45315</v>
      </c>
      <c r="L320">
        <f>VLOOKUP(VALUE(B320),Sheet2!E:E,1,0)</f>
        <v>63382</v>
      </c>
      <c r="O320" s="51" t="str">
        <f>"Thanh toán ngày "&amp;TEXT(_xlfn.XLOOKUP(L320,Sheet2!E:E,Sheet2!A:A),"dd/mm/yyyy")&amp;" - Tổng số tiền "&amp;TEXT(_xlfn.XLOOKUP(_xlfn.XLOOKUP(L320,Sheet2!E:E,Sheet2!B:B),Sheet2!M:M,Sheet2!O:O),"#.###")</f>
        <v>Thanh toán ngày 24/01/2024 - Tổng số tiền 1.005.202</v>
      </c>
    </row>
    <row r="321" spans="1:15" ht="26.3" hidden="1" x14ac:dyDescent="0.3">
      <c r="A321" s="4"/>
      <c r="B321" s="5" t="s">
        <v>518</v>
      </c>
      <c r="C321" s="8">
        <v>45219</v>
      </c>
      <c r="D321" s="5" t="s">
        <v>11</v>
      </c>
      <c r="E321" s="5"/>
      <c r="F321" s="13">
        <v>543600</v>
      </c>
      <c r="G321" s="13">
        <v>43488</v>
      </c>
      <c r="H321" s="13">
        <v>587088</v>
      </c>
      <c r="I321" s="6" t="s">
        <v>2914</v>
      </c>
      <c r="J321" s="54"/>
      <c r="K321" s="58">
        <f t="shared" si="4"/>
        <v>45315</v>
      </c>
      <c r="L321">
        <f>VLOOKUP(VALUE(B321),Sheet2!E:E,1,0)</f>
        <v>63381</v>
      </c>
      <c r="O321" s="51" t="str">
        <f>"Thanh toán ngày "&amp;TEXT(_xlfn.XLOOKUP(L321,Sheet2!E:E,Sheet2!A:A),"dd/mm/yyyy")&amp;" - Tổng số tiền "&amp;TEXT(_xlfn.XLOOKUP(_xlfn.XLOOKUP(L321,Sheet2!E:E,Sheet2!B:B),Sheet2!M:M,Sheet2!O:O),"#.###")</f>
        <v>Thanh toán ngày 24/01/2024 - Tổng số tiền 1.005.202</v>
      </c>
    </row>
    <row r="322" spans="1:15" ht="26.3" hidden="1" x14ac:dyDescent="0.3">
      <c r="A322" s="4"/>
      <c r="B322" s="5" t="s">
        <v>519</v>
      </c>
      <c r="C322" s="8">
        <v>45219</v>
      </c>
      <c r="D322" s="5" t="s">
        <v>11</v>
      </c>
      <c r="E322" s="5"/>
      <c r="F322" s="13">
        <v>543600</v>
      </c>
      <c r="G322" s="13">
        <v>43488</v>
      </c>
      <c r="H322" s="13">
        <v>587088</v>
      </c>
      <c r="I322" s="6" t="s">
        <v>2914</v>
      </c>
      <c r="J322" s="54"/>
      <c r="K322" s="58">
        <f t="shared" si="4"/>
        <v>45315</v>
      </c>
      <c r="L322">
        <f>VLOOKUP(VALUE(B322),Sheet2!E:E,1,0)</f>
        <v>63380</v>
      </c>
      <c r="O322" s="51" t="str">
        <f>"Thanh toán ngày "&amp;TEXT(_xlfn.XLOOKUP(L322,Sheet2!E:E,Sheet2!A:A),"dd/mm/yyyy")&amp;" - Tổng số tiền "&amp;TEXT(_xlfn.XLOOKUP(_xlfn.XLOOKUP(L322,Sheet2!E:E,Sheet2!B:B),Sheet2!M:M,Sheet2!O:O),"#.###")</f>
        <v>Thanh toán ngày 24/01/2024 - Tổng số tiền 1.005.202</v>
      </c>
    </row>
    <row r="323" spans="1:15" ht="26.3" hidden="1" x14ac:dyDescent="0.3">
      <c r="A323" s="4"/>
      <c r="B323" s="5" t="s">
        <v>520</v>
      </c>
      <c r="C323" s="8">
        <v>45219</v>
      </c>
      <c r="D323" s="5" t="s">
        <v>11</v>
      </c>
      <c r="E323" s="5"/>
      <c r="F323" s="13">
        <v>255820</v>
      </c>
      <c r="G323" s="13">
        <v>20466</v>
      </c>
      <c r="H323" s="13">
        <v>276286</v>
      </c>
      <c r="I323" s="6" t="s">
        <v>2914</v>
      </c>
      <c r="J323" s="54"/>
      <c r="K323" s="58">
        <f t="shared" ref="K323:K386" si="5">IFERROR(DATEVALUE(MID(I323,16,11)),"")</f>
        <v>45315</v>
      </c>
      <c r="L323">
        <f>VLOOKUP(VALUE(B323),Sheet2!E:E,1,0)</f>
        <v>63379</v>
      </c>
      <c r="O323" s="51" t="str">
        <f>"Thanh toán ngày "&amp;TEXT(_xlfn.XLOOKUP(L323,Sheet2!E:E,Sheet2!A:A),"dd/mm/yyyy")&amp;" - Tổng số tiền "&amp;TEXT(_xlfn.XLOOKUP(_xlfn.XLOOKUP(L323,Sheet2!E:E,Sheet2!B:B),Sheet2!M:M,Sheet2!O:O),"#.###")</f>
        <v>Thanh toán ngày 24/01/2024 - Tổng số tiền 1.005.202</v>
      </c>
    </row>
    <row r="324" spans="1:15" ht="26.3" hidden="1" x14ac:dyDescent="0.3">
      <c r="A324" s="4"/>
      <c r="B324" s="5" t="s">
        <v>521</v>
      </c>
      <c r="C324" s="8">
        <v>45219</v>
      </c>
      <c r="D324" s="5" t="s">
        <v>11</v>
      </c>
      <c r="E324" s="5"/>
      <c r="F324" s="13">
        <v>815400</v>
      </c>
      <c r="G324" s="13">
        <v>65232</v>
      </c>
      <c r="H324" s="13">
        <v>880632</v>
      </c>
      <c r="I324" s="6" t="s">
        <v>2914</v>
      </c>
      <c r="J324" s="54"/>
      <c r="K324" s="58">
        <f t="shared" si="5"/>
        <v>45315</v>
      </c>
      <c r="L324">
        <f>VLOOKUP(VALUE(B324),Sheet2!E:E,1,0)</f>
        <v>63378</v>
      </c>
      <c r="O324" s="51" t="str">
        <f>"Thanh toán ngày "&amp;TEXT(_xlfn.XLOOKUP(L324,Sheet2!E:E,Sheet2!A:A),"dd/mm/yyyy")&amp;" - Tổng số tiền "&amp;TEXT(_xlfn.XLOOKUP(_xlfn.XLOOKUP(L324,Sheet2!E:E,Sheet2!B:B),Sheet2!M:M,Sheet2!O:O),"#.###")</f>
        <v>Thanh toán ngày 24/01/2024 - Tổng số tiền 1.005.202</v>
      </c>
    </row>
    <row r="325" spans="1:15" ht="26.3" hidden="1" x14ac:dyDescent="0.3">
      <c r="A325" s="4"/>
      <c r="B325" s="5" t="s">
        <v>507</v>
      </c>
      <c r="C325" s="8">
        <v>45220</v>
      </c>
      <c r="D325" s="5" t="s">
        <v>11</v>
      </c>
      <c r="E325" s="5"/>
      <c r="F325" s="13">
        <v>1160640</v>
      </c>
      <c r="G325" s="13">
        <v>92851</v>
      </c>
      <c r="H325" s="13">
        <v>1253491</v>
      </c>
      <c r="I325" s="6" t="s">
        <v>2914</v>
      </c>
      <c r="J325" s="54"/>
      <c r="K325" s="58">
        <f t="shared" si="5"/>
        <v>45315</v>
      </c>
      <c r="L325">
        <f>VLOOKUP(VALUE(B325),Sheet2!E:E,1,0)</f>
        <v>63562</v>
      </c>
      <c r="O325" s="51" t="str">
        <f>"Thanh toán ngày "&amp;TEXT(_xlfn.XLOOKUP(L325,Sheet2!E:E,Sheet2!A:A),"dd/mm/yyyy")&amp;" - Tổng số tiền "&amp;TEXT(_xlfn.XLOOKUP(_xlfn.XLOOKUP(L325,Sheet2!E:E,Sheet2!B:B),Sheet2!M:M,Sheet2!O:O),"#.###")</f>
        <v>Thanh toán ngày 24/01/2024 - Tổng số tiền 1.005.202</v>
      </c>
    </row>
    <row r="326" spans="1:15" ht="26.3" hidden="1" x14ac:dyDescent="0.3">
      <c r="A326" s="4"/>
      <c r="B326" s="5" t="s">
        <v>508</v>
      </c>
      <c r="C326" s="8">
        <v>45220</v>
      </c>
      <c r="D326" s="5" t="s">
        <v>11</v>
      </c>
      <c r="E326" s="5"/>
      <c r="F326" s="13">
        <v>1467560</v>
      </c>
      <c r="G326" s="13">
        <v>117405</v>
      </c>
      <c r="H326" s="13">
        <v>1584965</v>
      </c>
      <c r="I326" s="6" t="s">
        <v>2914</v>
      </c>
      <c r="J326" s="54"/>
      <c r="K326" s="58">
        <f t="shared" si="5"/>
        <v>45315</v>
      </c>
      <c r="L326">
        <f>VLOOKUP(VALUE(B326),Sheet2!E:E,1,0)</f>
        <v>63561</v>
      </c>
      <c r="O326" s="51" t="str">
        <f>"Thanh toán ngày "&amp;TEXT(_xlfn.XLOOKUP(L326,Sheet2!E:E,Sheet2!A:A),"dd/mm/yyyy")&amp;" - Tổng số tiền "&amp;TEXT(_xlfn.XLOOKUP(_xlfn.XLOOKUP(L326,Sheet2!E:E,Sheet2!B:B),Sheet2!M:M,Sheet2!O:O),"#.###")</f>
        <v>Thanh toán ngày 24/01/2024 - Tổng số tiền 1.005.202</v>
      </c>
    </row>
    <row r="327" spans="1:15" ht="26.3" hidden="1" x14ac:dyDescent="0.3">
      <c r="A327" s="4"/>
      <c r="B327" s="5" t="s">
        <v>509</v>
      </c>
      <c r="C327" s="8">
        <v>45220</v>
      </c>
      <c r="D327" s="5" t="s">
        <v>11</v>
      </c>
      <c r="E327" s="5"/>
      <c r="F327" s="13">
        <v>2251447</v>
      </c>
      <c r="G327" s="13">
        <v>180116</v>
      </c>
      <c r="H327" s="13">
        <v>2431563</v>
      </c>
      <c r="I327" s="6" t="s">
        <v>2914</v>
      </c>
      <c r="J327" s="54"/>
      <c r="K327" s="58">
        <f t="shared" si="5"/>
        <v>45315</v>
      </c>
      <c r="L327">
        <f>VLOOKUP(VALUE(B327),Sheet2!E:E,1,0)</f>
        <v>63545</v>
      </c>
      <c r="O327" s="51" t="str">
        <f>"Thanh toán ngày "&amp;TEXT(_xlfn.XLOOKUP(L327,Sheet2!E:E,Sheet2!A:A),"dd/mm/yyyy")&amp;" - Tổng số tiền "&amp;TEXT(_xlfn.XLOOKUP(_xlfn.XLOOKUP(L327,Sheet2!E:E,Sheet2!B:B),Sheet2!M:M,Sheet2!O:O),"#.###")</f>
        <v>Thanh toán ngày 24/01/2024 - Tổng số tiền 1.005.202</v>
      </c>
    </row>
    <row r="328" spans="1:15" ht="26.3" hidden="1" x14ac:dyDescent="0.3">
      <c r="A328" s="4"/>
      <c r="B328" s="5" t="s">
        <v>506</v>
      </c>
      <c r="C328" s="8">
        <v>45222</v>
      </c>
      <c r="D328" s="5" t="s">
        <v>11</v>
      </c>
      <c r="E328" s="5"/>
      <c r="F328" s="13">
        <v>616040</v>
      </c>
      <c r="G328" s="13">
        <v>49283</v>
      </c>
      <c r="H328" s="13">
        <v>665323</v>
      </c>
      <c r="I328" s="6" t="s">
        <v>2914</v>
      </c>
      <c r="J328" s="54"/>
      <c r="K328" s="58">
        <f t="shared" si="5"/>
        <v>45315</v>
      </c>
      <c r="L328">
        <f>VLOOKUP(VALUE(B328),Sheet2!E:E,1,0)</f>
        <v>63649</v>
      </c>
      <c r="O328" s="51" t="str">
        <f>"Thanh toán ngày "&amp;TEXT(_xlfn.XLOOKUP(L328,Sheet2!E:E,Sheet2!A:A),"dd/mm/yyyy")&amp;" - Tổng số tiền "&amp;TEXT(_xlfn.XLOOKUP(_xlfn.XLOOKUP(L328,Sheet2!E:E,Sheet2!B:B),Sheet2!M:M,Sheet2!O:O),"#.###")</f>
        <v>Thanh toán ngày 24/01/2024 - Tổng số tiền 1.005.202</v>
      </c>
    </row>
    <row r="329" spans="1:15" ht="26.3" hidden="1" x14ac:dyDescent="0.3">
      <c r="A329" s="4"/>
      <c r="B329" s="5" t="s">
        <v>505</v>
      </c>
      <c r="C329" s="8">
        <v>45223</v>
      </c>
      <c r="D329" s="5" t="s">
        <v>11</v>
      </c>
      <c r="E329" s="5"/>
      <c r="F329" s="13">
        <v>498120</v>
      </c>
      <c r="G329" s="13">
        <v>39850</v>
      </c>
      <c r="H329" s="13">
        <v>537970</v>
      </c>
      <c r="I329" s="6" t="s">
        <v>2914</v>
      </c>
      <c r="J329" s="54"/>
      <c r="K329" s="58">
        <f t="shared" si="5"/>
        <v>45315</v>
      </c>
      <c r="L329">
        <f>VLOOKUP(VALUE(B329),Sheet2!E:E,1,0)</f>
        <v>63724</v>
      </c>
      <c r="O329" s="51" t="str">
        <f>"Thanh toán ngày "&amp;TEXT(_xlfn.XLOOKUP(L329,Sheet2!E:E,Sheet2!A:A),"dd/mm/yyyy")&amp;" - Tổng số tiền "&amp;TEXT(_xlfn.XLOOKUP(_xlfn.XLOOKUP(L329,Sheet2!E:E,Sheet2!B:B),Sheet2!M:M,Sheet2!O:O),"#.###")</f>
        <v>Thanh toán ngày 24/01/2024 - Tổng số tiền 1.005.202</v>
      </c>
    </row>
    <row r="330" spans="1:15" ht="26.3" hidden="1" x14ac:dyDescent="0.3">
      <c r="A330" s="4"/>
      <c r="B330" s="5" t="s">
        <v>504</v>
      </c>
      <c r="C330" s="8">
        <v>45224</v>
      </c>
      <c r="D330" s="5" t="s">
        <v>11</v>
      </c>
      <c r="E330" s="5"/>
      <c r="F330" s="13">
        <v>271800</v>
      </c>
      <c r="G330" s="13">
        <v>21744</v>
      </c>
      <c r="H330" s="13">
        <v>293544</v>
      </c>
      <c r="I330" s="6" t="s">
        <v>2914</v>
      </c>
      <c r="J330" s="54"/>
      <c r="K330" s="58">
        <f t="shared" si="5"/>
        <v>45315</v>
      </c>
      <c r="L330">
        <f>VLOOKUP(VALUE(B330),Sheet2!E:E,1,0)</f>
        <v>63849</v>
      </c>
      <c r="O330" s="51" t="str">
        <f>"Thanh toán ngày "&amp;TEXT(_xlfn.XLOOKUP(L330,Sheet2!E:E,Sheet2!A:A),"dd/mm/yyyy")&amp;" - Tổng số tiền "&amp;TEXT(_xlfn.XLOOKUP(_xlfn.XLOOKUP(L330,Sheet2!E:E,Sheet2!B:B),Sheet2!M:M,Sheet2!O:O),"#.###")</f>
        <v>Thanh toán ngày 24/01/2024 - Tổng số tiền 1.005.202</v>
      </c>
    </row>
    <row r="331" spans="1:15" ht="26.3" hidden="1" x14ac:dyDescent="0.3">
      <c r="A331" s="4"/>
      <c r="B331" s="5" t="s">
        <v>503</v>
      </c>
      <c r="C331" s="8">
        <v>45227</v>
      </c>
      <c r="D331" s="5" t="s">
        <v>11</v>
      </c>
      <c r="E331" s="5"/>
      <c r="F331" s="13">
        <v>1206665</v>
      </c>
      <c r="G331" s="13">
        <v>96533</v>
      </c>
      <c r="H331" s="13">
        <v>1303198</v>
      </c>
      <c r="I331" s="6" t="s">
        <v>2914</v>
      </c>
      <c r="J331" s="54"/>
      <c r="K331" s="58">
        <f t="shared" si="5"/>
        <v>45315</v>
      </c>
      <c r="L331">
        <f>VLOOKUP(VALUE(B331),Sheet2!E:E,1,0)</f>
        <v>65086</v>
      </c>
      <c r="O331" s="51" t="str">
        <f>"Thanh toán ngày "&amp;TEXT(_xlfn.XLOOKUP(L331,Sheet2!E:E,Sheet2!A:A),"dd/mm/yyyy")&amp;" - Tổng số tiền "&amp;TEXT(_xlfn.XLOOKUP(_xlfn.XLOOKUP(L331,Sheet2!E:E,Sheet2!B:B),Sheet2!M:M,Sheet2!O:O),"#.###")</f>
        <v>Thanh toán ngày 24/01/2024 - Tổng số tiền 1.005.202</v>
      </c>
    </row>
    <row r="332" spans="1:15" ht="26.3" hidden="1" x14ac:dyDescent="0.3">
      <c r="A332" s="4"/>
      <c r="B332" s="5" t="s">
        <v>502</v>
      </c>
      <c r="C332" s="8">
        <v>45229</v>
      </c>
      <c r="D332" s="5" t="s">
        <v>11</v>
      </c>
      <c r="E332" s="5"/>
      <c r="F332" s="13">
        <v>1160640</v>
      </c>
      <c r="G332" s="13">
        <v>92851</v>
      </c>
      <c r="H332" s="13">
        <v>1253491</v>
      </c>
      <c r="I332" s="6" t="s">
        <v>2914</v>
      </c>
      <c r="J332" s="54"/>
      <c r="K332" s="58">
        <f t="shared" si="5"/>
        <v>45315</v>
      </c>
      <c r="L332">
        <f>VLOOKUP(VALUE(B332),Sheet2!E:E,1,0)</f>
        <v>65119</v>
      </c>
      <c r="O332" s="51" t="str">
        <f>"Thanh toán ngày "&amp;TEXT(_xlfn.XLOOKUP(L332,Sheet2!E:E,Sheet2!A:A),"dd/mm/yyyy")&amp;" - Tổng số tiền "&amp;TEXT(_xlfn.XLOOKUP(_xlfn.XLOOKUP(L332,Sheet2!E:E,Sheet2!B:B),Sheet2!M:M,Sheet2!O:O),"#.###")</f>
        <v>Thanh toán ngày 24/01/2024 - Tổng số tiền 1.005.202</v>
      </c>
    </row>
    <row r="333" spans="1:15" ht="26.3" hidden="1" x14ac:dyDescent="0.3">
      <c r="A333" s="4"/>
      <c r="B333" s="5" t="s">
        <v>501</v>
      </c>
      <c r="C333" s="8">
        <v>45230</v>
      </c>
      <c r="D333" s="5" t="s">
        <v>11</v>
      </c>
      <c r="E333" s="5"/>
      <c r="F333" s="13">
        <v>945008</v>
      </c>
      <c r="G333" s="13">
        <v>75601</v>
      </c>
      <c r="H333" s="13">
        <v>1020609</v>
      </c>
      <c r="I333" s="6" t="s">
        <v>2915</v>
      </c>
      <c r="J333" s="54"/>
      <c r="K333" s="58">
        <f t="shared" si="5"/>
        <v>45321</v>
      </c>
      <c r="L333">
        <f>VLOOKUP(VALUE(B333),Sheet2!E:E,1,0)</f>
        <v>65157</v>
      </c>
      <c r="O333" s="51" t="str">
        <f>"Thanh toán ngày "&amp;TEXT(_xlfn.XLOOKUP(L333,Sheet2!E:E,Sheet2!A:A),"dd/mm/yyyy")&amp;" - Tổng số tiền "&amp;TEXT(_xlfn.XLOOKUP(_xlfn.XLOOKUP(L333,Sheet2!E:E,Sheet2!B:B),Sheet2!M:M,Sheet2!O:O),"#.###")</f>
        <v>Thanh toán ngày 30/01/2024 - Tổng số tiền 1.005.202</v>
      </c>
    </row>
    <row r="334" spans="1:15" ht="26.3" hidden="1" x14ac:dyDescent="0.3">
      <c r="A334" s="4"/>
      <c r="B334" s="5" t="s">
        <v>498</v>
      </c>
      <c r="C334" s="8">
        <v>45231</v>
      </c>
      <c r="D334" s="5" t="s">
        <v>11</v>
      </c>
      <c r="E334" s="5"/>
      <c r="F334" s="13">
        <v>1004704</v>
      </c>
      <c r="G334" s="13">
        <v>80376</v>
      </c>
      <c r="H334" s="13">
        <v>1085080</v>
      </c>
      <c r="I334" s="6" t="s">
        <v>2916</v>
      </c>
      <c r="J334" s="54"/>
      <c r="K334" s="58">
        <f t="shared" si="5"/>
        <v>45320</v>
      </c>
      <c r="L334">
        <f>VLOOKUP(VALUE(B334),Sheet2!E:E,1,0)</f>
        <v>65340</v>
      </c>
      <c r="O334" s="51" t="str">
        <f>"Thanh toán ngày "&amp;TEXT(_xlfn.XLOOKUP(L334,Sheet2!E:E,Sheet2!A:A),"dd/mm/yyyy")&amp;" - Tổng số tiền "&amp;TEXT(_xlfn.XLOOKUP(_xlfn.XLOOKUP(L334,Sheet2!E:E,Sheet2!B:B),Sheet2!M:M,Sheet2!O:O),"#.###")</f>
        <v>Thanh toán ngày 29/01/2024 - Tổng số tiền 24.427.332</v>
      </c>
    </row>
    <row r="335" spans="1:15" ht="26.3" hidden="1" x14ac:dyDescent="0.3">
      <c r="A335" s="4"/>
      <c r="B335" s="5" t="s">
        <v>499</v>
      </c>
      <c r="C335" s="8">
        <v>45231</v>
      </c>
      <c r="D335" s="5" t="s">
        <v>11</v>
      </c>
      <c r="E335" s="5"/>
      <c r="F335" s="13">
        <v>830200</v>
      </c>
      <c r="G335" s="13">
        <v>66416</v>
      </c>
      <c r="H335" s="13">
        <v>896616</v>
      </c>
      <c r="I335" s="6" t="s">
        <v>2916</v>
      </c>
      <c r="J335" s="54"/>
      <c r="K335" s="58">
        <f t="shared" si="5"/>
        <v>45320</v>
      </c>
      <c r="L335">
        <f>VLOOKUP(VALUE(B335),Sheet2!E:E,1,0)</f>
        <v>65337</v>
      </c>
      <c r="O335" s="51" t="str">
        <f>"Thanh toán ngày "&amp;TEXT(_xlfn.XLOOKUP(L335,Sheet2!E:E,Sheet2!A:A),"dd/mm/yyyy")&amp;" - Tổng số tiền "&amp;TEXT(_xlfn.XLOOKUP(_xlfn.XLOOKUP(L335,Sheet2!E:E,Sheet2!B:B),Sheet2!M:M,Sheet2!O:O),"#.###")</f>
        <v>Thanh toán ngày 29/01/2024 - Tổng số tiền 24.427.332</v>
      </c>
    </row>
    <row r="336" spans="1:15" ht="26.3" hidden="1" x14ac:dyDescent="0.3">
      <c r="A336" s="4"/>
      <c r="B336" s="5" t="s">
        <v>500</v>
      </c>
      <c r="C336" s="8">
        <v>45231</v>
      </c>
      <c r="D336" s="5" t="s">
        <v>11</v>
      </c>
      <c r="E336" s="5"/>
      <c r="F336" s="13">
        <v>1096432</v>
      </c>
      <c r="G336" s="13">
        <v>87715</v>
      </c>
      <c r="H336" s="13">
        <v>1184147</v>
      </c>
      <c r="I336" s="6" t="s">
        <v>2916</v>
      </c>
      <c r="J336" s="54"/>
      <c r="K336" s="58">
        <f t="shared" si="5"/>
        <v>45320</v>
      </c>
      <c r="L336">
        <f>VLOOKUP(VALUE(B336),Sheet2!E:E,1,0)</f>
        <v>65333</v>
      </c>
      <c r="O336" s="51" t="str">
        <f>"Thanh toán ngày "&amp;TEXT(_xlfn.XLOOKUP(L336,Sheet2!E:E,Sheet2!A:A),"dd/mm/yyyy")&amp;" - Tổng số tiền "&amp;TEXT(_xlfn.XLOOKUP(_xlfn.XLOOKUP(L336,Sheet2!E:E,Sheet2!B:B),Sheet2!M:M,Sheet2!O:O),"#.###")</f>
        <v>Thanh toán ngày 29/01/2024 - Tổng số tiền 24.427.332</v>
      </c>
    </row>
    <row r="337" spans="1:15" ht="26.3" hidden="1" x14ac:dyDescent="0.3">
      <c r="A337" s="4"/>
      <c r="B337" s="5" t="s">
        <v>497</v>
      </c>
      <c r="C337" s="8">
        <v>45232</v>
      </c>
      <c r="D337" s="5" t="s">
        <v>11</v>
      </c>
      <c r="E337" s="5"/>
      <c r="F337" s="13">
        <v>1409510</v>
      </c>
      <c r="G337" s="13">
        <v>112761</v>
      </c>
      <c r="H337" s="13">
        <v>1522271</v>
      </c>
      <c r="I337" s="6" t="s">
        <v>2916</v>
      </c>
      <c r="J337" s="54"/>
      <c r="K337" s="58">
        <f t="shared" si="5"/>
        <v>45320</v>
      </c>
      <c r="L337">
        <f>VLOOKUP(VALUE(B337),Sheet2!E:E,1,0)</f>
        <v>65390</v>
      </c>
      <c r="O337" s="51" t="str">
        <f>"Thanh toán ngày "&amp;TEXT(_xlfn.XLOOKUP(L337,Sheet2!E:E,Sheet2!A:A),"dd/mm/yyyy")&amp;" - Tổng số tiền "&amp;TEXT(_xlfn.XLOOKUP(_xlfn.XLOOKUP(L337,Sheet2!E:E,Sheet2!B:B),Sheet2!M:M,Sheet2!O:O),"#.###")</f>
        <v>Thanh toán ngày 29/01/2024 - Tổng số tiền 24.427.332</v>
      </c>
    </row>
    <row r="338" spans="1:15" ht="26.3" hidden="1" x14ac:dyDescent="0.3">
      <c r="A338" s="4"/>
      <c r="B338" s="5" t="s">
        <v>496</v>
      </c>
      <c r="C338" s="8">
        <v>45233</v>
      </c>
      <c r="D338" s="5" t="s">
        <v>11</v>
      </c>
      <c r="E338" s="5"/>
      <c r="F338" s="13">
        <v>1980902</v>
      </c>
      <c r="G338" s="13">
        <v>158472</v>
      </c>
      <c r="H338" s="13">
        <v>2139374</v>
      </c>
      <c r="I338" s="6" t="s">
        <v>2916</v>
      </c>
      <c r="J338" s="54"/>
      <c r="K338" s="58">
        <f t="shared" si="5"/>
        <v>45320</v>
      </c>
      <c r="L338">
        <f>VLOOKUP(VALUE(B338),Sheet2!E:E,1,0)</f>
        <v>66338</v>
      </c>
      <c r="O338" s="51" t="str">
        <f>"Thanh toán ngày "&amp;TEXT(_xlfn.XLOOKUP(L338,Sheet2!E:E,Sheet2!A:A),"dd/mm/yyyy")&amp;" - Tổng số tiền "&amp;TEXT(_xlfn.XLOOKUP(_xlfn.XLOOKUP(L338,Sheet2!E:E,Sheet2!B:B),Sheet2!M:M,Sheet2!O:O),"#.###")</f>
        <v>Thanh toán ngày 29/01/2024 - Tổng số tiền 24.427.332</v>
      </c>
    </row>
    <row r="339" spans="1:15" ht="26.3" hidden="1" x14ac:dyDescent="0.3">
      <c r="A339" s="4"/>
      <c r="B339" s="5" t="s">
        <v>494</v>
      </c>
      <c r="C339" s="8">
        <v>45236</v>
      </c>
      <c r="D339" s="5" t="s">
        <v>11</v>
      </c>
      <c r="E339" s="5"/>
      <c r="F339" s="13">
        <v>1954078</v>
      </c>
      <c r="G339" s="13">
        <v>156326</v>
      </c>
      <c r="H339" s="13">
        <v>2110404</v>
      </c>
      <c r="I339" s="6" t="s">
        <v>2916</v>
      </c>
      <c r="J339" s="54"/>
      <c r="K339" s="58">
        <f t="shared" si="5"/>
        <v>45320</v>
      </c>
      <c r="L339">
        <f>VLOOKUP(VALUE(B339),Sheet2!E:E,1,0)</f>
        <v>66591</v>
      </c>
      <c r="O339" s="51" t="str">
        <f>"Thanh toán ngày "&amp;TEXT(_xlfn.XLOOKUP(L339,Sheet2!E:E,Sheet2!A:A),"dd/mm/yyyy")&amp;" - Tổng số tiền "&amp;TEXT(_xlfn.XLOOKUP(_xlfn.XLOOKUP(L339,Sheet2!E:E,Sheet2!B:B),Sheet2!M:M,Sheet2!O:O),"#.###")</f>
        <v>Thanh toán ngày 29/01/2024 - Tổng số tiền 24.427.332</v>
      </c>
    </row>
    <row r="340" spans="1:15" ht="26.3" hidden="1" x14ac:dyDescent="0.3">
      <c r="A340" s="4"/>
      <c r="B340" s="5" t="s">
        <v>495</v>
      </c>
      <c r="C340" s="8">
        <v>45236</v>
      </c>
      <c r="D340" s="5" t="s">
        <v>11</v>
      </c>
      <c r="E340" s="5"/>
      <c r="F340" s="13">
        <v>588568</v>
      </c>
      <c r="G340" s="13">
        <v>47085</v>
      </c>
      <c r="H340" s="13">
        <v>635653</v>
      </c>
      <c r="I340" s="6" t="s">
        <v>2916</v>
      </c>
      <c r="J340" s="54"/>
      <c r="K340" s="58">
        <f t="shared" si="5"/>
        <v>45320</v>
      </c>
      <c r="L340">
        <f>VLOOKUP(VALUE(B340),Sheet2!E:E,1,0)</f>
        <v>66590</v>
      </c>
      <c r="O340" s="51" t="str">
        <f>"Thanh toán ngày "&amp;TEXT(_xlfn.XLOOKUP(L340,Sheet2!E:E,Sheet2!A:A),"dd/mm/yyyy")&amp;" - Tổng số tiền "&amp;TEXT(_xlfn.XLOOKUP(_xlfn.XLOOKUP(L340,Sheet2!E:E,Sheet2!B:B),Sheet2!M:M,Sheet2!O:O),"#.###")</f>
        <v>Thanh toán ngày 29/01/2024 - Tổng số tiền 24.427.332</v>
      </c>
    </row>
    <row r="341" spans="1:15" ht="26.3" hidden="1" x14ac:dyDescent="0.3">
      <c r="A341" s="4"/>
      <c r="B341" s="5" t="s">
        <v>493</v>
      </c>
      <c r="C341" s="8">
        <v>45238</v>
      </c>
      <c r="D341" s="5" t="s">
        <v>11</v>
      </c>
      <c r="E341" s="5"/>
      <c r="F341" s="13">
        <v>983624</v>
      </c>
      <c r="G341" s="13">
        <v>78690</v>
      </c>
      <c r="H341" s="13">
        <v>1062314</v>
      </c>
      <c r="I341" s="6" t="s">
        <v>2916</v>
      </c>
      <c r="J341" s="54"/>
      <c r="K341" s="58">
        <f t="shared" si="5"/>
        <v>45320</v>
      </c>
      <c r="L341">
        <f>VLOOKUP(VALUE(B341),Sheet2!E:E,1,0)</f>
        <v>66789</v>
      </c>
      <c r="O341" s="51" t="str">
        <f>"Thanh toán ngày "&amp;TEXT(_xlfn.XLOOKUP(L341,Sheet2!E:E,Sheet2!A:A),"dd/mm/yyyy")&amp;" - Tổng số tiền "&amp;TEXT(_xlfn.XLOOKUP(_xlfn.XLOOKUP(L341,Sheet2!E:E,Sheet2!B:B),Sheet2!M:M,Sheet2!O:O),"#.###")</f>
        <v>Thanh toán ngày 29/01/2024 - Tổng số tiền 24.427.332</v>
      </c>
    </row>
    <row r="342" spans="1:15" ht="26.3" hidden="1" x14ac:dyDescent="0.3">
      <c r="A342" s="4"/>
      <c r="B342" s="5" t="s">
        <v>492</v>
      </c>
      <c r="C342" s="8">
        <v>45240</v>
      </c>
      <c r="D342" s="5" t="s">
        <v>11</v>
      </c>
      <c r="E342" s="5"/>
      <c r="F342" s="13">
        <v>1491080</v>
      </c>
      <c r="G342" s="13">
        <v>119286</v>
      </c>
      <c r="H342" s="13">
        <v>1610366</v>
      </c>
      <c r="I342" s="6" t="s">
        <v>2916</v>
      </c>
      <c r="J342" s="54"/>
      <c r="K342" s="58">
        <f t="shared" si="5"/>
        <v>45320</v>
      </c>
      <c r="L342">
        <f>VLOOKUP(VALUE(B342),Sheet2!E:E,1,0)</f>
        <v>67795</v>
      </c>
      <c r="O342" s="51" t="str">
        <f>"Thanh toán ngày "&amp;TEXT(_xlfn.XLOOKUP(L342,Sheet2!E:E,Sheet2!A:A),"dd/mm/yyyy")&amp;" - Tổng số tiền "&amp;TEXT(_xlfn.XLOOKUP(_xlfn.XLOOKUP(L342,Sheet2!E:E,Sheet2!B:B),Sheet2!M:M,Sheet2!O:O),"#.###")</f>
        <v>Thanh toán ngày 29/01/2024 - Tổng số tiền 24.427.332</v>
      </c>
    </row>
    <row r="343" spans="1:15" ht="26.3" hidden="1" x14ac:dyDescent="0.3">
      <c r="A343" s="4"/>
      <c r="B343" s="5" t="s">
        <v>490</v>
      </c>
      <c r="C343" s="8">
        <v>45241</v>
      </c>
      <c r="D343" s="5" t="s">
        <v>11</v>
      </c>
      <c r="E343" s="5"/>
      <c r="F343" s="13">
        <v>1646940</v>
      </c>
      <c r="G343" s="13">
        <v>131755</v>
      </c>
      <c r="H343" s="13">
        <v>1778695</v>
      </c>
      <c r="I343" s="6" t="s">
        <v>2916</v>
      </c>
      <c r="J343" s="54"/>
      <c r="K343" s="58">
        <f t="shared" si="5"/>
        <v>45320</v>
      </c>
      <c r="L343">
        <f>VLOOKUP(VALUE(B343),Sheet2!E:E,1,0)</f>
        <v>67968</v>
      </c>
      <c r="O343" s="51" t="str">
        <f>"Thanh toán ngày "&amp;TEXT(_xlfn.XLOOKUP(L343,Sheet2!E:E,Sheet2!A:A),"dd/mm/yyyy")&amp;" - Tổng số tiền "&amp;TEXT(_xlfn.XLOOKUP(_xlfn.XLOOKUP(L343,Sheet2!E:E,Sheet2!B:B),Sheet2!M:M,Sheet2!O:O),"#.###")</f>
        <v>Thanh toán ngày 29/01/2024 - Tổng số tiền 24.427.332</v>
      </c>
    </row>
    <row r="344" spans="1:15" ht="26.3" hidden="1" x14ac:dyDescent="0.3">
      <c r="A344" s="4"/>
      <c r="B344" s="5" t="s">
        <v>491</v>
      </c>
      <c r="C344" s="8">
        <v>45241</v>
      </c>
      <c r="D344" s="5" t="s">
        <v>11</v>
      </c>
      <c r="E344" s="5"/>
      <c r="F344" s="13">
        <v>836794</v>
      </c>
      <c r="G344" s="13">
        <v>66944</v>
      </c>
      <c r="H344" s="13">
        <v>903738</v>
      </c>
      <c r="I344" s="6" t="s">
        <v>2916</v>
      </c>
      <c r="J344" s="54"/>
      <c r="K344" s="58">
        <f t="shared" si="5"/>
        <v>45320</v>
      </c>
      <c r="L344">
        <f>VLOOKUP(VALUE(B344),Sheet2!E:E,1,0)</f>
        <v>67944</v>
      </c>
      <c r="O344" s="51" t="str">
        <f>"Thanh toán ngày "&amp;TEXT(_xlfn.XLOOKUP(L344,Sheet2!E:E,Sheet2!A:A),"dd/mm/yyyy")&amp;" - Tổng số tiền "&amp;TEXT(_xlfn.XLOOKUP(_xlfn.XLOOKUP(L344,Sheet2!E:E,Sheet2!B:B),Sheet2!M:M,Sheet2!O:O),"#.###")</f>
        <v>Thanh toán ngày 29/01/2024 - Tổng số tiền 24.427.332</v>
      </c>
    </row>
    <row r="345" spans="1:15" ht="26.3" hidden="1" x14ac:dyDescent="0.3">
      <c r="A345" s="4"/>
      <c r="B345" s="5" t="s">
        <v>489</v>
      </c>
      <c r="C345" s="8">
        <v>45243</v>
      </c>
      <c r="D345" s="5" t="s">
        <v>11</v>
      </c>
      <c r="E345" s="5"/>
      <c r="F345" s="13">
        <v>1306824</v>
      </c>
      <c r="G345" s="13">
        <v>104546</v>
      </c>
      <c r="H345" s="13">
        <v>1411370</v>
      </c>
      <c r="I345" s="6" t="s">
        <v>2916</v>
      </c>
      <c r="J345" s="54"/>
      <c r="K345" s="58">
        <f t="shared" si="5"/>
        <v>45320</v>
      </c>
      <c r="L345">
        <f>VLOOKUP(VALUE(B345),Sheet2!E:E,1,0)</f>
        <v>67992</v>
      </c>
      <c r="O345" s="51" t="str">
        <f>"Thanh toán ngày "&amp;TEXT(_xlfn.XLOOKUP(L345,Sheet2!E:E,Sheet2!A:A),"dd/mm/yyyy")&amp;" - Tổng số tiền "&amp;TEXT(_xlfn.XLOOKUP(_xlfn.XLOOKUP(L345,Sheet2!E:E,Sheet2!B:B),Sheet2!M:M,Sheet2!O:O),"#.###")</f>
        <v>Thanh toán ngày 29/01/2024 - Tổng số tiền 24.427.332</v>
      </c>
    </row>
    <row r="346" spans="1:15" ht="26.3" hidden="1" x14ac:dyDescent="0.3">
      <c r="A346" s="4"/>
      <c r="B346" s="5" t="s">
        <v>488</v>
      </c>
      <c r="C346" s="8">
        <v>45244</v>
      </c>
      <c r="D346" s="5" t="s">
        <v>11</v>
      </c>
      <c r="E346" s="5"/>
      <c r="F346" s="13">
        <v>1569564</v>
      </c>
      <c r="G346" s="13">
        <v>125565</v>
      </c>
      <c r="H346" s="13">
        <v>1695129</v>
      </c>
      <c r="I346" s="6" t="s">
        <v>2916</v>
      </c>
      <c r="J346" s="54"/>
      <c r="K346" s="58">
        <f t="shared" si="5"/>
        <v>45320</v>
      </c>
      <c r="L346">
        <f>VLOOKUP(VALUE(B346),Sheet2!E:E,1,0)</f>
        <v>68094</v>
      </c>
      <c r="O346" s="51" t="str">
        <f>"Thanh toán ngày "&amp;TEXT(_xlfn.XLOOKUP(L346,Sheet2!E:E,Sheet2!A:A),"dd/mm/yyyy")&amp;" - Tổng số tiền "&amp;TEXT(_xlfn.XLOOKUP(_xlfn.XLOOKUP(L346,Sheet2!E:E,Sheet2!B:B),Sheet2!M:M,Sheet2!O:O),"#.###")</f>
        <v>Thanh toán ngày 29/01/2024 - Tổng số tiền 24.427.332</v>
      </c>
    </row>
    <row r="347" spans="1:15" ht="26.3" hidden="1" x14ac:dyDescent="0.3">
      <c r="A347" s="4"/>
      <c r="B347" s="5" t="s">
        <v>487</v>
      </c>
      <c r="C347" s="8">
        <v>45246</v>
      </c>
      <c r="D347" s="5" t="s">
        <v>11</v>
      </c>
      <c r="E347" s="5"/>
      <c r="F347" s="13">
        <v>750495</v>
      </c>
      <c r="G347" s="13">
        <v>60040</v>
      </c>
      <c r="H347" s="13">
        <v>810535</v>
      </c>
      <c r="I347" s="6" t="s">
        <v>2916</v>
      </c>
      <c r="J347" s="54"/>
      <c r="K347" s="58">
        <f t="shared" si="5"/>
        <v>45320</v>
      </c>
      <c r="L347">
        <f>VLOOKUP(VALUE(B347),Sheet2!E:E,1,0)</f>
        <v>68990</v>
      </c>
      <c r="O347" s="51" t="str">
        <f>"Thanh toán ngày "&amp;TEXT(_xlfn.XLOOKUP(L347,Sheet2!E:E,Sheet2!A:A),"dd/mm/yyyy")&amp;" - Tổng số tiền "&amp;TEXT(_xlfn.XLOOKUP(_xlfn.XLOOKUP(L347,Sheet2!E:E,Sheet2!B:B),Sheet2!M:M,Sheet2!O:O),"#.###")</f>
        <v>Thanh toán ngày 29/01/2024 - Tổng số tiền 24.427.332</v>
      </c>
    </row>
    <row r="348" spans="1:15" ht="26.3" hidden="1" x14ac:dyDescent="0.3">
      <c r="A348" s="4"/>
      <c r="B348" s="5" t="s">
        <v>486</v>
      </c>
      <c r="C348" s="8">
        <v>45247</v>
      </c>
      <c r="D348" s="5" t="s">
        <v>11</v>
      </c>
      <c r="E348" s="5"/>
      <c r="F348" s="13">
        <v>485504</v>
      </c>
      <c r="G348" s="13">
        <v>38840</v>
      </c>
      <c r="H348" s="13">
        <v>524344</v>
      </c>
      <c r="I348" s="6" t="s">
        <v>2916</v>
      </c>
      <c r="J348" s="54"/>
      <c r="K348" s="58">
        <f t="shared" si="5"/>
        <v>45320</v>
      </c>
      <c r="L348">
        <f>VLOOKUP(VALUE(B348),Sheet2!E:E,1,0)</f>
        <v>69360</v>
      </c>
      <c r="O348" s="51" t="str">
        <f>"Thanh toán ngày "&amp;TEXT(_xlfn.XLOOKUP(L348,Sheet2!E:E,Sheet2!A:A),"dd/mm/yyyy")&amp;" - Tổng số tiền "&amp;TEXT(_xlfn.XLOOKUP(_xlfn.XLOOKUP(L348,Sheet2!E:E,Sheet2!B:B),Sheet2!M:M,Sheet2!O:O),"#.###")</f>
        <v>Thanh toán ngày 29/01/2024 - Tổng số tiền 24.427.332</v>
      </c>
    </row>
    <row r="349" spans="1:15" ht="26.3" hidden="1" x14ac:dyDescent="0.3">
      <c r="A349" s="4"/>
      <c r="B349" s="5" t="s">
        <v>484</v>
      </c>
      <c r="C349" s="8">
        <v>45248</v>
      </c>
      <c r="D349" s="5" t="s">
        <v>11</v>
      </c>
      <c r="E349" s="5"/>
      <c r="F349" s="13">
        <v>860784</v>
      </c>
      <c r="G349" s="13">
        <v>68863</v>
      </c>
      <c r="H349" s="13">
        <v>929647</v>
      </c>
      <c r="I349" s="6" t="s">
        <v>2916</v>
      </c>
      <c r="J349" s="54"/>
      <c r="K349" s="58">
        <f t="shared" si="5"/>
        <v>45320</v>
      </c>
      <c r="L349">
        <f>VLOOKUP(VALUE(B349),Sheet2!E:E,1,0)</f>
        <v>69555</v>
      </c>
      <c r="O349" s="51" t="str">
        <f>"Thanh toán ngày "&amp;TEXT(_xlfn.XLOOKUP(L349,Sheet2!E:E,Sheet2!A:A),"dd/mm/yyyy")&amp;" - Tổng số tiền "&amp;TEXT(_xlfn.XLOOKUP(_xlfn.XLOOKUP(L349,Sheet2!E:E,Sheet2!B:B),Sheet2!M:M,Sheet2!O:O),"#.###")</f>
        <v>Thanh toán ngày 29/01/2024 - Tổng số tiền 24.427.332</v>
      </c>
    </row>
    <row r="350" spans="1:15" ht="26.3" hidden="1" x14ac:dyDescent="0.3">
      <c r="A350" s="4"/>
      <c r="B350" s="5" t="s">
        <v>485</v>
      </c>
      <c r="C350" s="8">
        <v>45248</v>
      </c>
      <c r="D350" s="5" t="s">
        <v>11</v>
      </c>
      <c r="E350" s="5"/>
      <c r="F350" s="13">
        <v>886700</v>
      </c>
      <c r="G350" s="13">
        <v>70936</v>
      </c>
      <c r="H350" s="13">
        <v>957636</v>
      </c>
      <c r="I350" s="6" t="s">
        <v>2916</v>
      </c>
      <c r="J350" s="54"/>
      <c r="K350" s="58">
        <f t="shared" si="5"/>
        <v>45320</v>
      </c>
      <c r="L350">
        <f>VLOOKUP(VALUE(B350),Sheet2!E:E,1,0)</f>
        <v>69554</v>
      </c>
      <c r="O350" s="51" t="str">
        <f>"Thanh toán ngày "&amp;TEXT(_xlfn.XLOOKUP(L350,Sheet2!E:E,Sheet2!A:A),"dd/mm/yyyy")&amp;" - Tổng số tiền "&amp;TEXT(_xlfn.XLOOKUP(_xlfn.XLOOKUP(L350,Sheet2!E:E,Sheet2!B:B),Sheet2!M:M,Sheet2!O:O),"#.###")</f>
        <v>Thanh toán ngày 29/01/2024 - Tổng số tiền 24.427.332</v>
      </c>
    </row>
    <row r="351" spans="1:15" ht="26.3" hidden="1" x14ac:dyDescent="0.3">
      <c r="A351" s="4"/>
      <c r="B351" s="5" t="s">
        <v>483</v>
      </c>
      <c r="C351" s="8">
        <v>45251</v>
      </c>
      <c r="D351" s="5" t="s">
        <v>11</v>
      </c>
      <c r="E351" s="5"/>
      <c r="F351" s="13">
        <v>1001718</v>
      </c>
      <c r="G351" s="13">
        <v>80137</v>
      </c>
      <c r="H351" s="13">
        <v>1081855</v>
      </c>
      <c r="I351" s="6" t="s">
        <v>2916</v>
      </c>
      <c r="J351" s="54"/>
      <c r="K351" s="58">
        <f t="shared" si="5"/>
        <v>45320</v>
      </c>
      <c r="L351">
        <f>VLOOKUP(VALUE(B351),Sheet2!E:E,1,0)</f>
        <v>69919</v>
      </c>
      <c r="O351" s="51" t="str">
        <f>"Thanh toán ngày "&amp;TEXT(_xlfn.XLOOKUP(L351,Sheet2!E:E,Sheet2!A:A),"dd/mm/yyyy")&amp;" - Tổng số tiền "&amp;TEXT(_xlfn.XLOOKUP(_xlfn.XLOOKUP(L351,Sheet2!E:E,Sheet2!B:B),Sheet2!M:M,Sheet2!O:O),"#.###")</f>
        <v>Thanh toán ngày 29/01/2024 - Tổng số tiền 24.427.332</v>
      </c>
    </row>
    <row r="352" spans="1:15" ht="26.3" hidden="1" x14ac:dyDescent="0.3">
      <c r="A352" s="4"/>
      <c r="B352" s="5" t="s">
        <v>481</v>
      </c>
      <c r="C352" s="8">
        <v>45252</v>
      </c>
      <c r="D352" s="5" t="s">
        <v>11</v>
      </c>
      <c r="E352" s="5"/>
      <c r="F352" s="13">
        <v>862424</v>
      </c>
      <c r="G352" s="13">
        <v>68994</v>
      </c>
      <c r="H352" s="13">
        <v>931418</v>
      </c>
      <c r="I352" s="6" t="s">
        <v>2916</v>
      </c>
      <c r="J352" s="54"/>
      <c r="K352" s="58">
        <f t="shared" si="5"/>
        <v>45320</v>
      </c>
      <c r="L352">
        <f>VLOOKUP(VALUE(B352),Sheet2!E:E,1,0)</f>
        <v>70104</v>
      </c>
      <c r="O352" s="51" t="str">
        <f>"Thanh toán ngày "&amp;TEXT(_xlfn.XLOOKUP(L352,Sheet2!E:E,Sheet2!A:A),"dd/mm/yyyy")&amp;" - Tổng số tiền "&amp;TEXT(_xlfn.XLOOKUP(_xlfn.XLOOKUP(L352,Sheet2!E:E,Sheet2!B:B),Sheet2!M:M,Sheet2!O:O),"#.###")</f>
        <v>Thanh toán ngày 29/01/2024 - Tổng số tiền 24.427.332</v>
      </c>
    </row>
    <row r="353" spans="1:15" ht="26.3" hidden="1" x14ac:dyDescent="0.3">
      <c r="A353" s="4"/>
      <c r="B353" s="5" t="s">
        <v>482</v>
      </c>
      <c r="C353" s="8">
        <v>45252</v>
      </c>
      <c r="D353" s="5" t="s">
        <v>11</v>
      </c>
      <c r="E353" s="5"/>
      <c r="F353" s="13">
        <v>975760</v>
      </c>
      <c r="G353" s="13">
        <v>78061</v>
      </c>
      <c r="H353" s="13">
        <v>1053821</v>
      </c>
      <c r="I353" s="6" t="s">
        <v>2916</v>
      </c>
      <c r="J353" s="54"/>
      <c r="K353" s="58">
        <f t="shared" si="5"/>
        <v>45320</v>
      </c>
      <c r="L353">
        <f>VLOOKUP(VALUE(B353),Sheet2!E:E,1,0)</f>
        <v>70099</v>
      </c>
      <c r="O353" s="51" t="str">
        <f>"Thanh toán ngày "&amp;TEXT(_xlfn.XLOOKUP(L353,Sheet2!E:E,Sheet2!A:A),"dd/mm/yyyy")&amp;" - Tổng số tiền "&amp;TEXT(_xlfn.XLOOKUP(_xlfn.XLOOKUP(L353,Sheet2!E:E,Sheet2!B:B),Sheet2!M:M,Sheet2!O:O),"#.###")</f>
        <v>Thanh toán ngày 29/01/2024 - Tổng số tiền 24.427.332</v>
      </c>
    </row>
    <row r="354" spans="1:15" ht="26.3" hidden="1" x14ac:dyDescent="0.3">
      <c r="A354" s="4"/>
      <c r="B354" s="5" t="s">
        <v>479</v>
      </c>
      <c r="C354" s="8">
        <v>45253</v>
      </c>
      <c r="D354" s="5" t="s">
        <v>11</v>
      </c>
      <c r="E354" s="5"/>
      <c r="F354" s="13">
        <v>709485</v>
      </c>
      <c r="G354" s="13">
        <v>56759</v>
      </c>
      <c r="H354" s="13">
        <v>766244</v>
      </c>
      <c r="I354" s="6" t="s">
        <v>2916</v>
      </c>
      <c r="J354" s="54"/>
      <c r="K354" s="58">
        <f t="shared" si="5"/>
        <v>45320</v>
      </c>
      <c r="L354">
        <f>VLOOKUP(VALUE(B354),Sheet2!E:E,1,0)</f>
        <v>70519</v>
      </c>
      <c r="O354" s="51" t="str">
        <f>"Thanh toán ngày "&amp;TEXT(_xlfn.XLOOKUP(L354,Sheet2!E:E,Sheet2!A:A),"dd/mm/yyyy")&amp;" - Tổng số tiền "&amp;TEXT(_xlfn.XLOOKUP(_xlfn.XLOOKUP(L354,Sheet2!E:E,Sheet2!B:B),Sheet2!M:M,Sheet2!O:O),"#.###")</f>
        <v>Thanh toán ngày 29/01/2024 - Tổng số tiền 24.427.332</v>
      </c>
    </row>
    <row r="355" spans="1:15" ht="26.3" hidden="1" x14ac:dyDescent="0.3">
      <c r="A355" s="4"/>
      <c r="B355" s="5" t="s">
        <v>480</v>
      </c>
      <c r="C355" s="8">
        <v>45253</v>
      </c>
      <c r="D355" s="5" t="s">
        <v>11</v>
      </c>
      <c r="E355" s="5"/>
      <c r="F355" s="13">
        <v>636890</v>
      </c>
      <c r="G355" s="13">
        <v>50951</v>
      </c>
      <c r="H355" s="13">
        <v>687841</v>
      </c>
      <c r="I355" s="6" t="s">
        <v>2916</v>
      </c>
      <c r="J355" s="54"/>
      <c r="K355" s="58">
        <f t="shared" si="5"/>
        <v>45320</v>
      </c>
      <c r="L355">
        <f>VLOOKUP(VALUE(B355),Sheet2!E:E,1,0)</f>
        <v>70379</v>
      </c>
      <c r="O355" s="51" t="str">
        <f>"Thanh toán ngày "&amp;TEXT(_xlfn.XLOOKUP(L355,Sheet2!E:E,Sheet2!A:A),"dd/mm/yyyy")&amp;" - Tổng số tiền "&amp;TEXT(_xlfn.XLOOKUP(_xlfn.XLOOKUP(L355,Sheet2!E:E,Sheet2!B:B),Sheet2!M:M,Sheet2!O:O),"#.###")</f>
        <v>Thanh toán ngày 29/01/2024 - Tổng số tiền 24.427.332</v>
      </c>
    </row>
    <row r="356" spans="1:15" ht="26.3" hidden="1" x14ac:dyDescent="0.3">
      <c r="A356" s="4"/>
      <c r="B356" s="5" t="s">
        <v>479</v>
      </c>
      <c r="C356" s="8">
        <v>45253</v>
      </c>
      <c r="D356" s="5" t="s">
        <v>11</v>
      </c>
      <c r="E356" s="5"/>
      <c r="F356" s="13">
        <v>709485</v>
      </c>
      <c r="G356" s="13">
        <v>56759</v>
      </c>
      <c r="H356" s="13">
        <v>766244</v>
      </c>
      <c r="I356" s="6" t="s">
        <v>2916</v>
      </c>
      <c r="J356" s="54"/>
      <c r="K356" s="58">
        <f t="shared" si="5"/>
        <v>45320</v>
      </c>
      <c r="L356">
        <f>VLOOKUP(VALUE(B356),Sheet2!E:E,1,0)</f>
        <v>70519</v>
      </c>
      <c r="M356" t="s">
        <v>616</v>
      </c>
      <c r="O356" s="51" t="str">
        <f>"Thanh toán ngày "&amp;TEXT(_xlfn.XLOOKUP(L356,Sheet2!E:E,Sheet2!A:A),"dd/mm/yyyy")&amp;" - Tổng số tiền "&amp;TEXT(_xlfn.XLOOKUP(_xlfn.XLOOKUP(L356,Sheet2!E:E,Sheet2!B:B),Sheet2!M:M,Sheet2!O:O),"#.###")</f>
        <v>Thanh toán ngày 29/01/2024 - Tổng số tiền 24.427.332</v>
      </c>
    </row>
    <row r="357" spans="1:15" ht="26.3" hidden="1" x14ac:dyDescent="0.3">
      <c r="A357" s="4"/>
      <c r="B357" s="5" t="s">
        <v>480</v>
      </c>
      <c r="C357" s="8">
        <v>45253</v>
      </c>
      <c r="D357" s="5" t="s">
        <v>11</v>
      </c>
      <c r="E357" s="5"/>
      <c r="F357" s="13">
        <v>636890</v>
      </c>
      <c r="G357" s="13">
        <v>50951</v>
      </c>
      <c r="H357" s="13">
        <v>687841</v>
      </c>
      <c r="I357" s="6" t="s">
        <v>2916</v>
      </c>
      <c r="J357" s="54"/>
      <c r="K357" s="58">
        <f t="shared" si="5"/>
        <v>45320</v>
      </c>
      <c r="L357">
        <f>VLOOKUP(VALUE(B357),Sheet2!E:E,1,0)</f>
        <v>70379</v>
      </c>
      <c r="M357" t="s">
        <v>616</v>
      </c>
      <c r="O357" s="51" t="str">
        <f>"Thanh toán ngày "&amp;TEXT(_xlfn.XLOOKUP(L357,Sheet2!E:E,Sheet2!A:A),"dd/mm/yyyy")&amp;" - Tổng số tiền "&amp;TEXT(_xlfn.XLOOKUP(_xlfn.XLOOKUP(L357,Sheet2!E:E,Sheet2!B:B),Sheet2!M:M,Sheet2!O:O),"#.###")</f>
        <v>Thanh toán ngày 29/01/2024 - Tổng số tiền 24.427.332</v>
      </c>
    </row>
    <row r="358" spans="1:15" ht="26.3" hidden="1" x14ac:dyDescent="0.3">
      <c r="A358" s="4"/>
      <c r="B358" s="5" t="s">
        <v>478</v>
      </c>
      <c r="C358" s="8">
        <v>45257</v>
      </c>
      <c r="D358" s="5" t="s">
        <v>11</v>
      </c>
      <c r="E358" s="5"/>
      <c r="F358" s="13">
        <v>1160640</v>
      </c>
      <c r="G358" s="13">
        <v>92851</v>
      </c>
      <c r="H358" s="13">
        <v>1253491</v>
      </c>
      <c r="I358" s="6" t="s">
        <v>2916</v>
      </c>
      <c r="J358" s="54"/>
      <c r="K358" s="58">
        <f t="shared" si="5"/>
        <v>45320</v>
      </c>
      <c r="L358">
        <f>VLOOKUP(VALUE(B358),Sheet2!E:E,1,0)</f>
        <v>71590</v>
      </c>
      <c r="O358" s="51" t="str">
        <f>"Thanh toán ngày "&amp;TEXT(_xlfn.XLOOKUP(L358,Sheet2!E:E,Sheet2!A:A),"dd/mm/yyyy")&amp;" - Tổng số tiền "&amp;TEXT(_xlfn.XLOOKUP(_xlfn.XLOOKUP(L358,Sheet2!E:E,Sheet2!B:B),Sheet2!M:M,Sheet2!O:O),"#.###")</f>
        <v>Thanh toán ngày 29/01/2024 - Tổng số tiền 24.427.332</v>
      </c>
    </row>
    <row r="359" spans="1:15" ht="26.3" hidden="1" x14ac:dyDescent="0.3">
      <c r="A359" s="4"/>
      <c r="B359" s="5" t="s">
        <v>476</v>
      </c>
      <c r="C359" s="8">
        <v>45259</v>
      </c>
      <c r="D359" s="5" t="s">
        <v>11</v>
      </c>
      <c r="E359" s="5"/>
      <c r="F359" s="13">
        <v>1418279</v>
      </c>
      <c r="G359" s="13">
        <v>113462</v>
      </c>
      <c r="H359" s="13">
        <v>1531741</v>
      </c>
      <c r="I359" s="6" t="s">
        <v>2916</v>
      </c>
      <c r="J359" s="54"/>
      <c r="K359" s="58">
        <f t="shared" si="5"/>
        <v>45320</v>
      </c>
      <c r="L359">
        <f>VLOOKUP(VALUE(B359),Sheet2!E:E,1,0)</f>
        <v>71668</v>
      </c>
      <c r="O359" s="51" t="str">
        <f>"Thanh toán ngày "&amp;TEXT(_xlfn.XLOOKUP(L359,Sheet2!E:E,Sheet2!A:A),"dd/mm/yyyy")&amp;" - Tổng số tiền "&amp;TEXT(_xlfn.XLOOKUP(_xlfn.XLOOKUP(L359,Sheet2!E:E,Sheet2!B:B),Sheet2!M:M,Sheet2!O:O),"#.###")</f>
        <v>Thanh toán ngày 29/01/2024 - Tổng số tiền 24.427.332</v>
      </c>
    </row>
    <row r="360" spans="1:15" ht="26.3" hidden="1" x14ac:dyDescent="0.3">
      <c r="A360" s="4"/>
      <c r="B360" s="5" t="s">
        <v>477</v>
      </c>
      <c r="C360" s="8">
        <v>45259</v>
      </c>
      <c r="D360" s="5" t="s">
        <v>11</v>
      </c>
      <c r="E360" s="5"/>
      <c r="F360" s="13">
        <v>1409510</v>
      </c>
      <c r="G360" s="13">
        <v>112761</v>
      </c>
      <c r="H360" s="13">
        <v>1522271</v>
      </c>
      <c r="I360" s="6" t="s">
        <v>2916</v>
      </c>
      <c r="J360" s="54"/>
      <c r="K360" s="58">
        <f t="shared" si="5"/>
        <v>45320</v>
      </c>
      <c r="L360">
        <f>VLOOKUP(VALUE(B360),Sheet2!E:E,1,0)</f>
        <v>71666</v>
      </c>
      <c r="O360" s="51" t="str">
        <f>"Thanh toán ngày "&amp;TEXT(_xlfn.XLOOKUP(L360,Sheet2!E:E,Sheet2!A:A),"dd/mm/yyyy")&amp;" - Tổng số tiền "&amp;TEXT(_xlfn.XLOOKUP(_xlfn.XLOOKUP(L360,Sheet2!E:E,Sheet2!B:B),Sheet2!M:M,Sheet2!O:O),"#.###")</f>
        <v>Thanh toán ngày 29/01/2024 - Tổng số tiền 24.427.332</v>
      </c>
    </row>
    <row r="361" spans="1:15" ht="26.3" hidden="1" x14ac:dyDescent="0.3">
      <c r="A361" s="4"/>
      <c r="B361" s="5" t="s">
        <v>475</v>
      </c>
      <c r="C361" s="8">
        <v>45260</v>
      </c>
      <c r="D361" s="5" t="s">
        <v>11</v>
      </c>
      <c r="E361" s="5"/>
      <c r="F361" s="13">
        <v>545080</v>
      </c>
      <c r="G361" s="13">
        <v>43606</v>
      </c>
      <c r="H361" s="13">
        <v>588686</v>
      </c>
      <c r="I361" s="6" t="s">
        <v>2916</v>
      </c>
      <c r="J361" s="54"/>
      <c r="K361" s="58">
        <f t="shared" si="5"/>
        <v>45320</v>
      </c>
      <c r="L361">
        <f>VLOOKUP(VALUE(B361),Sheet2!E:E,1,0)</f>
        <v>71850</v>
      </c>
      <c r="O361" s="51" t="str">
        <f>"Thanh toán ngày "&amp;TEXT(_xlfn.XLOOKUP(L361,Sheet2!E:E,Sheet2!A:A),"dd/mm/yyyy")&amp;" - Tổng số tiền "&amp;TEXT(_xlfn.XLOOKUP(_xlfn.XLOOKUP(L361,Sheet2!E:E,Sheet2!B:B),Sheet2!M:M,Sheet2!O:O),"#.###")</f>
        <v>Thanh toán ngày 29/01/2024 - Tổng số tiền 24.427.332</v>
      </c>
    </row>
    <row r="362" spans="1:15" hidden="1" x14ac:dyDescent="0.3">
      <c r="A362" s="4"/>
      <c r="B362" s="5"/>
      <c r="C362" s="8">
        <v>45260</v>
      </c>
      <c r="D362" s="5" t="s">
        <v>1022</v>
      </c>
      <c r="E362" s="5" t="s">
        <v>1024</v>
      </c>
      <c r="F362" s="13"/>
      <c r="G362" s="13"/>
      <c r="H362" s="13">
        <v>-915187</v>
      </c>
      <c r="I362" s="6" t="s">
        <v>2916</v>
      </c>
      <c r="J362" s="54"/>
      <c r="K362" s="58">
        <f t="shared" si="5"/>
        <v>45320</v>
      </c>
      <c r="L362" t="e">
        <f>VLOOKUP(VALUE(B362),Sheet2!E:E,1,0)</f>
        <v>#N/A</v>
      </c>
      <c r="O362" s="51" t="e">
        <f>"Thanh toán ngày "&amp;TEXT(_xlfn.XLOOKUP(L362,Sheet2!E:E,Sheet2!A:A),"dd/mm/yyyy")&amp;" - Tổng số tiền "&amp;TEXT(_xlfn.XLOOKUP(_xlfn.XLOOKUP(L362,Sheet2!E:E,Sheet2!B:B),Sheet2!M:M,Sheet2!O:O),"#.###")</f>
        <v>#N/A</v>
      </c>
    </row>
    <row r="363" spans="1:15" hidden="1" x14ac:dyDescent="0.3">
      <c r="A363" s="4"/>
      <c r="B363" s="5"/>
      <c r="C363" s="8">
        <v>45259</v>
      </c>
      <c r="D363" s="5" t="s">
        <v>1027</v>
      </c>
      <c r="E363" s="5" t="s">
        <v>1024</v>
      </c>
      <c r="F363" s="13"/>
      <c r="G363" s="13"/>
      <c r="H363" s="13">
        <v>-626821</v>
      </c>
      <c r="I363" s="6" t="s">
        <v>2916</v>
      </c>
      <c r="J363" s="54"/>
      <c r="K363" s="58">
        <f t="shared" si="5"/>
        <v>45320</v>
      </c>
      <c r="L363" t="e">
        <f>VLOOKUP(VALUE(B363),Sheet2!E:E,1,0)</f>
        <v>#N/A</v>
      </c>
      <c r="O363" s="51" t="e">
        <f>"Thanh toán ngày "&amp;TEXT(_xlfn.XLOOKUP(L363,Sheet2!E:E,Sheet2!A:A),"dd/mm/yyyy")&amp;" - Tổng số tiền "&amp;TEXT(_xlfn.XLOOKUP(_xlfn.XLOOKUP(L363,Sheet2!E:E,Sheet2!B:B),Sheet2!M:M,Sheet2!O:O),"#.###")</f>
        <v>#N/A</v>
      </c>
    </row>
    <row r="364" spans="1:15" hidden="1" x14ac:dyDescent="0.3">
      <c r="A364" s="4"/>
      <c r="B364" s="5"/>
      <c r="C364" s="8">
        <v>45254</v>
      </c>
      <c r="D364" s="5" t="s">
        <v>1031</v>
      </c>
      <c r="E364" s="5" t="s">
        <v>1024</v>
      </c>
      <c r="F364" s="13"/>
      <c r="G364" s="13"/>
      <c r="H364" s="13">
        <v>-441764</v>
      </c>
      <c r="I364" s="6" t="s">
        <v>2916</v>
      </c>
      <c r="J364" s="54"/>
      <c r="K364" s="58">
        <f t="shared" si="5"/>
        <v>45320</v>
      </c>
      <c r="L364" t="e">
        <f>VLOOKUP(VALUE(B364),Sheet2!E:E,1,0)</f>
        <v>#N/A</v>
      </c>
      <c r="O364" s="51" t="e">
        <f>"Thanh toán ngày "&amp;TEXT(_xlfn.XLOOKUP(L364,Sheet2!E:E,Sheet2!A:A),"dd/mm/yyyy")&amp;" - Tổng số tiền "&amp;TEXT(_xlfn.XLOOKUP(_xlfn.XLOOKUP(L364,Sheet2!E:E,Sheet2!B:B),Sheet2!M:M,Sheet2!O:O),"#.###")</f>
        <v>#N/A</v>
      </c>
    </row>
    <row r="365" spans="1:15" hidden="1" x14ac:dyDescent="0.3">
      <c r="A365" s="4"/>
      <c r="B365" s="5"/>
      <c r="C365" s="8">
        <v>45252</v>
      </c>
      <c r="D365" s="5" t="s">
        <v>1037</v>
      </c>
      <c r="E365" s="5" t="s">
        <v>1024</v>
      </c>
      <c r="F365" s="13"/>
      <c r="G365" s="13"/>
      <c r="H365" s="13">
        <v>-1218858</v>
      </c>
      <c r="I365" s="6" t="s">
        <v>2916</v>
      </c>
      <c r="J365" s="54"/>
      <c r="K365" s="58">
        <f t="shared" si="5"/>
        <v>45320</v>
      </c>
      <c r="L365" t="e">
        <f>VLOOKUP(VALUE(B365),Sheet2!E:E,1,0)</f>
        <v>#N/A</v>
      </c>
      <c r="O365" s="51" t="e">
        <f>"Thanh toán ngày "&amp;TEXT(_xlfn.XLOOKUP(L365,Sheet2!E:E,Sheet2!A:A),"dd/mm/yyyy")&amp;" - Tổng số tiền "&amp;TEXT(_xlfn.XLOOKUP(_xlfn.XLOOKUP(L365,Sheet2!E:E,Sheet2!B:B),Sheet2!M:M,Sheet2!O:O),"#.###")</f>
        <v>#N/A</v>
      </c>
    </row>
    <row r="366" spans="1:15" hidden="1" x14ac:dyDescent="0.3">
      <c r="A366" s="4"/>
      <c r="B366" s="5"/>
      <c r="C366" s="8">
        <v>45248</v>
      </c>
      <c r="D366" s="5" t="s">
        <v>1041</v>
      </c>
      <c r="E366" s="5" t="s">
        <v>1024</v>
      </c>
      <c r="F366" s="13"/>
      <c r="G366" s="13"/>
      <c r="H366" s="13">
        <v>-287788</v>
      </c>
      <c r="I366" s="6" t="s">
        <v>2916</v>
      </c>
      <c r="J366" s="54"/>
      <c r="K366" s="58">
        <f t="shared" si="5"/>
        <v>45320</v>
      </c>
      <c r="L366" t="e">
        <f>VLOOKUP(VALUE(B366),Sheet2!E:E,1,0)</f>
        <v>#N/A</v>
      </c>
      <c r="O366" s="51" t="e">
        <f>"Thanh toán ngày "&amp;TEXT(_xlfn.XLOOKUP(L366,Sheet2!E:E,Sheet2!A:A),"dd/mm/yyyy")&amp;" - Tổng số tiền "&amp;TEXT(_xlfn.XLOOKUP(_xlfn.XLOOKUP(L366,Sheet2!E:E,Sheet2!B:B),Sheet2!M:M,Sheet2!O:O),"#.###")</f>
        <v>#N/A</v>
      </c>
    </row>
    <row r="367" spans="1:15" hidden="1" x14ac:dyDescent="0.3">
      <c r="A367" s="4"/>
      <c r="B367" s="5"/>
      <c r="C367" s="8">
        <v>45248</v>
      </c>
      <c r="D367" s="5" t="s">
        <v>1043</v>
      </c>
      <c r="E367" s="5" t="s">
        <v>1024</v>
      </c>
      <c r="F367" s="13"/>
      <c r="G367" s="13"/>
      <c r="H367" s="13">
        <v>-415044</v>
      </c>
      <c r="I367" s="6" t="s">
        <v>2916</v>
      </c>
      <c r="J367" s="54"/>
      <c r="K367" s="58">
        <f t="shared" si="5"/>
        <v>45320</v>
      </c>
      <c r="L367" t="e">
        <f>VLOOKUP(VALUE(B367),Sheet2!E:E,1,0)</f>
        <v>#N/A</v>
      </c>
      <c r="O367" s="51" t="e">
        <f>"Thanh toán ngày "&amp;TEXT(_xlfn.XLOOKUP(L367,Sheet2!E:E,Sheet2!A:A),"dd/mm/yyyy")&amp;" - Tổng số tiền "&amp;TEXT(_xlfn.XLOOKUP(_xlfn.XLOOKUP(L367,Sheet2!E:E,Sheet2!B:B),Sheet2!M:M,Sheet2!O:O),"#.###")</f>
        <v>#N/A</v>
      </c>
    </row>
    <row r="368" spans="1:15" hidden="1" x14ac:dyDescent="0.3">
      <c r="A368" s="4"/>
      <c r="B368" s="5"/>
      <c r="C368" s="8">
        <v>45248</v>
      </c>
      <c r="D368" s="5" t="s">
        <v>1045</v>
      </c>
      <c r="E368" s="5" t="s">
        <v>1024</v>
      </c>
      <c r="F368" s="13"/>
      <c r="G368" s="13"/>
      <c r="H368" s="13">
        <v>-172673</v>
      </c>
      <c r="I368" s="6" t="s">
        <v>2916</v>
      </c>
      <c r="J368" s="54"/>
      <c r="K368" s="58">
        <f t="shared" si="5"/>
        <v>45320</v>
      </c>
      <c r="L368" t="e">
        <f>VLOOKUP(VALUE(B368),Sheet2!E:E,1,0)</f>
        <v>#N/A</v>
      </c>
      <c r="O368" s="51" t="e">
        <f>"Thanh toán ngày "&amp;TEXT(_xlfn.XLOOKUP(L368,Sheet2!E:E,Sheet2!A:A),"dd/mm/yyyy")&amp;" - Tổng số tiền "&amp;TEXT(_xlfn.XLOOKUP(_xlfn.XLOOKUP(L368,Sheet2!E:E,Sheet2!B:B),Sheet2!M:M,Sheet2!O:O),"#.###")</f>
        <v>#N/A</v>
      </c>
    </row>
    <row r="369" spans="1:15" hidden="1" x14ac:dyDescent="0.3">
      <c r="A369" s="4"/>
      <c r="B369" s="5"/>
      <c r="C369" s="8">
        <v>45248</v>
      </c>
      <c r="D369" s="5" t="s">
        <v>1047</v>
      </c>
      <c r="E369" s="5" t="s">
        <v>1024</v>
      </c>
      <c r="F369" s="13"/>
      <c r="G369" s="13"/>
      <c r="H369" s="13">
        <v>-264773</v>
      </c>
      <c r="I369" s="6" t="s">
        <v>2916</v>
      </c>
      <c r="J369" s="54"/>
      <c r="K369" s="58">
        <f t="shared" si="5"/>
        <v>45320</v>
      </c>
      <c r="L369" t="e">
        <f>VLOOKUP(VALUE(B369),Sheet2!E:E,1,0)</f>
        <v>#N/A</v>
      </c>
      <c r="O369" s="51" t="e">
        <f>"Thanh toán ngày "&amp;TEXT(_xlfn.XLOOKUP(L369,Sheet2!E:E,Sheet2!A:A),"dd/mm/yyyy")&amp;" - Tổng số tiền "&amp;TEXT(_xlfn.XLOOKUP(_xlfn.XLOOKUP(L369,Sheet2!E:E,Sheet2!B:B),Sheet2!M:M,Sheet2!O:O),"#.###")</f>
        <v>#N/A</v>
      </c>
    </row>
    <row r="370" spans="1:15" hidden="1" x14ac:dyDescent="0.3">
      <c r="A370" s="4"/>
      <c r="B370" s="5"/>
      <c r="C370" s="8">
        <v>45248</v>
      </c>
      <c r="D370" s="5" t="s">
        <v>1049</v>
      </c>
      <c r="E370" s="5" t="s">
        <v>1024</v>
      </c>
      <c r="F370" s="13"/>
      <c r="G370" s="13"/>
      <c r="H370" s="13">
        <v>-96428</v>
      </c>
      <c r="I370" s="6" t="s">
        <v>2916</v>
      </c>
      <c r="J370" s="54"/>
      <c r="K370" s="58">
        <f t="shared" si="5"/>
        <v>45320</v>
      </c>
      <c r="L370" t="e">
        <f>VLOOKUP(VALUE(B370),Sheet2!E:E,1,0)</f>
        <v>#N/A</v>
      </c>
      <c r="O370" s="51" t="e">
        <f>"Thanh toán ngày "&amp;TEXT(_xlfn.XLOOKUP(L370,Sheet2!E:E,Sheet2!A:A),"dd/mm/yyyy")&amp;" - Tổng số tiền "&amp;TEXT(_xlfn.XLOOKUP(_xlfn.XLOOKUP(L370,Sheet2!E:E,Sheet2!B:B),Sheet2!M:M,Sheet2!O:O),"#.###")</f>
        <v>#N/A</v>
      </c>
    </row>
    <row r="371" spans="1:15" hidden="1" x14ac:dyDescent="0.3">
      <c r="A371" s="4"/>
      <c r="B371" s="5"/>
      <c r="C371" s="8">
        <v>45246</v>
      </c>
      <c r="D371" s="5" t="s">
        <v>1054</v>
      </c>
      <c r="E371" s="5" t="s">
        <v>1024</v>
      </c>
      <c r="F371" s="13"/>
      <c r="G371" s="13"/>
      <c r="H371" s="13">
        <v>-843741</v>
      </c>
      <c r="I371" s="6" t="s">
        <v>2916</v>
      </c>
      <c r="J371" s="54"/>
      <c r="K371" s="58">
        <f t="shared" si="5"/>
        <v>45320</v>
      </c>
      <c r="L371" t="e">
        <f>VLOOKUP(VALUE(B371),Sheet2!E:E,1,0)</f>
        <v>#N/A</v>
      </c>
      <c r="O371" s="51" t="e">
        <f>"Thanh toán ngày "&amp;TEXT(_xlfn.XLOOKUP(L371,Sheet2!E:E,Sheet2!A:A),"dd/mm/yyyy")&amp;" - Tổng số tiền "&amp;TEXT(_xlfn.XLOOKUP(_xlfn.XLOOKUP(L371,Sheet2!E:E,Sheet2!B:B),Sheet2!M:M,Sheet2!O:O),"#.###")</f>
        <v>#N/A</v>
      </c>
    </row>
    <row r="372" spans="1:15" hidden="1" x14ac:dyDescent="0.3">
      <c r="A372" s="4"/>
      <c r="B372" s="5"/>
      <c r="C372" s="8">
        <v>45238</v>
      </c>
      <c r="D372" s="5" t="s">
        <v>1061</v>
      </c>
      <c r="E372" s="5" t="s">
        <v>1024</v>
      </c>
      <c r="F372" s="13"/>
      <c r="G372" s="13"/>
      <c r="H372" s="13">
        <v>-482139</v>
      </c>
      <c r="I372" s="6" t="s">
        <v>2916</v>
      </c>
      <c r="J372" s="54"/>
      <c r="K372" s="58">
        <f t="shared" si="5"/>
        <v>45320</v>
      </c>
      <c r="L372" t="e">
        <f>VLOOKUP(VALUE(B372),Sheet2!E:E,1,0)</f>
        <v>#N/A</v>
      </c>
      <c r="O372" s="51" t="e">
        <f>"Thanh toán ngày "&amp;TEXT(_xlfn.XLOOKUP(L372,Sheet2!E:E,Sheet2!A:A),"dd/mm/yyyy")&amp;" - Tổng số tiền "&amp;TEXT(_xlfn.XLOOKUP(_xlfn.XLOOKUP(L372,Sheet2!E:E,Sheet2!B:B),Sheet2!M:M,Sheet2!O:O),"#.###")</f>
        <v>#N/A</v>
      </c>
    </row>
    <row r="373" spans="1:15" hidden="1" x14ac:dyDescent="0.3">
      <c r="A373" s="4"/>
      <c r="B373" s="5"/>
      <c r="C373" s="8">
        <v>45236</v>
      </c>
      <c r="D373" s="5" t="s">
        <v>1064</v>
      </c>
      <c r="E373" s="5" t="s">
        <v>1024</v>
      </c>
      <c r="F373" s="13"/>
      <c r="G373" s="13"/>
      <c r="H373" s="13">
        <v>-482139</v>
      </c>
      <c r="I373" s="6" t="s">
        <v>2916</v>
      </c>
      <c r="J373" s="54"/>
      <c r="K373" s="58">
        <f t="shared" si="5"/>
        <v>45320</v>
      </c>
      <c r="L373" t="e">
        <f>VLOOKUP(VALUE(B373),Sheet2!E:E,1,0)</f>
        <v>#N/A</v>
      </c>
      <c r="O373" s="51" t="e">
        <f>"Thanh toán ngày "&amp;TEXT(_xlfn.XLOOKUP(L373,Sheet2!E:E,Sheet2!A:A),"dd/mm/yyyy")&amp;" - Tổng số tiền "&amp;TEXT(_xlfn.XLOOKUP(_xlfn.XLOOKUP(L373,Sheet2!E:E,Sheet2!B:B),Sheet2!M:M,Sheet2!O:O),"#.###")</f>
        <v>#N/A</v>
      </c>
    </row>
    <row r="374" spans="1:15" ht="26.3" hidden="1" x14ac:dyDescent="0.3">
      <c r="A374" s="4"/>
      <c r="B374" s="5" t="s">
        <v>474</v>
      </c>
      <c r="C374" s="8">
        <v>45264</v>
      </c>
      <c r="D374" s="5" t="s">
        <v>11</v>
      </c>
      <c r="E374" s="5"/>
      <c r="F374" s="13">
        <v>725580</v>
      </c>
      <c r="G374" s="13">
        <v>58046</v>
      </c>
      <c r="H374" s="13">
        <v>783626</v>
      </c>
      <c r="I374" s="6" t="s">
        <v>2918</v>
      </c>
      <c r="J374" s="54"/>
      <c r="K374" s="58">
        <f t="shared" si="5"/>
        <v>45321</v>
      </c>
      <c r="L374">
        <f>VLOOKUP(VALUE(B374),Sheet2!E:E,1,0)</f>
        <v>73009</v>
      </c>
      <c r="O374" s="51" t="str">
        <f>"Thanh toán ngày "&amp;TEXT(_xlfn.XLOOKUP(L374,Sheet2!E:E,Sheet2!A:A),"dd/mm/yyyy")&amp;" - Tổng số tiền "&amp;TEXT(_xlfn.XLOOKUP(_xlfn.XLOOKUP(L374,Sheet2!E:E,Sheet2!B:B),Sheet2!M:M,Sheet2!O:O),"#.###")</f>
        <v>Thanh toán ngày 30/01/2024 - Tổng số tiền 2.149.547</v>
      </c>
    </row>
    <row r="375" spans="1:15" ht="26.3" hidden="1" x14ac:dyDescent="0.3">
      <c r="A375" s="4"/>
      <c r="B375" s="5" t="s">
        <v>472</v>
      </c>
      <c r="C375" s="8">
        <v>45265</v>
      </c>
      <c r="D375" s="5" t="s">
        <v>11</v>
      </c>
      <c r="E375" s="5"/>
      <c r="F375" s="13">
        <v>947784</v>
      </c>
      <c r="G375" s="13">
        <v>75823</v>
      </c>
      <c r="H375" s="13">
        <v>1023607</v>
      </c>
      <c r="I375" s="6" t="s">
        <v>2918</v>
      </c>
      <c r="J375" s="54"/>
      <c r="K375" s="58">
        <f t="shared" si="5"/>
        <v>45321</v>
      </c>
      <c r="L375">
        <f>VLOOKUP(VALUE(B375),Sheet2!E:E,1,0)</f>
        <v>73117</v>
      </c>
      <c r="O375" s="51" t="str">
        <f>"Thanh toán ngày "&amp;TEXT(_xlfn.XLOOKUP(L375,Sheet2!E:E,Sheet2!A:A),"dd/mm/yyyy")&amp;" - Tổng số tiền "&amp;TEXT(_xlfn.XLOOKUP(_xlfn.XLOOKUP(L375,Sheet2!E:E,Sheet2!B:B),Sheet2!M:M,Sheet2!O:O),"#.###")</f>
        <v>Thanh toán ngày 30/01/2024 - Tổng số tiền 2.149.547</v>
      </c>
    </row>
    <row r="376" spans="1:15" ht="26.3" hidden="1" x14ac:dyDescent="0.3">
      <c r="A376" s="4"/>
      <c r="B376" s="5" t="s">
        <v>473</v>
      </c>
      <c r="C376" s="8">
        <v>45265</v>
      </c>
      <c r="D376" s="5" t="s">
        <v>11</v>
      </c>
      <c r="E376" s="5"/>
      <c r="F376" s="13">
        <v>1306200</v>
      </c>
      <c r="G376" s="13">
        <v>104496</v>
      </c>
      <c r="H376" s="13">
        <v>1410696</v>
      </c>
      <c r="I376" s="6" t="s">
        <v>2918</v>
      </c>
      <c r="J376" s="54"/>
      <c r="K376" s="58">
        <f t="shared" si="5"/>
        <v>45321</v>
      </c>
      <c r="L376">
        <f>VLOOKUP(VALUE(B376),Sheet2!E:E,1,0)</f>
        <v>73068</v>
      </c>
      <c r="O376" s="51" t="str">
        <f>"Thanh toán ngày "&amp;TEXT(_xlfn.XLOOKUP(L376,Sheet2!E:E,Sheet2!A:A),"dd/mm/yyyy")&amp;" - Tổng số tiền "&amp;TEXT(_xlfn.XLOOKUP(_xlfn.XLOOKUP(L376,Sheet2!E:E,Sheet2!B:B),Sheet2!M:M,Sheet2!O:O),"#.###")</f>
        <v>Thanh toán ngày 30/01/2024 - Tổng số tiền 2.149.547</v>
      </c>
    </row>
    <row r="377" spans="1:15" ht="26.3" hidden="1" x14ac:dyDescent="0.3">
      <c r="A377" s="4"/>
      <c r="B377" s="5" t="s">
        <v>471</v>
      </c>
      <c r="C377" s="8">
        <v>45266</v>
      </c>
      <c r="D377" s="5" t="s">
        <v>11</v>
      </c>
      <c r="E377" s="5"/>
      <c r="F377" s="13">
        <v>923844</v>
      </c>
      <c r="G377" s="13">
        <v>73908</v>
      </c>
      <c r="H377" s="13">
        <v>997752</v>
      </c>
      <c r="I377" s="6" t="s">
        <v>2918</v>
      </c>
      <c r="J377" s="54"/>
      <c r="K377" s="58">
        <f t="shared" si="5"/>
        <v>45321</v>
      </c>
      <c r="L377">
        <f>VLOOKUP(VALUE(B377),Sheet2!E:E,1,0)</f>
        <v>73186</v>
      </c>
      <c r="O377" s="51" t="str">
        <f>"Thanh toán ngày "&amp;TEXT(_xlfn.XLOOKUP(L377,Sheet2!E:E,Sheet2!A:A),"dd/mm/yyyy")&amp;" - Tổng số tiền "&amp;TEXT(_xlfn.XLOOKUP(_xlfn.XLOOKUP(L377,Sheet2!E:E,Sheet2!B:B),Sheet2!M:M,Sheet2!O:O),"#.###")</f>
        <v>Thanh toán ngày 30/01/2024 - Tổng số tiền 2.149.547</v>
      </c>
    </row>
    <row r="378" spans="1:15" ht="26.3" hidden="1" x14ac:dyDescent="0.3">
      <c r="A378" s="4"/>
      <c r="B378" s="5" t="s">
        <v>470</v>
      </c>
      <c r="C378" s="8">
        <v>45267</v>
      </c>
      <c r="D378" s="5" t="s">
        <v>11</v>
      </c>
      <c r="E378" s="5"/>
      <c r="F378" s="13">
        <v>969530</v>
      </c>
      <c r="G378" s="13">
        <v>77562</v>
      </c>
      <c r="H378" s="13">
        <v>1047092</v>
      </c>
      <c r="I378" s="6" t="s">
        <v>2918</v>
      </c>
      <c r="J378" s="54"/>
      <c r="K378" s="58">
        <f t="shared" si="5"/>
        <v>45321</v>
      </c>
      <c r="L378">
        <f>VLOOKUP(VALUE(B378),Sheet2!E:E,1,0)</f>
        <v>73359</v>
      </c>
      <c r="O378" s="51" t="str">
        <f>"Thanh toán ngày "&amp;TEXT(_xlfn.XLOOKUP(L378,Sheet2!E:E,Sheet2!A:A),"dd/mm/yyyy")&amp;" - Tổng số tiền "&amp;TEXT(_xlfn.XLOOKUP(_xlfn.XLOOKUP(L378,Sheet2!E:E,Sheet2!B:B),Sheet2!M:M,Sheet2!O:O),"#.###")</f>
        <v>Thanh toán ngày 30/01/2024 - Tổng số tiền 2.149.547</v>
      </c>
    </row>
    <row r="379" spans="1:15" ht="26.3" hidden="1" x14ac:dyDescent="0.3">
      <c r="A379" s="4"/>
      <c r="B379" s="5" t="s">
        <v>469</v>
      </c>
      <c r="C379" s="8">
        <v>45271</v>
      </c>
      <c r="D379" s="5" t="s">
        <v>11</v>
      </c>
      <c r="E379" s="5"/>
      <c r="F379" s="13">
        <v>817986</v>
      </c>
      <c r="G379" s="13">
        <v>65439</v>
      </c>
      <c r="H379" s="13">
        <v>883425</v>
      </c>
      <c r="I379" s="6" t="s">
        <v>2918</v>
      </c>
      <c r="J379" s="54"/>
      <c r="K379" s="58">
        <f t="shared" si="5"/>
        <v>45321</v>
      </c>
      <c r="L379">
        <f>VLOOKUP(VALUE(B379),Sheet2!E:E,1,0)</f>
        <v>74410</v>
      </c>
      <c r="O379" s="51" t="str">
        <f>"Thanh toán ngày "&amp;TEXT(_xlfn.XLOOKUP(L379,Sheet2!E:E,Sheet2!A:A),"dd/mm/yyyy")&amp;" - Tổng số tiền "&amp;TEXT(_xlfn.XLOOKUP(_xlfn.XLOOKUP(L379,Sheet2!E:E,Sheet2!B:B),Sheet2!M:M,Sheet2!O:O),"#.###")</f>
        <v>Thanh toán ngày 30/01/2024 - Tổng số tiền 2.149.547</v>
      </c>
    </row>
    <row r="380" spans="1:15" ht="26.3" hidden="1" x14ac:dyDescent="0.3">
      <c r="A380" s="4"/>
      <c r="B380" s="5" t="s">
        <v>467</v>
      </c>
      <c r="C380" s="8">
        <v>45272</v>
      </c>
      <c r="D380" s="5" t="s">
        <v>11</v>
      </c>
      <c r="E380" s="5"/>
      <c r="F380" s="13">
        <v>2606605</v>
      </c>
      <c r="G380" s="13">
        <v>208528</v>
      </c>
      <c r="H380" s="13">
        <v>2815133</v>
      </c>
      <c r="I380" s="6" t="s">
        <v>2918</v>
      </c>
      <c r="J380" s="54"/>
      <c r="K380" s="58">
        <f t="shared" si="5"/>
        <v>45321</v>
      </c>
      <c r="L380">
        <f>VLOOKUP(VALUE(B380),Sheet2!E:E,1,0)</f>
        <v>74520</v>
      </c>
      <c r="O380" s="51" t="str">
        <f>"Thanh toán ngày "&amp;TEXT(_xlfn.XLOOKUP(L380,Sheet2!E:E,Sheet2!A:A),"dd/mm/yyyy")&amp;" - Tổng số tiền "&amp;TEXT(_xlfn.XLOOKUP(_xlfn.XLOOKUP(L380,Sheet2!E:E,Sheet2!B:B),Sheet2!M:M,Sheet2!O:O),"#.###")</f>
        <v>Thanh toán ngày 30/01/2024 - Tổng số tiền 2.149.547</v>
      </c>
    </row>
    <row r="381" spans="1:15" ht="26.3" hidden="1" x14ac:dyDescent="0.3">
      <c r="A381" s="4"/>
      <c r="B381" s="5" t="s">
        <v>468</v>
      </c>
      <c r="C381" s="8">
        <v>45272</v>
      </c>
      <c r="D381" s="5" t="s">
        <v>11</v>
      </c>
      <c r="E381" s="5"/>
      <c r="F381" s="13">
        <v>603670</v>
      </c>
      <c r="G381" s="13">
        <v>48294</v>
      </c>
      <c r="H381" s="13">
        <v>651964</v>
      </c>
      <c r="I381" s="6" t="s">
        <v>2918</v>
      </c>
      <c r="J381" s="54"/>
      <c r="K381" s="58">
        <f t="shared" si="5"/>
        <v>45321</v>
      </c>
      <c r="L381">
        <f>VLOOKUP(VALUE(B381),Sheet2!E:E,1,0)</f>
        <v>74514</v>
      </c>
      <c r="O381" s="51" t="str">
        <f>"Thanh toán ngày "&amp;TEXT(_xlfn.XLOOKUP(L381,Sheet2!E:E,Sheet2!A:A),"dd/mm/yyyy")&amp;" - Tổng số tiền "&amp;TEXT(_xlfn.XLOOKUP(_xlfn.XLOOKUP(L381,Sheet2!E:E,Sheet2!B:B),Sheet2!M:M,Sheet2!O:O),"#.###")</f>
        <v>Thanh toán ngày 30/01/2024 - Tổng số tiền 2.149.547</v>
      </c>
    </row>
    <row r="382" spans="1:15" ht="26.3" hidden="1" x14ac:dyDescent="0.3">
      <c r="A382" s="4"/>
      <c r="B382" s="5" t="s">
        <v>465</v>
      </c>
      <c r="C382" s="8">
        <v>45273</v>
      </c>
      <c r="D382" s="5" t="s">
        <v>11</v>
      </c>
      <c r="E382" s="5"/>
      <c r="F382" s="13">
        <v>1136880</v>
      </c>
      <c r="G382" s="13">
        <v>90950</v>
      </c>
      <c r="H382" s="13">
        <v>1227830</v>
      </c>
      <c r="I382" s="6" t="s">
        <v>2918</v>
      </c>
      <c r="J382" s="54"/>
      <c r="K382" s="58">
        <f t="shared" si="5"/>
        <v>45321</v>
      </c>
      <c r="L382">
        <f>VLOOKUP(VALUE(B382),Sheet2!E:E,1,0)</f>
        <v>74613</v>
      </c>
      <c r="O382" s="51" t="str">
        <f>"Thanh toán ngày "&amp;TEXT(_xlfn.XLOOKUP(L382,Sheet2!E:E,Sheet2!A:A),"dd/mm/yyyy")&amp;" - Tổng số tiền "&amp;TEXT(_xlfn.XLOOKUP(_xlfn.XLOOKUP(L382,Sheet2!E:E,Sheet2!B:B),Sheet2!M:M,Sheet2!O:O),"#.###")</f>
        <v>Thanh toán ngày 30/01/2024 - Tổng số tiền 2.149.547</v>
      </c>
    </row>
    <row r="383" spans="1:15" ht="26.3" hidden="1" x14ac:dyDescent="0.3">
      <c r="A383" s="4"/>
      <c r="B383" s="5" t="s">
        <v>466</v>
      </c>
      <c r="C383" s="8">
        <v>45273</v>
      </c>
      <c r="D383" s="5" t="s">
        <v>11</v>
      </c>
      <c r="E383" s="5"/>
      <c r="F383" s="13">
        <v>838416</v>
      </c>
      <c r="G383" s="13">
        <v>67073</v>
      </c>
      <c r="H383" s="13">
        <v>905489</v>
      </c>
      <c r="I383" s="6" t="s">
        <v>2918</v>
      </c>
      <c r="J383" s="54"/>
      <c r="K383" s="58">
        <f t="shared" si="5"/>
        <v>45321</v>
      </c>
      <c r="L383">
        <f>VLOOKUP(VALUE(B383),Sheet2!E:E,1,0)</f>
        <v>74612</v>
      </c>
      <c r="O383" s="51" t="str">
        <f>"Thanh toán ngày "&amp;TEXT(_xlfn.XLOOKUP(L383,Sheet2!E:E,Sheet2!A:A),"dd/mm/yyyy")&amp;" - Tổng số tiền "&amp;TEXT(_xlfn.XLOOKUP(_xlfn.XLOOKUP(L383,Sheet2!E:E,Sheet2!B:B),Sheet2!M:M,Sheet2!O:O),"#.###")</f>
        <v>Thanh toán ngày 30/01/2024 - Tổng số tiền 2.149.547</v>
      </c>
    </row>
    <row r="384" spans="1:15" ht="26.3" hidden="1" x14ac:dyDescent="0.3">
      <c r="A384" s="4"/>
      <c r="B384" s="5" t="s">
        <v>464</v>
      </c>
      <c r="C384" s="8">
        <v>45275</v>
      </c>
      <c r="D384" s="5" t="s">
        <v>11</v>
      </c>
      <c r="E384" s="5"/>
      <c r="F384" s="13">
        <v>1506162</v>
      </c>
      <c r="G384" s="13">
        <v>120493</v>
      </c>
      <c r="H384" s="13">
        <v>1626655</v>
      </c>
      <c r="I384" s="6" t="s">
        <v>2918</v>
      </c>
      <c r="J384" s="54"/>
      <c r="K384" s="58">
        <f t="shared" si="5"/>
        <v>45321</v>
      </c>
      <c r="L384">
        <f>VLOOKUP(VALUE(B384),Sheet2!E:E,1,0)</f>
        <v>75591</v>
      </c>
      <c r="O384" s="51" t="str">
        <f>"Thanh toán ngày "&amp;TEXT(_xlfn.XLOOKUP(L384,Sheet2!E:E,Sheet2!A:A),"dd/mm/yyyy")&amp;" - Tổng số tiền "&amp;TEXT(_xlfn.XLOOKUP(_xlfn.XLOOKUP(L384,Sheet2!E:E,Sheet2!B:B),Sheet2!M:M,Sheet2!O:O),"#.###")</f>
        <v>Thanh toán ngày 30/01/2024 - Tổng số tiền 2.149.547</v>
      </c>
    </row>
    <row r="385" spans="1:15" ht="26.3" hidden="1" x14ac:dyDescent="0.3">
      <c r="A385" s="4"/>
      <c r="B385" s="5" t="s">
        <v>461</v>
      </c>
      <c r="C385" s="8">
        <v>45276</v>
      </c>
      <c r="D385" s="5" t="s">
        <v>11</v>
      </c>
      <c r="E385" s="5"/>
      <c r="F385" s="13">
        <v>1541068</v>
      </c>
      <c r="G385" s="13">
        <v>123285</v>
      </c>
      <c r="H385" s="13">
        <v>1664353</v>
      </c>
      <c r="I385" s="6" t="s">
        <v>2918</v>
      </c>
      <c r="J385" s="54"/>
      <c r="K385" s="58">
        <f t="shared" si="5"/>
        <v>45321</v>
      </c>
      <c r="L385">
        <f>VLOOKUP(VALUE(B385),Sheet2!E:E,1,0)</f>
        <v>75796</v>
      </c>
      <c r="O385" s="51" t="str">
        <f>"Thanh toán ngày "&amp;TEXT(_xlfn.XLOOKUP(L385,Sheet2!E:E,Sheet2!A:A),"dd/mm/yyyy")&amp;" - Tổng số tiền "&amp;TEXT(_xlfn.XLOOKUP(_xlfn.XLOOKUP(L385,Sheet2!E:E,Sheet2!B:B),Sheet2!M:M,Sheet2!O:O),"#.###")</f>
        <v>Thanh toán ngày 30/01/2024 - Tổng số tiền 2.149.547</v>
      </c>
    </row>
    <row r="386" spans="1:15" ht="26.3" hidden="1" x14ac:dyDescent="0.3">
      <c r="A386" s="4"/>
      <c r="B386" s="5" t="s">
        <v>462</v>
      </c>
      <c r="C386" s="8">
        <v>45276</v>
      </c>
      <c r="D386" s="5" t="s">
        <v>11</v>
      </c>
      <c r="E386" s="5"/>
      <c r="F386" s="13">
        <v>702984</v>
      </c>
      <c r="G386" s="13">
        <v>56239</v>
      </c>
      <c r="H386" s="13">
        <v>759223</v>
      </c>
      <c r="I386" s="6" t="s">
        <v>2918</v>
      </c>
      <c r="J386" s="54"/>
      <c r="K386" s="58">
        <f t="shared" si="5"/>
        <v>45321</v>
      </c>
      <c r="L386">
        <f>VLOOKUP(VALUE(B386),Sheet2!E:E,1,0)</f>
        <v>75742</v>
      </c>
      <c r="O386" s="51" t="str">
        <f>"Thanh toán ngày "&amp;TEXT(_xlfn.XLOOKUP(L386,Sheet2!E:E,Sheet2!A:A),"dd/mm/yyyy")&amp;" - Tổng số tiền "&amp;TEXT(_xlfn.XLOOKUP(_xlfn.XLOOKUP(L386,Sheet2!E:E,Sheet2!B:B),Sheet2!M:M,Sheet2!O:O),"#.###")</f>
        <v>Thanh toán ngày 30/01/2024 - Tổng số tiền 2.149.547</v>
      </c>
    </row>
    <row r="387" spans="1:15" ht="26.3" hidden="1" x14ac:dyDescent="0.3">
      <c r="A387" s="4"/>
      <c r="B387" s="5" t="s">
        <v>463</v>
      </c>
      <c r="C387" s="8">
        <v>45276</v>
      </c>
      <c r="D387" s="5" t="s">
        <v>11</v>
      </c>
      <c r="E387" s="5"/>
      <c r="F387" s="13">
        <v>586928</v>
      </c>
      <c r="G387" s="13">
        <v>46954</v>
      </c>
      <c r="H387" s="13">
        <v>633882</v>
      </c>
      <c r="I387" s="6" t="s">
        <v>2918</v>
      </c>
      <c r="J387" s="54"/>
      <c r="K387" s="58">
        <f t="shared" ref="K387:K450" si="6">IFERROR(DATEVALUE(MID(I387,16,11)),"")</f>
        <v>45321</v>
      </c>
      <c r="L387">
        <f>VLOOKUP(VALUE(B387),Sheet2!E:E,1,0)</f>
        <v>75738</v>
      </c>
      <c r="O387" s="51" t="str">
        <f>"Thanh toán ngày "&amp;TEXT(_xlfn.XLOOKUP(L387,Sheet2!E:E,Sheet2!A:A),"dd/mm/yyyy")&amp;" - Tổng số tiền "&amp;TEXT(_xlfn.XLOOKUP(_xlfn.XLOOKUP(L387,Sheet2!E:E,Sheet2!B:B),Sheet2!M:M,Sheet2!O:O),"#.###")</f>
        <v>Thanh toán ngày 30/01/2024 - Tổng số tiền 2.149.547</v>
      </c>
    </row>
    <row r="388" spans="1:15" ht="26.3" hidden="1" x14ac:dyDescent="0.3">
      <c r="A388" s="4"/>
      <c r="B388" s="5" t="s">
        <v>458</v>
      </c>
      <c r="C388" s="8">
        <v>45278</v>
      </c>
      <c r="D388" s="5" t="s">
        <v>11</v>
      </c>
      <c r="E388" s="5"/>
      <c r="F388" s="13">
        <v>1460500</v>
      </c>
      <c r="G388" s="13">
        <v>116840</v>
      </c>
      <c r="H388" s="13">
        <v>1577340</v>
      </c>
      <c r="I388" s="6" t="s">
        <v>2918</v>
      </c>
      <c r="J388" s="54"/>
      <c r="K388" s="58">
        <f t="shared" si="6"/>
        <v>45321</v>
      </c>
      <c r="L388">
        <f>VLOOKUP(VALUE(B388),Sheet2!E:E,1,0)</f>
        <v>75832</v>
      </c>
      <c r="O388" s="51" t="str">
        <f>"Thanh toán ngày "&amp;TEXT(_xlfn.XLOOKUP(L388,Sheet2!E:E,Sheet2!A:A),"dd/mm/yyyy")&amp;" - Tổng số tiền "&amp;TEXT(_xlfn.XLOOKUP(_xlfn.XLOOKUP(L388,Sheet2!E:E,Sheet2!B:B),Sheet2!M:M,Sheet2!O:O),"#.###")</f>
        <v>Thanh toán ngày 30/01/2024 - Tổng số tiền 2.149.547</v>
      </c>
    </row>
    <row r="389" spans="1:15" ht="26.3" hidden="1" x14ac:dyDescent="0.3">
      <c r="A389" s="4"/>
      <c r="B389" s="5" t="s">
        <v>459</v>
      </c>
      <c r="C389" s="8">
        <v>45278</v>
      </c>
      <c r="D389" s="5" t="s">
        <v>11</v>
      </c>
      <c r="E389" s="5"/>
      <c r="F389" s="13">
        <v>399810</v>
      </c>
      <c r="G389" s="13">
        <v>31985</v>
      </c>
      <c r="H389" s="13">
        <v>431795</v>
      </c>
      <c r="I389" s="6" t="s">
        <v>2918</v>
      </c>
      <c r="J389" s="54"/>
      <c r="K389" s="58">
        <f t="shared" si="6"/>
        <v>45321</v>
      </c>
      <c r="L389">
        <f>VLOOKUP(VALUE(B389),Sheet2!E:E,1,0)</f>
        <v>75817</v>
      </c>
      <c r="O389" s="51" t="str">
        <f>"Thanh toán ngày "&amp;TEXT(_xlfn.XLOOKUP(L389,Sheet2!E:E,Sheet2!A:A),"dd/mm/yyyy")&amp;" - Tổng số tiền "&amp;TEXT(_xlfn.XLOOKUP(_xlfn.XLOOKUP(L389,Sheet2!E:E,Sheet2!B:B),Sheet2!M:M,Sheet2!O:O),"#.###")</f>
        <v>Thanh toán ngày 30/01/2024 - Tổng số tiền 2.149.547</v>
      </c>
    </row>
    <row r="390" spans="1:15" ht="26.3" hidden="1" x14ac:dyDescent="0.3">
      <c r="A390" s="4"/>
      <c r="B390" s="5" t="s">
        <v>460</v>
      </c>
      <c r="C390" s="8">
        <v>45278</v>
      </c>
      <c r="D390" s="5" t="s">
        <v>11</v>
      </c>
      <c r="E390" s="5"/>
      <c r="F390" s="13">
        <v>1460500</v>
      </c>
      <c r="G390" s="13">
        <v>116840</v>
      </c>
      <c r="H390" s="13">
        <v>1577340</v>
      </c>
      <c r="I390" s="6" t="s">
        <v>2918</v>
      </c>
      <c r="J390" s="54"/>
      <c r="K390" s="58">
        <f t="shared" si="6"/>
        <v>45321</v>
      </c>
      <c r="L390">
        <f>VLOOKUP(VALUE(B390),Sheet2!E:E,1,0)</f>
        <v>75815</v>
      </c>
      <c r="O390" s="51" t="str">
        <f>"Thanh toán ngày "&amp;TEXT(_xlfn.XLOOKUP(L390,Sheet2!E:E,Sheet2!A:A),"dd/mm/yyyy")&amp;" - Tổng số tiền "&amp;TEXT(_xlfn.XLOOKUP(_xlfn.XLOOKUP(L390,Sheet2!E:E,Sheet2!B:B),Sheet2!M:M,Sheet2!O:O),"#.###")</f>
        <v>Thanh toán ngày 30/01/2024 - Tổng số tiền 2.149.547</v>
      </c>
    </row>
    <row r="391" spans="1:15" ht="26.3" hidden="1" x14ac:dyDescent="0.3">
      <c r="A391" s="4"/>
      <c r="B391" s="5" t="s">
        <v>457</v>
      </c>
      <c r="C391" s="8">
        <v>45281</v>
      </c>
      <c r="D391" s="5" t="s">
        <v>11</v>
      </c>
      <c r="E391" s="5"/>
      <c r="F391" s="13">
        <v>1466567</v>
      </c>
      <c r="G391" s="13">
        <v>117325</v>
      </c>
      <c r="H391" s="13">
        <v>1583892</v>
      </c>
      <c r="I391" s="6" t="s">
        <v>2918</v>
      </c>
      <c r="J391" s="54"/>
      <c r="K391" s="58">
        <f t="shared" si="6"/>
        <v>45321</v>
      </c>
      <c r="L391">
        <f>VLOOKUP(VALUE(B391),Sheet2!E:E,1,0)</f>
        <v>77038</v>
      </c>
      <c r="O391" s="51" t="str">
        <f>"Thanh toán ngày "&amp;TEXT(_xlfn.XLOOKUP(L391,Sheet2!E:E,Sheet2!A:A),"dd/mm/yyyy")&amp;" - Tổng số tiền "&amp;TEXT(_xlfn.XLOOKUP(_xlfn.XLOOKUP(L391,Sheet2!E:E,Sheet2!B:B),Sheet2!M:M,Sheet2!O:O),"#.###")</f>
        <v>Thanh toán ngày 30/01/2024 - Tổng số tiền 2.149.547</v>
      </c>
    </row>
    <row r="392" spans="1:15" ht="26.3" hidden="1" x14ac:dyDescent="0.3">
      <c r="A392" s="4"/>
      <c r="B392" s="5" t="s">
        <v>456</v>
      </c>
      <c r="C392" s="8">
        <v>45282</v>
      </c>
      <c r="D392" s="5" t="s">
        <v>11</v>
      </c>
      <c r="E392" s="5"/>
      <c r="F392" s="13">
        <v>1592408</v>
      </c>
      <c r="G392" s="13">
        <v>127393</v>
      </c>
      <c r="H392" s="13">
        <v>1719801</v>
      </c>
      <c r="I392" s="6" t="s">
        <v>2918</v>
      </c>
      <c r="J392" s="54"/>
      <c r="K392" s="58">
        <f t="shared" si="6"/>
        <v>45321</v>
      </c>
      <c r="L392">
        <f>VLOOKUP(VALUE(B392),Sheet2!E:E,1,0)</f>
        <v>77068</v>
      </c>
      <c r="O392" s="51" t="str">
        <f>"Thanh toán ngày "&amp;TEXT(_xlfn.XLOOKUP(L392,Sheet2!E:E,Sheet2!A:A),"dd/mm/yyyy")&amp;" - Tổng số tiền "&amp;TEXT(_xlfn.XLOOKUP(_xlfn.XLOOKUP(L392,Sheet2!E:E,Sheet2!B:B),Sheet2!M:M,Sheet2!O:O),"#.###")</f>
        <v>Thanh toán ngày 30/01/2024 - Tổng số tiền 2.149.547</v>
      </c>
    </row>
    <row r="393" spans="1:15" ht="26.3" hidden="1" x14ac:dyDescent="0.3">
      <c r="A393" s="4"/>
      <c r="B393" s="5" t="s">
        <v>454</v>
      </c>
      <c r="C393" s="8">
        <v>45283</v>
      </c>
      <c r="D393" s="5" t="s">
        <v>11</v>
      </c>
      <c r="E393" s="5"/>
      <c r="F393" s="13">
        <v>549918</v>
      </c>
      <c r="G393" s="13">
        <v>43993</v>
      </c>
      <c r="H393" s="13">
        <v>593911</v>
      </c>
      <c r="I393" s="6" t="s">
        <v>2918</v>
      </c>
      <c r="J393" s="54"/>
      <c r="K393" s="58">
        <f t="shared" si="6"/>
        <v>45321</v>
      </c>
      <c r="L393">
        <f>VLOOKUP(VALUE(B393),Sheet2!E:E,1,0)</f>
        <v>77362</v>
      </c>
      <c r="O393" s="51" t="str">
        <f>"Thanh toán ngày "&amp;TEXT(_xlfn.XLOOKUP(L393,Sheet2!E:E,Sheet2!A:A),"dd/mm/yyyy")&amp;" - Tổng số tiền "&amp;TEXT(_xlfn.XLOOKUP(_xlfn.XLOOKUP(L393,Sheet2!E:E,Sheet2!B:B),Sheet2!M:M,Sheet2!O:O),"#.###")</f>
        <v>Thanh toán ngày 30/01/2024 - Tổng số tiền 2.149.547</v>
      </c>
    </row>
    <row r="394" spans="1:15" ht="26.3" hidden="1" x14ac:dyDescent="0.3">
      <c r="A394" s="4"/>
      <c r="B394" s="5" t="s">
        <v>455</v>
      </c>
      <c r="C394" s="8">
        <v>45283</v>
      </c>
      <c r="D394" s="5" t="s">
        <v>11</v>
      </c>
      <c r="E394" s="5"/>
      <c r="F394" s="13">
        <v>1460500</v>
      </c>
      <c r="G394" s="13">
        <v>116840</v>
      </c>
      <c r="H394" s="13">
        <v>1577340</v>
      </c>
      <c r="I394" s="6" t="s">
        <v>2918</v>
      </c>
      <c r="J394" s="54"/>
      <c r="K394" s="58">
        <f t="shared" si="6"/>
        <v>45321</v>
      </c>
      <c r="L394">
        <f>VLOOKUP(VALUE(B394),Sheet2!E:E,1,0)</f>
        <v>77355</v>
      </c>
      <c r="O394" s="51" t="str">
        <f>"Thanh toán ngày "&amp;TEXT(_xlfn.XLOOKUP(L394,Sheet2!E:E,Sheet2!A:A),"dd/mm/yyyy")&amp;" - Tổng số tiền "&amp;TEXT(_xlfn.XLOOKUP(_xlfn.XLOOKUP(L394,Sheet2!E:E,Sheet2!B:B),Sheet2!M:M,Sheet2!O:O),"#.###")</f>
        <v>Thanh toán ngày 30/01/2024 - Tổng số tiền 2.149.547</v>
      </c>
    </row>
    <row r="395" spans="1:15" ht="26.3" hidden="1" x14ac:dyDescent="0.3">
      <c r="A395" s="4"/>
      <c r="B395" s="5" t="s">
        <v>451</v>
      </c>
      <c r="C395" s="8">
        <v>45285</v>
      </c>
      <c r="D395" s="5" t="s">
        <v>11</v>
      </c>
      <c r="E395" s="5"/>
      <c r="F395" s="13">
        <v>1511329</v>
      </c>
      <c r="G395" s="13">
        <v>120906</v>
      </c>
      <c r="H395" s="13">
        <v>1632235</v>
      </c>
      <c r="I395" s="6" t="s">
        <v>2918</v>
      </c>
      <c r="J395" s="54"/>
      <c r="K395" s="58">
        <f t="shared" si="6"/>
        <v>45321</v>
      </c>
      <c r="L395">
        <f>VLOOKUP(VALUE(B395),Sheet2!E:E,1,0)</f>
        <v>77392</v>
      </c>
      <c r="O395" s="51" t="str">
        <f>"Thanh toán ngày "&amp;TEXT(_xlfn.XLOOKUP(L395,Sheet2!E:E,Sheet2!A:A),"dd/mm/yyyy")&amp;" - Tổng số tiền "&amp;TEXT(_xlfn.XLOOKUP(_xlfn.XLOOKUP(L395,Sheet2!E:E,Sheet2!B:B),Sheet2!M:M,Sheet2!O:O),"#.###")</f>
        <v>Thanh toán ngày 30/01/2024 - Tổng số tiền 2.149.547</v>
      </c>
    </row>
    <row r="396" spans="1:15" ht="26.3" hidden="1" x14ac:dyDescent="0.3">
      <c r="A396" s="4"/>
      <c r="B396" s="5" t="s">
        <v>452</v>
      </c>
      <c r="C396" s="8">
        <v>45285</v>
      </c>
      <c r="D396" s="5" t="s">
        <v>11</v>
      </c>
      <c r="E396" s="5"/>
      <c r="F396" s="13">
        <v>1036700</v>
      </c>
      <c r="G396" s="13">
        <v>82936</v>
      </c>
      <c r="H396" s="13">
        <v>1119636</v>
      </c>
      <c r="I396" s="6" t="s">
        <v>2918</v>
      </c>
      <c r="J396" s="54"/>
      <c r="K396" s="58">
        <f t="shared" si="6"/>
        <v>45321</v>
      </c>
      <c r="L396">
        <f>VLOOKUP(VALUE(B396),Sheet2!E:E,1,0)</f>
        <v>77388</v>
      </c>
      <c r="O396" s="51" t="str">
        <f>"Thanh toán ngày "&amp;TEXT(_xlfn.XLOOKUP(L396,Sheet2!E:E,Sheet2!A:A),"dd/mm/yyyy")&amp;" - Tổng số tiền "&amp;TEXT(_xlfn.XLOOKUP(_xlfn.XLOOKUP(L396,Sheet2!E:E,Sheet2!B:B),Sheet2!M:M,Sheet2!O:O),"#.###")</f>
        <v>Thanh toán ngày 30/01/2024 - Tổng số tiền 2.149.547</v>
      </c>
    </row>
    <row r="397" spans="1:15" ht="26.3" hidden="1" x14ac:dyDescent="0.3">
      <c r="A397" s="4"/>
      <c r="B397" s="5" t="s">
        <v>453</v>
      </c>
      <c r="C397" s="8">
        <v>45285</v>
      </c>
      <c r="D397" s="5" t="s">
        <v>11</v>
      </c>
      <c r="E397" s="5"/>
      <c r="F397" s="13">
        <v>653604</v>
      </c>
      <c r="G397" s="13">
        <v>52288</v>
      </c>
      <c r="H397" s="13">
        <v>705892</v>
      </c>
      <c r="I397" s="6" t="s">
        <v>2918</v>
      </c>
      <c r="J397" s="54"/>
      <c r="K397" s="58">
        <f t="shared" si="6"/>
        <v>45321</v>
      </c>
      <c r="L397">
        <f>VLOOKUP(VALUE(B397),Sheet2!E:E,1,0)</f>
        <v>77374</v>
      </c>
      <c r="O397" s="51" t="str">
        <f>"Thanh toán ngày "&amp;TEXT(_xlfn.XLOOKUP(L397,Sheet2!E:E,Sheet2!A:A),"dd/mm/yyyy")&amp;" - Tổng số tiền "&amp;TEXT(_xlfn.XLOOKUP(_xlfn.XLOOKUP(L397,Sheet2!E:E,Sheet2!B:B),Sheet2!M:M,Sheet2!O:O),"#.###")</f>
        <v>Thanh toán ngày 30/01/2024 - Tổng số tiền 2.149.547</v>
      </c>
    </row>
    <row r="398" spans="1:15" ht="26.3" hidden="1" x14ac:dyDescent="0.3">
      <c r="A398" s="4"/>
      <c r="B398" s="5" t="s">
        <v>450</v>
      </c>
      <c r="C398" s="8">
        <v>45287</v>
      </c>
      <c r="D398" s="5" t="s">
        <v>11</v>
      </c>
      <c r="E398" s="5"/>
      <c r="F398" s="13">
        <v>319848</v>
      </c>
      <c r="G398" s="13">
        <v>25588</v>
      </c>
      <c r="H398" s="13">
        <v>345436</v>
      </c>
      <c r="I398" s="6" t="s">
        <v>2918</v>
      </c>
      <c r="J398" s="54"/>
      <c r="K398" s="58">
        <f t="shared" si="6"/>
        <v>45321</v>
      </c>
      <c r="L398">
        <f>VLOOKUP(VALUE(B398),Sheet2!E:E,1,0)</f>
        <v>77636</v>
      </c>
      <c r="O398" s="51" t="str">
        <f>"Thanh toán ngày "&amp;TEXT(_xlfn.XLOOKUP(L398,Sheet2!E:E,Sheet2!A:A),"dd/mm/yyyy")&amp;" - Tổng số tiền "&amp;TEXT(_xlfn.XLOOKUP(_xlfn.XLOOKUP(L398,Sheet2!E:E,Sheet2!B:B),Sheet2!M:M,Sheet2!O:O),"#.###")</f>
        <v>Thanh toán ngày 30/01/2024 - Tổng số tiền 2.149.547</v>
      </c>
    </row>
    <row r="399" spans="1:15" ht="26.3" hidden="1" x14ac:dyDescent="0.3">
      <c r="A399" s="4"/>
      <c r="B399" s="5" t="s">
        <v>448</v>
      </c>
      <c r="C399" s="8">
        <v>45289</v>
      </c>
      <c r="D399" s="5" t="s">
        <v>11</v>
      </c>
      <c r="E399" s="5"/>
      <c r="F399" s="13">
        <v>873748</v>
      </c>
      <c r="G399" s="13">
        <v>69900</v>
      </c>
      <c r="H399" s="13">
        <v>943648</v>
      </c>
      <c r="I399" s="6" t="s">
        <v>2918</v>
      </c>
      <c r="J399" s="54"/>
      <c r="K399" s="58">
        <f t="shared" si="6"/>
        <v>45321</v>
      </c>
      <c r="L399">
        <f>VLOOKUP(VALUE(B399),Sheet2!E:E,1,0)</f>
        <v>78719</v>
      </c>
      <c r="O399" s="51" t="str">
        <f>"Thanh toán ngày "&amp;TEXT(_xlfn.XLOOKUP(L399,Sheet2!E:E,Sheet2!A:A),"dd/mm/yyyy")&amp;" - Tổng số tiền "&amp;TEXT(_xlfn.XLOOKUP(_xlfn.XLOOKUP(L399,Sheet2!E:E,Sheet2!B:B),Sheet2!M:M,Sheet2!O:O),"#.###")</f>
        <v>Thanh toán ngày 30/01/2024 - Tổng số tiền 2.149.547</v>
      </c>
    </row>
    <row r="400" spans="1:15" ht="26.3" hidden="1" x14ac:dyDescent="0.3">
      <c r="A400" s="4"/>
      <c r="B400" s="5" t="s">
        <v>449</v>
      </c>
      <c r="C400" s="8">
        <v>45289</v>
      </c>
      <c r="D400" s="5" t="s">
        <v>11</v>
      </c>
      <c r="E400" s="5"/>
      <c r="F400" s="13">
        <v>2109045</v>
      </c>
      <c r="G400" s="13">
        <v>168724</v>
      </c>
      <c r="H400" s="13">
        <v>2277769</v>
      </c>
      <c r="I400" s="6" t="s">
        <v>2919</v>
      </c>
      <c r="J400" s="54"/>
      <c r="K400" s="58">
        <f t="shared" si="6"/>
        <v>45351</v>
      </c>
      <c r="L400">
        <f>VLOOKUP(VALUE(B400),Sheet2!E:E,1,0)</f>
        <v>78699</v>
      </c>
      <c r="O400" s="51" t="str">
        <f>"Thanh toán ngày "&amp;TEXT(_xlfn.XLOOKUP(L400,Sheet2!E:E,Sheet2!A:A),"dd/mm/yyyy")&amp;" - Tổng số tiền "&amp;TEXT(_xlfn.XLOOKUP(_xlfn.XLOOKUP(L400,Sheet2!E:E,Sheet2!B:B),Sheet2!M:M,Sheet2!O:O),"#.###")</f>
        <v>Thanh toán ngày 29/02/2024 - Tổng số tiền 2.149.547</v>
      </c>
    </row>
    <row r="401" spans="1:15" hidden="1" x14ac:dyDescent="0.3">
      <c r="A401" s="4"/>
      <c r="B401" s="5"/>
      <c r="C401" s="8">
        <v>45287</v>
      </c>
      <c r="D401" s="5" t="s">
        <v>1077</v>
      </c>
      <c r="E401" s="5" t="s">
        <v>1074</v>
      </c>
      <c r="F401" s="13"/>
      <c r="G401" s="13"/>
      <c r="H401" s="13">
        <v>-1235174</v>
      </c>
      <c r="I401" s="6" t="s">
        <v>2918</v>
      </c>
      <c r="J401" s="54"/>
      <c r="K401" s="58">
        <f t="shared" si="6"/>
        <v>45321</v>
      </c>
      <c r="L401" t="e">
        <f>VLOOKUP(VALUE(B401),Sheet2!E:E,1,0)</f>
        <v>#N/A</v>
      </c>
      <c r="O401" s="51" t="e">
        <f>"Thanh toán ngày "&amp;TEXT(_xlfn.XLOOKUP(L401,Sheet2!E:E,Sheet2!A:A),"dd/mm/yyyy")&amp;" - Tổng số tiền "&amp;TEXT(_xlfn.XLOOKUP(_xlfn.XLOOKUP(L401,Sheet2!E:E,Sheet2!B:B),Sheet2!M:M,Sheet2!O:O),"#.###")</f>
        <v>#N/A</v>
      </c>
    </row>
    <row r="402" spans="1:15" hidden="1" x14ac:dyDescent="0.3">
      <c r="A402" s="4"/>
      <c r="B402" s="5"/>
      <c r="C402" s="8">
        <v>45286</v>
      </c>
      <c r="D402" s="5" t="s">
        <v>1079</v>
      </c>
      <c r="E402" s="5" t="s">
        <v>1074</v>
      </c>
      <c r="F402" s="13"/>
      <c r="G402" s="13"/>
      <c r="H402" s="13">
        <v>-241746</v>
      </c>
      <c r="I402" s="6" t="s">
        <v>2918</v>
      </c>
      <c r="J402" s="54"/>
      <c r="K402" s="58">
        <f t="shared" si="6"/>
        <v>45321</v>
      </c>
      <c r="L402" t="e">
        <f>VLOOKUP(VALUE(B402),Sheet2!E:E,1,0)</f>
        <v>#N/A</v>
      </c>
      <c r="O402" s="51" t="e">
        <f>"Thanh toán ngày "&amp;TEXT(_xlfn.XLOOKUP(L402,Sheet2!E:E,Sheet2!A:A),"dd/mm/yyyy")&amp;" - Tổng số tiền "&amp;TEXT(_xlfn.XLOOKUP(_xlfn.XLOOKUP(L402,Sheet2!E:E,Sheet2!B:B),Sheet2!M:M,Sheet2!O:O),"#.###")</f>
        <v>#N/A</v>
      </c>
    </row>
    <row r="403" spans="1:15" hidden="1" x14ac:dyDescent="0.3">
      <c r="A403" s="4"/>
      <c r="B403" s="5"/>
      <c r="C403" s="8">
        <v>45286</v>
      </c>
      <c r="D403" s="5" t="s">
        <v>1081</v>
      </c>
      <c r="E403" s="5" t="s">
        <v>1074</v>
      </c>
      <c r="F403" s="13"/>
      <c r="G403" s="13"/>
      <c r="H403" s="13">
        <v>-394129</v>
      </c>
      <c r="I403" s="6" t="s">
        <v>2918</v>
      </c>
      <c r="J403" s="54"/>
      <c r="K403" s="58">
        <f t="shared" si="6"/>
        <v>45321</v>
      </c>
      <c r="L403" t="e">
        <f>VLOOKUP(VALUE(B403),Sheet2!E:E,1,0)</f>
        <v>#N/A</v>
      </c>
      <c r="O403" s="51" t="e">
        <f>"Thanh toán ngày "&amp;TEXT(_xlfn.XLOOKUP(L403,Sheet2!E:E,Sheet2!A:A),"dd/mm/yyyy")&amp;" - Tổng số tiền "&amp;TEXT(_xlfn.XLOOKUP(_xlfn.XLOOKUP(L403,Sheet2!E:E,Sheet2!B:B),Sheet2!M:M,Sheet2!O:O),"#.###")</f>
        <v>#N/A</v>
      </c>
    </row>
    <row r="404" spans="1:15" hidden="1" x14ac:dyDescent="0.3">
      <c r="A404" s="4"/>
      <c r="B404" s="5"/>
      <c r="C404" s="8">
        <v>45286</v>
      </c>
      <c r="D404" s="5" t="s">
        <v>1083</v>
      </c>
      <c r="E404" s="5" t="s">
        <v>1074</v>
      </c>
      <c r="F404" s="13"/>
      <c r="G404" s="13"/>
      <c r="H404" s="13">
        <v>-276281</v>
      </c>
      <c r="I404" s="6" t="s">
        <v>2918</v>
      </c>
      <c r="J404" s="54"/>
      <c r="K404" s="58">
        <f t="shared" si="6"/>
        <v>45321</v>
      </c>
      <c r="L404" t="e">
        <f>VLOOKUP(VALUE(B404),Sheet2!E:E,1,0)</f>
        <v>#N/A</v>
      </c>
      <c r="O404" s="51" t="e">
        <f>"Thanh toán ngày "&amp;TEXT(_xlfn.XLOOKUP(L404,Sheet2!E:E,Sheet2!A:A),"dd/mm/yyyy")&amp;" - Tổng số tiền "&amp;TEXT(_xlfn.XLOOKUP(_xlfn.XLOOKUP(L404,Sheet2!E:E,Sheet2!B:B),Sheet2!M:M,Sheet2!O:O),"#.###")</f>
        <v>#N/A</v>
      </c>
    </row>
    <row r="405" spans="1:15" hidden="1" x14ac:dyDescent="0.3">
      <c r="A405" s="4"/>
      <c r="B405" s="5"/>
      <c r="C405" s="8">
        <v>45286</v>
      </c>
      <c r="D405" s="5" t="s">
        <v>1085</v>
      </c>
      <c r="E405" s="5" t="s">
        <v>1074</v>
      </c>
      <c r="F405" s="13"/>
      <c r="G405" s="13"/>
      <c r="H405" s="13">
        <v>-552563</v>
      </c>
      <c r="I405" s="6" t="s">
        <v>2918</v>
      </c>
      <c r="J405" s="54"/>
      <c r="K405" s="58">
        <f t="shared" si="6"/>
        <v>45321</v>
      </c>
      <c r="L405" t="e">
        <f>VLOOKUP(VALUE(B405),Sheet2!E:E,1,0)</f>
        <v>#N/A</v>
      </c>
      <c r="O405" s="51" t="e">
        <f>"Thanh toán ngày "&amp;TEXT(_xlfn.XLOOKUP(L405,Sheet2!E:E,Sheet2!A:A),"dd/mm/yyyy")&amp;" - Tổng số tiền "&amp;TEXT(_xlfn.XLOOKUP(_xlfn.XLOOKUP(L405,Sheet2!E:E,Sheet2!B:B),Sheet2!M:M,Sheet2!O:O),"#.###")</f>
        <v>#N/A</v>
      </c>
    </row>
    <row r="406" spans="1:15" hidden="1" x14ac:dyDescent="0.3">
      <c r="A406" s="4"/>
      <c r="B406" s="5"/>
      <c r="C406" s="8">
        <v>45284</v>
      </c>
      <c r="D406" s="5" t="s">
        <v>1090</v>
      </c>
      <c r="E406" s="5" t="s">
        <v>1074</v>
      </c>
      <c r="F406" s="13"/>
      <c r="G406" s="13"/>
      <c r="H406" s="13">
        <v>-67632</v>
      </c>
      <c r="I406" s="6" t="s">
        <v>2918</v>
      </c>
      <c r="J406" s="54"/>
      <c r="K406" s="58">
        <f t="shared" si="6"/>
        <v>45321</v>
      </c>
      <c r="L406" t="e">
        <f>VLOOKUP(VALUE(B406),Sheet2!E:E,1,0)</f>
        <v>#N/A</v>
      </c>
      <c r="O406" s="51" t="e">
        <f>"Thanh toán ngày "&amp;TEXT(_xlfn.XLOOKUP(L406,Sheet2!E:E,Sheet2!A:A),"dd/mm/yyyy")&amp;" - Tổng số tiền "&amp;TEXT(_xlfn.XLOOKUP(_xlfn.XLOOKUP(L406,Sheet2!E:E,Sheet2!B:B),Sheet2!M:M,Sheet2!O:O),"#.###")</f>
        <v>#N/A</v>
      </c>
    </row>
    <row r="407" spans="1:15" hidden="1" x14ac:dyDescent="0.3">
      <c r="A407" s="4"/>
      <c r="B407" s="5"/>
      <c r="C407" s="8">
        <v>45279</v>
      </c>
      <c r="D407" s="5" t="s">
        <v>1096</v>
      </c>
      <c r="E407" s="5" t="s">
        <v>1074</v>
      </c>
      <c r="F407" s="13"/>
      <c r="G407" s="13"/>
      <c r="H407" s="13">
        <v>-274843</v>
      </c>
      <c r="I407" s="6" t="s">
        <v>2918</v>
      </c>
      <c r="J407" s="54"/>
      <c r="K407" s="58">
        <f t="shared" si="6"/>
        <v>45321</v>
      </c>
      <c r="L407" t="e">
        <f>VLOOKUP(VALUE(B407),Sheet2!E:E,1,0)</f>
        <v>#N/A</v>
      </c>
      <c r="O407" s="51" t="e">
        <f>"Thanh toán ngày "&amp;TEXT(_xlfn.XLOOKUP(L407,Sheet2!E:E,Sheet2!A:A),"dd/mm/yyyy")&amp;" - Tổng số tiền "&amp;TEXT(_xlfn.XLOOKUP(_xlfn.XLOOKUP(L407,Sheet2!E:E,Sheet2!B:B),Sheet2!M:M,Sheet2!O:O),"#.###")</f>
        <v>#N/A</v>
      </c>
    </row>
    <row r="408" spans="1:15" hidden="1" x14ac:dyDescent="0.3">
      <c r="A408" s="4"/>
      <c r="B408" s="5"/>
      <c r="C408" s="8">
        <v>45279</v>
      </c>
      <c r="D408" s="5" t="s">
        <v>1098</v>
      </c>
      <c r="E408" s="5" t="s">
        <v>1074</v>
      </c>
      <c r="F408" s="13"/>
      <c r="G408" s="13"/>
      <c r="H408" s="13">
        <v>-1628657</v>
      </c>
      <c r="I408" s="6" t="s">
        <v>2918</v>
      </c>
      <c r="J408" s="54"/>
      <c r="K408" s="58">
        <f t="shared" si="6"/>
        <v>45321</v>
      </c>
      <c r="L408" t="e">
        <f>VLOOKUP(VALUE(B408),Sheet2!E:E,1,0)</f>
        <v>#N/A</v>
      </c>
      <c r="O408" s="51" t="e">
        <f>"Thanh toán ngày "&amp;TEXT(_xlfn.XLOOKUP(L408,Sheet2!E:E,Sheet2!A:A),"dd/mm/yyyy")&amp;" - Tổng số tiền "&amp;TEXT(_xlfn.XLOOKUP(_xlfn.XLOOKUP(L408,Sheet2!E:E,Sheet2!B:B),Sheet2!M:M,Sheet2!O:O),"#.###")</f>
        <v>#N/A</v>
      </c>
    </row>
    <row r="409" spans="1:15" hidden="1" x14ac:dyDescent="0.3">
      <c r="A409" s="4"/>
      <c r="B409" s="5"/>
      <c r="C409" s="8">
        <v>45275</v>
      </c>
      <c r="D409" s="5" t="s">
        <v>1106</v>
      </c>
      <c r="E409" s="5" t="s">
        <v>1074</v>
      </c>
      <c r="F409" s="13"/>
      <c r="G409" s="13"/>
      <c r="H409" s="13">
        <v>-276281</v>
      </c>
      <c r="I409" s="6" t="s">
        <v>2918</v>
      </c>
      <c r="J409" s="54"/>
      <c r="K409" s="58">
        <f t="shared" si="6"/>
        <v>45321</v>
      </c>
      <c r="L409" t="e">
        <f>VLOOKUP(VALUE(B409),Sheet2!E:E,1,0)</f>
        <v>#N/A</v>
      </c>
      <c r="O409" s="51" t="e">
        <f>"Thanh toán ngày "&amp;TEXT(_xlfn.XLOOKUP(L409,Sheet2!E:E,Sheet2!A:A),"dd/mm/yyyy")&amp;" - Tổng số tiền "&amp;TEXT(_xlfn.XLOOKUP(_xlfn.XLOOKUP(L409,Sheet2!E:E,Sheet2!B:B),Sheet2!M:M,Sheet2!O:O),"#.###")</f>
        <v>#N/A</v>
      </c>
    </row>
    <row r="410" spans="1:15" hidden="1" x14ac:dyDescent="0.3">
      <c r="A410" s="4"/>
      <c r="B410" s="5"/>
      <c r="C410" s="8">
        <v>45275</v>
      </c>
      <c r="D410" s="5" t="s">
        <v>1108</v>
      </c>
      <c r="E410" s="5" t="s">
        <v>1074</v>
      </c>
      <c r="F410" s="13"/>
      <c r="G410" s="13"/>
      <c r="H410" s="13">
        <v>-488860</v>
      </c>
      <c r="I410" s="6" t="s">
        <v>2918</v>
      </c>
      <c r="J410" s="54"/>
      <c r="K410" s="58">
        <f t="shared" si="6"/>
        <v>45321</v>
      </c>
      <c r="L410" t="e">
        <f>VLOOKUP(VALUE(B410),Sheet2!E:E,1,0)</f>
        <v>#N/A</v>
      </c>
      <c r="O410" s="51" t="e">
        <f>"Thanh toán ngày "&amp;TEXT(_xlfn.XLOOKUP(L410,Sheet2!E:E,Sheet2!A:A),"dd/mm/yyyy")&amp;" - Tổng số tiền "&amp;TEXT(_xlfn.XLOOKUP(_xlfn.XLOOKUP(L410,Sheet2!E:E,Sheet2!B:B),Sheet2!M:M,Sheet2!O:O),"#.###")</f>
        <v>#N/A</v>
      </c>
    </row>
    <row r="411" spans="1:15" hidden="1" x14ac:dyDescent="0.3">
      <c r="A411" s="4"/>
      <c r="B411" s="5"/>
      <c r="C411" s="8">
        <v>45271</v>
      </c>
      <c r="D411" s="5" t="s">
        <v>1115</v>
      </c>
      <c r="E411" s="5" t="s">
        <v>1074</v>
      </c>
      <c r="F411" s="13"/>
      <c r="G411" s="13"/>
      <c r="H411" s="13">
        <v>-120534</v>
      </c>
      <c r="I411" s="6" t="s">
        <v>2918</v>
      </c>
      <c r="J411" s="54"/>
      <c r="K411" s="58">
        <f t="shared" si="6"/>
        <v>45321</v>
      </c>
      <c r="L411" t="e">
        <f>VLOOKUP(VALUE(B411),Sheet2!E:E,1,0)</f>
        <v>#N/A</v>
      </c>
      <c r="O411" s="51" t="e">
        <f>"Thanh toán ngày "&amp;TEXT(_xlfn.XLOOKUP(L411,Sheet2!E:E,Sheet2!A:A),"dd/mm/yyyy")&amp;" - Tổng số tiền "&amp;TEXT(_xlfn.XLOOKUP(_xlfn.XLOOKUP(L411,Sheet2!E:E,Sheet2!B:B),Sheet2!M:M,Sheet2!O:O),"#.###")</f>
        <v>#N/A</v>
      </c>
    </row>
    <row r="412" spans="1:15" hidden="1" x14ac:dyDescent="0.3">
      <c r="A412" s="4"/>
      <c r="B412" s="5"/>
      <c r="C412" s="8">
        <v>45271</v>
      </c>
      <c r="D412" s="5" t="s">
        <v>1117</v>
      </c>
      <c r="E412" s="5" t="s">
        <v>1074</v>
      </c>
      <c r="F412" s="13"/>
      <c r="G412" s="13"/>
      <c r="H412" s="13">
        <v>-241746</v>
      </c>
      <c r="I412" s="6" t="s">
        <v>2918</v>
      </c>
      <c r="J412" s="54"/>
      <c r="K412" s="58">
        <f t="shared" si="6"/>
        <v>45321</v>
      </c>
      <c r="L412" t="e">
        <f>VLOOKUP(VALUE(B412),Sheet2!E:E,1,0)</f>
        <v>#N/A</v>
      </c>
      <c r="O412" s="51" t="e">
        <f>"Thanh toán ngày "&amp;TEXT(_xlfn.XLOOKUP(L412,Sheet2!E:E,Sheet2!A:A),"dd/mm/yyyy")&amp;" - Tổng số tiền "&amp;TEXT(_xlfn.XLOOKUP(_xlfn.XLOOKUP(L412,Sheet2!E:E,Sheet2!B:B),Sheet2!M:M,Sheet2!O:O),"#.###")</f>
        <v>#N/A</v>
      </c>
    </row>
    <row r="413" spans="1:15" hidden="1" x14ac:dyDescent="0.3">
      <c r="A413" s="4"/>
      <c r="B413" s="5"/>
      <c r="C413" s="8">
        <v>45271</v>
      </c>
      <c r="D413" s="5" t="s">
        <v>1119</v>
      </c>
      <c r="E413" s="5" t="s">
        <v>1074</v>
      </c>
      <c r="F413" s="13"/>
      <c r="G413" s="13"/>
      <c r="H413" s="13">
        <v>-362281</v>
      </c>
      <c r="I413" s="6" t="s">
        <v>2918</v>
      </c>
      <c r="J413" s="54"/>
      <c r="K413" s="58">
        <f t="shared" si="6"/>
        <v>45321</v>
      </c>
      <c r="L413" t="e">
        <f>VLOOKUP(VALUE(B413),Sheet2!E:E,1,0)</f>
        <v>#N/A</v>
      </c>
      <c r="O413" s="51" t="e">
        <f>"Thanh toán ngày "&amp;TEXT(_xlfn.XLOOKUP(L413,Sheet2!E:E,Sheet2!A:A),"dd/mm/yyyy")&amp;" - Tổng số tiền "&amp;TEXT(_xlfn.XLOOKUP(_xlfn.XLOOKUP(L413,Sheet2!E:E,Sheet2!B:B),Sheet2!M:M,Sheet2!O:O),"#.###")</f>
        <v>#N/A</v>
      </c>
    </row>
    <row r="414" spans="1:15" hidden="1" x14ac:dyDescent="0.3">
      <c r="A414" s="4"/>
      <c r="B414" s="5"/>
      <c r="C414" s="8">
        <v>45268</v>
      </c>
      <c r="D414" s="5" t="s">
        <v>1122</v>
      </c>
      <c r="E414" s="5" t="s">
        <v>1074</v>
      </c>
      <c r="F414" s="13"/>
      <c r="G414" s="13"/>
      <c r="H414" s="13">
        <v>-483492</v>
      </c>
      <c r="I414" s="6" t="s">
        <v>2918</v>
      </c>
      <c r="J414" s="54"/>
      <c r="K414" s="58">
        <f t="shared" si="6"/>
        <v>45321</v>
      </c>
      <c r="L414" t="e">
        <f>VLOOKUP(VALUE(B414),Sheet2!E:E,1,0)</f>
        <v>#N/A</v>
      </c>
      <c r="O414" s="51" t="e">
        <f>"Thanh toán ngày "&amp;TEXT(_xlfn.XLOOKUP(L414,Sheet2!E:E,Sheet2!A:A),"dd/mm/yyyy")&amp;" - Tổng số tiền "&amp;TEXT(_xlfn.XLOOKUP(_xlfn.XLOOKUP(L414,Sheet2!E:E,Sheet2!B:B),Sheet2!M:M,Sheet2!O:O),"#.###")</f>
        <v>#N/A</v>
      </c>
    </row>
    <row r="415" spans="1:15" hidden="1" x14ac:dyDescent="0.3">
      <c r="A415" s="4"/>
      <c r="B415" s="5"/>
      <c r="C415" s="8">
        <v>45266</v>
      </c>
      <c r="D415" s="5" t="s">
        <v>1126</v>
      </c>
      <c r="E415" s="5" t="s">
        <v>1074</v>
      </c>
      <c r="F415" s="13"/>
      <c r="G415" s="13"/>
      <c r="H415" s="13">
        <v>-234835</v>
      </c>
      <c r="I415" s="6" t="s">
        <v>2918</v>
      </c>
      <c r="J415" s="54"/>
      <c r="K415" s="58">
        <f t="shared" si="6"/>
        <v>45321</v>
      </c>
      <c r="L415" t="e">
        <f>VLOOKUP(VALUE(B415),Sheet2!E:E,1,0)</f>
        <v>#N/A</v>
      </c>
      <c r="O415" s="51" t="e">
        <f>"Thanh toán ngày "&amp;TEXT(_xlfn.XLOOKUP(L415,Sheet2!E:E,Sheet2!A:A),"dd/mm/yyyy")&amp;" - Tổng số tiền "&amp;TEXT(_xlfn.XLOOKUP(_xlfn.XLOOKUP(L415,Sheet2!E:E,Sheet2!B:B),Sheet2!M:M,Sheet2!O:O),"#.###")</f>
        <v>#N/A</v>
      </c>
    </row>
    <row r="416" spans="1:15" hidden="1" x14ac:dyDescent="0.3">
      <c r="A416" s="4"/>
      <c r="B416" s="5"/>
      <c r="C416" s="8">
        <v>45266</v>
      </c>
      <c r="D416" s="5" t="s">
        <v>1128</v>
      </c>
      <c r="E416" s="5" t="s">
        <v>1074</v>
      </c>
      <c r="F416" s="13"/>
      <c r="G416" s="13"/>
      <c r="H416" s="13">
        <v>-434255</v>
      </c>
      <c r="I416" s="6" t="s">
        <v>2918</v>
      </c>
      <c r="J416" s="54"/>
      <c r="K416" s="58">
        <f t="shared" si="6"/>
        <v>45321</v>
      </c>
      <c r="L416" t="e">
        <f>VLOOKUP(VALUE(B416),Sheet2!E:E,1,0)</f>
        <v>#N/A</v>
      </c>
      <c r="O416" s="51" t="e">
        <f>"Thanh toán ngày "&amp;TEXT(_xlfn.XLOOKUP(L416,Sheet2!E:E,Sheet2!A:A),"dd/mm/yyyy")&amp;" - Tổng số tiền "&amp;TEXT(_xlfn.XLOOKUP(_xlfn.XLOOKUP(L416,Sheet2!E:E,Sheet2!B:B),Sheet2!M:M,Sheet2!O:O),"#.###")</f>
        <v>#N/A</v>
      </c>
    </row>
    <row r="417" spans="1:15" ht="26.3" hidden="1" x14ac:dyDescent="0.3">
      <c r="A417" s="4"/>
      <c r="B417" s="5" t="s">
        <v>1515</v>
      </c>
      <c r="C417" s="8">
        <v>45652</v>
      </c>
      <c r="D417" s="5" t="s">
        <v>11</v>
      </c>
      <c r="E417" s="5"/>
      <c r="F417" s="13">
        <v>660880</v>
      </c>
      <c r="G417" s="13">
        <v>52870</v>
      </c>
      <c r="H417" s="13">
        <v>713750</v>
      </c>
      <c r="I417" s="6" t="s">
        <v>3001</v>
      </c>
      <c r="J417" s="54"/>
      <c r="K417" s="58">
        <f t="shared" si="6"/>
        <v>45680</v>
      </c>
      <c r="L417">
        <f>VLOOKUP(VALUE(B417),Sheet2!E:E,1,0)</f>
        <v>74339</v>
      </c>
      <c r="O417" s="51" t="str">
        <f>"Thanh toán ngày "&amp;TEXT(_xlfn.XLOOKUP(L417,Sheet2!E:E,Sheet2!A:A),"dd/mm/yyyy")&amp;" - Tổng số tiền "&amp;TEXT(_xlfn.XLOOKUP(_xlfn.XLOOKUP(L417,Sheet2!E:E,Sheet2!B:B),Sheet2!M:M,Sheet2!O:O),"#.###")</f>
        <v>Thanh toán ngày 23/01/2025 - Tổng số tiền 1.770.259</v>
      </c>
    </row>
    <row r="418" spans="1:15" ht="26.3" hidden="1" x14ac:dyDescent="0.3">
      <c r="A418" s="4"/>
      <c r="B418" s="5" t="s">
        <v>1518</v>
      </c>
      <c r="C418" s="8">
        <v>45650</v>
      </c>
      <c r="D418" s="5" t="s">
        <v>11</v>
      </c>
      <c r="E418" s="5"/>
      <c r="F418" s="13">
        <v>699664</v>
      </c>
      <c r="G418" s="13">
        <v>55973</v>
      </c>
      <c r="H418" s="13">
        <v>755637</v>
      </c>
      <c r="I418" s="6" t="s">
        <v>3001</v>
      </c>
      <c r="J418" s="54"/>
      <c r="K418" s="58">
        <f t="shared" si="6"/>
        <v>45680</v>
      </c>
      <c r="L418">
        <f>VLOOKUP(VALUE(B418),Sheet2!E:E,1,0)</f>
        <v>73328</v>
      </c>
      <c r="O418" s="51" t="str">
        <f>"Thanh toán ngày "&amp;TEXT(_xlfn.XLOOKUP(L418,Sheet2!E:E,Sheet2!A:A),"dd/mm/yyyy")&amp;" - Tổng số tiền "&amp;TEXT(_xlfn.XLOOKUP(_xlfn.XLOOKUP(L418,Sheet2!E:E,Sheet2!B:B),Sheet2!M:M,Sheet2!O:O),"#.###")</f>
        <v>Thanh toán ngày 23/01/2025 - Tổng số tiền 1.770.259</v>
      </c>
    </row>
    <row r="419" spans="1:15" ht="26.3" hidden="1" x14ac:dyDescent="0.3">
      <c r="A419" s="4"/>
      <c r="B419" s="5" t="s">
        <v>1520</v>
      </c>
      <c r="C419" s="8">
        <v>45636</v>
      </c>
      <c r="D419" s="5" t="s">
        <v>11</v>
      </c>
      <c r="E419" s="5"/>
      <c r="F419" s="13">
        <v>599712</v>
      </c>
      <c r="G419" s="13">
        <v>47977</v>
      </c>
      <c r="H419" s="13">
        <v>647689</v>
      </c>
      <c r="I419" s="6" t="s">
        <v>3001</v>
      </c>
      <c r="J419" s="54"/>
      <c r="K419" s="58">
        <f t="shared" si="6"/>
        <v>45680</v>
      </c>
      <c r="L419">
        <f>VLOOKUP(VALUE(B419),Sheet2!E:E,1,0)</f>
        <v>70320</v>
      </c>
      <c r="O419" s="51" t="str">
        <f>"Thanh toán ngày "&amp;TEXT(_xlfn.XLOOKUP(L419,Sheet2!E:E,Sheet2!A:A),"dd/mm/yyyy")&amp;" - Tổng số tiền "&amp;TEXT(_xlfn.XLOOKUP(_xlfn.XLOOKUP(L419,Sheet2!E:E,Sheet2!B:B),Sheet2!M:M,Sheet2!O:O),"#.###")</f>
        <v>Thanh toán ngày 23/01/2025 - Tổng số tiền 1.770.259</v>
      </c>
    </row>
    <row r="420" spans="1:15" ht="26.3" hidden="1" x14ac:dyDescent="0.3">
      <c r="A420" s="4"/>
      <c r="B420" s="5" t="s">
        <v>2973</v>
      </c>
      <c r="C420" s="8">
        <v>45622</v>
      </c>
      <c r="D420" s="5" t="s">
        <v>11</v>
      </c>
      <c r="E420" s="5"/>
      <c r="F420" s="13">
        <v>330440</v>
      </c>
      <c r="G420" s="13">
        <v>26435</v>
      </c>
      <c r="H420" s="13">
        <v>356875</v>
      </c>
      <c r="I420" s="6" t="s">
        <v>2999</v>
      </c>
      <c r="J420" s="54"/>
      <c r="K420" s="58">
        <f t="shared" si="6"/>
        <v>45656</v>
      </c>
      <c r="L420">
        <f>VLOOKUP(VALUE(B420),Sheet2!E:E,1,0)</f>
        <v>67100</v>
      </c>
      <c r="O420" s="51" t="str">
        <f>"Thanh toán ngày "&amp;TEXT(_xlfn.XLOOKUP(L420,Sheet2!E:E,Sheet2!A:A),"dd/mm/yyyy")&amp;" - Tổng số tiền "&amp;TEXT(_xlfn.XLOOKUP(_xlfn.XLOOKUP(L420,Sheet2!E:E,Sheet2!B:B),Sheet2!M:M,Sheet2!O:O),"#.###")</f>
        <v>Thanh toán ngày 30/12/2024 - Tổng số tiền 2.329.431</v>
      </c>
    </row>
    <row r="421" spans="1:15" ht="26.3" hidden="1" x14ac:dyDescent="0.3">
      <c r="A421" s="4"/>
      <c r="B421" s="5" t="s">
        <v>1509</v>
      </c>
      <c r="C421" s="8">
        <v>45617</v>
      </c>
      <c r="D421" s="5" t="s">
        <v>11</v>
      </c>
      <c r="E421" s="5"/>
      <c r="F421" s="13">
        <v>499760</v>
      </c>
      <c r="G421" s="13">
        <v>39981</v>
      </c>
      <c r="H421" s="13">
        <v>539741</v>
      </c>
      <c r="I421" s="6" t="s">
        <v>2999</v>
      </c>
      <c r="J421" s="54"/>
      <c r="K421" s="58">
        <f t="shared" si="6"/>
        <v>45656</v>
      </c>
      <c r="L421">
        <f>VLOOKUP(VALUE(B421),Sheet2!E:E,1,0)</f>
        <v>65537</v>
      </c>
      <c r="O421" s="51" t="str">
        <f>"Thanh toán ngày "&amp;TEXT(_xlfn.XLOOKUP(L421,Sheet2!E:E,Sheet2!A:A),"dd/mm/yyyy")&amp;" - Tổng số tiền "&amp;TEXT(_xlfn.XLOOKUP(_xlfn.XLOOKUP(L421,Sheet2!E:E,Sheet2!B:B),Sheet2!M:M,Sheet2!O:O),"#.###")</f>
        <v>Thanh toán ngày 30/12/2024 - Tổng số tiền 2.329.431</v>
      </c>
    </row>
    <row r="422" spans="1:15" ht="26.3" hidden="1" x14ac:dyDescent="0.3">
      <c r="A422" s="4"/>
      <c r="B422" s="5" t="s">
        <v>1511</v>
      </c>
      <c r="C422" s="8">
        <v>45615</v>
      </c>
      <c r="D422" s="5" t="s">
        <v>11</v>
      </c>
      <c r="E422" s="5"/>
      <c r="F422" s="13">
        <v>996240</v>
      </c>
      <c r="G422" s="13">
        <v>79699</v>
      </c>
      <c r="H422" s="13">
        <v>1075939</v>
      </c>
      <c r="I422" s="6" t="s">
        <v>2999</v>
      </c>
      <c r="J422" s="54"/>
      <c r="K422" s="58">
        <f t="shared" si="6"/>
        <v>45656</v>
      </c>
      <c r="L422">
        <f>VLOOKUP(VALUE(B422),Sheet2!E:E,1,0)</f>
        <v>65302</v>
      </c>
      <c r="O422" s="51" t="str">
        <f>"Thanh toán ngày "&amp;TEXT(_xlfn.XLOOKUP(L422,Sheet2!E:E,Sheet2!A:A),"dd/mm/yyyy")&amp;" - Tổng số tiền "&amp;TEXT(_xlfn.XLOOKUP(_xlfn.XLOOKUP(L422,Sheet2!E:E,Sheet2!B:B),Sheet2!M:M,Sheet2!O:O),"#.###")</f>
        <v>Thanh toán ngày 30/12/2024 - Tổng số tiền 2.329.431</v>
      </c>
    </row>
    <row r="423" spans="1:15" ht="26.3" hidden="1" x14ac:dyDescent="0.3">
      <c r="A423" s="4"/>
      <c r="B423" s="5" t="s">
        <v>2972</v>
      </c>
      <c r="C423" s="8">
        <v>45602</v>
      </c>
      <c r="D423" s="5" t="s">
        <v>11</v>
      </c>
      <c r="E423" s="5"/>
      <c r="F423" s="13">
        <v>630296</v>
      </c>
      <c r="G423" s="13">
        <v>50424</v>
      </c>
      <c r="H423" s="13">
        <v>680720</v>
      </c>
      <c r="I423" s="6" t="s">
        <v>2999</v>
      </c>
      <c r="J423" s="54"/>
      <c r="K423" s="58">
        <f t="shared" si="6"/>
        <v>45656</v>
      </c>
      <c r="L423">
        <f>VLOOKUP(VALUE(B423),Sheet2!E:E,1,0)</f>
        <v>62364</v>
      </c>
      <c r="O423" s="51" t="str">
        <f>"Thanh toán ngày "&amp;TEXT(_xlfn.XLOOKUP(L423,Sheet2!E:E,Sheet2!A:A),"dd/mm/yyyy")&amp;" - Tổng số tiền "&amp;TEXT(_xlfn.XLOOKUP(_xlfn.XLOOKUP(L423,Sheet2!E:E,Sheet2!B:B),Sheet2!M:M,Sheet2!O:O),"#.###")</f>
        <v>Thanh toán ngày 30/12/2024 - Tổng số tiền 2.329.431</v>
      </c>
    </row>
    <row r="424" spans="1:15" ht="26.3" hidden="1" x14ac:dyDescent="0.3">
      <c r="A424" s="4"/>
      <c r="B424" s="5" t="s">
        <v>1493</v>
      </c>
      <c r="C424" s="8">
        <v>45589</v>
      </c>
      <c r="D424" s="5" t="s">
        <v>11</v>
      </c>
      <c r="E424" s="5"/>
      <c r="F424" s="13">
        <v>1321760</v>
      </c>
      <c r="G424" s="13">
        <v>105741</v>
      </c>
      <c r="H424" s="13">
        <v>1427501</v>
      </c>
      <c r="I424" s="6" t="s">
        <v>2997</v>
      </c>
      <c r="J424" s="54"/>
      <c r="K424" s="58">
        <f t="shared" si="6"/>
        <v>45625</v>
      </c>
      <c r="L424">
        <f>VLOOKUP(VALUE(B424),Sheet2!E:E,1,0)</f>
        <v>59805</v>
      </c>
      <c r="O424" s="51" t="str">
        <f>"Thanh toán ngày "&amp;TEXT(_xlfn.XLOOKUP(L424,Sheet2!E:E,Sheet2!A:A),"dd/mm/yyyy")&amp;" - Tổng số tiền "&amp;TEXT(_xlfn.XLOOKUP(_xlfn.XLOOKUP(L424,Sheet2!E:E,Sheet2!B:B),Sheet2!M:M,Sheet2!O:O),"#.###")</f>
        <v>Thanh toán ngày 29/11/2024 - Tổng số tiền 5.156.715</v>
      </c>
    </row>
    <row r="425" spans="1:15" ht="26.3" hidden="1" x14ac:dyDescent="0.3">
      <c r="A425" s="4"/>
      <c r="B425" s="5" t="s">
        <v>2971</v>
      </c>
      <c r="C425" s="8">
        <v>45586</v>
      </c>
      <c r="D425" s="5" t="s">
        <v>11</v>
      </c>
      <c r="E425" s="5"/>
      <c r="F425" s="13">
        <v>830200</v>
      </c>
      <c r="G425" s="13">
        <v>66416</v>
      </c>
      <c r="H425" s="13">
        <v>896616</v>
      </c>
      <c r="I425" s="6" t="s">
        <v>2997</v>
      </c>
      <c r="J425" s="54"/>
      <c r="K425" s="58">
        <f t="shared" si="6"/>
        <v>45625</v>
      </c>
      <c r="L425">
        <f>VLOOKUP(VALUE(B425),Sheet2!E:E,1,0)</f>
        <v>58956</v>
      </c>
      <c r="O425" s="51" t="str">
        <f>"Thanh toán ngày "&amp;TEXT(_xlfn.XLOOKUP(L425,Sheet2!E:E,Sheet2!A:A),"dd/mm/yyyy")&amp;" - Tổng số tiền "&amp;TEXT(_xlfn.XLOOKUP(_xlfn.XLOOKUP(L425,Sheet2!E:E,Sheet2!B:B),Sheet2!M:M,Sheet2!O:O),"#.###")</f>
        <v>Thanh toán ngày 29/11/2024 - Tổng số tiền 5.156.715</v>
      </c>
    </row>
    <row r="426" spans="1:15" ht="26.3" hidden="1" x14ac:dyDescent="0.3">
      <c r="A426" s="4"/>
      <c r="B426" s="5" t="s">
        <v>1498</v>
      </c>
      <c r="C426" s="8">
        <v>45574</v>
      </c>
      <c r="D426" s="5" t="s">
        <v>11</v>
      </c>
      <c r="E426" s="5"/>
      <c r="F426" s="13">
        <v>962376</v>
      </c>
      <c r="G426" s="13">
        <v>76990</v>
      </c>
      <c r="H426" s="13">
        <v>1039366</v>
      </c>
      <c r="I426" s="6" t="s">
        <v>2997</v>
      </c>
      <c r="J426" s="54"/>
      <c r="K426" s="58">
        <f t="shared" si="6"/>
        <v>45625</v>
      </c>
      <c r="L426">
        <f>VLOOKUP(VALUE(B426),Sheet2!E:E,1,0)</f>
        <v>55666</v>
      </c>
      <c r="O426" s="51" t="str">
        <f>"Thanh toán ngày "&amp;TEXT(_xlfn.XLOOKUP(L426,Sheet2!E:E,Sheet2!A:A),"dd/mm/yyyy")&amp;" - Tổng số tiền "&amp;TEXT(_xlfn.XLOOKUP(_xlfn.XLOOKUP(L426,Sheet2!E:E,Sheet2!B:B),Sheet2!M:M,Sheet2!O:O),"#.###")</f>
        <v>Thanh toán ngày 29/11/2024 - Tổng số tiền 5.156.715</v>
      </c>
    </row>
    <row r="427" spans="1:15" ht="26.3" hidden="1" x14ac:dyDescent="0.3">
      <c r="A427" s="4"/>
      <c r="B427" s="5" t="s">
        <v>1500</v>
      </c>
      <c r="C427" s="8">
        <v>45570</v>
      </c>
      <c r="D427" s="5" t="s">
        <v>11</v>
      </c>
      <c r="E427" s="5"/>
      <c r="F427" s="13">
        <v>830200</v>
      </c>
      <c r="G427" s="13">
        <v>66416</v>
      </c>
      <c r="H427" s="13">
        <v>896616</v>
      </c>
      <c r="I427" s="6" t="s">
        <v>2997</v>
      </c>
      <c r="J427" s="54"/>
      <c r="K427" s="58">
        <f t="shared" si="6"/>
        <v>45625</v>
      </c>
      <c r="L427">
        <f>VLOOKUP(VALUE(B427),Sheet2!E:E,1,0)</f>
        <v>55093</v>
      </c>
      <c r="O427" s="51" t="str">
        <f>"Thanh toán ngày "&amp;TEXT(_xlfn.XLOOKUP(L427,Sheet2!E:E,Sheet2!A:A),"dd/mm/yyyy")&amp;" - Tổng số tiền "&amp;TEXT(_xlfn.XLOOKUP(_xlfn.XLOOKUP(L427,Sheet2!E:E,Sheet2!B:B),Sheet2!M:M,Sheet2!O:O),"#.###")</f>
        <v>Thanh toán ngày 29/11/2024 - Tổng số tiền 5.156.715</v>
      </c>
    </row>
    <row r="428" spans="1:15" ht="26.3" hidden="1" x14ac:dyDescent="0.3">
      <c r="A428" s="4"/>
      <c r="B428" s="5" t="s">
        <v>1502</v>
      </c>
      <c r="C428" s="8">
        <v>45569</v>
      </c>
      <c r="D428" s="5" t="s">
        <v>11</v>
      </c>
      <c r="E428" s="5"/>
      <c r="F428" s="13">
        <v>830200</v>
      </c>
      <c r="G428" s="13">
        <v>66416</v>
      </c>
      <c r="H428" s="13">
        <v>896616</v>
      </c>
      <c r="I428" s="6" t="s">
        <v>2997</v>
      </c>
      <c r="J428" s="54"/>
      <c r="K428" s="58">
        <f t="shared" si="6"/>
        <v>45625</v>
      </c>
      <c r="L428">
        <f>VLOOKUP(VALUE(B428),Sheet2!E:E,1,0)</f>
        <v>54891</v>
      </c>
      <c r="O428" s="51" t="str">
        <f>"Thanh toán ngày "&amp;TEXT(_xlfn.XLOOKUP(L428,Sheet2!E:E,Sheet2!A:A),"dd/mm/yyyy")&amp;" - Tổng số tiền "&amp;TEXT(_xlfn.XLOOKUP(_xlfn.XLOOKUP(L428,Sheet2!E:E,Sheet2!B:B),Sheet2!M:M,Sheet2!O:O),"#.###")</f>
        <v>Thanh toán ngày 29/11/2024 - Tổng số tiền 5.156.715</v>
      </c>
    </row>
    <row r="429" spans="1:15" ht="26.3" hidden="1" x14ac:dyDescent="0.3">
      <c r="A429" s="4"/>
      <c r="B429" s="5" t="s">
        <v>1476</v>
      </c>
      <c r="C429" s="8">
        <v>45561</v>
      </c>
      <c r="D429" s="5" t="s">
        <v>11</v>
      </c>
      <c r="E429" s="5"/>
      <c r="F429" s="13">
        <v>1162280</v>
      </c>
      <c r="G429" s="13">
        <v>92982</v>
      </c>
      <c r="H429" s="13">
        <v>1255262</v>
      </c>
      <c r="I429" s="7" t="s">
        <v>2996</v>
      </c>
      <c r="J429" s="54"/>
      <c r="K429" s="58">
        <f t="shared" si="6"/>
        <v>45595</v>
      </c>
      <c r="L429">
        <f>VLOOKUP(VALUE(B429),Sheet2!E:E,1,0)</f>
        <v>52721</v>
      </c>
      <c r="O429" s="51" t="str">
        <f>"Thanh toán ngày "&amp;TEXT(_xlfn.XLOOKUP(L429,Sheet2!E:E,Sheet2!A:A),"dd/mm/yyyy")&amp;" - Tổng số tiền "&amp;TEXT(_xlfn.XLOOKUP(_xlfn.XLOOKUP(L429,Sheet2!E:E,Sheet2!B:B),Sheet2!M:M,Sheet2!O:O),"#.###")</f>
        <v>Thanh toán ngày 30/10/2024 - Tổng số tiền 5.196.831</v>
      </c>
    </row>
    <row r="430" spans="1:15" ht="26.3" hidden="1" x14ac:dyDescent="0.3">
      <c r="A430" s="4"/>
      <c r="B430" s="5" t="s">
        <v>1479</v>
      </c>
      <c r="C430" s="8">
        <v>45561</v>
      </c>
      <c r="D430" s="5" t="s">
        <v>11</v>
      </c>
      <c r="E430" s="5"/>
      <c r="F430" s="13">
        <v>399808</v>
      </c>
      <c r="G430" s="13">
        <v>31985</v>
      </c>
      <c r="H430" s="13">
        <v>431793</v>
      </c>
      <c r="I430" s="7" t="s">
        <v>2996</v>
      </c>
      <c r="J430" s="54"/>
      <c r="K430" s="58">
        <f t="shared" si="6"/>
        <v>45595</v>
      </c>
      <c r="L430">
        <f>VLOOKUP(VALUE(B430),Sheet2!E:E,1,0)</f>
        <v>52713</v>
      </c>
      <c r="O430" s="51" t="str">
        <f>"Thanh toán ngày "&amp;TEXT(_xlfn.XLOOKUP(L430,Sheet2!E:E,Sheet2!A:A),"dd/mm/yyyy")&amp;" - Tổng số tiền "&amp;TEXT(_xlfn.XLOOKUP(_xlfn.XLOOKUP(L430,Sheet2!E:E,Sheet2!B:B),Sheet2!M:M,Sheet2!O:O),"#.###")</f>
        <v>Thanh toán ngày 30/10/2024 - Tổng số tiền 5.196.831</v>
      </c>
    </row>
    <row r="431" spans="1:15" ht="26.3" hidden="1" x14ac:dyDescent="0.3">
      <c r="A431" s="4"/>
      <c r="B431" s="5" t="s">
        <v>2970</v>
      </c>
      <c r="C431" s="8">
        <v>45554</v>
      </c>
      <c r="D431" s="5" t="s">
        <v>11</v>
      </c>
      <c r="E431" s="5"/>
      <c r="F431" s="13">
        <v>599712</v>
      </c>
      <c r="G431" s="13">
        <v>47977</v>
      </c>
      <c r="H431" s="13">
        <v>647689</v>
      </c>
      <c r="I431" s="7" t="s">
        <v>2996</v>
      </c>
      <c r="J431" s="54"/>
      <c r="K431" s="58">
        <f t="shared" si="6"/>
        <v>45595</v>
      </c>
      <c r="L431">
        <f>VLOOKUP(VALUE(B431),Sheet2!E:E,1,0)</f>
        <v>51440</v>
      </c>
      <c r="O431" s="51" t="str">
        <f>"Thanh toán ngày "&amp;TEXT(_xlfn.XLOOKUP(L431,Sheet2!E:E,Sheet2!A:A),"dd/mm/yyyy")&amp;" - Tổng số tiền "&amp;TEXT(_xlfn.XLOOKUP(_xlfn.XLOOKUP(L431,Sheet2!E:E,Sheet2!B:B),Sheet2!M:M,Sheet2!O:O),"#.###")</f>
        <v>Thanh toán ngày 30/10/2024 - Tổng số tiền 5.196.831</v>
      </c>
    </row>
    <row r="432" spans="1:15" ht="26.3" hidden="1" x14ac:dyDescent="0.3">
      <c r="A432" s="4"/>
      <c r="B432" s="5" t="s">
        <v>1483</v>
      </c>
      <c r="C432" s="8">
        <v>45549</v>
      </c>
      <c r="D432" s="5" t="s">
        <v>11</v>
      </c>
      <c r="E432" s="5"/>
      <c r="F432" s="13">
        <v>1160640</v>
      </c>
      <c r="G432" s="13">
        <v>92851</v>
      </c>
      <c r="H432" s="13">
        <v>1253491</v>
      </c>
      <c r="I432" s="7" t="s">
        <v>2996</v>
      </c>
      <c r="J432" s="54"/>
      <c r="K432" s="58">
        <f t="shared" si="6"/>
        <v>45595</v>
      </c>
      <c r="L432">
        <f>VLOOKUP(VALUE(B432),Sheet2!E:E,1,0)</f>
        <v>49886</v>
      </c>
      <c r="O432" s="51" t="str">
        <f>"Thanh toán ngày "&amp;TEXT(_xlfn.XLOOKUP(L432,Sheet2!E:E,Sheet2!A:A),"dd/mm/yyyy")&amp;" - Tổng số tiền "&amp;TEXT(_xlfn.XLOOKUP(_xlfn.XLOOKUP(L432,Sheet2!E:E,Sheet2!B:B),Sheet2!M:M,Sheet2!O:O),"#.###")</f>
        <v>Thanh toán ngày 30/10/2024 - Tổng số tiền 5.196.831</v>
      </c>
    </row>
    <row r="433" spans="1:15" ht="26.3" hidden="1" x14ac:dyDescent="0.3">
      <c r="A433" s="4"/>
      <c r="B433" s="5" t="s">
        <v>1489</v>
      </c>
      <c r="C433" s="8">
        <v>45542</v>
      </c>
      <c r="D433" s="5" t="s">
        <v>11</v>
      </c>
      <c r="E433" s="5"/>
      <c r="F433" s="13">
        <v>1360544</v>
      </c>
      <c r="G433" s="13">
        <v>108844</v>
      </c>
      <c r="H433" s="13">
        <v>1469388</v>
      </c>
      <c r="I433" s="7" t="s">
        <v>2996</v>
      </c>
      <c r="J433" s="54"/>
      <c r="K433" s="58">
        <f t="shared" si="6"/>
        <v>45595</v>
      </c>
      <c r="L433">
        <f>VLOOKUP(VALUE(B433),Sheet2!E:E,1,0)</f>
        <v>47282</v>
      </c>
      <c r="O433" s="51" t="str">
        <f>"Thanh toán ngày "&amp;TEXT(_xlfn.XLOOKUP(L433,Sheet2!E:E,Sheet2!A:A),"dd/mm/yyyy")&amp;" - Tổng số tiền "&amp;TEXT(_xlfn.XLOOKUP(_xlfn.XLOOKUP(L433,Sheet2!E:E,Sheet2!B:B),Sheet2!M:M,Sheet2!O:O),"#.###")</f>
        <v>Thanh toán ngày 30/10/2024 - Tổng số tiền 5.196.831</v>
      </c>
    </row>
    <row r="434" spans="1:15" ht="26.3" hidden="1" x14ac:dyDescent="0.3">
      <c r="A434" s="4"/>
      <c r="B434" s="5" t="s">
        <v>2968</v>
      </c>
      <c r="C434" s="8">
        <v>45541</v>
      </c>
      <c r="D434" s="5" t="s">
        <v>11</v>
      </c>
      <c r="E434" s="5"/>
      <c r="F434" s="13">
        <v>528704</v>
      </c>
      <c r="G434" s="13">
        <v>42296</v>
      </c>
      <c r="H434" s="13">
        <v>571000</v>
      </c>
      <c r="I434" s="7" t="s">
        <v>2996</v>
      </c>
      <c r="J434" s="54"/>
      <c r="K434" s="58">
        <f t="shared" si="6"/>
        <v>45595</v>
      </c>
      <c r="L434">
        <f>VLOOKUP(VALUE(B434),Sheet2!E:E,1,0)</f>
        <v>47253</v>
      </c>
      <c r="O434" s="51" t="str">
        <f>"Thanh toán ngày "&amp;TEXT(_xlfn.XLOOKUP(L434,Sheet2!E:E,Sheet2!A:A),"dd/mm/yyyy")&amp;" - Tổng số tiền "&amp;TEXT(_xlfn.XLOOKUP(_xlfn.XLOOKUP(L434,Sheet2!E:E,Sheet2!B:B),Sheet2!M:M,Sheet2!O:O),"#.###")</f>
        <v>Thanh toán ngày 30/10/2024 - Tổng số tiền 5.196.831</v>
      </c>
    </row>
    <row r="435" spans="1:15" ht="26.3" hidden="1" x14ac:dyDescent="0.3">
      <c r="A435" s="4"/>
      <c r="B435" s="5" t="s">
        <v>1458</v>
      </c>
      <c r="C435" s="8">
        <v>45532</v>
      </c>
      <c r="D435" s="5" t="s">
        <v>11</v>
      </c>
      <c r="E435" s="5"/>
      <c r="F435" s="13">
        <v>930152</v>
      </c>
      <c r="G435" s="13">
        <v>74412</v>
      </c>
      <c r="H435" s="13">
        <v>1004564</v>
      </c>
      <c r="I435" s="6" t="s">
        <v>2995</v>
      </c>
      <c r="J435" s="54"/>
      <c r="K435" s="58">
        <f t="shared" si="6"/>
        <v>45566</v>
      </c>
      <c r="L435">
        <f>VLOOKUP(VALUE(B435),Sheet2!E:E,1,0)</f>
        <v>45310</v>
      </c>
      <c r="O435" s="51" t="str">
        <f>"Thanh toán ngày "&amp;TEXT(_xlfn.XLOOKUP(L435,Sheet2!E:E,Sheet2!A:A),"dd/mm/yyyy")&amp;" - Tổng số tiền "&amp;TEXT(_xlfn.XLOOKUP(_xlfn.XLOOKUP(L435,Sheet2!E:E,Sheet2!B:B),Sheet2!M:M,Sheet2!O:O),"#.###")</f>
        <v>Thanh toán ngày 01/10/2024 - Tổng số tiền 7.134.583</v>
      </c>
    </row>
    <row r="436" spans="1:15" ht="26.3" hidden="1" x14ac:dyDescent="0.3">
      <c r="A436" s="4"/>
      <c r="B436" s="5" t="s">
        <v>2967</v>
      </c>
      <c r="C436" s="8">
        <v>45532</v>
      </c>
      <c r="D436" s="5" t="s">
        <v>11</v>
      </c>
      <c r="E436" s="5"/>
      <c r="F436" s="13">
        <v>830200</v>
      </c>
      <c r="G436" s="13">
        <v>66416</v>
      </c>
      <c r="H436" s="13">
        <v>896616</v>
      </c>
      <c r="I436" s="6" t="s">
        <v>2995</v>
      </c>
      <c r="J436" s="54"/>
      <c r="K436" s="58">
        <f t="shared" si="6"/>
        <v>45566</v>
      </c>
      <c r="L436">
        <f>VLOOKUP(VALUE(B436),Sheet2!E:E,1,0)</f>
        <v>45280</v>
      </c>
      <c r="O436" s="51" t="str">
        <f>"Thanh toán ngày "&amp;TEXT(_xlfn.XLOOKUP(L436,Sheet2!E:E,Sheet2!A:A),"dd/mm/yyyy")&amp;" - Tổng số tiền "&amp;TEXT(_xlfn.XLOOKUP(_xlfn.XLOOKUP(L436,Sheet2!E:E,Sheet2!B:B),Sheet2!M:M,Sheet2!O:O),"#.###")</f>
        <v>Thanh toán ngày 01/10/2024 - Tổng số tiền 7.134.583</v>
      </c>
    </row>
    <row r="437" spans="1:15" ht="26.3" hidden="1" x14ac:dyDescent="0.3">
      <c r="A437" s="4"/>
      <c r="B437" s="5" t="s">
        <v>1460</v>
      </c>
      <c r="C437" s="8">
        <v>45526</v>
      </c>
      <c r="D437" s="5" t="s">
        <v>11</v>
      </c>
      <c r="E437" s="5"/>
      <c r="F437" s="13">
        <v>299856</v>
      </c>
      <c r="G437" s="13">
        <v>23988</v>
      </c>
      <c r="H437" s="13">
        <v>323844</v>
      </c>
      <c r="I437" s="6" t="s">
        <v>2995</v>
      </c>
      <c r="J437" s="54"/>
      <c r="K437" s="58">
        <f t="shared" si="6"/>
        <v>45566</v>
      </c>
      <c r="L437">
        <f>VLOOKUP(VALUE(B437),Sheet2!E:E,1,0)</f>
        <v>44448</v>
      </c>
      <c r="O437" s="51" t="str">
        <f>"Thanh toán ngày "&amp;TEXT(_xlfn.XLOOKUP(L437,Sheet2!E:E,Sheet2!A:A),"dd/mm/yyyy")&amp;" - Tổng số tiền "&amp;TEXT(_xlfn.XLOOKUP(_xlfn.XLOOKUP(L437,Sheet2!E:E,Sheet2!B:B),Sheet2!M:M,Sheet2!O:O),"#.###")</f>
        <v>Thanh toán ngày 01/10/2024 - Tổng số tiền 7.134.583</v>
      </c>
    </row>
    <row r="438" spans="1:15" ht="26.3" hidden="1" x14ac:dyDescent="0.3">
      <c r="A438" s="4"/>
      <c r="B438" s="5" t="s">
        <v>1462</v>
      </c>
      <c r="C438" s="8">
        <v>45520</v>
      </c>
      <c r="D438" s="5" t="s">
        <v>11</v>
      </c>
      <c r="E438" s="5"/>
      <c r="F438" s="13">
        <v>1160640</v>
      </c>
      <c r="G438" s="13">
        <v>92851</v>
      </c>
      <c r="H438" s="13">
        <v>1253491</v>
      </c>
      <c r="I438" s="6" t="s">
        <v>2995</v>
      </c>
      <c r="J438" s="54"/>
      <c r="K438" s="58">
        <f t="shared" si="6"/>
        <v>45566</v>
      </c>
      <c r="L438">
        <f>VLOOKUP(VALUE(B438),Sheet2!E:E,1,0)</f>
        <v>42750</v>
      </c>
      <c r="O438" s="51" t="str">
        <f>"Thanh toán ngày "&amp;TEXT(_xlfn.XLOOKUP(L438,Sheet2!E:E,Sheet2!A:A),"dd/mm/yyyy")&amp;" - Tổng số tiền "&amp;TEXT(_xlfn.XLOOKUP(_xlfn.XLOOKUP(L438,Sheet2!E:E,Sheet2!B:B),Sheet2!M:M,Sheet2!O:O),"#.###")</f>
        <v>Thanh toán ngày 01/10/2024 - Tổng số tiền 7.134.583</v>
      </c>
    </row>
    <row r="439" spans="1:15" ht="26.3" hidden="1" x14ac:dyDescent="0.3">
      <c r="A439" s="4"/>
      <c r="B439" s="5" t="s">
        <v>1464</v>
      </c>
      <c r="C439" s="8">
        <v>45518</v>
      </c>
      <c r="D439" s="5" t="s">
        <v>11</v>
      </c>
      <c r="E439" s="5"/>
      <c r="F439" s="13">
        <v>960736</v>
      </c>
      <c r="G439" s="13">
        <v>76859</v>
      </c>
      <c r="H439" s="13">
        <v>1037595</v>
      </c>
      <c r="I439" s="6" t="s">
        <v>2995</v>
      </c>
      <c r="J439" s="54"/>
      <c r="K439" s="58">
        <f t="shared" si="6"/>
        <v>45566</v>
      </c>
      <c r="L439">
        <f>VLOOKUP(VALUE(B439),Sheet2!E:E,1,0)</f>
        <v>41615</v>
      </c>
      <c r="O439" s="51" t="str">
        <f>"Thanh toán ngày "&amp;TEXT(_xlfn.XLOOKUP(L439,Sheet2!E:E,Sheet2!A:A),"dd/mm/yyyy")&amp;" - Tổng số tiền "&amp;TEXT(_xlfn.XLOOKUP(_xlfn.XLOOKUP(L439,Sheet2!E:E,Sheet2!B:B),Sheet2!M:M,Sheet2!O:O),"#.###")</f>
        <v>Thanh toán ngày 01/10/2024 - Tổng số tiền 7.134.583</v>
      </c>
    </row>
    <row r="440" spans="1:15" ht="26.3" hidden="1" x14ac:dyDescent="0.3">
      <c r="A440" s="4"/>
      <c r="B440" s="5" t="s">
        <v>1472</v>
      </c>
      <c r="C440" s="8">
        <v>45510</v>
      </c>
      <c r="D440" s="5" t="s">
        <v>11</v>
      </c>
      <c r="E440" s="5"/>
      <c r="F440" s="13">
        <v>930152</v>
      </c>
      <c r="G440" s="13">
        <v>74412</v>
      </c>
      <c r="H440" s="13">
        <v>1004564</v>
      </c>
      <c r="I440" s="6" t="s">
        <v>2995</v>
      </c>
      <c r="J440" s="54"/>
      <c r="K440" s="58">
        <f t="shared" si="6"/>
        <v>45566</v>
      </c>
      <c r="L440">
        <f>VLOOKUP(VALUE(B440),Sheet2!E:E,1,0)</f>
        <v>39949</v>
      </c>
      <c r="O440" s="51" t="str">
        <f>"Thanh toán ngày "&amp;TEXT(_xlfn.XLOOKUP(L440,Sheet2!E:E,Sheet2!A:A),"dd/mm/yyyy")&amp;" - Tổng số tiền "&amp;TEXT(_xlfn.XLOOKUP(_xlfn.XLOOKUP(L440,Sheet2!E:E,Sheet2!B:B),Sheet2!M:M,Sheet2!O:O),"#.###")</f>
        <v>Thanh toán ngày 01/10/2024 - Tổng số tiền 7.134.583</v>
      </c>
    </row>
    <row r="441" spans="1:15" ht="26.3" hidden="1" x14ac:dyDescent="0.3">
      <c r="A441" s="4"/>
      <c r="B441" s="5" t="s">
        <v>1470</v>
      </c>
      <c r="C441" s="8">
        <v>45510</v>
      </c>
      <c r="D441" s="5" t="s">
        <v>11</v>
      </c>
      <c r="E441" s="5"/>
      <c r="F441" s="13">
        <v>299856</v>
      </c>
      <c r="G441" s="13">
        <v>23988</v>
      </c>
      <c r="H441" s="13">
        <v>323844</v>
      </c>
      <c r="I441" s="6" t="s">
        <v>2995</v>
      </c>
      <c r="J441" s="54"/>
      <c r="K441" s="58">
        <f t="shared" si="6"/>
        <v>45566</v>
      </c>
      <c r="L441">
        <f>VLOOKUP(VALUE(B441),Sheet2!E:E,1,0)</f>
        <v>39948</v>
      </c>
      <c r="O441" s="51" t="str">
        <f>"Thanh toán ngày "&amp;TEXT(_xlfn.XLOOKUP(L441,Sheet2!E:E,Sheet2!A:A),"dd/mm/yyyy")&amp;" - Tổng số tiền "&amp;TEXT(_xlfn.XLOOKUP(_xlfn.XLOOKUP(L441,Sheet2!E:E,Sheet2!B:B),Sheet2!M:M,Sheet2!O:O),"#.###")</f>
        <v>Thanh toán ngày 01/10/2024 - Tổng số tiền 7.134.583</v>
      </c>
    </row>
    <row r="442" spans="1:15" ht="26.3" hidden="1" x14ac:dyDescent="0.3">
      <c r="A442" s="4"/>
      <c r="B442" s="5" t="s">
        <v>1474</v>
      </c>
      <c r="C442" s="8">
        <v>45507</v>
      </c>
      <c r="D442" s="5" t="s">
        <v>11</v>
      </c>
      <c r="E442" s="5"/>
      <c r="F442" s="13">
        <v>1660400</v>
      </c>
      <c r="G442" s="13">
        <v>132832</v>
      </c>
      <c r="H442" s="13">
        <v>1793232</v>
      </c>
      <c r="I442" s="6" t="s">
        <v>2995</v>
      </c>
      <c r="J442" s="54"/>
      <c r="K442" s="58">
        <f t="shared" si="6"/>
        <v>45566</v>
      </c>
      <c r="L442">
        <f>VLOOKUP(VALUE(B442),Sheet2!E:E,1,0)</f>
        <v>39819</v>
      </c>
      <c r="O442" s="51" t="str">
        <f>"Thanh toán ngày "&amp;TEXT(_xlfn.XLOOKUP(L442,Sheet2!E:E,Sheet2!A:A),"dd/mm/yyyy")&amp;" - Tổng số tiền "&amp;TEXT(_xlfn.XLOOKUP(_xlfn.XLOOKUP(L442,Sheet2!E:E,Sheet2!B:B),Sheet2!M:M,Sheet2!O:O),"#.###")</f>
        <v>Thanh toán ngày 01/10/2024 - Tổng số tiền 7.134.583</v>
      </c>
    </row>
    <row r="443" spans="1:15" ht="26.3" hidden="1" x14ac:dyDescent="0.3">
      <c r="A443" s="4"/>
      <c r="B443" s="5" t="s">
        <v>1425</v>
      </c>
      <c r="C443" s="8">
        <v>45500</v>
      </c>
      <c r="D443" s="5" t="s">
        <v>11</v>
      </c>
      <c r="E443" s="5"/>
      <c r="F443" s="13">
        <v>1160640</v>
      </c>
      <c r="G443" s="13">
        <v>92851</v>
      </c>
      <c r="H443" s="13">
        <v>1253491</v>
      </c>
      <c r="I443" s="6" t="s">
        <v>2994</v>
      </c>
      <c r="J443" s="54"/>
      <c r="K443" s="58">
        <f t="shared" si="6"/>
        <v>45534</v>
      </c>
      <c r="L443">
        <f>VLOOKUP(VALUE(B443),Sheet2!E:E,1,0)</f>
        <v>38464</v>
      </c>
      <c r="O443" s="51" t="str">
        <f>"Thanh toán ngày "&amp;TEXT(_xlfn.XLOOKUP(L443,Sheet2!E:E,Sheet2!A:A),"dd/mm/yyyy")&amp;" - Tổng số tiền "&amp;TEXT(_xlfn.XLOOKUP(_xlfn.XLOOKUP(L443,Sheet2!E:E,Sheet2!B:B),Sheet2!M:M,Sheet2!O:O),"#.###")</f>
        <v>Thanh toán ngày 30/08/2024 - Tổng số tiền 8.019.200</v>
      </c>
    </row>
    <row r="444" spans="1:15" ht="26.3" hidden="1" x14ac:dyDescent="0.3">
      <c r="A444" s="4"/>
      <c r="B444" s="5" t="s">
        <v>1427</v>
      </c>
      <c r="C444" s="8">
        <v>45498</v>
      </c>
      <c r="D444" s="5" t="s">
        <v>11</v>
      </c>
      <c r="E444" s="5"/>
      <c r="F444" s="13">
        <v>660880</v>
      </c>
      <c r="G444" s="13">
        <v>52870</v>
      </c>
      <c r="H444" s="13">
        <v>713750</v>
      </c>
      <c r="I444" s="6" t="s">
        <v>2994</v>
      </c>
      <c r="J444" s="54"/>
      <c r="K444" s="58">
        <f t="shared" si="6"/>
        <v>45534</v>
      </c>
      <c r="L444">
        <f>VLOOKUP(VALUE(B444),Sheet2!E:E,1,0)</f>
        <v>37268</v>
      </c>
      <c r="O444" s="51" t="str">
        <f>"Thanh toán ngày "&amp;TEXT(_xlfn.XLOOKUP(L444,Sheet2!E:E,Sheet2!A:A),"dd/mm/yyyy")&amp;" - Tổng số tiền "&amp;TEXT(_xlfn.XLOOKUP(_xlfn.XLOOKUP(L444,Sheet2!E:E,Sheet2!B:B),Sheet2!M:M,Sheet2!O:O),"#.###")</f>
        <v>Thanh toán ngày 30/08/2024 - Tổng số tiền 8.019.200</v>
      </c>
    </row>
    <row r="445" spans="1:15" ht="26.3" hidden="1" x14ac:dyDescent="0.3">
      <c r="A445" s="4"/>
      <c r="B445" s="5" t="s">
        <v>1429</v>
      </c>
      <c r="C445" s="8">
        <v>45496</v>
      </c>
      <c r="D445" s="5" t="s">
        <v>11</v>
      </c>
      <c r="E445" s="5"/>
      <c r="F445" s="13">
        <v>498120</v>
      </c>
      <c r="G445" s="13">
        <v>39850</v>
      </c>
      <c r="H445" s="13">
        <v>537970</v>
      </c>
      <c r="I445" s="6" t="s">
        <v>2994</v>
      </c>
      <c r="J445" s="54"/>
      <c r="K445" s="58">
        <f t="shared" si="6"/>
        <v>45534</v>
      </c>
      <c r="L445">
        <f>VLOOKUP(VALUE(B445),Sheet2!E:E,1,0)</f>
        <v>36967</v>
      </c>
      <c r="O445" s="51" t="str">
        <f>"Thanh toán ngày "&amp;TEXT(_xlfn.XLOOKUP(L445,Sheet2!E:E,Sheet2!A:A),"dd/mm/yyyy")&amp;" - Tổng số tiền "&amp;TEXT(_xlfn.XLOOKUP(_xlfn.XLOOKUP(L445,Sheet2!E:E,Sheet2!B:B),Sheet2!M:M,Sheet2!O:O),"#.###")</f>
        <v>Thanh toán ngày 30/08/2024 - Tổng số tiền 8.019.200</v>
      </c>
    </row>
    <row r="446" spans="1:15" ht="26.3" hidden="1" x14ac:dyDescent="0.3">
      <c r="A446" s="4"/>
      <c r="B446" s="5" t="s">
        <v>1431</v>
      </c>
      <c r="C446" s="8">
        <v>45496</v>
      </c>
      <c r="D446" s="5" t="s">
        <v>11</v>
      </c>
      <c r="E446" s="5"/>
      <c r="F446" s="13">
        <v>991320</v>
      </c>
      <c r="G446" s="13">
        <v>79306</v>
      </c>
      <c r="H446" s="13">
        <v>1070626</v>
      </c>
      <c r="I446" s="6" t="s">
        <v>2994</v>
      </c>
      <c r="J446" s="54"/>
      <c r="K446" s="58">
        <f t="shared" si="6"/>
        <v>45534</v>
      </c>
      <c r="L446">
        <f>VLOOKUP(VALUE(B446),Sheet2!E:E,1,0)</f>
        <v>36966</v>
      </c>
      <c r="O446" s="51" t="str">
        <f>"Thanh toán ngày "&amp;TEXT(_xlfn.XLOOKUP(L446,Sheet2!E:E,Sheet2!A:A),"dd/mm/yyyy")&amp;" - Tổng số tiền "&amp;TEXT(_xlfn.XLOOKUP(_xlfn.XLOOKUP(L446,Sheet2!E:E,Sheet2!B:B),Sheet2!M:M,Sheet2!O:O),"#.###")</f>
        <v>Thanh toán ngày 30/08/2024 - Tổng số tiền 8.019.200</v>
      </c>
    </row>
    <row r="447" spans="1:15" ht="26.3" hidden="1" x14ac:dyDescent="0.3">
      <c r="A447" s="4"/>
      <c r="B447" s="5" t="s">
        <v>1433</v>
      </c>
      <c r="C447" s="8">
        <v>45491</v>
      </c>
      <c r="D447" s="5" t="s">
        <v>11</v>
      </c>
      <c r="E447" s="5"/>
      <c r="F447" s="13">
        <v>660880</v>
      </c>
      <c r="G447" s="13">
        <v>52870</v>
      </c>
      <c r="H447" s="13">
        <v>713750</v>
      </c>
      <c r="I447" s="6" t="s">
        <v>2994</v>
      </c>
      <c r="J447" s="54"/>
      <c r="K447" s="58">
        <f t="shared" si="6"/>
        <v>45534</v>
      </c>
      <c r="L447">
        <f>VLOOKUP(VALUE(B447),Sheet2!E:E,1,0)</f>
        <v>36336</v>
      </c>
      <c r="O447" s="51" t="str">
        <f>"Thanh toán ngày "&amp;TEXT(_xlfn.XLOOKUP(L447,Sheet2!E:E,Sheet2!A:A),"dd/mm/yyyy")&amp;" - Tổng số tiền "&amp;TEXT(_xlfn.XLOOKUP(_xlfn.XLOOKUP(L447,Sheet2!E:E,Sheet2!B:B),Sheet2!M:M,Sheet2!O:O),"#.###")</f>
        <v>Thanh toán ngày 30/08/2024 - Tổng số tiền 8.019.200</v>
      </c>
    </row>
    <row r="448" spans="1:15" ht="26.3" hidden="1" x14ac:dyDescent="0.3">
      <c r="A448" s="4"/>
      <c r="B448" s="5" t="s">
        <v>1439</v>
      </c>
      <c r="C448" s="8">
        <v>45485</v>
      </c>
      <c r="D448" s="5" t="s">
        <v>11</v>
      </c>
      <c r="E448" s="5"/>
      <c r="F448" s="13">
        <v>660880</v>
      </c>
      <c r="G448" s="13">
        <v>52870</v>
      </c>
      <c r="H448" s="13">
        <v>713750</v>
      </c>
      <c r="I448" s="6" t="s">
        <v>2994</v>
      </c>
      <c r="J448" s="54"/>
      <c r="K448" s="58">
        <f t="shared" si="6"/>
        <v>45534</v>
      </c>
      <c r="L448">
        <f>VLOOKUP(VALUE(B448),Sheet2!E:E,1,0)</f>
        <v>35083</v>
      </c>
      <c r="O448" s="51" t="str">
        <f>"Thanh toán ngày "&amp;TEXT(_xlfn.XLOOKUP(L448,Sheet2!E:E,Sheet2!A:A),"dd/mm/yyyy")&amp;" - Tổng số tiền "&amp;TEXT(_xlfn.XLOOKUP(_xlfn.XLOOKUP(L448,Sheet2!E:E,Sheet2!B:B),Sheet2!M:M,Sheet2!O:O),"#.###")</f>
        <v>Thanh toán ngày 30/08/2024 - Tổng số tiền 8.019.200</v>
      </c>
    </row>
    <row r="449" spans="1:15" ht="26.3" hidden="1" x14ac:dyDescent="0.3">
      <c r="A449" s="4"/>
      <c r="B449" s="5" t="s">
        <v>1443</v>
      </c>
      <c r="C449" s="8">
        <v>45484</v>
      </c>
      <c r="D449" s="5" t="s">
        <v>11</v>
      </c>
      <c r="E449" s="5"/>
      <c r="F449" s="13">
        <v>1160640</v>
      </c>
      <c r="G449" s="13">
        <v>92851</v>
      </c>
      <c r="H449" s="13">
        <v>1253491</v>
      </c>
      <c r="I449" s="6" t="s">
        <v>2994</v>
      </c>
      <c r="J449" s="54"/>
      <c r="K449" s="58">
        <f t="shared" si="6"/>
        <v>45534</v>
      </c>
      <c r="L449">
        <f>VLOOKUP(VALUE(B449),Sheet2!E:E,1,0)</f>
        <v>34414</v>
      </c>
      <c r="O449" s="51" t="str">
        <f>"Thanh toán ngày "&amp;TEXT(_xlfn.XLOOKUP(L449,Sheet2!E:E,Sheet2!A:A),"dd/mm/yyyy")&amp;" - Tổng số tiền "&amp;TEXT(_xlfn.XLOOKUP(_xlfn.XLOOKUP(L449,Sheet2!E:E,Sheet2!B:B),Sheet2!M:M,Sheet2!O:O),"#.###")</f>
        <v>Thanh toán ngày 30/08/2024 - Tổng số tiền 8.019.200</v>
      </c>
    </row>
    <row r="450" spans="1:15" ht="26.3" hidden="1" x14ac:dyDescent="0.3">
      <c r="A450" s="4"/>
      <c r="B450" s="5" t="s">
        <v>1449</v>
      </c>
      <c r="C450" s="8">
        <v>45482</v>
      </c>
      <c r="D450" s="5" t="s">
        <v>11</v>
      </c>
      <c r="E450" s="5"/>
      <c r="F450" s="13">
        <v>498120</v>
      </c>
      <c r="G450" s="13">
        <v>39850</v>
      </c>
      <c r="H450" s="13">
        <v>537970</v>
      </c>
      <c r="I450" s="6" t="s">
        <v>2994</v>
      </c>
      <c r="J450" s="54"/>
      <c r="K450" s="58">
        <f t="shared" si="6"/>
        <v>45534</v>
      </c>
      <c r="L450">
        <f>VLOOKUP(VALUE(B450),Sheet2!E:E,1,0)</f>
        <v>33958</v>
      </c>
      <c r="O450" s="51" t="str">
        <f>"Thanh toán ngày "&amp;TEXT(_xlfn.XLOOKUP(L450,Sheet2!E:E,Sheet2!A:A),"dd/mm/yyyy")&amp;" - Tổng số tiền "&amp;TEXT(_xlfn.XLOOKUP(_xlfn.XLOOKUP(L450,Sheet2!E:E,Sheet2!B:B),Sheet2!M:M,Sheet2!O:O),"#.###")</f>
        <v>Thanh toán ngày 30/08/2024 - Tổng số tiền 8.019.200</v>
      </c>
    </row>
    <row r="451" spans="1:15" ht="26.3" hidden="1" x14ac:dyDescent="0.3">
      <c r="A451" s="4"/>
      <c r="B451" s="5" t="s">
        <v>1445</v>
      </c>
      <c r="C451" s="8">
        <v>45482</v>
      </c>
      <c r="D451" s="5" t="s">
        <v>11</v>
      </c>
      <c r="E451" s="5"/>
      <c r="F451" s="13">
        <v>830200</v>
      </c>
      <c r="G451" s="13">
        <v>66416</v>
      </c>
      <c r="H451" s="13">
        <v>896616</v>
      </c>
      <c r="I451" s="6" t="s">
        <v>2994</v>
      </c>
      <c r="J451" s="54"/>
      <c r="K451" s="58">
        <f t="shared" ref="K451:K514" si="7">IFERROR(DATEVALUE(MID(I451,16,11)),"")</f>
        <v>45534</v>
      </c>
      <c r="L451">
        <f>VLOOKUP(VALUE(B451),Sheet2!E:E,1,0)</f>
        <v>33919</v>
      </c>
      <c r="O451" s="51" t="str">
        <f>"Thanh toán ngày "&amp;TEXT(_xlfn.XLOOKUP(L451,Sheet2!E:E,Sheet2!A:A),"dd/mm/yyyy")&amp;" - Tổng số tiền "&amp;TEXT(_xlfn.XLOOKUP(_xlfn.XLOOKUP(L451,Sheet2!E:E,Sheet2!B:B),Sheet2!M:M,Sheet2!O:O),"#.###")</f>
        <v>Thanh toán ngày 30/08/2024 - Tổng số tiền 8.019.200</v>
      </c>
    </row>
    <row r="452" spans="1:15" ht="26.3" hidden="1" x14ac:dyDescent="0.3">
      <c r="A452" s="4"/>
      <c r="B452" s="5" t="s">
        <v>1447</v>
      </c>
      <c r="C452" s="8">
        <v>45482</v>
      </c>
      <c r="D452" s="5" t="s">
        <v>11</v>
      </c>
      <c r="E452" s="5"/>
      <c r="F452" s="13">
        <v>399808</v>
      </c>
      <c r="G452" s="13">
        <v>31985</v>
      </c>
      <c r="H452" s="13">
        <v>431793</v>
      </c>
      <c r="I452" s="6" t="s">
        <v>2994</v>
      </c>
      <c r="J452" s="54"/>
      <c r="K452" s="58">
        <f t="shared" si="7"/>
        <v>45534</v>
      </c>
      <c r="L452">
        <f>VLOOKUP(VALUE(B452),Sheet2!E:E,1,0)</f>
        <v>33900</v>
      </c>
      <c r="O452" s="51" t="str">
        <f>"Thanh toán ngày "&amp;TEXT(_xlfn.XLOOKUP(L452,Sheet2!E:E,Sheet2!A:A),"dd/mm/yyyy")&amp;" - Tổng số tiền "&amp;TEXT(_xlfn.XLOOKUP(_xlfn.XLOOKUP(L452,Sheet2!E:E,Sheet2!B:B),Sheet2!M:M,Sheet2!O:O),"#.###")</f>
        <v>Thanh toán ngày 30/08/2024 - Tổng số tiền 8.019.200</v>
      </c>
    </row>
    <row r="453" spans="1:15" ht="26.3" hidden="1" x14ac:dyDescent="0.3">
      <c r="A453" s="4"/>
      <c r="B453" s="5" t="s">
        <v>1451</v>
      </c>
      <c r="C453" s="8">
        <v>45479</v>
      </c>
      <c r="D453" s="5" t="s">
        <v>11</v>
      </c>
      <c r="E453" s="5"/>
      <c r="F453" s="13">
        <v>630296</v>
      </c>
      <c r="G453" s="13">
        <v>50424</v>
      </c>
      <c r="H453" s="13">
        <v>680720</v>
      </c>
      <c r="I453" s="6" t="s">
        <v>2994</v>
      </c>
      <c r="J453" s="54"/>
      <c r="K453" s="58">
        <f t="shared" si="7"/>
        <v>45534</v>
      </c>
      <c r="L453">
        <f>VLOOKUP(VALUE(B453),Sheet2!E:E,1,0)</f>
        <v>33672</v>
      </c>
      <c r="O453" s="51" t="str">
        <f>"Thanh toán ngày "&amp;TEXT(_xlfn.XLOOKUP(L453,Sheet2!E:E,Sheet2!A:A),"dd/mm/yyyy")&amp;" - Tổng số tiền "&amp;TEXT(_xlfn.XLOOKUP(_xlfn.XLOOKUP(L453,Sheet2!E:E,Sheet2!B:B),Sheet2!M:M,Sheet2!O:O),"#.###")</f>
        <v>Thanh toán ngày 30/08/2024 - Tổng số tiền 8.019.200</v>
      </c>
    </row>
    <row r="454" spans="1:15" ht="26.3" hidden="1" x14ac:dyDescent="0.3">
      <c r="A454" s="4"/>
      <c r="B454" s="5" t="s">
        <v>1453</v>
      </c>
      <c r="C454" s="8">
        <v>45476</v>
      </c>
      <c r="D454" s="5" t="s">
        <v>11</v>
      </c>
      <c r="E454" s="5"/>
      <c r="F454" s="13">
        <v>1160640</v>
      </c>
      <c r="G454" s="13">
        <v>92851</v>
      </c>
      <c r="H454" s="13">
        <v>1253491</v>
      </c>
      <c r="I454" s="6" t="s">
        <v>2994</v>
      </c>
      <c r="J454" s="54"/>
      <c r="K454" s="58">
        <f t="shared" si="7"/>
        <v>45534</v>
      </c>
      <c r="L454">
        <f>VLOOKUP(VALUE(B454),Sheet2!E:E,1,0)</f>
        <v>32302</v>
      </c>
      <c r="O454" s="51" t="str">
        <f>"Thanh toán ngày "&amp;TEXT(_xlfn.XLOOKUP(L454,Sheet2!E:E,Sheet2!A:A),"dd/mm/yyyy")&amp;" - Tổng số tiền "&amp;TEXT(_xlfn.XLOOKUP(_xlfn.XLOOKUP(L454,Sheet2!E:E,Sheet2!B:B),Sheet2!M:M,Sheet2!O:O),"#.###")</f>
        <v>Thanh toán ngày 30/08/2024 - Tổng số tiền 8.019.200</v>
      </c>
    </row>
    <row r="455" spans="1:15" ht="26.3" hidden="1" x14ac:dyDescent="0.3">
      <c r="A455" s="4"/>
      <c r="B455" s="5" t="s">
        <v>1394</v>
      </c>
      <c r="C455" s="8">
        <v>45469</v>
      </c>
      <c r="D455" s="5" t="s">
        <v>11</v>
      </c>
      <c r="E455" s="5"/>
      <c r="F455" s="13">
        <v>1591032</v>
      </c>
      <c r="G455" s="13">
        <v>127283</v>
      </c>
      <c r="H455" s="13">
        <v>1718315</v>
      </c>
      <c r="I455" s="6" t="s">
        <v>2993</v>
      </c>
      <c r="J455" s="54"/>
      <c r="K455" s="58">
        <f t="shared" si="7"/>
        <v>45503</v>
      </c>
      <c r="L455">
        <f>VLOOKUP(VALUE(B455),Sheet2!E:E,1,0)</f>
        <v>30886</v>
      </c>
      <c r="O455" s="51" t="str">
        <f>"Thanh toán ngày "&amp;TEXT(_xlfn.XLOOKUP(L455,Sheet2!E:E,Sheet2!A:A),"dd/mm/yyyy")&amp;" - Tổng số tiền "&amp;TEXT(_xlfn.XLOOKUP(_xlfn.XLOOKUP(L455,Sheet2!E:E,Sheet2!B:B),Sheet2!M:M,Sheet2!O:O),"#.###")</f>
        <v>Thanh toán ngày 30/07/2024 - Tổng số tiền 9.512.844</v>
      </c>
    </row>
    <row r="456" spans="1:15" ht="26.3" hidden="1" x14ac:dyDescent="0.3">
      <c r="A456" s="4"/>
      <c r="B456" s="5" t="s">
        <v>1396</v>
      </c>
      <c r="C456" s="8">
        <v>45468</v>
      </c>
      <c r="D456" s="5" t="s">
        <v>11</v>
      </c>
      <c r="E456" s="5"/>
      <c r="F456" s="13">
        <v>960736</v>
      </c>
      <c r="G456" s="13">
        <v>76859</v>
      </c>
      <c r="H456" s="13">
        <v>1037595</v>
      </c>
      <c r="I456" s="6" t="s">
        <v>2993</v>
      </c>
      <c r="J456" s="54"/>
      <c r="K456" s="58">
        <f t="shared" si="7"/>
        <v>45503</v>
      </c>
      <c r="L456">
        <f>VLOOKUP(VALUE(B456),Sheet2!E:E,1,0)</f>
        <v>30782</v>
      </c>
      <c r="O456" s="51" t="str">
        <f>"Thanh toán ngày "&amp;TEXT(_xlfn.XLOOKUP(L456,Sheet2!E:E,Sheet2!A:A),"dd/mm/yyyy")&amp;" - Tổng số tiền "&amp;TEXT(_xlfn.XLOOKUP(_xlfn.XLOOKUP(L456,Sheet2!E:E,Sheet2!B:B),Sheet2!M:M,Sheet2!O:O),"#.###")</f>
        <v>Thanh toán ngày 30/07/2024 - Tổng số tiền 9.512.844</v>
      </c>
    </row>
    <row r="457" spans="1:15" ht="26.3" hidden="1" x14ac:dyDescent="0.3">
      <c r="A457" s="4"/>
      <c r="B457" s="5" t="s">
        <v>1398</v>
      </c>
      <c r="C457" s="8">
        <v>45464</v>
      </c>
      <c r="D457" s="5" t="s">
        <v>11</v>
      </c>
      <c r="E457" s="5"/>
      <c r="F457" s="13">
        <v>1160640</v>
      </c>
      <c r="G457" s="13">
        <v>92851</v>
      </c>
      <c r="H457" s="13">
        <v>1253491</v>
      </c>
      <c r="I457" s="6" t="s">
        <v>2993</v>
      </c>
      <c r="J457" s="54"/>
      <c r="K457" s="58">
        <f t="shared" si="7"/>
        <v>45503</v>
      </c>
      <c r="L457">
        <f>VLOOKUP(VALUE(B457),Sheet2!E:E,1,0)</f>
        <v>30490</v>
      </c>
      <c r="O457" s="51" t="str">
        <f>"Thanh toán ngày "&amp;TEXT(_xlfn.XLOOKUP(L457,Sheet2!E:E,Sheet2!A:A),"dd/mm/yyyy")&amp;" - Tổng số tiền "&amp;TEXT(_xlfn.XLOOKUP(_xlfn.XLOOKUP(L457,Sheet2!E:E,Sheet2!B:B),Sheet2!M:M,Sheet2!O:O),"#.###")</f>
        <v>Thanh toán ngày 30/07/2024 - Tổng số tiền 9.512.844</v>
      </c>
    </row>
    <row r="458" spans="1:15" ht="26.3" hidden="1" x14ac:dyDescent="0.3">
      <c r="A458" s="4"/>
      <c r="B458" s="5" t="s">
        <v>1404</v>
      </c>
      <c r="C458" s="8">
        <v>45462</v>
      </c>
      <c r="D458" s="5" t="s">
        <v>11</v>
      </c>
      <c r="E458" s="5"/>
      <c r="F458" s="13">
        <v>1329960</v>
      </c>
      <c r="G458" s="13">
        <v>106397</v>
      </c>
      <c r="H458" s="13">
        <v>1436357</v>
      </c>
      <c r="I458" s="6" t="s">
        <v>2993</v>
      </c>
      <c r="J458" s="54"/>
      <c r="K458" s="58">
        <f t="shared" si="7"/>
        <v>45503</v>
      </c>
      <c r="L458">
        <f>VLOOKUP(VALUE(B458),Sheet2!E:E,1,0)</f>
        <v>29447</v>
      </c>
      <c r="O458" s="51" t="str">
        <f>"Thanh toán ngày "&amp;TEXT(_xlfn.XLOOKUP(L458,Sheet2!E:E,Sheet2!A:A),"dd/mm/yyyy")&amp;" - Tổng số tiền "&amp;TEXT(_xlfn.XLOOKUP(_xlfn.XLOOKUP(L458,Sheet2!E:E,Sheet2!B:B),Sheet2!M:M,Sheet2!O:O),"#.###")</f>
        <v>Thanh toán ngày 30/07/2024 - Tổng số tiền 9.512.844</v>
      </c>
    </row>
    <row r="459" spans="1:15" ht="26.3" hidden="1" x14ac:dyDescent="0.3">
      <c r="A459" s="4"/>
      <c r="B459" s="5" t="s">
        <v>1406</v>
      </c>
      <c r="C459" s="8">
        <v>45461</v>
      </c>
      <c r="D459" s="5" t="s">
        <v>11</v>
      </c>
      <c r="E459" s="5"/>
      <c r="F459" s="13">
        <v>198264</v>
      </c>
      <c r="G459" s="13">
        <v>15861</v>
      </c>
      <c r="H459" s="13">
        <v>214125</v>
      </c>
      <c r="I459" s="6" t="s">
        <v>2993</v>
      </c>
      <c r="J459" s="54"/>
      <c r="K459" s="58">
        <f t="shared" si="7"/>
        <v>45503</v>
      </c>
      <c r="L459">
        <f>VLOOKUP(VALUE(B459),Sheet2!E:E,1,0)</f>
        <v>29378</v>
      </c>
      <c r="O459" s="51" t="str">
        <f>"Thanh toán ngày "&amp;TEXT(_xlfn.XLOOKUP(L459,Sheet2!E:E,Sheet2!A:A),"dd/mm/yyyy")&amp;" - Tổng số tiền "&amp;TEXT(_xlfn.XLOOKUP(_xlfn.XLOOKUP(L459,Sheet2!E:E,Sheet2!B:B),Sheet2!M:M,Sheet2!O:O),"#.###")</f>
        <v>Thanh toán ngày 30/07/2024 - Tổng số tiền 9.512.844</v>
      </c>
    </row>
    <row r="460" spans="1:15" ht="26.3" hidden="1" x14ac:dyDescent="0.3">
      <c r="A460" s="4"/>
      <c r="B460" s="5" t="s">
        <v>1408</v>
      </c>
      <c r="C460" s="8">
        <v>45457</v>
      </c>
      <c r="D460" s="5" t="s">
        <v>11</v>
      </c>
      <c r="E460" s="5"/>
      <c r="F460" s="13">
        <v>630296</v>
      </c>
      <c r="G460" s="13">
        <v>50424</v>
      </c>
      <c r="H460" s="13">
        <v>680720</v>
      </c>
      <c r="I460" s="6" t="s">
        <v>2993</v>
      </c>
      <c r="J460" s="54"/>
      <c r="K460" s="58">
        <f t="shared" si="7"/>
        <v>45503</v>
      </c>
      <c r="L460">
        <f>VLOOKUP(VALUE(B460),Sheet2!E:E,1,0)</f>
        <v>29009</v>
      </c>
      <c r="O460" s="51" t="str">
        <f>"Thanh toán ngày "&amp;TEXT(_xlfn.XLOOKUP(L460,Sheet2!E:E,Sheet2!A:A),"dd/mm/yyyy")&amp;" - Tổng số tiền "&amp;TEXT(_xlfn.XLOOKUP(_xlfn.XLOOKUP(L460,Sheet2!E:E,Sheet2!B:B),Sheet2!M:M,Sheet2!O:O),"#.###")</f>
        <v>Thanh toán ngày 30/07/2024 - Tổng số tiền 9.512.844</v>
      </c>
    </row>
    <row r="461" spans="1:15" ht="26.3" hidden="1" x14ac:dyDescent="0.3">
      <c r="A461" s="4"/>
      <c r="B461" s="5" t="s">
        <v>1412</v>
      </c>
      <c r="C461" s="8">
        <v>45456</v>
      </c>
      <c r="D461" s="5" t="s">
        <v>11</v>
      </c>
      <c r="E461" s="5"/>
      <c r="F461" s="13">
        <v>599712</v>
      </c>
      <c r="G461" s="13">
        <v>47977</v>
      </c>
      <c r="H461" s="13">
        <v>647689</v>
      </c>
      <c r="I461" s="6" t="s">
        <v>2993</v>
      </c>
      <c r="J461" s="54"/>
      <c r="K461" s="58">
        <f t="shared" si="7"/>
        <v>45503</v>
      </c>
      <c r="L461">
        <f>VLOOKUP(VALUE(B461),Sheet2!E:E,1,0)</f>
        <v>28772</v>
      </c>
      <c r="O461" s="51" t="str">
        <f>"Thanh toán ngày "&amp;TEXT(_xlfn.XLOOKUP(L461,Sheet2!E:E,Sheet2!A:A),"dd/mm/yyyy")&amp;" - Tổng số tiền "&amp;TEXT(_xlfn.XLOOKUP(_xlfn.XLOOKUP(L461,Sheet2!E:E,Sheet2!B:B),Sheet2!M:M,Sheet2!O:O),"#.###")</f>
        <v>Thanh toán ngày 30/07/2024 - Tổng số tiền 9.512.844</v>
      </c>
    </row>
    <row r="462" spans="1:15" ht="26.3" hidden="1" x14ac:dyDescent="0.3">
      <c r="A462" s="4"/>
      <c r="B462" s="5" t="s">
        <v>1410</v>
      </c>
      <c r="C462" s="8">
        <v>45456</v>
      </c>
      <c r="D462" s="5" t="s">
        <v>11</v>
      </c>
      <c r="E462" s="5"/>
      <c r="F462" s="13">
        <v>1060688</v>
      </c>
      <c r="G462" s="13">
        <v>84855</v>
      </c>
      <c r="H462" s="13">
        <v>1145543</v>
      </c>
      <c r="I462" s="6" t="s">
        <v>2993</v>
      </c>
      <c r="J462" s="54"/>
      <c r="K462" s="58">
        <f t="shared" si="7"/>
        <v>45503</v>
      </c>
      <c r="L462">
        <f>VLOOKUP(VALUE(B462),Sheet2!E:E,1,0)</f>
        <v>28260</v>
      </c>
      <c r="O462" s="51" t="str">
        <f>"Thanh toán ngày "&amp;TEXT(_xlfn.XLOOKUP(L462,Sheet2!E:E,Sheet2!A:A),"dd/mm/yyyy")&amp;" - Tổng số tiền "&amp;TEXT(_xlfn.XLOOKUP(_xlfn.XLOOKUP(L462,Sheet2!E:E,Sheet2!B:B),Sheet2!M:M,Sheet2!O:O),"#.###")</f>
        <v>Thanh toán ngày 30/07/2024 - Tổng số tiền 9.512.844</v>
      </c>
    </row>
    <row r="463" spans="1:15" ht="26.3" hidden="1" x14ac:dyDescent="0.3">
      <c r="A463" s="4"/>
      <c r="B463" s="5" t="s">
        <v>1414</v>
      </c>
      <c r="C463" s="8">
        <v>45454</v>
      </c>
      <c r="D463" s="5" t="s">
        <v>11</v>
      </c>
      <c r="E463" s="5"/>
      <c r="F463" s="13">
        <v>830200</v>
      </c>
      <c r="G463" s="13">
        <v>66416</v>
      </c>
      <c r="H463" s="13">
        <v>896616</v>
      </c>
      <c r="I463" s="6" t="s">
        <v>2993</v>
      </c>
      <c r="J463" s="54"/>
      <c r="K463" s="58">
        <f t="shared" si="7"/>
        <v>45503</v>
      </c>
      <c r="L463">
        <f>VLOOKUP(VALUE(B463),Sheet2!E:E,1,0)</f>
        <v>28039</v>
      </c>
      <c r="O463" s="51" t="str">
        <f>"Thanh toán ngày "&amp;TEXT(_xlfn.XLOOKUP(L463,Sheet2!E:E,Sheet2!A:A),"dd/mm/yyyy")&amp;" - Tổng số tiền "&amp;TEXT(_xlfn.XLOOKUP(_xlfn.XLOOKUP(L463,Sheet2!E:E,Sheet2!B:B),Sheet2!M:M,Sheet2!O:O),"#.###")</f>
        <v>Thanh toán ngày 30/07/2024 - Tổng số tiền 9.512.844</v>
      </c>
    </row>
    <row r="464" spans="1:15" ht="26.3" hidden="1" x14ac:dyDescent="0.3">
      <c r="A464" s="4"/>
      <c r="B464" s="5" t="s">
        <v>1416</v>
      </c>
      <c r="C464" s="8">
        <v>45453</v>
      </c>
      <c r="D464" s="5" t="s">
        <v>11</v>
      </c>
      <c r="E464" s="5"/>
      <c r="F464" s="13">
        <v>1660400</v>
      </c>
      <c r="G464" s="13">
        <v>132832</v>
      </c>
      <c r="H464" s="13">
        <v>1793232</v>
      </c>
      <c r="I464" s="6" t="s">
        <v>2993</v>
      </c>
      <c r="J464" s="54"/>
      <c r="K464" s="58">
        <f t="shared" si="7"/>
        <v>45503</v>
      </c>
      <c r="L464">
        <f>VLOOKUP(VALUE(B464),Sheet2!E:E,1,0)</f>
        <v>27932</v>
      </c>
      <c r="O464" s="51" t="str">
        <f>"Thanh toán ngày "&amp;TEXT(_xlfn.XLOOKUP(L464,Sheet2!E:E,Sheet2!A:A),"dd/mm/yyyy")&amp;" - Tổng số tiền "&amp;TEXT(_xlfn.XLOOKUP(_xlfn.XLOOKUP(L464,Sheet2!E:E,Sheet2!B:B),Sheet2!M:M,Sheet2!O:O),"#.###")</f>
        <v>Thanh toán ngày 30/07/2024 - Tổng số tiền 9.512.844</v>
      </c>
    </row>
    <row r="465" spans="1:15" ht="26.3" hidden="1" x14ac:dyDescent="0.3">
      <c r="A465" s="4"/>
      <c r="B465" s="5" t="s">
        <v>1418</v>
      </c>
      <c r="C465" s="8">
        <v>45450</v>
      </c>
      <c r="D465" s="5" t="s">
        <v>11</v>
      </c>
      <c r="E465" s="5"/>
      <c r="F465" s="13">
        <v>299856</v>
      </c>
      <c r="G465" s="13">
        <v>23988</v>
      </c>
      <c r="H465" s="13">
        <v>323844</v>
      </c>
      <c r="I465" s="6" t="s">
        <v>2993</v>
      </c>
      <c r="J465" s="54"/>
      <c r="K465" s="58">
        <f t="shared" si="7"/>
        <v>45503</v>
      </c>
      <c r="L465">
        <f>VLOOKUP(VALUE(B465),Sheet2!E:E,1,0)</f>
        <v>27612</v>
      </c>
      <c r="O465" s="51" t="str">
        <f>"Thanh toán ngày "&amp;TEXT(_xlfn.XLOOKUP(L465,Sheet2!E:E,Sheet2!A:A),"dd/mm/yyyy")&amp;" - Tổng số tiền "&amp;TEXT(_xlfn.XLOOKUP(_xlfn.XLOOKUP(L465,Sheet2!E:E,Sheet2!B:B),Sheet2!M:M,Sheet2!O:O),"#.###")</f>
        <v>Thanh toán ngày 30/07/2024 - Tổng số tiền 9.512.844</v>
      </c>
    </row>
    <row r="466" spans="1:15" ht="26.3" hidden="1" x14ac:dyDescent="0.3">
      <c r="A466" s="4"/>
      <c r="B466" s="5" t="s">
        <v>1420</v>
      </c>
      <c r="C466" s="8">
        <v>45449</v>
      </c>
      <c r="D466" s="5" t="s">
        <v>11</v>
      </c>
      <c r="E466" s="5"/>
      <c r="F466" s="13">
        <v>730248</v>
      </c>
      <c r="G466" s="13">
        <v>58420</v>
      </c>
      <c r="H466" s="13">
        <v>788668</v>
      </c>
      <c r="I466" s="6" t="s">
        <v>2993</v>
      </c>
      <c r="J466" s="54"/>
      <c r="K466" s="58">
        <f t="shared" si="7"/>
        <v>45503</v>
      </c>
      <c r="L466">
        <f>VLOOKUP(VALUE(B466),Sheet2!E:E,1,0)</f>
        <v>27334</v>
      </c>
      <c r="O466" s="51" t="str">
        <f>"Thanh toán ngày "&amp;TEXT(_xlfn.XLOOKUP(L466,Sheet2!E:E,Sheet2!A:A),"dd/mm/yyyy")&amp;" - Tổng số tiền "&amp;TEXT(_xlfn.XLOOKUP(_xlfn.XLOOKUP(L466,Sheet2!E:E,Sheet2!B:B),Sheet2!M:M,Sheet2!O:O),"#.###")</f>
        <v>Thanh toán ngày 30/07/2024 - Tổng số tiền 9.512.844</v>
      </c>
    </row>
    <row r="467" spans="1:15" ht="26.3" hidden="1" x14ac:dyDescent="0.3">
      <c r="A467" s="4"/>
      <c r="B467" s="5" t="s">
        <v>1332</v>
      </c>
      <c r="C467" s="8">
        <v>45442</v>
      </c>
      <c r="D467" s="5" t="s">
        <v>11</v>
      </c>
      <c r="E467" s="5"/>
      <c r="F467" s="13">
        <v>398168</v>
      </c>
      <c r="G467" s="13">
        <v>31853</v>
      </c>
      <c r="H467" s="13">
        <v>430021</v>
      </c>
      <c r="I467" s="6" t="s">
        <v>2992</v>
      </c>
      <c r="J467" s="54"/>
      <c r="K467" s="58">
        <f t="shared" si="7"/>
        <v>45476</v>
      </c>
      <c r="L467">
        <f>VLOOKUP(VALUE(B467),Sheet2!E:E,1,0)</f>
        <v>25198</v>
      </c>
      <c r="O467" s="51" t="str">
        <f>"Thanh toán ngày "&amp;TEXT(_xlfn.XLOOKUP(L467,Sheet2!E:E,Sheet2!A:A),"dd/mm/yyyy")&amp;" - Tổng số tiền "&amp;TEXT(_xlfn.XLOOKUP(_xlfn.XLOOKUP(L467,Sheet2!E:E,Sheet2!B:B),Sheet2!M:M,Sheet2!O:O),"#.###")</f>
        <v>Thanh toán ngày 03/07/2024 - Tổng số tiền 12.925.153</v>
      </c>
    </row>
    <row r="468" spans="1:15" ht="26.3" hidden="1" x14ac:dyDescent="0.3">
      <c r="A468" s="4"/>
      <c r="B468" s="5" t="s">
        <v>1330</v>
      </c>
      <c r="C468" s="8">
        <v>45442</v>
      </c>
      <c r="D468" s="5" t="s">
        <v>11</v>
      </c>
      <c r="E468" s="5"/>
      <c r="F468" s="13">
        <v>599712</v>
      </c>
      <c r="G468" s="13">
        <v>47977</v>
      </c>
      <c r="H468" s="13">
        <v>647689</v>
      </c>
      <c r="I468" s="6" t="s">
        <v>2992</v>
      </c>
      <c r="J468" s="54"/>
      <c r="K468" s="58">
        <f t="shared" si="7"/>
        <v>45476</v>
      </c>
      <c r="L468">
        <f>VLOOKUP(VALUE(B468),Sheet2!E:E,1,0)</f>
        <v>25197</v>
      </c>
      <c r="O468" s="51" t="str">
        <f>"Thanh toán ngày "&amp;TEXT(_xlfn.XLOOKUP(L468,Sheet2!E:E,Sheet2!A:A),"dd/mm/yyyy")&amp;" - Tổng số tiền "&amp;TEXT(_xlfn.XLOOKUP(_xlfn.XLOOKUP(L468,Sheet2!E:E,Sheet2!B:B),Sheet2!M:M,Sheet2!O:O),"#.###")</f>
        <v>Thanh toán ngày 03/07/2024 - Tổng số tiền 12.925.153</v>
      </c>
    </row>
    <row r="469" spans="1:15" ht="26.3" hidden="1" x14ac:dyDescent="0.3">
      <c r="A469" s="4"/>
      <c r="B469" s="5" t="s">
        <v>1338</v>
      </c>
      <c r="C469" s="8">
        <v>45439</v>
      </c>
      <c r="D469" s="5" t="s">
        <v>11</v>
      </c>
      <c r="E469" s="5"/>
      <c r="F469" s="13">
        <v>630296</v>
      </c>
      <c r="G469" s="13">
        <v>50424</v>
      </c>
      <c r="H469" s="13">
        <v>680720</v>
      </c>
      <c r="I469" s="6" t="s">
        <v>2992</v>
      </c>
      <c r="J469" s="54"/>
      <c r="K469" s="58">
        <f t="shared" si="7"/>
        <v>45476</v>
      </c>
      <c r="L469">
        <f>VLOOKUP(VALUE(B469),Sheet2!E:E,1,0)</f>
        <v>24956</v>
      </c>
      <c r="O469" s="51" t="str">
        <f>"Thanh toán ngày "&amp;TEXT(_xlfn.XLOOKUP(L469,Sheet2!E:E,Sheet2!A:A),"dd/mm/yyyy")&amp;" - Tổng số tiền "&amp;TEXT(_xlfn.XLOOKUP(_xlfn.XLOOKUP(L469,Sheet2!E:E,Sheet2!B:B),Sheet2!M:M,Sheet2!O:O),"#.###")</f>
        <v>Thanh toán ngày 03/07/2024 - Tổng số tiền 12.925.153</v>
      </c>
    </row>
    <row r="470" spans="1:15" ht="26.3" hidden="1" x14ac:dyDescent="0.3">
      <c r="A470" s="4"/>
      <c r="B470" s="5" t="s">
        <v>1344</v>
      </c>
      <c r="C470" s="8">
        <v>45436</v>
      </c>
      <c r="D470" s="5" t="s">
        <v>11</v>
      </c>
      <c r="E470" s="5"/>
      <c r="F470" s="13">
        <v>1660400</v>
      </c>
      <c r="G470" s="13">
        <v>132832</v>
      </c>
      <c r="H470" s="13">
        <v>1793232</v>
      </c>
      <c r="I470" s="6" t="s">
        <v>2992</v>
      </c>
      <c r="J470" s="54"/>
      <c r="K470" s="58">
        <f t="shared" si="7"/>
        <v>45476</v>
      </c>
      <c r="L470">
        <f>VLOOKUP(VALUE(B470),Sheet2!E:E,1,0)</f>
        <v>24656</v>
      </c>
      <c r="O470" s="51" t="str">
        <f>"Thanh toán ngày "&amp;TEXT(_xlfn.XLOOKUP(L470,Sheet2!E:E,Sheet2!A:A),"dd/mm/yyyy")&amp;" - Tổng số tiền "&amp;TEXT(_xlfn.XLOOKUP(_xlfn.XLOOKUP(L470,Sheet2!E:E,Sheet2!B:B),Sheet2!M:M,Sheet2!O:O),"#.###")</f>
        <v>Thanh toán ngày 03/07/2024 - Tổng số tiền 12.925.153</v>
      </c>
    </row>
    <row r="471" spans="1:15" ht="26.3" hidden="1" x14ac:dyDescent="0.3">
      <c r="A471" s="4"/>
      <c r="B471" s="5" t="s">
        <v>1346</v>
      </c>
      <c r="C471" s="8">
        <v>45435</v>
      </c>
      <c r="D471" s="5" t="s">
        <v>11</v>
      </c>
      <c r="E471" s="5"/>
      <c r="F471" s="13">
        <v>960736</v>
      </c>
      <c r="G471" s="13">
        <v>76859</v>
      </c>
      <c r="H471" s="13">
        <v>1037595</v>
      </c>
      <c r="I471" s="6" t="s">
        <v>2992</v>
      </c>
      <c r="J471" s="54"/>
      <c r="K471" s="58">
        <f t="shared" si="7"/>
        <v>45476</v>
      </c>
      <c r="L471">
        <f>VLOOKUP(VALUE(B471),Sheet2!E:E,1,0)</f>
        <v>23857</v>
      </c>
      <c r="O471" s="51" t="str">
        <f>"Thanh toán ngày "&amp;TEXT(_xlfn.XLOOKUP(L471,Sheet2!E:E,Sheet2!A:A),"dd/mm/yyyy")&amp;" - Tổng số tiền "&amp;TEXT(_xlfn.XLOOKUP(_xlfn.XLOOKUP(L471,Sheet2!E:E,Sheet2!B:B),Sheet2!M:M,Sheet2!O:O),"#.###")</f>
        <v>Thanh toán ngày 03/07/2024 - Tổng số tiền 12.925.153</v>
      </c>
    </row>
    <row r="472" spans="1:15" ht="26.3" hidden="1" x14ac:dyDescent="0.3">
      <c r="A472" s="4"/>
      <c r="B472" s="5" t="s">
        <v>1348</v>
      </c>
      <c r="C472" s="8">
        <v>45434</v>
      </c>
      <c r="D472" s="5" t="s">
        <v>11</v>
      </c>
      <c r="E472" s="5"/>
      <c r="F472" s="13">
        <v>1160640</v>
      </c>
      <c r="G472" s="13">
        <v>92851</v>
      </c>
      <c r="H472" s="13">
        <v>1253491</v>
      </c>
      <c r="I472" s="6" t="s">
        <v>2992</v>
      </c>
      <c r="J472" s="54"/>
      <c r="K472" s="58">
        <f t="shared" si="7"/>
        <v>45476</v>
      </c>
      <c r="L472">
        <f>VLOOKUP(VALUE(B472),Sheet2!E:E,1,0)</f>
        <v>23826</v>
      </c>
      <c r="O472" s="51" t="str">
        <f>"Thanh toán ngày "&amp;TEXT(_xlfn.XLOOKUP(L472,Sheet2!E:E,Sheet2!A:A),"dd/mm/yyyy")&amp;" - Tổng số tiền "&amp;TEXT(_xlfn.XLOOKUP(_xlfn.XLOOKUP(L472,Sheet2!E:E,Sheet2!B:B),Sheet2!M:M,Sheet2!O:O),"#.###")</f>
        <v>Thanh toán ngày 03/07/2024 - Tổng số tiền 12.925.153</v>
      </c>
    </row>
    <row r="473" spans="1:15" ht="26.3" hidden="1" x14ac:dyDescent="0.3">
      <c r="A473" s="4"/>
      <c r="B473" s="5" t="s">
        <v>1350</v>
      </c>
      <c r="C473" s="8">
        <v>45433</v>
      </c>
      <c r="D473" s="5" t="s">
        <v>11</v>
      </c>
      <c r="E473" s="5"/>
      <c r="F473" s="13">
        <v>698024</v>
      </c>
      <c r="G473" s="13">
        <v>55842</v>
      </c>
      <c r="H473" s="13">
        <v>753866</v>
      </c>
      <c r="I473" s="6" t="s">
        <v>2992</v>
      </c>
      <c r="J473" s="54"/>
      <c r="K473" s="58">
        <f t="shared" si="7"/>
        <v>45476</v>
      </c>
      <c r="L473">
        <f>VLOOKUP(VALUE(B473),Sheet2!E:E,1,0)</f>
        <v>23745</v>
      </c>
      <c r="O473" s="51" t="str">
        <f>"Thanh toán ngày "&amp;TEXT(_xlfn.XLOOKUP(L473,Sheet2!E:E,Sheet2!A:A),"dd/mm/yyyy")&amp;" - Tổng số tiền "&amp;TEXT(_xlfn.XLOOKUP(_xlfn.XLOOKUP(L473,Sheet2!E:E,Sheet2!B:B),Sheet2!M:M,Sheet2!O:O),"#.###")</f>
        <v>Thanh toán ngày 03/07/2024 - Tổng số tiền 12.925.153</v>
      </c>
    </row>
    <row r="474" spans="1:15" ht="26.3" hidden="1" x14ac:dyDescent="0.3">
      <c r="A474" s="4"/>
      <c r="B474" s="5" t="s">
        <v>1356</v>
      </c>
      <c r="C474" s="8">
        <v>45430</v>
      </c>
      <c r="D474" s="5" t="s">
        <v>11</v>
      </c>
      <c r="E474" s="5"/>
      <c r="F474" s="13">
        <v>996240</v>
      </c>
      <c r="G474" s="13">
        <v>79699</v>
      </c>
      <c r="H474" s="13">
        <v>1075939</v>
      </c>
      <c r="I474" s="6" t="s">
        <v>2992</v>
      </c>
      <c r="J474" s="54"/>
      <c r="K474" s="58">
        <f t="shared" si="7"/>
        <v>45476</v>
      </c>
      <c r="L474">
        <f>VLOOKUP(VALUE(B474),Sheet2!E:E,1,0)</f>
        <v>23615</v>
      </c>
      <c r="O474" s="51" t="str">
        <f>"Thanh toán ngày "&amp;TEXT(_xlfn.XLOOKUP(L474,Sheet2!E:E,Sheet2!A:A),"dd/mm/yyyy")&amp;" - Tổng số tiền "&amp;TEXT(_xlfn.XLOOKUP(_xlfn.XLOOKUP(L474,Sheet2!E:E,Sheet2!B:B),Sheet2!M:M,Sheet2!O:O),"#.###")</f>
        <v>Thanh toán ngày 03/07/2024 - Tổng số tiền 12.925.153</v>
      </c>
    </row>
    <row r="475" spans="1:15" ht="26.3" hidden="1" x14ac:dyDescent="0.3">
      <c r="A475" s="4"/>
      <c r="B475" s="5" t="s">
        <v>1363</v>
      </c>
      <c r="C475" s="8">
        <v>45429</v>
      </c>
      <c r="D475" s="5" t="s">
        <v>11</v>
      </c>
      <c r="E475" s="5"/>
      <c r="F475" s="13">
        <v>930152</v>
      </c>
      <c r="G475" s="13">
        <v>74412</v>
      </c>
      <c r="H475" s="13">
        <v>1004564</v>
      </c>
      <c r="I475" s="6" t="s">
        <v>2992</v>
      </c>
      <c r="J475" s="54"/>
      <c r="K475" s="58">
        <f t="shared" si="7"/>
        <v>45476</v>
      </c>
      <c r="L475">
        <f>VLOOKUP(VALUE(B475),Sheet2!E:E,1,0)</f>
        <v>23408</v>
      </c>
      <c r="O475" s="51" t="str">
        <f>"Thanh toán ngày "&amp;TEXT(_xlfn.XLOOKUP(L475,Sheet2!E:E,Sheet2!A:A),"dd/mm/yyyy")&amp;" - Tổng số tiền "&amp;TEXT(_xlfn.XLOOKUP(_xlfn.XLOOKUP(L475,Sheet2!E:E,Sheet2!B:B),Sheet2!M:M,Sheet2!O:O),"#.###")</f>
        <v>Thanh toán ngày 03/07/2024 - Tổng số tiền 12.925.153</v>
      </c>
    </row>
    <row r="476" spans="1:15" ht="26.3" hidden="1" x14ac:dyDescent="0.3">
      <c r="A476" s="4"/>
      <c r="B476" s="5" t="s">
        <v>1361</v>
      </c>
      <c r="C476" s="8">
        <v>45429</v>
      </c>
      <c r="D476" s="5" t="s">
        <v>11</v>
      </c>
      <c r="E476" s="5"/>
      <c r="F476" s="13">
        <v>1160640</v>
      </c>
      <c r="G476" s="13">
        <v>92851</v>
      </c>
      <c r="H476" s="13">
        <v>1253491</v>
      </c>
      <c r="I476" s="6" t="s">
        <v>2992</v>
      </c>
      <c r="J476" s="54"/>
      <c r="K476" s="58">
        <f t="shared" si="7"/>
        <v>45476</v>
      </c>
      <c r="L476">
        <f>VLOOKUP(VALUE(B476),Sheet2!E:E,1,0)</f>
        <v>23405</v>
      </c>
      <c r="O476" s="51" t="str">
        <f>"Thanh toán ngày "&amp;TEXT(_xlfn.XLOOKUP(L476,Sheet2!E:E,Sheet2!A:A),"dd/mm/yyyy")&amp;" - Tổng số tiền "&amp;TEXT(_xlfn.XLOOKUP(_xlfn.XLOOKUP(L476,Sheet2!E:E,Sheet2!B:B),Sheet2!M:M,Sheet2!O:O),"#.###")</f>
        <v>Thanh toán ngày 15/11/2022 - Tổng số tiền 40.973.580</v>
      </c>
    </row>
    <row r="477" spans="1:15" ht="26.3" hidden="1" x14ac:dyDescent="0.3">
      <c r="A477" s="4"/>
      <c r="B477" s="5" t="s">
        <v>1359</v>
      </c>
      <c r="C477" s="8">
        <v>45429</v>
      </c>
      <c r="D477" s="5" t="s">
        <v>11</v>
      </c>
      <c r="E477" s="5"/>
      <c r="F477" s="13">
        <v>1160640</v>
      </c>
      <c r="G477" s="13">
        <v>92851</v>
      </c>
      <c r="H477" s="13">
        <v>1253491</v>
      </c>
      <c r="I477" s="6" t="s">
        <v>2992</v>
      </c>
      <c r="J477" s="54"/>
      <c r="K477" s="58">
        <f t="shared" si="7"/>
        <v>45476</v>
      </c>
      <c r="L477">
        <f>VLOOKUP(VALUE(B477),Sheet2!E:E,1,0)</f>
        <v>23404</v>
      </c>
      <c r="O477" s="51" t="str">
        <f>"Thanh toán ngày "&amp;TEXT(_xlfn.XLOOKUP(L477,Sheet2!E:E,Sheet2!A:A),"dd/mm/yyyy")&amp;" - Tổng số tiền "&amp;TEXT(_xlfn.XLOOKUP(_xlfn.XLOOKUP(L477,Sheet2!E:E,Sheet2!B:B),Sheet2!M:M,Sheet2!O:O),"#.###")</f>
        <v>Thanh toán ngày 03/07/2024 - Tổng số tiền 12.925.153</v>
      </c>
    </row>
    <row r="478" spans="1:15" ht="26.3" hidden="1" x14ac:dyDescent="0.3">
      <c r="A478" s="4"/>
      <c r="B478" s="5" t="s">
        <v>1367</v>
      </c>
      <c r="C478" s="8">
        <v>45428</v>
      </c>
      <c r="D478" s="5" t="s">
        <v>11</v>
      </c>
      <c r="E478" s="5"/>
      <c r="F478" s="13">
        <v>199904</v>
      </c>
      <c r="G478" s="13">
        <v>15992</v>
      </c>
      <c r="H478" s="13">
        <v>215896</v>
      </c>
      <c r="I478" s="6" t="s">
        <v>2992</v>
      </c>
      <c r="J478" s="54"/>
      <c r="K478" s="58">
        <f t="shared" si="7"/>
        <v>45476</v>
      </c>
      <c r="L478">
        <f>VLOOKUP(VALUE(B478),Sheet2!E:E,1,0)</f>
        <v>23221</v>
      </c>
      <c r="O478" s="51" t="str">
        <f>"Thanh toán ngày "&amp;TEXT(_xlfn.XLOOKUP(L478,Sheet2!E:E,Sheet2!A:A),"dd/mm/yyyy")&amp;" - Tổng số tiền "&amp;TEXT(_xlfn.XLOOKUP(_xlfn.XLOOKUP(L478,Sheet2!E:E,Sheet2!B:B),Sheet2!M:M,Sheet2!O:O),"#.###")</f>
        <v>Thanh toán ngày 03/07/2024 - Tổng số tiền 12.925.153</v>
      </c>
    </row>
    <row r="479" spans="1:15" ht="26.3" hidden="1" x14ac:dyDescent="0.3">
      <c r="A479" s="4"/>
      <c r="B479" s="5" t="s">
        <v>1365</v>
      </c>
      <c r="C479" s="8">
        <v>45428</v>
      </c>
      <c r="D479" s="5" t="s">
        <v>11</v>
      </c>
      <c r="E479" s="5"/>
      <c r="F479" s="13">
        <v>630296</v>
      </c>
      <c r="G479" s="13">
        <v>50424</v>
      </c>
      <c r="H479" s="13">
        <v>680720</v>
      </c>
      <c r="I479" s="6" t="s">
        <v>2992</v>
      </c>
      <c r="J479" s="54"/>
      <c r="K479" s="58">
        <f t="shared" si="7"/>
        <v>45476</v>
      </c>
      <c r="L479">
        <f>VLOOKUP(VALUE(B479),Sheet2!E:E,1,0)</f>
        <v>23158</v>
      </c>
      <c r="O479" s="51" t="str">
        <f>"Thanh toán ngày "&amp;TEXT(_xlfn.XLOOKUP(L479,Sheet2!E:E,Sheet2!A:A),"dd/mm/yyyy")&amp;" - Tổng số tiền "&amp;TEXT(_xlfn.XLOOKUP(_xlfn.XLOOKUP(L479,Sheet2!E:E,Sheet2!B:B),Sheet2!M:M,Sheet2!O:O),"#.###")</f>
        <v>Thanh toán ngày 03/07/2024 - Tổng số tiền 12.925.153</v>
      </c>
    </row>
    <row r="480" spans="1:15" ht="26.3" hidden="1" x14ac:dyDescent="0.3">
      <c r="A480" s="4"/>
      <c r="B480" s="5" t="s">
        <v>1369</v>
      </c>
      <c r="C480" s="8">
        <v>45426</v>
      </c>
      <c r="D480" s="5" t="s">
        <v>11</v>
      </c>
      <c r="E480" s="5"/>
      <c r="F480" s="13">
        <v>830200</v>
      </c>
      <c r="G480" s="13">
        <v>66416</v>
      </c>
      <c r="H480" s="13">
        <v>896616</v>
      </c>
      <c r="I480" s="6" t="s">
        <v>2992</v>
      </c>
      <c r="J480" s="54"/>
      <c r="K480" s="58">
        <f t="shared" si="7"/>
        <v>45476</v>
      </c>
      <c r="L480">
        <f>VLOOKUP(VALUE(B480),Sheet2!E:E,1,0)</f>
        <v>22292</v>
      </c>
      <c r="O480" s="51" t="str">
        <f>"Thanh toán ngày "&amp;TEXT(_xlfn.XLOOKUP(L480,Sheet2!E:E,Sheet2!A:A),"dd/mm/yyyy")&amp;" - Tổng số tiền "&amp;TEXT(_xlfn.XLOOKUP(_xlfn.XLOOKUP(L480,Sheet2!E:E,Sheet2!B:B),Sheet2!M:M,Sheet2!O:O),"#.###")</f>
        <v>Thanh toán ngày 03/07/2024 - Tổng số tiền 12.925.153</v>
      </c>
    </row>
    <row r="481" spans="1:15" ht="26.3" hidden="1" x14ac:dyDescent="0.3">
      <c r="A481" s="4"/>
      <c r="B481" s="5" t="s">
        <v>1373</v>
      </c>
      <c r="C481" s="8">
        <v>45422</v>
      </c>
      <c r="D481" s="5" t="s">
        <v>11</v>
      </c>
      <c r="E481" s="5"/>
      <c r="F481" s="13">
        <v>830200</v>
      </c>
      <c r="G481" s="13">
        <v>66416</v>
      </c>
      <c r="H481" s="13">
        <v>896616</v>
      </c>
      <c r="I481" s="6" t="s">
        <v>2992</v>
      </c>
      <c r="J481" s="54"/>
      <c r="K481" s="58">
        <f t="shared" si="7"/>
        <v>45476</v>
      </c>
      <c r="L481">
        <f>VLOOKUP(VALUE(B481),Sheet2!E:E,1,0)</f>
        <v>21824</v>
      </c>
      <c r="O481" s="51" t="str">
        <f>"Thanh toán ngày "&amp;TEXT(_xlfn.XLOOKUP(L481,Sheet2!E:E,Sheet2!A:A),"dd/mm/yyyy")&amp;" - Tổng số tiền "&amp;TEXT(_xlfn.XLOOKUP(_xlfn.XLOOKUP(L481,Sheet2!E:E,Sheet2!B:B),Sheet2!M:M,Sheet2!O:O),"#.###")</f>
        <v>Thanh toán ngày 03/07/2024 - Tổng số tiền 12.925.153</v>
      </c>
    </row>
    <row r="482" spans="1:15" ht="26.3" hidden="1" x14ac:dyDescent="0.3">
      <c r="A482" s="4"/>
      <c r="B482" s="5" t="s">
        <v>1381</v>
      </c>
      <c r="C482" s="8">
        <v>45421</v>
      </c>
      <c r="D482" s="5" t="s">
        <v>11</v>
      </c>
      <c r="E482" s="5"/>
      <c r="F482" s="13">
        <v>1328320</v>
      </c>
      <c r="G482" s="13">
        <v>106266</v>
      </c>
      <c r="H482" s="13">
        <v>1434586</v>
      </c>
      <c r="I482" s="6" t="s">
        <v>2992</v>
      </c>
      <c r="J482" s="54"/>
      <c r="K482" s="58">
        <f t="shared" si="7"/>
        <v>45476</v>
      </c>
      <c r="L482">
        <f>VLOOKUP(VALUE(B482),Sheet2!E:E,1,0)</f>
        <v>20586</v>
      </c>
      <c r="O482" s="51" t="str">
        <f>"Thanh toán ngày "&amp;TEXT(_xlfn.XLOOKUP(L482,Sheet2!E:E,Sheet2!A:A),"dd/mm/yyyy")&amp;" - Tổng số tiền "&amp;TEXT(_xlfn.XLOOKUP(_xlfn.XLOOKUP(L482,Sheet2!E:E,Sheet2!B:B),Sheet2!M:M,Sheet2!O:O),"#.###")</f>
        <v>Thanh toán ngày 03/07/2024 - Tổng số tiền 12.925.153</v>
      </c>
    </row>
    <row r="483" spans="1:15" ht="26.3" hidden="1" x14ac:dyDescent="0.3">
      <c r="A483" s="4"/>
      <c r="B483" s="5" t="s">
        <v>1379</v>
      </c>
      <c r="C483" s="8">
        <v>45421</v>
      </c>
      <c r="D483" s="5" t="s">
        <v>11</v>
      </c>
      <c r="E483" s="5"/>
      <c r="F483" s="13">
        <v>960736</v>
      </c>
      <c r="G483" s="13">
        <v>76859</v>
      </c>
      <c r="H483" s="13">
        <v>1037595</v>
      </c>
      <c r="I483" s="6" t="s">
        <v>2992</v>
      </c>
      <c r="J483" s="54"/>
      <c r="K483" s="58">
        <f t="shared" si="7"/>
        <v>45476</v>
      </c>
      <c r="L483">
        <f>VLOOKUP(VALUE(B483),Sheet2!E:E,1,0)</f>
        <v>20585</v>
      </c>
      <c r="O483" s="51" t="str">
        <f>"Thanh toán ngày "&amp;TEXT(_xlfn.XLOOKUP(L483,Sheet2!E:E,Sheet2!A:A),"dd/mm/yyyy")&amp;" - Tổng số tiền "&amp;TEXT(_xlfn.XLOOKUP(_xlfn.XLOOKUP(L483,Sheet2!E:E,Sheet2!B:B),Sheet2!M:M,Sheet2!O:O),"#.###")</f>
        <v>Thanh toán ngày 03/07/2024 - Tổng số tiền 12.925.153</v>
      </c>
    </row>
    <row r="484" spans="1:15" ht="26.3" hidden="1" x14ac:dyDescent="0.3">
      <c r="A484" s="4"/>
      <c r="B484" s="5" t="s">
        <v>1377</v>
      </c>
      <c r="C484" s="8">
        <v>45421</v>
      </c>
      <c r="D484" s="5" t="s">
        <v>11</v>
      </c>
      <c r="E484" s="5"/>
      <c r="F484" s="13">
        <v>830200</v>
      </c>
      <c r="G484" s="13">
        <v>66416</v>
      </c>
      <c r="H484" s="13">
        <v>896616</v>
      </c>
      <c r="I484" s="6" t="s">
        <v>2992</v>
      </c>
      <c r="J484" s="54"/>
      <c r="K484" s="58">
        <f t="shared" si="7"/>
        <v>45476</v>
      </c>
      <c r="L484">
        <f>VLOOKUP(VALUE(B484),Sheet2!E:E,1,0)</f>
        <v>20543</v>
      </c>
      <c r="O484" s="51" t="str">
        <f>"Thanh toán ngày "&amp;TEXT(_xlfn.XLOOKUP(L484,Sheet2!E:E,Sheet2!A:A),"dd/mm/yyyy")&amp;" - Tổng số tiền "&amp;TEXT(_xlfn.XLOOKUP(_xlfn.XLOOKUP(L484,Sheet2!E:E,Sheet2!B:B),Sheet2!M:M,Sheet2!O:O),"#.###")</f>
        <v>Thanh toán ngày 03/07/2024 - Tổng số tiền 12.925.153</v>
      </c>
    </row>
    <row r="485" spans="1:15" ht="26.3" hidden="1" x14ac:dyDescent="0.3">
      <c r="A485" s="4"/>
      <c r="B485" s="5" t="s">
        <v>1375</v>
      </c>
      <c r="C485" s="8">
        <v>45421</v>
      </c>
      <c r="D485" s="5" t="s">
        <v>11</v>
      </c>
      <c r="E485" s="5"/>
      <c r="F485" s="13">
        <v>793056</v>
      </c>
      <c r="G485" s="13">
        <v>63444</v>
      </c>
      <c r="H485" s="13">
        <v>856500</v>
      </c>
      <c r="I485" s="6" t="s">
        <v>2992</v>
      </c>
      <c r="J485" s="54"/>
      <c r="K485" s="58">
        <f t="shared" si="7"/>
        <v>45476</v>
      </c>
      <c r="L485">
        <f>VLOOKUP(VALUE(B485),Sheet2!E:E,1,0)</f>
        <v>20537</v>
      </c>
      <c r="O485" s="51" t="str">
        <f>"Thanh toán ngày "&amp;TEXT(_xlfn.XLOOKUP(L485,Sheet2!E:E,Sheet2!A:A),"dd/mm/yyyy")&amp;" - Tổng số tiền "&amp;TEXT(_xlfn.XLOOKUP(_xlfn.XLOOKUP(L485,Sheet2!E:E,Sheet2!B:B),Sheet2!M:M,Sheet2!O:O),"#.###")</f>
        <v>Thanh toán ngày 03/07/2024 - Tổng số tiền 12.925.153</v>
      </c>
    </row>
    <row r="486" spans="1:15" ht="26.3" hidden="1" x14ac:dyDescent="0.3">
      <c r="A486" s="4"/>
      <c r="B486" s="5" t="s">
        <v>1204</v>
      </c>
      <c r="C486" s="8">
        <v>45399</v>
      </c>
      <c r="D486" s="5" t="s">
        <v>11</v>
      </c>
      <c r="E486" s="5"/>
      <c r="F486" s="13">
        <v>532020</v>
      </c>
      <c r="G486" s="13">
        <v>42562</v>
      </c>
      <c r="H486" s="13">
        <v>574582</v>
      </c>
      <c r="I486" s="6" t="s">
        <v>2990</v>
      </c>
      <c r="J486" s="54"/>
      <c r="K486" s="58">
        <f t="shared" si="7"/>
        <v>45442</v>
      </c>
      <c r="L486">
        <f>VLOOKUP(VALUE(B486),Sheet2!E:E,1,0)</f>
        <v>17429</v>
      </c>
      <c r="O486" s="51" t="str">
        <f>"Thanh toán ngày "&amp;TEXT(_xlfn.XLOOKUP(L486,Sheet2!E:E,Sheet2!A:A),"dd/mm/yyyy")&amp;" - Tổng số tiền "&amp;TEXT(_xlfn.XLOOKUP(_xlfn.XLOOKUP(L486,Sheet2!E:E,Sheet2!B:B),Sheet2!M:M,Sheet2!O:O),"#.###")</f>
        <v>Thanh toán ngày 30/05/2024 - Tổng số tiền 10.423.548</v>
      </c>
    </row>
    <row r="487" spans="1:15" ht="26.3" hidden="1" x14ac:dyDescent="0.3">
      <c r="A487" s="4"/>
      <c r="B487" s="5" t="s">
        <v>1210</v>
      </c>
      <c r="C487" s="8">
        <v>45397</v>
      </c>
      <c r="D487" s="5" t="s">
        <v>11</v>
      </c>
      <c r="E487" s="5"/>
      <c r="F487" s="13">
        <v>1486900</v>
      </c>
      <c r="G487" s="13">
        <v>118952</v>
      </c>
      <c r="H487" s="13">
        <v>1605852</v>
      </c>
      <c r="I487" s="6" t="s">
        <v>2990</v>
      </c>
      <c r="J487" s="54"/>
      <c r="K487" s="58">
        <f t="shared" si="7"/>
        <v>45442</v>
      </c>
      <c r="L487">
        <f>VLOOKUP(VALUE(B487),Sheet2!E:E,1,0)</f>
        <v>17281</v>
      </c>
      <c r="O487" s="51" t="str">
        <f>"Thanh toán ngày "&amp;TEXT(_xlfn.XLOOKUP(L487,Sheet2!E:E,Sheet2!A:A),"dd/mm/yyyy")&amp;" - Tổng số tiền "&amp;TEXT(_xlfn.XLOOKUP(_xlfn.XLOOKUP(L487,Sheet2!E:E,Sheet2!B:B),Sheet2!M:M,Sheet2!O:O),"#.###")</f>
        <v>Thanh toán ngày 30/05/2024 - Tổng số tiền 10.423.548</v>
      </c>
    </row>
    <row r="488" spans="1:15" ht="26.3" hidden="1" x14ac:dyDescent="0.3">
      <c r="A488" s="4"/>
      <c r="B488" s="5" t="s">
        <v>1216</v>
      </c>
      <c r="C488" s="8">
        <v>45397</v>
      </c>
      <c r="D488" s="5" t="s">
        <v>11</v>
      </c>
      <c r="E488" s="5"/>
      <c r="F488" s="13">
        <v>777213</v>
      </c>
      <c r="G488" s="13">
        <v>62177</v>
      </c>
      <c r="H488" s="13">
        <v>839390</v>
      </c>
      <c r="I488" s="6" t="s">
        <v>2990</v>
      </c>
      <c r="J488" s="54"/>
      <c r="K488" s="58">
        <f t="shared" si="7"/>
        <v>45442</v>
      </c>
      <c r="L488">
        <f>VLOOKUP(VALUE(B488),Sheet2!E:E,1,0)</f>
        <v>17264</v>
      </c>
      <c r="O488" s="51" t="str">
        <f>"Thanh toán ngày "&amp;TEXT(_xlfn.XLOOKUP(L488,Sheet2!E:E,Sheet2!A:A),"dd/mm/yyyy")&amp;" - Tổng số tiền "&amp;TEXT(_xlfn.XLOOKUP(_xlfn.XLOOKUP(L488,Sheet2!E:E,Sheet2!B:B),Sheet2!M:M,Sheet2!O:O),"#.###")</f>
        <v>Thanh toán ngày 30/05/2024 - Tổng số tiền 10.423.548</v>
      </c>
    </row>
    <row r="489" spans="1:15" ht="26.3" hidden="1" x14ac:dyDescent="0.3">
      <c r="A489" s="4"/>
      <c r="B489" s="5" t="s">
        <v>1212</v>
      </c>
      <c r="C489" s="8">
        <v>45397</v>
      </c>
      <c r="D489" s="5" t="s">
        <v>11</v>
      </c>
      <c r="E489" s="5"/>
      <c r="F489" s="13">
        <v>1410820</v>
      </c>
      <c r="G489" s="13">
        <v>112866</v>
      </c>
      <c r="H489" s="13">
        <v>1523686</v>
      </c>
      <c r="I489" s="6" t="s">
        <v>2990</v>
      </c>
      <c r="J489" s="54"/>
      <c r="K489" s="58">
        <f t="shared" si="7"/>
        <v>45442</v>
      </c>
      <c r="L489">
        <f>VLOOKUP(VALUE(B489),Sheet2!E:E,1,0)</f>
        <v>17260</v>
      </c>
      <c r="O489" s="51" t="str">
        <f>"Thanh toán ngày "&amp;TEXT(_xlfn.XLOOKUP(L489,Sheet2!E:E,Sheet2!A:A),"dd/mm/yyyy")&amp;" - Tổng số tiền "&amp;TEXT(_xlfn.XLOOKUP(_xlfn.XLOOKUP(L489,Sheet2!E:E,Sheet2!B:B),Sheet2!M:M,Sheet2!O:O),"#.###")</f>
        <v>Thanh toán ngày 30/05/2024 - Tổng số tiền 10.423.548</v>
      </c>
    </row>
    <row r="490" spans="1:15" ht="26.3" hidden="1" x14ac:dyDescent="0.3">
      <c r="A490" s="4"/>
      <c r="B490" s="5" t="s">
        <v>1220</v>
      </c>
      <c r="C490" s="8">
        <v>45395</v>
      </c>
      <c r="D490" s="5" t="s">
        <v>11</v>
      </c>
      <c r="E490" s="5"/>
      <c r="F490" s="13">
        <v>1548115</v>
      </c>
      <c r="G490" s="13">
        <v>123849</v>
      </c>
      <c r="H490" s="13">
        <v>1671964</v>
      </c>
      <c r="I490" s="6" t="s">
        <v>2990</v>
      </c>
      <c r="J490" s="54"/>
      <c r="K490" s="58">
        <f t="shared" si="7"/>
        <v>45442</v>
      </c>
      <c r="L490">
        <f>VLOOKUP(VALUE(B490),Sheet2!E:E,1,0)</f>
        <v>17219</v>
      </c>
      <c r="O490" s="51" t="str">
        <f>"Thanh toán ngày "&amp;TEXT(_xlfn.XLOOKUP(L490,Sheet2!E:E,Sheet2!A:A),"dd/mm/yyyy")&amp;" - Tổng số tiền "&amp;TEXT(_xlfn.XLOOKUP(_xlfn.XLOOKUP(L490,Sheet2!E:E,Sheet2!B:B),Sheet2!M:M,Sheet2!O:O),"#.###")</f>
        <v>Thanh toán ngày 30/05/2024 - Tổng số tiền 10.423.548</v>
      </c>
    </row>
    <row r="491" spans="1:15" ht="26.3" hidden="1" x14ac:dyDescent="0.3">
      <c r="A491" s="4"/>
      <c r="B491" s="5" t="s">
        <v>1222</v>
      </c>
      <c r="C491" s="8">
        <v>45394</v>
      </c>
      <c r="D491" s="5" t="s">
        <v>11</v>
      </c>
      <c r="E491" s="5"/>
      <c r="F491" s="13">
        <v>1306200</v>
      </c>
      <c r="G491" s="13">
        <v>104496</v>
      </c>
      <c r="H491" s="13">
        <v>1410696</v>
      </c>
      <c r="I491" s="6" t="s">
        <v>2990</v>
      </c>
      <c r="J491" s="54"/>
      <c r="K491" s="58">
        <f t="shared" si="7"/>
        <v>45442</v>
      </c>
      <c r="L491">
        <f>VLOOKUP(VALUE(B491),Sheet2!E:E,1,0)</f>
        <v>17103</v>
      </c>
      <c r="O491" s="51" t="str">
        <f>"Thanh toán ngày "&amp;TEXT(_xlfn.XLOOKUP(L491,Sheet2!E:E,Sheet2!A:A),"dd/mm/yyyy")&amp;" - Tổng số tiền "&amp;TEXT(_xlfn.XLOOKUP(_xlfn.XLOOKUP(L491,Sheet2!E:E,Sheet2!B:B),Sheet2!M:M,Sheet2!O:O),"#.###")</f>
        <v>Thanh toán ngày 30/05/2024 - Tổng số tiền 10.423.548</v>
      </c>
    </row>
    <row r="492" spans="1:15" ht="26.3" hidden="1" x14ac:dyDescent="0.3">
      <c r="A492" s="4"/>
      <c r="B492" s="5" t="s">
        <v>1226</v>
      </c>
      <c r="C492" s="8">
        <v>45392</v>
      </c>
      <c r="D492" s="5" t="s">
        <v>11</v>
      </c>
      <c r="E492" s="5"/>
      <c r="F492" s="13">
        <v>2194670</v>
      </c>
      <c r="G492" s="13">
        <v>175574</v>
      </c>
      <c r="H492" s="13">
        <v>2370244</v>
      </c>
      <c r="I492" s="6" t="s">
        <v>2990</v>
      </c>
      <c r="J492" s="54"/>
      <c r="K492" s="58">
        <f t="shared" si="7"/>
        <v>45442</v>
      </c>
      <c r="L492">
        <f>VLOOKUP(VALUE(B492),Sheet2!E:E,1,0)</f>
        <v>16218</v>
      </c>
      <c r="O492" s="51" t="str">
        <f>"Thanh toán ngày "&amp;TEXT(_xlfn.XLOOKUP(L492,Sheet2!E:E,Sheet2!A:A),"dd/mm/yyyy")&amp;" - Tổng số tiền "&amp;TEXT(_xlfn.XLOOKUP(_xlfn.XLOOKUP(L492,Sheet2!E:E,Sheet2!B:B),Sheet2!M:M,Sheet2!O:O),"#.###")</f>
        <v>Thanh toán ngày 30/05/2024 - Tổng số tiền 10.423.548</v>
      </c>
    </row>
    <row r="493" spans="1:15" ht="26.3" hidden="1" x14ac:dyDescent="0.3">
      <c r="A493" s="4"/>
      <c r="B493" s="5" t="s">
        <v>1228</v>
      </c>
      <c r="C493" s="8">
        <v>45392</v>
      </c>
      <c r="D493" s="5" t="s">
        <v>11</v>
      </c>
      <c r="E493" s="5"/>
      <c r="F493" s="13">
        <v>996240</v>
      </c>
      <c r="G493" s="13">
        <v>79699</v>
      </c>
      <c r="H493" s="13">
        <v>1075939</v>
      </c>
      <c r="I493" s="6" t="s">
        <v>2990</v>
      </c>
      <c r="J493" s="54"/>
      <c r="K493" s="58">
        <f t="shared" si="7"/>
        <v>45442</v>
      </c>
      <c r="L493">
        <f>VLOOKUP(VALUE(B493),Sheet2!E:E,1,0)</f>
        <v>16215</v>
      </c>
      <c r="O493" s="51" t="str">
        <f>"Thanh toán ngày "&amp;TEXT(_xlfn.XLOOKUP(L493,Sheet2!E:E,Sheet2!A:A),"dd/mm/yyyy")&amp;" - Tổng số tiền "&amp;TEXT(_xlfn.XLOOKUP(_xlfn.XLOOKUP(L493,Sheet2!E:E,Sheet2!B:B),Sheet2!M:M,Sheet2!O:O),"#.###")</f>
        <v>Thanh toán ngày 30/05/2024 - Tổng số tiền 10.423.548</v>
      </c>
    </row>
    <row r="494" spans="1:15" ht="26.3" hidden="1" x14ac:dyDescent="0.3">
      <c r="A494" s="4"/>
      <c r="B494" s="5" t="s">
        <v>1232</v>
      </c>
      <c r="C494" s="8">
        <v>45387</v>
      </c>
      <c r="D494" s="5" t="s">
        <v>11</v>
      </c>
      <c r="E494" s="5"/>
      <c r="F494" s="13">
        <v>665258</v>
      </c>
      <c r="G494" s="13">
        <v>53221</v>
      </c>
      <c r="H494" s="13">
        <v>718479</v>
      </c>
      <c r="I494" s="6" t="s">
        <v>2990</v>
      </c>
      <c r="J494" s="54"/>
      <c r="K494" s="58">
        <f t="shared" si="7"/>
        <v>45442</v>
      </c>
      <c r="L494">
        <f>VLOOKUP(VALUE(B494),Sheet2!E:E,1,0)</f>
        <v>15923</v>
      </c>
      <c r="O494" s="51" t="str">
        <f>"Thanh toán ngày "&amp;TEXT(_xlfn.XLOOKUP(L494,Sheet2!E:E,Sheet2!A:A),"dd/mm/yyyy")&amp;" - Tổng số tiền "&amp;TEXT(_xlfn.XLOOKUP(_xlfn.XLOOKUP(L494,Sheet2!E:E,Sheet2!B:B),Sheet2!M:M,Sheet2!O:O),"#.###")</f>
        <v>Thanh toán ngày 30/05/2024 - Tổng số tiền 10.423.548</v>
      </c>
    </row>
    <row r="495" spans="1:15" ht="26.3" hidden="1" x14ac:dyDescent="0.3">
      <c r="A495" s="4"/>
      <c r="B495" s="5" t="s">
        <v>1234</v>
      </c>
      <c r="C495" s="8">
        <v>45386</v>
      </c>
      <c r="D495" s="5" t="s">
        <v>11</v>
      </c>
      <c r="E495" s="5"/>
      <c r="F495" s="13">
        <v>198264</v>
      </c>
      <c r="G495" s="13">
        <v>15861</v>
      </c>
      <c r="H495" s="13">
        <v>214125</v>
      </c>
      <c r="I495" s="6" t="s">
        <v>2990</v>
      </c>
      <c r="J495" s="54"/>
      <c r="K495" s="58">
        <f t="shared" si="7"/>
        <v>45442</v>
      </c>
      <c r="L495">
        <f>VLOOKUP(VALUE(B495),Sheet2!E:E,1,0)</f>
        <v>15297</v>
      </c>
      <c r="O495" s="51" t="str">
        <f>"Thanh toán ngày "&amp;TEXT(_xlfn.XLOOKUP(L495,Sheet2!E:E,Sheet2!A:A),"dd/mm/yyyy")&amp;" - Tổng số tiền "&amp;TEXT(_xlfn.XLOOKUP(_xlfn.XLOOKUP(L495,Sheet2!E:E,Sheet2!B:B),Sheet2!M:M,Sheet2!O:O),"#.###")</f>
        <v>Thanh toán ngày 30/05/2024 - Tổng số tiền 10.423.548</v>
      </c>
    </row>
    <row r="496" spans="1:15" ht="26.3" hidden="1" x14ac:dyDescent="0.3">
      <c r="A496" s="4"/>
      <c r="B496" s="5" t="s">
        <v>1236</v>
      </c>
      <c r="C496" s="8">
        <v>45385</v>
      </c>
      <c r="D496" s="5" t="s">
        <v>11</v>
      </c>
      <c r="E496" s="5"/>
      <c r="F496" s="13">
        <v>444303</v>
      </c>
      <c r="G496" s="13">
        <v>35544</v>
      </c>
      <c r="H496" s="13">
        <v>479847</v>
      </c>
      <c r="I496" s="6" t="s">
        <v>2990</v>
      </c>
      <c r="J496" s="54"/>
      <c r="K496" s="58">
        <f t="shared" si="7"/>
        <v>45442</v>
      </c>
      <c r="L496">
        <f>VLOOKUP(VALUE(B496),Sheet2!E:E,1,0)</f>
        <v>15045</v>
      </c>
      <c r="O496" s="51" t="str">
        <f>"Thanh toán ngày "&amp;TEXT(_xlfn.XLOOKUP(L496,Sheet2!E:E,Sheet2!A:A),"dd/mm/yyyy")&amp;" - Tổng số tiền "&amp;TEXT(_xlfn.XLOOKUP(_xlfn.XLOOKUP(L496,Sheet2!E:E,Sheet2!B:B),Sheet2!M:M,Sheet2!O:O),"#.###")</f>
        <v>Thanh toán ngày 30/05/2024 - Tổng số tiền 10.423.548</v>
      </c>
    </row>
    <row r="497" spans="1:15" ht="26.3" hidden="1" x14ac:dyDescent="0.3">
      <c r="A497" s="4"/>
      <c r="B497" s="5" t="s">
        <v>1238</v>
      </c>
      <c r="C497" s="8">
        <v>45385</v>
      </c>
      <c r="D497" s="5" t="s">
        <v>11</v>
      </c>
      <c r="E497" s="5"/>
      <c r="F497" s="13">
        <v>832938</v>
      </c>
      <c r="G497" s="13">
        <v>66635</v>
      </c>
      <c r="H497" s="13">
        <v>899573</v>
      </c>
      <c r="I497" s="6" t="s">
        <v>2990</v>
      </c>
      <c r="J497" s="54"/>
      <c r="K497" s="58">
        <f t="shared" si="7"/>
        <v>45442</v>
      </c>
      <c r="L497">
        <f>VLOOKUP(VALUE(B497),Sheet2!E:E,1,0)</f>
        <v>15004</v>
      </c>
      <c r="O497" s="51" t="str">
        <f>"Thanh toán ngày "&amp;TEXT(_xlfn.XLOOKUP(L497,Sheet2!E:E,Sheet2!A:A),"dd/mm/yyyy")&amp;" - Tổng số tiền "&amp;TEXT(_xlfn.XLOOKUP(_xlfn.XLOOKUP(L497,Sheet2!E:E,Sheet2!B:B),Sheet2!M:M,Sheet2!O:O),"#.###")</f>
        <v>Thanh toán ngày 30/05/2024 - Tổng số tiền 10.423.548</v>
      </c>
    </row>
    <row r="498" spans="1:15" ht="26.3" hidden="1" x14ac:dyDescent="0.3">
      <c r="A498" s="4"/>
      <c r="B498" s="5" t="s">
        <v>1240</v>
      </c>
      <c r="C498" s="8">
        <v>45383</v>
      </c>
      <c r="D498" s="5" t="s">
        <v>11</v>
      </c>
      <c r="E498" s="5"/>
      <c r="F498" s="13">
        <v>1824211</v>
      </c>
      <c r="G498" s="13">
        <v>145937</v>
      </c>
      <c r="H498" s="13">
        <v>1970148</v>
      </c>
      <c r="I498" s="6" t="s">
        <v>2990</v>
      </c>
      <c r="J498" s="54"/>
      <c r="K498" s="58">
        <f t="shared" si="7"/>
        <v>45442</v>
      </c>
      <c r="L498">
        <f>VLOOKUP(VALUE(B498),Sheet2!E:E,1,0)</f>
        <v>14872</v>
      </c>
      <c r="O498" s="51" t="str">
        <f>"Thanh toán ngày "&amp;TEXT(_xlfn.XLOOKUP(L498,Sheet2!E:E,Sheet2!A:A),"dd/mm/yyyy")&amp;" - Tổng số tiền "&amp;TEXT(_xlfn.XLOOKUP(_xlfn.XLOOKUP(L498,Sheet2!E:E,Sheet2!B:B),Sheet2!M:M,Sheet2!O:O),"#.###")</f>
        <v>Thanh toán ngày 30/05/2024 - Tổng số tiền 10.423.548</v>
      </c>
    </row>
    <row r="499" spans="1:15" ht="26.3" hidden="1" x14ac:dyDescent="0.3">
      <c r="A499" s="4"/>
      <c r="B499" s="5" t="s">
        <v>1244</v>
      </c>
      <c r="C499" s="8">
        <v>45381</v>
      </c>
      <c r="D499" s="5" t="s">
        <v>11</v>
      </c>
      <c r="E499" s="5"/>
      <c r="F499" s="13">
        <v>638604</v>
      </c>
      <c r="G499" s="13">
        <v>51088</v>
      </c>
      <c r="H499" s="13">
        <v>689692</v>
      </c>
      <c r="I499" s="6" t="s">
        <v>2990</v>
      </c>
      <c r="J499" s="54"/>
      <c r="K499" s="58">
        <f t="shared" si="7"/>
        <v>45442</v>
      </c>
      <c r="L499">
        <f>VLOOKUP(VALUE(B499),Sheet2!E:E,1,0)</f>
        <v>14803</v>
      </c>
      <c r="O499" s="51" t="str">
        <f>"Thanh toán ngày "&amp;TEXT(_xlfn.XLOOKUP(L499,Sheet2!E:E,Sheet2!A:A),"dd/mm/yyyy")&amp;" - Tổng số tiền "&amp;TEXT(_xlfn.XLOOKUP(_xlfn.XLOOKUP(L499,Sheet2!E:E,Sheet2!B:B),Sheet2!M:M,Sheet2!O:O),"#.###")</f>
        <v>Thanh toán ngày 30/05/2024 - Tổng số tiền 10.423.548</v>
      </c>
    </row>
    <row r="500" spans="1:15" ht="26.3" hidden="1" x14ac:dyDescent="0.3">
      <c r="A500" s="4"/>
      <c r="B500" s="5" t="s">
        <v>1248</v>
      </c>
      <c r="C500" s="8">
        <v>45381</v>
      </c>
      <c r="D500" s="5" t="s">
        <v>11</v>
      </c>
      <c r="E500" s="5"/>
      <c r="F500" s="13">
        <v>225820</v>
      </c>
      <c r="G500" s="13">
        <v>18066</v>
      </c>
      <c r="H500" s="13">
        <v>243886</v>
      </c>
      <c r="I500" s="6" t="s">
        <v>2990</v>
      </c>
      <c r="J500" s="54"/>
      <c r="K500" s="58">
        <f t="shared" si="7"/>
        <v>45442</v>
      </c>
      <c r="L500">
        <f>VLOOKUP(VALUE(B500),Sheet2!E:E,1,0)</f>
        <v>220</v>
      </c>
      <c r="O500" s="51" t="str">
        <f>"Thanh toán ngày "&amp;TEXT(_xlfn.XLOOKUP(L500,Sheet2!E:E,Sheet2!A:A),"dd/mm/yyyy")&amp;" - Tổng số tiền "&amp;TEXT(_xlfn.XLOOKUP(_xlfn.XLOOKUP(L500,Sheet2!E:E,Sheet2!B:B),Sheet2!M:M,Sheet2!O:O),"#.###")</f>
        <v>Thanh toán ngày 30/05/2024 - Tổng số tiền 10.423.548</v>
      </c>
    </row>
    <row r="501" spans="1:15" ht="26.3" hidden="1" x14ac:dyDescent="0.3">
      <c r="A501" s="4"/>
      <c r="B501" s="5" t="s">
        <v>1252</v>
      </c>
      <c r="C501" s="8">
        <v>45380</v>
      </c>
      <c r="D501" s="5" t="s">
        <v>11</v>
      </c>
      <c r="E501" s="5"/>
      <c r="F501" s="13">
        <v>1467488</v>
      </c>
      <c r="G501" s="13">
        <v>117399</v>
      </c>
      <c r="H501" s="13">
        <v>1584887</v>
      </c>
      <c r="I501" s="6" t="s">
        <v>2990</v>
      </c>
      <c r="J501" s="54"/>
      <c r="K501" s="58">
        <f t="shared" si="7"/>
        <v>45442</v>
      </c>
      <c r="L501">
        <f>VLOOKUP(VALUE(B501),Sheet2!E:E,1,0)</f>
        <v>14700</v>
      </c>
      <c r="O501" s="51" t="str">
        <f>"Thanh toán ngày "&amp;TEXT(_xlfn.XLOOKUP(L501,Sheet2!E:E,Sheet2!A:A),"dd/mm/yyyy")&amp;" - Tổng số tiền "&amp;TEXT(_xlfn.XLOOKUP(_xlfn.XLOOKUP(L501,Sheet2!E:E,Sheet2!B:B),Sheet2!M:M,Sheet2!O:O),"#.###")</f>
        <v>Thanh toán ngày 30/05/2024 - Tổng số tiền 10.423.548</v>
      </c>
    </row>
    <row r="502" spans="1:15" ht="26.3" hidden="1" x14ac:dyDescent="0.3">
      <c r="A502" s="4"/>
      <c r="B502" s="5" t="s">
        <v>1256</v>
      </c>
      <c r="C502" s="8">
        <v>45380</v>
      </c>
      <c r="D502" s="5" t="s">
        <v>11</v>
      </c>
      <c r="E502" s="5"/>
      <c r="F502" s="13">
        <v>332080</v>
      </c>
      <c r="G502" s="13">
        <v>26566</v>
      </c>
      <c r="H502" s="13">
        <v>358646</v>
      </c>
      <c r="I502" s="6" t="s">
        <v>2990</v>
      </c>
      <c r="J502" s="54"/>
      <c r="K502" s="58">
        <f t="shared" si="7"/>
        <v>45442</v>
      </c>
      <c r="L502">
        <f>VLOOKUP(VALUE(B502),Sheet2!E:E,1,0)</f>
        <v>14668</v>
      </c>
      <c r="O502" s="51" t="str">
        <f>"Thanh toán ngày "&amp;TEXT(_xlfn.XLOOKUP(L502,Sheet2!E:E,Sheet2!A:A),"dd/mm/yyyy")&amp;" - Tổng số tiền "&amp;TEXT(_xlfn.XLOOKUP(_xlfn.XLOOKUP(L502,Sheet2!E:E,Sheet2!B:B),Sheet2!M:M,Sheet2!O:O),"#.###")</f>
        <v>Thanh toán ngày 30/05/2024 - Tổng số tiền 10.423.548</v>
      </c>
    </row>
    <row r="503" spans="1:15" ht="26.3" hidden="1" x14ac:dyDescent="0.3">
      <c r="A503" s="4"/>
      <c r="B503" s="5" t="s">
        <v>1262</v>
      </c>
      <c r="C503" s="8">
        <v>45378</v>
      </c>
      <c r="D503" s="5" t="s">
        <v>11</v>
      </c>
      <c r="E503" s="5"/>
      <c r="F503" s="13">
        <v>1718670</v>
      </c>
      <c r="G503" s="13">
        <v>137494</v>
      </c>
      <c r="H503" s="13">
        <v>1856164</v>
      </c>
      <c r="I503" s="6" t="s">
        <v>2990</v>
      </c>
      <c r="J503" s="54"/>
      <c r="K503" s="58">
        <f t="shared" si="7"/>
        <v>45442</v>
      </c>
      <c r="L503">
        <f>VLOOKUP(VALUE(B503),Sheet2!E:E,1,0)</f>
        <v>13760</v>
      </c>
      <c r="O503" s="51" t="str">
        <f>"Thanh toán ngày "&amp;TEXT(_xlfn.XLOOKUP(L503,Sheet2!E:E,Sheet2!A:A),"dd/mm/yyyy")&amp;" - Tổng số tiền "&amp;TEXT(_xlfn.XLOOKUP(_xlfn.XLOOKUP(L503,Sheet2!E:E,Sheet2!B:B),Sheet2!M:M,Sheet2!O:O),"#.###")</f>
        <v>Thanh toán ngày 30/05/2024 - Tổng số tiền 10.423.548</v>
      </c>
    </row>
    <row r="504" spans="1:15" ht="26.3" hidden="1" x14ac:dyDescent="0.3">
      <c r="A504" s="4"/>
      <c r="B504" s="5" t="s">
        <v>1264</v>
      </c>
      <c r="C504" s="8">
        <v>45377</v>
      </c>
      <c r="D504" s="5" t="s">
        <v>11</v>
      </c>
      <c r="E504" s="5"/>
      <c r="F504" s="13">
        <v>533082</v>
      </c>
      <c r="G504" s="13">
        <v>42647</v>
      </c>
      <c r="H504" s="13">
        <v>575729</v>
      </c>
      <c r="I504" s="6" t="s">
        <v>2990</v>
      </c>
      <c r="J504" s="54"/>
      <c r="K504" s="58">
        <f t="shared" si="7"/>
        <v>45442</v>
      </c>
      <c r="L504">
        <f>VLOOKUP(VALUE(B504),Sheet2!E:E,1,0)</f>
        <v>13703</v>
      </c>
      <c r="O504" s="51" t="str">
        <f>"Thanh toán ngày "&amp;TEXT(_xlfn.XLOOKUP(L504,Sheet2!E:E,Sheet2!A:A),"dd/mm/yyyy")&amp;" - Tổng số tiền "&amp;TEXT(_xlfn.XLOOKUP(_xlfn.XLOOKUP(L504,Sheet2!E:E,Sheet2!B:B),Sheet2!M:M,Sheet2!O:O),"#.###")</f>
        <v>Thanh toán ngày 30/05/2024 - Tổng số tiền 10.423.548</v>
      </c>
    </row>
    <row r="505" spans="1:15" ht="26.3" hidden="1" x14ac:dyDescent="0.3">
      <c r="A505" s="4"/>
      <c r="B505" s="5" t="s">
        <v>1270</v>
      </c>
      <c r="C505" s="8">
        <v>45374</v>
      </c>
      <c r="D505" s="5" t="s">
        <v>11</v>
      </c>
      <c r="E505" s="5"/>
      <c r="F505" s="13">
        <v>1506104</v>
      </c>
      <c r="G505" s="13">
        <v>120488</v>
      </c>
      <c r="H505" s="13">
        <v>1626592</v>
      </c>
      <c r="I505" s="6" t="s">
        <v>2990</v>
      </c>
      <c r="J505" s="54"/>
      <c r="K505" s="58">
        <f t="shared" si="7"/>
        <v>45442</v>
      </c>
      <c r="L505">
        <f>VLOOKUP(VALUE(B505),Sheet2!E:E,1,0)</f>
        <v>13574</v>
      </c>
      <c r="O505" s="51" t="str">
        <f>"Thanh toán ngày "&amp;TEXT(_xlfn.XLOOKUP(L505,Sheet2!E:E,Sheet2!A:A),"dd/mm/yyyy")&amp;" - Tổng số tiền "&amp;TEXT(_xlfn.XLOOKUP(_xlfn.XLOOKUP(L505,Sheet2!E:E,Sheet2!B:B),Sheet2!M:M,Sheet2!O:O),"#.###")</f>
        <v>Thanh toán ngày 30/05/2024 - Tổng số tiền 10.423.548</v>
      </c>
    </row>
    <row r="506" spans="1:15" ht="26.3" hidden="1" x14ac:dyDescent="0.3">
      <c r="A506" s="4"/>
      <c r="B506" s="5" t="s">
        <v>1272</v>
      </c>
      <c r="C506" s="8">
        <v>45372</v>
      </c>
      <c r="D506" s="5" t="s">
        <v>11</v>
      </c>
      <c r="E506" s="5"/>
      <c r="F506" s="13">
        <v>961096</v>
      </c>
      <c r="G506" s="13">
        <v>76888</v>
      </c>
      <c r="H506" s="13">
        <v>1037984</v>
      </c>
      <c r="I506" s="6" t="s">
        <v>2990</v>
      </c>
      <c r="J506" s="54"/>
      <c r="K506" s="58">
        <f t="shared" si="7"/>
        <v>45442</v>
      </c>
      <c r="L506">
        <f>VLOOKUP(VALUE(B506),Sheet2!E:E,1,0)</f>
        <v>13360</v>
      </c>
      <c r="O506" s="51" t="str">
        <f>"Thanh toán ngày "&amp;TEXT(_xlfn.XLOOKUP(L506,Sheet2!E:E,Sheet2!A:A),"dd/mm/yyyy")&amp;" - Tổng số tiền "&amp;TEXT(_xlfn.XLOOKUP(_xlfn.XLOOKUP(L506,Sheet2!E:E,Sheet2!B:B),Sheet2!M:M,Sheet2!O:O),"#.###")</f>
        <v>Thanh toán ngày 30/05/2024 - Tổng số tiền 10.423.548</v>
      </c>
    </row>
    <row r="507" spans="1:15" ht="26.3" hidden="1" x14ac:dyDescent="0.3">
      <c r="A507" s="4"/>
      <c r="B507" s="5" t="s">
        <v>1274</v>
      </c>
      <c r="C507" s="8">
        <v>45372</v>
      </c>
      <c r="D507" s="5" t="s">
        <v>11</v>
      </c>
      <c r="E507" s="5"/>
      <c r="F507" s="13">
        <v>580620</v>
      </c>
      <c r="G507" s="13">
        <v>46450</v>
      </c>
      <c r="H507" s="13">
        <v>627070</v>
      </c>
      <c r="I507" s="6" t="s">
        <v>2990</v>
      </c>
      <c r="J507" s="54"/>
      <c r="K507" s="58">
        <f t="shared" si="7"/>
        <v>45442</v>
      </c>
      <c r="L507">
        <f>VLOOKUP(VALUE(B507),Sheet2!E:E,1,0)</f>
        <v>13118</v>
      </c>
      <c r="O507" s="51" t="str">
        <f>"Thanh toán ngày "&amp;TEXT(_xlfn.XLOOKUP(L507,Sheet2!E:E,Sheet2!A:A),"dd/mm/yyyy")&amp;" - Tổng số tiền "&amp;TEXT(_xlfn.XLOOKUP(_xlfn.XLOOKUP(L507,Sheet2!E:E,Sheet2!B:B),Sheet2!M:M,Sheet2!O:O),"#.###")</f>
        <v>Thanh toán ngày 30/05/2024 - Tổng số tiền 10.423.548</v>
      </c>
    </row>
    <row r="508" spans="1:15" ht="26.3" hidden="1" x14ac:dyDescent="0.3">
      <c r="A508" s="4"/>
      <c r="B508" s="5" t="s">
        <v>1284</v>
      </c>
      <c r="C508" s="8">
        <v>45371</v>
      </c>
      <c r="D508" s="5" t="s">
        <v>11</v>
      </c>
      <c r="E508" s="5"/>
      <c r="F508" s="13">
        <v>1124999</v>
      </c>
      <c r="G508" s="13">
        <v>90000</v>
      </c>
      <c r="H508" s="13">
        <v>1214999</v>
      </c>
      <c r="I508" s="6" t="s">
        <v>2990</v>
      </c>
      <c r="J508" s="54"/>
      <c r="K508" s="58">
        <f t="shared" si="7"/>
        <v>45442</v>
      </c>
      <c r="L508">
        <f>VLOOKUP(VALUE(B508),Sheet2!E:E,1,0)</f>
        <v>12794</v>
      </c>
      <c r="O508" s="51" t="str">
        <f>"Thanh toán ngày "&amp;TEXT(_xlfn.XLOOKUP(L508,Sheet2!E:E,Sheet2!A:A),"dd/mm/yyyy")&amp;" - Tổng số tiền "&amp;TEXT(_xlfn.XLOOKUP(_xlfn.XLOOKUP(L508,Sheet2!E:E,Sheet2!B:B),Sheet2!M:M,Sheet2!O:O),"#.###")</f>
        <v>Thanh toán ngày 30/05/2024 - Tổng số tiền 10.423.548</v>
      </c>
    </row>
    <row r="509" spans="1:15" ht="26.3" hidden="1" x14ac:dyDescent="0.3">
      <c r="A509" s="4"/>
      <c r="B509" s="5" t="s">
        <v>1282</v>
      </c>
      <c r="C509" s="8">
        <v>45371</v>
      </c>
      <c r="D509" s="5" t="s">
        <v>11</v>
      </c>
      <c r="E509" s="5"/>
      <c r="F509" s="13">
        <v>2378315</v>
      </c>
      <c r="G509" s="13">
        <v>190265</v>
      </c>
      <c r="H509" s="13">
        <v>2568580</v>
      </c>
      <c r="I509" s="6" t="s">
        <v>2990</v>
      </c>
      <c r="J509" s="54"/>
      <c r="K509" s="58">
        <f t="shared" si="7"/>
        <v>45442</v>
      </c>
      <c r="L509">
        <f>VLOOKUP(VALUE(B509),Sheet2!E:E,1,0)</f>
        <v>12793</v>
      </c>
      <c r="O509" s="51" t="str">
        <f>"Thanh toán ngày "&amp;TEXT(_xlfn.XLOOKUP(L509,Sheet2!E:E,Sheet2!A:A),"dd/mm/yyyy")&amp;" - Tổng số tiền "&amp;TEXT(_xlfn.XLOOKUP(_xlfn.XLOOKUP(L509,Sheet2!E:E,Sheet2!B:B),Sheet2!M:M,Sheet2!O:O),"#.###")</f>
        <v>Thanh toán ngày 30/05/2024 - Tổng số tiền 10.423.548</v>
      </c>
    </row>
    <row r="510" spans="1:15" ht="26.3" hidden="1" x14ac:dyDescent="0.3">
      <c r="A510" s="4"/>
      <c r="B510" s="5" t="s">
        <v>1276</v>
      </c>
      <c r="C510" s="8">
        <v>45371</v>
      </c>
      <c r="D510" s="5" t="s">
        <v>11</v>
      </c>
      <c r="E510" s="5"/>
      <c r="F510" s="13">
        <v>1867485</v>
      </c>
      <c r="G510" s="13">
        <v>149399</v>
      </c>
      <c r="H510" s="13">
        <v>2016884</v>
      </c>
      <c r="I510" s="6" t="s">
        <v>2990</v>
      </c>
      <c r="J510" s="54"/>
      <c r="K510" s="58">
        <f t="shared" si="7"/>
        <v>45442</v>
      </c>
      <c r="L510">
        <f>VLOOKUP(VALUE(B510),Sheet2!E:E,1,0)</f>
        <v>12792</v>
      </c>
      <c r="O510" s="51" t="str">
        <f>"Thanh toán ngày "&amp;TEXT(_xlfn.XLOOKUP(L510,Sheet2!E:E,Sheet2!A:A),"dd/mm/yyyy")&amp;" - Tổng số tiền "&amp;TEXT(_xlfn.XLOOKUP(_xlfn.XLOOKUP(L510,Sheet2!E:E,Sheet2!B:B),Sheet2!M:M,Sheet2!O:O),"#.###")</f>
        <v>Thanh toán ngày 30/05/2024 - Tổng số tiền 10.423.548</v>
      </c>
    </row>
    <row r="511" spans="1:15" ht="26.3" hidden="1" x14ac:dyDescent="0.3">
      <c r="A511" s="4"/>
      <c r="B511" s="5" t="s">
        <v>1278</v>
      </c>
      <c r="C511" s="8">
        <v>45371</v>
      </c>
      <c r="D511" s="5" t="s">
        <v>11</v>
      </c>
      <c r="E511" s="5"/>
      <c r="F511" s="13">
        <v>1106296</v>
      </c>
      <c r="G511" s="13">
        <v>88504</v>
      </c>
      <c r="H511" s="13">
        <v>1194800</v>
      </c>
      <c r="I511" s="6" t="s">
        <v>2990</v>
      </c>
      <c r="J511" s="54"/>
      <c r="K511" s="58">
        <f t="shared" si="7"/>
        <v>45442</v>
      </c>
      <c r="L511">
        <f>VLOOKUP(VALUE(B511),Sheet2!E:E,1,0)</f>
        <v>12790</v>
      </c>
      <c r="O511" s="51" t="str">
        <f>"Thanh toán ngày "&amp;TEXT(_xlfn.XLOOKUP(L511,Sheet2!E:E,Sheet2!A:A),"dd/mm/yyyy")&amp;" - Tổng số tiền "&amp;TEXT(_xlfn.XLOOKUP(_xlfn.XLOOKUP(L511,Sheet2!E:E,Sheet2!B:B),Sheet2!M:M,Sheet2!O:O),"#.###")</f>
        <v>Thanh toán ngày 30/05/2024 - Tổng số tiền 10.423.548</v>
      </c>
    </row>
    <row r="512" spans="1:15" ht="26.3" hidden="1" x14ac:dyDescent="0.3">
      <c r="A512" s="4"/>
      <c r="B512" s="5" t="s">
        <v>1288</v>
      </c>
      <c r="C512" s="8">
        <v>45369</v>
      </c>
      <c r="D512" s="5" t="s">
        <v>11</v>
      </c>
      <c r="E512" s="5"/>
      <c r="F512" s="13">
        <v>1030464</v>
      </c>
      <c r="G512" s="13">
        <v>82437</v>
      </c>
      <c r="H512" s="13">
        <v>1112901</v>
      </c>
      <c r="I512" s="6" t="s">
        <v>2990</v>
      </c>
      <c r="J512" s="54"/>
      <c r="K512" s="58">
        <f t="shared" si="7"/>
        <v>45442</v>
      </c>
      <c r="L512">
        <f>VLOOKUP(VALUE(B512),Sheet2!E:E,1,0)</f>
        <v>12676</v>
      </c>
      <c r="O512" s="51" t="str">
        <f>"Thanh toán ngày "&amp;TEXT(_xlfn.XLOOKUP(L512,Sheet2!E:E,Sheet2!A:A),"dd/mm/yyyy")&amp;" - Tổng số tiền "&amp;TEXT(_xlfn.XLOOKUP(_xlfn.XLOOKUP(L512,Sheet2!E:E,Sheet2!B:B),Sheet2!M:M,Sheet2!O:O),"#.###")</f>
        <v>Thanh toán ngày 30/05/2024 - Tổng số tiền 10.423.548</v>
      </c>
    </row>
    <row r="513" spans="1:15" ht="26.3" hidden="1" x14ac:dyDescent="0.3">
      <c r="A513" s="4"/>
      <c r="B513" s="5" t="s">
        <v>1290</v>
      </c>
      <c r="C513" s="8">
        <v>45360</v>
      </c>
      <c r="D513" s="5" t="s">
        <v>11</v>
      </c>
      <c r="E513" s="5"/>
      <c r="F513" s="13">
        <v>986411</v>
      </c>
      <c r="G513" s="13">
        <v>78913</v>
      </c>
      <c r="H513" s="13">
        <v>1065324</v>
      </c>
      <c r="I513" s="6" t="s">
        <v>2990</v>
      </c>
      <c r="J513" s="54"/>
      <c r="K513" s="58">
        <f t="shared" si="7"/>
        <v>45442</v>
      </c>
      <c r="L513">
        <f>VLOOKUP(VALUE(B513),Sheet2!E:E,1,0)</f>
        <v>11492</v>
      </c>
      <c r="O513" s="51" t="str">
        <f>"Thanh toán ngày "&amp;TEXT(_xlfn.XLOOKUP(L513,Sheet2!E:E,Sheet2!A:A),"dd/mm/yyyy")&amp;" - Tổng số tiền "&amp;TEXT(_xlfn.XLOOKUP(_xlfn.XLOOKUP(L513,Sheet2!E:E,Sheet2!B:B),Sheet2!M:M,Sheet2!O:O),"#.###")</f>
        <v>Thanh toán ngày 30/05/2024 - Tổng số tiền 10.423.548</v>
      </c>
    </row>
    <row r="514" spans="1:15" ht="26.3" hidden="1" x14ac:dyDescent="0.3">
      <c r="A514" s="4"/>
      <c r="B514" s="5" t="s">
        <v>1302</v>
      </c>
      <c r="C514" s="8">
        <v>45330</v>
      </c>
      <c r="D514" s="5" t="s">
        <v>11</v>
      </c>
      <c r="E514" s="5"/>
      <c r="F514" s="13">
        <v>900168</v>
      </c>
      <c r="G514" s="13">
        <v>72013</v>
      </c>
      <c r="H514" s="13">
        <v>972181</v>
      </c>
      <c r="I514" s="6" t="s">
        <v>2990</v>
      </c>
      <c r="J514" s="54"/>
      <c r="K514" s="58">
        <f t="shared" si="7"/>
        <v>45442</v>
      </c>
      <c r="L514">
        <f>VLOOKUP(VALUE(B514),Sheet2!E:E,1,0)</f>
        <v>8286</v>
      </c>
      <c r="O514" s="51" t="str">
        <f>"Thanh toán ngày "&amp;TEXT(_xlfn.XLOOKUP(L514,Sheet2!E:E,Sheet2!A:A),"dd/mm/yyyy")&amp;" - Tổng số tiền "&amp;TEXT(_xlfn.XLOOKUP(_xlfn.XLOOKUP(L514,Sheet2!E:E,Sheet2!B:B),Sheet2!M:M,Sheet2!O:O),"#.###")</f>
        <v>Thanh toán ngày 30/05/2024 - Tổng số tiền 10.423.548</v>
      </c>
    </row>
    <row r="515" spans="1:15" ht="26.3" hidden="1" x14ac:dyDescent="0.3">
      <c r="A515" s="4"/>
      <c r="B515" s="5" t="s">
        <v>1312</v>
      </c>
      <c r="C515" s="8">
        <v>45329</v>
      </c>
      <c r="D515" s="5" t="s">
        <v>11</v>
      </c>
      <c r="E515" s="5"/>
      <c r="F515" s="13">
        <v>525676</v>
      </c>
      <c r="G515" s="13">
        <v>42054</v>
      </c>
      <c r="H515" s="13">
        <v>567730</v>
      </c>
      <c r="I515" s="6" t="s">
        <v>2990</v>
      </c>
      <c r="J515" s="54"/>
      <c r="K515" s="58">
        <f t="shared" ref="K515:K578" si="8">IFERROR(DATEVALUE(MID(I515,16,11)),"")</f>
        <v>45442</v>
      </c>
      <c r="L515">
        <f>VLOOKUP(VALUE(B515),Sheet2!E:E,1,0)</f>
        <v>8257</v>
      </c>
      <c r="O515" s="51" t="str">
        <f>"Thanh toán ngày "&amp;TEXT(_xlfn.XLOOKUP(L515,Sheet2!E:E,Sheet2!A:A),"dd/mm/yyyy")&amp;" - Tổng số tiền "&amp;TEXT(_xlfn.XLOOKUP(_xlfn.XLOOKUP(L515,Sheet2!E:E,Sheet2!B:B),Sheet2!M:M,Sheet2!O:O),"#.###")</f>
        <v>Thanh toán ngày 30/05/2024 - Tổng số tiền 10.423.548</v>
      </c>
    </row>
    <row r="516" spans="1:15" ht="26.3" hidden="1" x14ac:dyDescent="0.3">
      <c r="A516" s="4"/>
      <c r="B516" s="5" t="s">
        <v>1308</v>
      </c>
      <c r="C516" s="8">
        <v>45329</v>
      </c>
      <c r="D516" s="5" t="s">
        <v>11</v>
      </c>
      <c r="E516" s="5"/>
      <c r="F516" s="13">
        <v>975760</v>
      </c>
      <c r="G516" s="13">
        <v>78061</v>
      </c>
      <c r="H516" s="13">
        <v>1053821</v>
      </c>
      <c r="I516" s="6" t="s">
        <v>2990</v>
      </c>
      <c r="J516" s="54"/>
      <c r="K516" s="58">
        <f t="shared" si="8"/>
        <v>45442</v>
      </c>
      <c r="L516">
        <f>VLOOKUP(VALUE(B516),Sheet2!E:E,1,0)</f>
        <v>8251</v>
      </c>
      <c r="O516" s="51" t="str">
        <f>"Thanh toán ngày "&amp;TEXT(_xlfn.XLOOKUP(L516,Sheet2!E:E,Sheet2!A:A),"dd/mm/yyyy")&amp;" - Tổng số tiền "&amp;TEXT(_xlfn.XLOOKUP(_xlfn.XLOOKUP(L516,Sheet2!E:E,Sheet2!B:B),Sheet2!M:M,Sheet2!O:O),"#.###")</f>
        <v>Thanh toán ngày 30/05/2024 - Tổng số tiền 10.423.548</v>
      </c>
    </row>
    <row r="517" spans="1:15" ht="26.3" hidden="1" x14ac:dyDescent="0.3">
      <c r="A517" s="4"/>
      <c r="B517" s="5" t="s">
        <v>1306</v>
      </c>
      <c r="C517" s="8">
        <v>45329</v>
      </c>
      <c r="D517" s="5" t="s">
        <v>11</v>
      </c>
      <c r="E517" s="5"/>
      <c r="F517" s="13">
        <v>499760</v>
      </c>
      <c r="G517" s="13">
        <v>39981</v>
      </c>
      <c r="H517" s="13">
        <v>539741</v>
      </c>
      <c r="I517" s="6" t="s">
        <v>2990</v>
      </c>
      <c r="J517" s="54"/>
      <c r="K517" s="58">
        <f t="shared" si="8"/>
        <v>45442</v>
      </c>
      <c r="L517">
        <f>VLOOKUP(VALUE(B517),Sheet2!E:E,1,0)</f>
        <v>8246</v>
      </c>
      <c r="O517" s="51" t="str">
        <f>"Thanh toán ngày "&amp;TEXT(_xlfn.XLOOKUP(L517,Sheet2!E:E,Sheet2!A:A),"dd/mm/yyyy")&amp;" - Tổng số tiền "&amp;TEXT(_xlfn.XLOOKUP(_xlfn.XLOOKUP(L517,Sheet2!E:E,Sheet2!B:B),Sheet2!M:M,Sheet2!O:O),"#.###")</f>
        <v>Thanh toán ngày 30/05/2024 - Tổng số tiền 10.423.548</v>
      </c>
    </row>
    <row r="518" spans="1:15" ht="26.3" hidden="1" x14ac:dyDescent="0.3">
      <c r="A518" s="4"/>
      <c r="B518" s="5" t="s">
        <v>1310</v>
      </c>
      <c r="C518" s="8">
        <v>45329</v>
      </c>
      <c r="D518" s="5" t="s">
        <v>11</v>
      </c>
      <c r="E518" s="5"/>
      <c r="F518" s="13">
        <v>1304890</v>
      </c>
      <c r="G518" s="13">
        <v>104391</v>
      </c>
      <c r="H518" s="13">
        <v>1409281</v>
      </c>
      <c r="I518" s="6" t="s">
        <v>2990</v>
      </c>
      <c r="J518" s="54"/>
      <c r="K518" s="58">
        <f t="shared" si="8"/>
        <v>45442</v>
      </c>
      <c r="L518">
        <f>VLOOKUP(VALUE(B518),Sheet2!E:E,1,0)</f>
        <v>8240</v>
      </c>
      <c r="O518" s="51" t="str">
        <f>"Thanh toán ngày "&amp;TEXT(_xlfn.XLOOKUP(L518,Sheet2!E:E,Sheet2!A:A),"dd/mm/yyyy")&amp;" - Tổng số tiền "&amp;TEXT(_xlfn.XLOOKUP(_xlfn.XLOOKUP(L518,Sheet2!E:E,Sheet2!B:B),Sheet2!M:M,Sheet2!O:O),"#.###")</f>
        <v>Thanh toán ngày 30/05/2024 - Tổng số tiền 10.423.548</v>
      </c>
    </row>
    <row r="519" spans="1:15" ht="26.3" hidden="1" x14ac:dyDescent="0.3">
      <c r="A519" s="4"/>
      <c r="B519" s="5" t="s">
        <v>1304</v>
      </c>
      <c r="C519" s="8">
        <v>45329</v>
      </c>
      <c r="D519" s="5" t="s">
        <v>11</v>
      </c>
      <c r="E519" s="5"/>
      <c r="F519" s="13">
        <v>2328576</v>
      </c>
      <c r="G519" s="13">
        <v>186286</v>
      </c>
      <c r="H519" s="13">
        <v>2514862</v>
      </c>
      <c r="I519" s="6" t="s">
        <v>2990</v>
      </c>
      <c r="J519" s="54"/>
      <c r="K519" s="58">
        <f t="shared" si="8"/>
        <v>45442</v>
      </c>
      <c r="L519">
        <f>VLOOKUP(VALUE(B519),Sheet2!E:E,1,0)</f>
        <v>8208</v>
      </c>
      <c r="O519" s="51" t="str">
        <f>"Thanh toán ngày "&amp;TEXT(_xlfn.XLOOKUP(L519,Sheet2!E:E,Sheet2!A:A),"dd/mm/yyyy")&amp;" - Tổng số tiền "&amp;TEXT(_xlfn.XLOOKUP(_xlfn.XLOOKUP(L519,Sheet2!E:E,Sheet2!B:B),Sheet2!M:M,Sheet2!O:O),"#.###")</f>
        <v>Thanh toán ngày 30/05/2024 - Tổng số tiền 10.423.548</v>
      </c>
    </row>
    <row r="520" spans="1:15" ht="26.3" hidden="1" x14ac:dyDescent="0.3">
      <c r="A520" s="4"/>
      <c r="B520" s="5" t="s">
        <v>1314</v>
      </c>
      <c r="C520" s="8">
        <v>45327</v>
      </c>
      <c r="D520" s="5" t="s">
        <v>11</v>
      </c>
      <c r="E520" s="5"/>
      <c r="F520" s="13">
        <v>2112640</v>
      </c>
      <c r="G520" s="13">
        <v>169011</v>
      </c>
      <c r="H520" s="13">
        <v>2281651</v>
      </c>
      <c r="I520" s="6" t="s">
        <v>2990</v>
      </c>
      <c r="J520" s="54"/>
      <c r="K520" s="58">
        <f t="shared" si="8"/>
        <v>45442</v>
      </c>
      <c r="L520">
        <f>VLOOKUP(VALUE(B520),Sheet2!E:E,1,0)</f>
        <v>7421</v>
      </c>
      <c r="O520" s="51" t="str">
        <f>"Thanh toán ngày "&amp;TEXT(_xlfn.XLOOKUP(L520,Sheet2!E:E,Sheet2!A:A),"dd/mm/yyyy")&amp;" - Tổng số tiền "&amp;TEXT(_xlfn.XLOOKUP(_xlfn.XLOOKUP(L520,Sheet2!E:E,Sheet2!B:B),Sheet2!M:M,Sheet2!O:O),"#.###")</f>
        <v>Thanh toán ngày 30/05/2024 - Tổng số tiền 10.423.548</v>
      </c>
    </row>
    <row r="521" spans="1:15" ht="26.3" hidden="1" x14ac:dyDescent="0.3">
      <c r="A521" s="4"/>
      <c r="B521" s="5" t="s">
        <v>1316</v>
      </c>
      <c r="C521" s="8">
        <v>45325</v>
      </c>
      <c r="D521" s="5" t="s">
        <v>11</v>
      </c>
      <c r="E521" s="5"/>
      <c r="F521" s="13">
        <v>1203136</v>
      </c>
      <c r="G521" s="13">
        <v>96251</v>
      </c>
      <c r="H521" s="13">
        <v>1299387</v>
      </c>
      <c r="I521" s="6" t="s">
        <v>2990</v>
      </c>
      <c r="J521" s="54"/>
      <c r="K521" s="58">
        <f t="shared" si="8"/>
        <v>45442</v>
      </c>
      <c r="L521">
        <f>VLOOKUP(VALUE(B521),Sheet2!E:E,1,0)</f>
        <v>7300</v>
      </c>
      <c r="O521" s="51" t="str">
        <f>"Thanh toán ngày "&amp;TEXT(_xlfn.XLOOKUP(L521,Sheet2!E:E,Sheet2!A:A),"dd/mm/yyyy")&amp;" - Tổng số tiền "&amp;TEXT(_xlfn.XLOOKUP(_xlfn.XLOOKUP(L521,Sheet2!E:E,Sheet2!B:B),Sheet2!M:M,Sheet2!O:O),"#.###")</f>
        <v>Thanh toán ngày 30/05/2024 - Tổng số tiền 10.423.548</v>
      </c>
    </row>
    <row r="522" spans="1:15" ht="26.3" hidden="1" x14ac:dyDescent="0.3">
      <c r="A522" s="4"/>
      <c r="B522" s="5" t="s">
        <v>1318</v>
      </c>
      <c r="C522" s="8">
        <v>45324</v>
      </c>
      <c r="D522" s="5" t="s">
        <v>11</v>
      </c>
      <c r="E522" s="5"/>
      <c r="F522" s="13">
        <v>3968662</v>
      </c>
      <c r="G522" s="13">
        <v>317493</v>
      </c>
      <c r="H522" s="13">
        <v>4286155</v>
      </c>
      <c r="I522" s="6" t="s">
        <v>2990</v>
      </c>
      <c r="J522" s="54"/>
      <c r="K522" s="58">
        <f t="shared" si="8"/>
        <v>45442</v>
      </c>
      <c r="L522">
        <f>VLOOKUP(VALUE(B522),Sheet2!E:E,1,0)</f>
        <v>7236</v>
      </c>
      <c r="O522" s="51" t="str">
        <f>"Thanh toán ngày "&amp;TEXT(_xlfn.XLOOKUP(L522,Sheet2!E:E,Sheet2!A:A),"dd/mm/yyyy")&amp;" - Tổng số tiền "&amp;TEXT(_xlfn.XLOOKUP(_xlfn.XLOOKUP(L522,Sheet2!E:E,Sheet2!B:B),Sheet2!M:M,Sheet2!O:O),"#.###")</f>
        <v>Thanh toán ngày 30/05/2024 - Tổng số tiền 10.423.548</v>
      </c>
    </row>
    <row r="523" spans="1:15" ht="26.3" hidden="1" x14ac:dyDescent="0.3">
      <c r="A523" s="4"/>
      <c r="B523" s="5" t="s">
        <v>1320</v>
      </c>
      <c r="C523" s="8">
        <v>45323</v>
      </c>
      <c r="D523" s="5" t="s">
        <v>11</v>
      </c>
      <c r="E523" s="5"/>
      <c r="F523" s="13">
        <v>435564</v>
      </c>
      <c r="G523" s="13">
        <v>34845</v>
      </c>
      <c r="H523" s="13">
        <v>470409</v>
      </c>
      <c r="I523" s="6" t="s">
        <v>2990</v>
      </c>
      <c r="J523" s="54"/>
      <c r="K523" s="58">
        <f t="shared" si="8"/>
        <v>45442</v>
      </c>
      <c r="L523">
        <f>VLOOKUP(VALUE(B523),Sheet2!E:E,1,0)</f>
        <v>7077</v>
      </c>
      <c r="O523" s="51" t="str">
        <f>"Thanh toán ngày "&amp;TEXT(_xlfn.XLOOKUP(L523,Sheet2!E:E,Sheet2!A:A),"dd/mm/yyyy")&amp;" - Tổng số tiền "&amp;TEXT(_xlfn.XLOOKUP(_xlfn.XLOOKUP(L523,Sheet2!E:E,Sheet2!B:B),Sheet2!M:M,Sheet2!O:O),"#.###")</f>
        <v>Thanh toán ngày 30/05/2024 - Tổng số tiền 10.423.548</v>
      </c>
    </row>
    <row r="524" spans="1:15" ht="26.3" hidden="1" x14ac:dyDescent="0.3">
      <c r="A524" s="4"/>
      <c r="B524" s="5" t="s">
        <v>1322</v>
      </c>
      <c r="C524" s="8">
        <v>45323</v>
      </c>
      <c r="D524" s="5" t="s">
        <v>11</v>
      </c>
      <c r="E524" s="5"/>
      <c r="F524" s="13">
        <v>1321760</v>
      </c>
      <c r="G524" s="13">
        <v>105741</v>
      </c>
      <c r="H524" s="13">
        <v>1427501</v>
      </c>
      <c r="I524" s="6" t="s">
        <v>2990</v>
      </c>
      <c r="J524" s="54"/>
      <c r="K524" s="58">
        <f t="shared" si="8"/>
        <v>45442</v>
      </c>
      <c r="L524">
        <f>VLOOKUP(VALUE(B524),Sheet2!E:E,1,0)</f>
        <v>7071</v>
      </c>
      <c r="O524" s="51" t="str">
        <f>"Thanh toán ngày "&amp;TEXT(_xlfn.XLOOKUP(L524,Sheet2!E:E,Sheet2!A:A),"dd/mm/yyyy")&amp;" - Tổng số tiền "&amp;TEXT(_xlfn.XLOOKUP(_xlfn.XLOOKUP(L524,Sheet2!E:E,Sheet2!B:B),Sheet2!M:M,Sheet2!O:O),"#.###")</f>
        <v>Thanh toán ngày 30/05/2024 - Tổng số tiền 10.423.548</v>
      </c>
    </row>
    <row r="525" spans="1:15" ht="26.3" hidden="1" x14ac:dyDescent="0.3">
      <c r="A525" s="4"/>
      <c r="B525" s="5" t="s">
        <v>1133</v>
      </c>
      <c r="C525" s="8">
        <v>45322</v>
      </c>
      <c r="D525" s="5" t="s">
        <v>11</v>
      </c>
      <c r="E525" s="5"/>
      <c r="F525" s="13">
        <v>1219389</v>
      </c>
      <c r="G525" s="13">
        <v>97551</v>
      </c>
      <c r="H525" s="13">
        <v>1316940</v>
      </c>
      <c r="I525" s="6"/>
      <c r="J525" s="54"/>
      <c r="K525" s="58" t="str">
        <f t="shared" si="8"/>
        <v/>
      </c>
      <c r="L525">
        <f>VLOOKUP(VALUE(B525),Sheet2!E:E,1,0)</f>
        <v>6871</v>
      </c>
      <c r="O525" s="51" t="str">
        <f>"Thanh toán ngày "&amp;TEXT(_xlfn.XLOOKUP(L525,Sheet2!E:E,Sheet2!A:A),"dd/mm/yyyy")&amp;" - Tổng số tiền "&amp;TEXT(_xlfn.XLOOKUP(_xlfn.XLOOKUP(L525,Sheet2!E:E,Sheet2!B:B),Sheet2!M:M,Sheet2!O:O),"#.###")</f>
        <v>Thanh toán ngày 29/02/2024 - Tổng số tiền 23.681.313</v>
      </c>
    </row>
    <row r="526" spans="1:15" ht="26.3" hidden="1" x14ac:dyDescent="0.3">
      <c r="A526" s="4"/>
      <c r="B526" s="5" t="s">
        <v>1138</v>
      </c>
      <c r="C526" s="8">
        <v>45321</v>
      </c>
      <c r="D526" s="5" t="s">
        <v>11</v>
      </c>
      <c r="E526" s="5"/>
      <c r="F526" s="13">
        <v>2721044</v>
      </c>
      <c r="G526" s="13">
        <v>217684</v>
      </c>
      <c r="H526" s="13">
        <v>2938728</v>
      </c>
      <c r="I526" s="6"/>
      <c r="J526" s="54"/>
      <c r="K526" s="58" t="str">
        <f t="shared" si="8"/>
        <v/>
      </c>
      <c r="L526">
        <f>VLOOKUP(VALUE(B526),Sheet2!E:E,1,0)</f>
        <v>6090</v>
      </c>
      <c r="O526" s="51" t="str">
        <f>"Thanh toán ngày "&amp;TEXT(_xlfn.XLOOKUP(L526,Sheet2!E:E,Sheet2!A:A),"dd/mm/yyyy")&amp;" - Tổng số tiền "&amp;TEXT(_xlfn.XLOOKUP(_xlfn.XLOOKUP(L526,Sheet2!E:E,Sheet2!B:B),Sheet2!M:M,Sheet2!O:O),"#.###")</f>
        <v>Thanh toán ngày 29/02/2024 - Tổng số tiền 23.681.313</v>
      </c>
    </row>
    <row r="527" spans="1:15" ht="26.3" hidden="1" x14ac:dyDescent="0.3">
      <c r="A527" s="4"/>
      <c r="B527" s="5" t="s">
        <v>1136</v>
      </c>
      <c r="C527" s="8">
        <v>45321</v>
      </c>
      <c r="D527" s="5" t="s">
        <v>11</v>
      </c>
      <c r="E527" s="5"/>
      <c r="F527" s="13">
        <v>596432</v>
      </c>
      <c r="G527" s="13">
        <v>47715</v>
      </c>
      <c r="H527" s="13">
        <v>644147</v>
      </c>
      <c r="I527" s="6"/>
      <c r="J527" s="54"/>
      <c r="K527" s="58" t="str">
        <f t="shared" si="8"/>
        <v/>
      </c>
      <c r="L527">
        <f>VLOOKUP(VALUE(B527),Sheet2!E:E,1,0)</f>
        <v>6089</v>
      </c>
      <c r="O527" s="51" t="str">
        <f>"Thanh toán ngày "&amp;TEXT(_xlfn.XLOOKUP(L527,Sheet2!E:E,Sheet2!A:A),"dd/mm/yyyy")&amp;" - Tổng số tiền "&amp;TEXT(_xlfn.XLOOKUP(_xlfn.XLOOKUP(L527,Sheet2!E:E,Sheet2!B:B),Sheet2!M:M,Sheet2!O:O),"#.###")</f>
        <v>Thanh toán ngày 29/02/2024 - Tổng số tiền 23.681.313</v>
      </c>
    </row>
    <row r="528" spans="1:15" ht="26.3" hidden="1" x14ac:dyDescent="0.3">
      <c r="A528" s="4"/>
      <c r="B528" s="5" t="s">
        <v>1140</v>
      </c>
      <c r="C528" s="8">
        <v>45317</v>
      </c>
      <c r="D528" s="5" t="s">
        <v>11</v>
      </c>
      <c r="E528" s="5"/>
      <c r="F528" s="13">
        <v>1271564</v>
      </c>
      <c r="G528" s="13">
        <v>101725</v>
      </c>
      <c r="H528" s="13">
        <v>1373289</v>
      </c>
      <c r="I528" s="6"/>
      <c r="J528" s="54"/>
      <c r="K528" s="58" t="str">
        <f t="shared" si="8"/>
        <v/>
      </c>
      <c r="L528">
        <f>VLOOKUP(VALUE(B528),Sheet2!E:E,1,0)</f>
        <v>5707</v>
      </c>
      <c r="O528" s="51" t="str">
        <f>"Thanh toán ngày "&amp;TEXT(_xlfn.XLOOKUP(L528,Sheet2!E:E,Sheet2!A:A),"dd/mm/yyyy")&amp;" - Tổng số tiền "&amp;TEXT(_xlfn.XLOOKUP(_xlfn.XLOOKUP(L528,Sheet2!E:E,Sheet2!B:B),Sheet2!M:M,Sheet2!O:O),"#.###")</f>
        <v>Thanh toán ngày 29/02/2024 - Tổng số tiền 23.681.313</v>
      </c>
    </row>
    <row r="529" spans="1:15" ht="26.3" hidden="1" x14ac:dyDescent="0.3">
      <c r="A529" s="4"/>
      <c r="B529" s="5" t="s">
        <v>1142</v>
      </c>
      <c r="C529" s="8">
        <v>45317</v>
      </c>
      <c r="D529" s="5" t="s">
        <v>11</v>
      </c>
      <c r="E529" s="5"/>
      <c r="F529" s="13">
        <v>1589270</v>
      </c>
      <c r="G529" s="13">
        <v>127142</v>
      </c>
      <c r="H529" s="13">
        <v>1716412</v>
      </c>
      <c r="I529" s="6"/>
      <c r="J529" s="54"/>
      <c r="K529" s="58" t="str">
        <f t="shared" si="8"/>
        <v/>
      </c>
      <c r="L529">
        <f>VLOOKUP(VALUE(B529),Sheet2!E:E,1,0)</f>
        <v>5706</v>
      </c>
      <c r="O529" s="51" t="str">
        <f>"Thanh toán ngày "&amp;TEXT(_xlfn.XLOOKUP(L529,Sheet2!E:E,Sheet2!A:A),"dd/mm/yyyy")&amp;" - Tổng số tiền "&amp;TEXT(_xlfn.XLOOKUP(_xlfn.XLOOKUP(L529,Sheet2!E:E,Sheet2!B:B),Sheet2!M:M,Sheet2!O:O),"#.###")</f>
        <v>Thanh toán ngày 29/02/2024 - Tổng số tiền 23.681.313</v>
      </c>
    </row>
    <row r="530" spans="1:15" ht="26.3" hidden="1" x14ac:dyDescent="0.3">
      <c r="A530" s="4"/>
      <c r="B530" s="5" t="s">
        <v>1148</v>
      </c>
      <c r="C530" s="8">
        <v>45314</v>
      </c>
      <c r="D530" s="5" t="s">
        <v>11</v>
      </c>
      <c r="E530" s="5"/>
      <c r="F530" s="13">
        <v>820696</v>
      </c>
      <c r="G530" s="13">
        <v>65656</v>
      </c>
      <c r="H530" s="13">
        <v>886352</v>
      </c>
      <c r="I530" s="6"/>
      <c r="J530" s="54"/>
      <c r="K530" s="58" t="str">
        <f t="shared" si="8"/>
        <v/>
      </c>
      <c r="L530">
        <f>VLOOKUP(VALUE(B530),Sheet2!E:E,1,0)</f>
        <v>4349</v>
      </c>
      <c r="O530" s="51" t="str">
        <f>"Thanh toán ngày "&amp;TEXT(_xlfn.XLOOKUP(L530,Sheet2!E:E,Sheet2!A:A),"dd/mm/yyyy")&amp;" - Tổng số tiền "&amp;TEXT(_xlfn.XLOOKUP(_xlfn.XLOOKUP(L530,Sheet2!E:E,Sheet2!B:B),Sheet2!M:M,Sheet2!O:O),"#.###")</f>
        <v>Thanh toán ngày 29/02/2024 - Tổng số tiền 23.681.313</v>
      </c>
    </row>
    <row r="531" spans="1:15" ht="26.3" hidden="1" x14ac:dyDescent="0.3">
      <c r="A531" s="4"/>
      <c r="B531" s="5" t="s">
        <v>1150</v>
      </c>
      <c r="C531" s="8">
        <v>45313</v>
      </c>
      <c r="D531" s="5" t="s">
        <v>11</v>
      </c>
      <c r="E531" s="5"/>
      <c r="F531" s="13">
        <v>1296456</v>
      </c>
      <c r="G531" s="13">
        <v>103716</v>
      </c>
      <c r="H531" s="13">
        <v>1400172</v>
      </c>
      <c r="I531" s="6"/>
      <c r="J531" s="54"/>
      <c r="K531" s="58" t="str">
        <f t="shared" si="8"/>
        <v/>
      </c>
      <c r="L531">
        <f>VLOOKUP(VALUE(B531),Sheet2!E:E,1,0)</f>
        <v>4257</v>
      </c>
      <c r="O531" s="51" t="str">
        <f>"Thanh toán ngày "&amp;TEXT(_xlfn.XLOOKUP(L531,Sheet2!E:E,Sheet2!A:A),"dd/mm/yyyy")&amp;" - Tổng số tiền "&amp;TEXT(_xlfn.XLOOKUP(_xlfn.XLOOKUP(L531,Sheet2!E:E,Sheet2!B:B),Sheet2!M:M,Sheet2!O:O),"#.###")</f>
        <v>Thanh toán ngày 29/02/2024 - Tổng số tiền 23.681.313</v>
      </c>
    </row>
    <row r="532" spans="1:15" ht="26.3" hidden="1" x14ac:dyDescent="0.3">
      <c r="A532" s="4"/>
      <c r="B532" s="5" t="s">
        <v>1154</v>
      </c>
      <c r="C532" s="8">
        <v>45310</v>
      </c>
      <c r="D532" s="5" t="s">
        <v>11</v>
      </c>
      <c r="E532" s="5"/>
      <c r="F532" s="13">
        <v>1990550</v>
      </c>
      <c r="G532" s="13">
        <v>159244</v>
      </c>
      <c r="H532" s="13">
        <v>2149794</v>
      </c>
      <c r="I532" s="6"/>
      <c r="J532" s="54"/>
      <c r="K532" s="58" t="str">
        <f t="shared" si="8"/>
        <v/>
      </c>
      <c r="L532">
        <f>VLOOKUP(VALUE(B532),Sheet2!E:E,1,0)</f>
        <v>4030</v>
      </c>
      <c r="O532" s="51" t="str">
        <f>"Thanh toán ngày "&amp;TEXT(_xlfn.XLOOKUP(L532,Sheet2!E:E,Sheet2!A:A),"dd/mm/yyyy")&amp;" - Tổng số tiền "&amp;TEXT(_xlfn.XLOOKUP(_xlfn.XLOOKUP(L532,Sheet2!E:E,Sheet2!B:B),Sheet2!M:M,Sheet2!O:O),"#.###")</f>
        <v>Thanh toán ngày 29/02/2024 - Tổng số tiền 23.681.313</v>
      </c>
    </row>
    <row r="533" spans="1:15" ht="26.3" hidden="1" x14ac:dyDescent="0.3">
      <c r="A533" s="4"/>
      <c r="B533" s="5" t="s">
        <v>1156</v>
      </c>
      <c r="C533" s="8">
        <v>45309</v>
      </c>
      <c r="D533" s="5" t="s">
        <v>11</v>
      </c>
      <c r="E533" s="5"/>
      <c r="F533" s="13">
        <v>1972800</v>
      </c>
      <c r="G533" s="13">
        <v>157824</v>
      </c>
      <c r="H533" s="13">
        <v>2130624</v>
      </c>
      <c r="I533" s="6"/>
      <c r="J533" s="54"/>
      <c r="K533" s="58" t="str">
        <f t="shared" si="8"/>
        <v/>
      </c>
      <c r="L533">
        <f>VLOOKUP(VALUE(B533),Sheet2!E:E,1,0)</f>
        <v>2988</v>
      </c>
      <c r="O533" s="51" t="str">
        <f>"Thanh toán ngày "&amp;TEXT(_xlfn.XLOOKUP(L533,Sheet2!E:E,Sheet2!A:A),"dd/mm/yyyy")&amp;" - Tổng số tiền "&amp;TEXT(_xlfn.XLOOKUP(_xlfn.XLOOKUP(L533,Sheet2!E:E,Sheet2!B:B),Sheet2!M:M,Sheet2!O:O),"#.###")</f>
        <v>Thanh toán ngày 29/02/2024 - Tổng số tiền 23.681.313</v>
      </c>
    </row>
    <row r="534" spans="1:15" ht="26.3" hidden="1" x14ac:dyDescent="0.3">
      <c r="A534" s="4"/>
      <c r="B534" s="5" t="s">
        <v>1158</v>
      </c>
      <c r="C534" s="8">
        <v>45309</v>
      </c>
      <c r="D534" s="5" t="s">
        <v>11</v>
      </c>
      <c r="E534" s="5"/>
      <c r="F534" s="13">
        <v>1994193</v>
      </c>
      <c r="G534" s="13">
        <v>159535</v>
      </c>
      <c r="H534" s="13">
        <v>2153728</v>
      </c>
      <c r="I534" s="6"/>
      <c r="J534" s="54"/>
      <c r="K534" s="58" t="str">
        <f t="shared" si="8"/>
        <v/>
      </c>
      <c r="L534">
        <f>VLOOKUP(VALUE(B534),Sheet2!E:E,1,0)</f>
        <v>2984</v>
      </c>
      <c r="O534" s="51" t="str">
        <f>"Thanh toán ngày "&amp;TEXT(_xlfn.XLOOKUP(L534,Sheet2!E:E,Sheet2!A:A),"dd/mm/yyyy")&amp;" - Tổng số tiền "&amp;TEXT(_xlfn.XLOOKUP(_xlfn.XLOOKUP(L534,Sheet2!E:E,Sheet2!B:B),Sheet2!M:M,Sheet2!O:O),"#.###")</f>
        <v>Thanh toán ngày 29/02/2024 - Tổng số tiền 23.681.313</v>
      </c>
    </row>
    <row r="535" spans="1:15" ht="26.3" hidden="1" x14ac:dyDescent="0.3">
      <c r="A535" s="4"/>
      <c r="B535" s="5" t="s">
        <v>1160</v>
      </c>
      <c r="C535" s="8">
        <v>45308</v>
      </c>
      <c r="D535" s="5" t="s">
        <v>11</v>
      </c>
      <c r="E535" s="5"/>
      <c r="F535" s="13">
        <v>756164</v>
      </c>
      <c r="G535" s="13">
        <v>60493</v>
      </c>
      <c r="H535" s="13">
        <v>816657</v>
      </c>
      <c r="I535" s="6"/>
      <c r="J535" s="54"/>
      <c r="K535" s="58" t="str">
        <f t="shared" si="8"/>
        <v/>
      </c>
      <c r="L535">
        <f>VLOOKUP(VALUE(B535),Sheet2!E:E,1,0)</f>
        <v>2979</v>
      </c>
      <c r="O535" s="51" t="str">
        <f>"Thanh toán ngày "&amp;TEXT(_xlfn.XLOOKUP(L535,Sheet2!E:E,Sheet2!A:A),"dd/mm/yyyy")&amp;" - Tổng số tiền "&amp;TEXT(_xlfn.XLOOKUP(_xlfn.XLOOKUP(L535,Sheet2!E:E,Sheet2!B:B),Sheet2!M:M,Sheet2!O:O),"#.###")</f>
        <v>Thanh toán ngày 29/02/2024 - Tổng số tiền 23.681.313</v>
      </c>
    </row>
    <row r="536" spans="1:15" ht="26.3" hidden="1" x14ac:dyDescent="0.3">
      <c r="A536" s="4"/>
      <c r="B536" s="5" t="s">
        <v>1172</v>
      </c>
      <c r="C536" s="8">
        <v>45306</v>
      </c>
      <c r="D536" s="5" t="s">
        <v>11</v>
      </c>
      <c r="E536" s="5"/>
      <c r="F536" s="13">
        <v>816280</v>
      </c>
      <c r="G536" s="13">
        <v>65302</v>
      </c>
      <c r="H536" s="13">
        <v>881582</v>
      </c>
      <c r="I536" s="6"/>
      <c r="J536" s="54"/>
      <c r="K536" s="58" t="str">
        <f t="shared" si="8"/>
        <v/>
      </c>
      <c r="L536">
        <f>VLOOKUP(VALUE(B536),Sheet2!E:E,1,0)</f>
        <v>2566</v>
      </c>
      <c r="O536" s="51" t="str">
        <f>"Thanh toán ngày "&amp;TEXT(_xlfn.XLOOKUP(L536,Sheet2!E:E,Sheet2!A:A),"dd/mm/yyyy")&amp;" - Tổng số tiền "&amp;TEXT(_xlfn.XLOOKUP(_xlfn.XLOOKUP(L536,Sheet2!E:E,Sheet2!B:B),Sheet2!M:M,Sheet2!O:O),"#.###")</f>
        <v>Thanh toán ngày 29/02/2024 - Tổng số tiền 23.681.313</v>
      </c>
    </row>
    <row r="537" spans="1:15" ht="26.3" hidden="1" x14ac:dyDescent="0.3">
      <c r="A537" s="4"/>
      <c r="B537" s="5" t="s">
        <v>1168</v>
      </c>
      <c r="C537" s="8">
        <v>45306</v>
      </c>
      <c r="D537" s="5" t="s">
        <v>11</v>
      </c>
      <c r="E537" s="5"/>
      <c r="F537" s="13">
        <v>1218910</v>
      </c>
      <c r="G537" s="13">
        <v>97513</v>
      </c>
      <c r="H537" s="13">
        <v>1316423</v>
      </c>
      <c r="I537" s="6"/>
      <c r="J537" s="54"/>
      <c r="K537" s="58" t="str">
        <f t="shared" si="8"/>
        <v/>
      </c>
      <c r="L537">
        <f>VLOOKUP(VALUE(B537),Sheet2!E:E,1,0)</f>
        <v>2555</v>
      </c>
      <c r="O537" s="51" t="str">
        <f>"Thanh toán ngày "&amp;TEXT(_xlfn.XLOOKUP(L537,Sheet2!E:E,Sheet2!A:A),"dd/mm/yyyy")&amp;" - Tổng số tiền "&amp;TEXT(_xlfn.XLOOKUP(_xlfn.XLOOKUP(L537,Sheet2!E:E,Sheet2!B:B),Sheet2!M:M,Sheet2!O:O),"#.###")</f>
        <v>Thanh toán ngày 29/02/2024 - Tổng số tiền 23.681.313</v>
      </c>
    </row>
    <row r="538" spans="1:15" ht="26.3" hidden="1" x14ac:dyDescent="0.3">
      <c r="A538" s="4"/>
      <c r="B538" s="5" t="s">
        <v>1176</v>
      </c>
      <c r="C538" s="8">
        <v>45303</v>
      </c>
      <c r="D538" s="5" t="s">
        <v>11</v>
      </c>
      <c r="E538" s="5"/>
      <c r="F538" s="13">
        <v>462616</v>
      </c>
      <c r="G538" s="13">
        <v>37009</v>
      </c>
      <c r="H538" s="13">
        <v>499625</v>
      </c>
      <c r="I538" s="6"/>
      <c r="J538" s="54"/>
      <c r="K538" s="58" t="str">
        <f t="shared" si="8"/>
        <v/>
      </c>
      <c r="L538">
        <f>VLOOKUP(VALUE(B538),Sheet2!E:E,1,0)</f>
        <v>2300</v>
      </c>
      <c r="O538" s="51" t="str">
        <f>"Thanh toán ngày "&amp;TEXT(_xlfn.XLOOKUP(L538,Sheet2!E:E,Sheet2!A:A),"dd/mm/yyyy")&amp;" - Tổng số tiền "&amp;TEXT(_xlfn.XLOOKUP(_xlfn.XLOOKUP(L538,Sheet2!E:E,Sheet2!B:B),Sheet2!M:M,Sheet2!O:O),"#.###")</f>
        <v>Thanh toán ngày 29/02/2024 - Tổng số tiền 23.681.313</v>
      </c>
    </row>
    <row r="539" spans="1:15" ht="26.3" hidden="1" x14ac:dyDescent="0.3">
      <c r="A539" s="4"/>
      <c r="B539" s="5" t="s">
        <v>1174</v>
      </c>
      <c r="C539" s="8">
        <v>45303</v>
      </c>
      <c r="D539" s="5" t="s">
        <v>11</v>
      </c>
      <c r="E539" s="5"/>
      <c r="F539" s="13">
        <v>887612</v>
      </c>
      <c r="G539" s="13">
        <v>71009</v>
      </c>
      <c r="H539" s="13">
        <v>958621</v>
      </c>
      <c r="I539" s="6"/>
      <c r="J539" s="54"/>
      <c r="K539" s="58" t="str">
        <f t="shared" si="8"/>
        <v/>
      </c>
      <c r="L539">
        <f>VLOOKUP(VALUE(B539),Sheet2!E:E,1,0)</f>
        <v>2299</v>
      </c>
      <c r="O539" s="51" t="str">
        <f>"Thanh toán ngày "&amp;TEXT(_xlfn.XLOOKUP(L539,Sheet2!E:E,Sheet2!A:A),"dd/mm/yyyy")&amp;" - Tổng số tiền "&amp;TEXT(_xlfn.XLOOKUP(_xlfn.XLOOKUP(L539,Sheet2!E:E,Sheet2!B:B),Sheet2!M:M,Sheet2!O:O),"#.###")</f>
        <v>Thanh toán ngày 29/02/2024 - Tổng số tiền 23.681.313</v>
      </c>
    </row>
    <row r="540" spans="1:15" ht="26.3" hidden="1" x14ac:dyDescent="0.3">
      <c r="A540" s="4"/>
      <c r="B540" s="5" t="s">
        <v>1178</v>
      </c>
      <c r="C540" s="8">
        <v>45303</v>
      </c>
      <c r="D540" s="5" t="s">
        <v>11</v>
      </c>
      <c r="E540" s="5"/>
      <c r="F540" s="13">
        <v>330440</v>
      </c>
      <c r="G540" s="13">
        <v>26435</v>
      </c>
      <c r="H540" s="13">
        <v>356875</v>
      </c>
      <c r="I540" s="6"/>
      <c r="J540" s="54"/>
      <c r="K540" s="58" t="str">
        <f t="shared" si="8"/>
        <v/>
      </c>
      <c r="L540">
        <f>VLOOKUP(VALUE(B540),Sheet2!E:E,1,0)</f>
        <v>2298</v>
      </c>
      <c r="O540" s="51" t="str">
        <f>"Thanh toán ngày "&amp;TEXT(_xlfn.XLOOKUP(L540,Sheet2!E:E,Sheet2!A:A),"dd/mm/yyyy")&amp;" - Tổng số tiền "&amp;TEXT(_xlfn.XLOOKUP(_xlfn.XLOOKUP(L540,Sheet2!E:E,Sheet2!B:B),Sheet2!M:M,Sheet2!O:O),"#.###")</f>
        <v>Thanh toán ngày 29/02/2024 - Tổng số tiền 23.681.313</v>
      </c>
    </row>
    <row r="541" spans="1:15" ht="26.3" hidden="1" x14ac:dyDescent="0.3">
      <c r="A541" s="4"/>
      <c r="B541" s="5" t="s">
        <v>1184</v>
      </c>
      <c r="C541" s="8">
        <v>45299</v>
      </c>
      <c r="D541" s="5" t="s">
        <v>11</v>
      </c>
      <c r="E541" s="5"/>
      <c r="F541" s="13">
        <v>1215072</v>
      </c>
      <c r="G541" s="13">
        <v>97206</v>
      </c>
      <c r="H541" s="13">
        <v>1312278</v>
      </c>
      <c r="I541" s="6"/>
      <c r="J541" s="54"/>
      <c r="K541" s="58" t="str">
        <f t="shared" si="8"/>
        <v/>
      </c>
      <c r="L541">
        <f>VLOOKUP(VALUE(B541),Sheet2!E:E,1,0)</f>
        <v>1312</v>
      </c>
      <c r="O541" s="51" t="str">
        <f>"Thanh toán ngày "&amp;TEXT(_xlfn.XLOOKUP(L541,Sheet2!E:E,Sheet2!A:A),"dd/mm/yyyy")&amp;" - Tổng số tiền "&amp;TEXT(_xlfn.XLOOKUP(_xlfn.XLOOKUP(L541,Sheet2!E:E,Sheet2!B:B),Sheet2!M:M,Sheet2!O:O),"#.###")</f>
        <v>Thanh toán ngày 29/02/2024 - Tổng số tiền 23.681.313</v>
      </c>
    </row>
    <row r="542" spans="1:15" ht="26.3" hidden="1" x14ac:dyDescent="0.3">
      <c r="A542" s="4"/>
      <c r="B542" s="5" t="s">
        <v>1182</v>
      </c>
      <c r="C542" s="8">
        <v>45299</v>
      </c>
      <c r="D542" s="5" t="s">
        <v>11</v>
      </c>
      <c r="E542" s="5"/>
      <c r="F542" s="13">
        <v>435348</v>
      </c>
      <c r="G542" s="13">
        <v>34828</v>
      </c>
      <c r="H542" s="13">
        <v>470176</v>
      </c>
      <c r="I542" s="6"/>
      <c r="J542" s="54"/>
      <c r="K542" s="58" t="str">
        <f t="shared" si="8"/>
        <v/>
      </c>
      <c r="L542">
        <f>VLOOKUP(VALUE(B542),Sheet2!E:E,1,0)</f>
        <v>1311</v>
      </c>
      <c r="O542" s="51" t="str">
        <f>"Thanh toán ngày "&amp;TEXT(_xlfn.XLOOKUP(L542,Sheet2!E:E,Sheet2!A:A),"dd/mm/yyyy")&amp;" - Tổng số tiền "&amp;TEXT(_xlfn.XLOOKUP(_xlfn.XLOOKUP(L542,Sheet2!E:E,Sheet2!B:B),Sheet2!M:M,Sheet2!O:O),"#.###")</f>
        <v>Thanh toán ngày 15/11/2022 - Tổng số tiền 70.762.629</v>
      </c>
    </row>
    <row r="543" spans="1:15" ht="26.3" hidden="1" x14ac:dyDescent="0.3">
      <c r="A543" s="4"/>
      <c r="B543" s="5" t="s">
        <v>1188</v>
      </c>
      <c r="C543" s="8">
        <v>45296</v>
      </c>
      <c r="D543" s="5" t="s">
        <v>11</v>
      </c>
      <c r="E543" s="5"/>
      <c r="F543" s="13">
        <v>1400596</v>
      </c>
      <c r="G543" s="13">
        <v>112048</v>
      </c>
      <c r="H543" s="13">
        <v>1512644</v>
      </c>
      <c r="I543" s="6"/>
      <c r="J543" s="54"/>
      <c r="K543" s="58" t="str">
        <f t="shared" si="8"/>
        <v/>
      </c>
      <c r="L543">
        <f>VLOOKUP(VALUE(B543),Sheet2!E:E,1,0)</f>
        <v>1142</v>
      </c>
      <c r="O543" s="51" t="str">
        <f>"Thanh toán ngày "&amp;TEXT(_xlfn.XLOOKUP(L543,Sheet2!E:E,Sheet2!A:A),"dd/mm/yyyy")&amp;" - Tổng số tiền "&amp;TEXT(_xlfn.XLOOKUP(_xlfn.XLOOKUP(L543,Sheet2!E:E,Sheet2!B:B),Sheet2!M:M,Sheet2!O:O),"#.###")</f>
        <v>Thanh toán ngày 29/02/2024 - Tổng số tiền 23.681.313</v>
      </c>
    </row>
    <row r="544" spans="1:15" ht="26.3" hidden="1" x14ac:dyDescent="0.3">
      <c r="A544" s="4"/>
      <c r="B544" s="5" t="s">
        <v>1190</v>
      </c>
      <c r="C544" s="8">
        <v>45295</v>
      </c>
      <c r="D544" s="5" t="s">
        <v>11</v>
      </c>
      <c r="E544" s="5"/>
      <c r="F544" s="13">
        <v>499760</v>
      </c>
      <c r="G544" s="13">
        <v>39981</v>
      </c>
      <c r="H544" s="13">
        <v>539741</v>
      </c>
      <c r="I544" s="6"/>
      <c r="J544" s="54"/>
      <c r="K544" s="58" t="str">
        <f t="shared" si="8"/>
        <v/>
      </c>
      <c r="L544">
        <f>VLOOKUP(VALUE(B544),Sheet2!E:E,1,0)</f>
        <v>230</v>
      </c>
      <c r="O544" s="51" t="str">
        <f>"Thanh toán ngày "&amp;TEXT(_xlfn.XLOOKUP(L544,Sheet2!E:E,Sheet2!A:A),"dd/mm/yyyy")&amp;" - Tổng số tiền "&amp;TEXT(_xlfn.XLOOKUP(_xlfn.XLOOKUP(L544,Sheet2!E:E,Sheet2!B:B),Sheet2!M:M,Sheet2!O:O),"#.###")</f>
        <v>Thanh toán ngày 29/02/2024 - Tổng số tiền 23.681.313</v>
      </c>
    </row>
    <row r="545" spans="1:16" ht="26.3" hidden="1" x14ac:dyDescent="0.3">
      <c r="A545" s="4"/>
      <c r="B545" s="5" t="s">
        <v>1192</v>
      </c>
      <c r="C545" s="8">
        <v>45295</v>
      </c>
      <c r="D545" s="5" t="s">
        <v>11</v>
      </c>
      <c r="E545" s="5"/>
      <c r="F545" s="13">
        <v>1337114</v>
      </c>
      <c r="G545" s="13">
        <v>106969</v>
      </c>
      <c r="H545" s="13">
        <v>1444083</v>
      </c>
      <c r="I545" s="6"/>
      <c r="J545" s="54"/>
      <c r="K545" s="58" t="str">
        <f t="shared" si="8"/>
        <v/>
      </c>
      <c r="L545">
        <f>VLOOKUP(VALUE(B545),Sheet2!E:E,1,0)</f>
        <v>224</v>
      </c>
      <c r="O545" s="51" t="str">
        <f>"Thanh toán ngày "&amp;TEXT(_xlfn.XLOOKUP(L545,Sheet2!E:E,Sheet2!A:A),"dd/mm/yyyy")&amp;" - Tổng số tiền "&amp;TEXT(_xlfn.XLOOKUP(_xlfn.XLOOKUP(L545,Sheet2!E:E,Sheet2!B:B),Sheet2!M:M,Sheet2!O:O),"#.###")</f>
        <v>Thanh toán ngày 29/02/2024 - Tổng số tiền 23.681.313</v>
      </c>
    </row>
    <row r="546" spans="1:16" ht="26.3" hidden="1" x14ac:dyDescent="0.3">
      <c r="A546" s="4"/>
      <c r="B546" s="5" t="s">
        <v>1196</v>
      </c>
      <c r="C546" s="8">
        <v>45294</v>
      </c>
      <c r="D546" s="5" t="s">
        <v>11</v>
      </c>
      <c r="E546" s="5"/>
      <c r="F546" s="13">
        <v>1196504</v>
      </c>
      <c r="G546" s="13">
        <v>95720</v>
      </c>
      <c r="H546" s="13">
        <v>1292224</v>
      </c>
      <c r="I546" s="6"/>
      <c r="J546" s="54"/>
      <c r="K546" s="58" t="str">
        <f t="shared" si="8"/>
        <v/>
      </c>
      <c r="L546">
        <f>VLOOKUP(VALUE(B546),Sheet2!E:E,1,0)</f>
        <v>188</v>
      </c>
      <c r="O546" s="51" t="str">
        <f>"Thanh toán ngày "&amp;TEXT(_xlfn.XLOOKUP(L546,Sheet2!E:E,Sheet2!A:A),"dd/mm/yyyy")&amp;" - Tổng số tiền "&amp;TEXT(_xlfn.XLOOKUP(_xlfn.XLOOKUP(L546,Sheet2!E:E,Sheet2!B:B),Sheet2!M:M,Sheet2!O:O),"#.###")</f>
        <v>Thanh toán ngày 29/02/2024 - Tổng số tiền 23.681.313</v>
      </c>
    </row>
    <row r="547" spans="1:16" ht="26.3" hidden="1" x14ac:dyDescent="0.3">
      <c r="A547" s="4"/>
      <c r="B547" s="5" t="s">
        <v>1194</v>
      </c>
      <c r="C547" s="8">
        <v>45294</v>
      </c>
      <c r="D547" s="5" t="s">
        <v>11</v>
      </c>
      <c r="E547" s="5"/>
      <c r="F547" s="13">
        <v>795848</v>
      </c>
      <c r="G547" s="13">
        <v>63668</v>
      </c>
      <c r="H547" s="13">
        <v>859516</v>
      </c>
      <c r="I547" s="6"/>
      <c r="J547" s="54"/>
      <c r="K547" s="58" t="str">
        <f t="shared" si="8"/>
        <v/>
      </c>
      <c r="L547">
        <f>VLOOKUP(VALUE(B547),Sheet2!E:E,1,0)</f>
        <v>126</v>
      </c>
      <c r="O547" s="51" t="str">
        <f>"Thanh toán ngày "&amp;TEXT(_xlfn.XLOOKUP(L547,Sheet2!E:E,Sheet2!A:A),"dd/mm/yyyy")&amp;" - Tổng số tiền "&amp;TEXT(_xlfn.XLOOKUP(_xlfn.XLOOKUP(L547,Sheet2!E:E,Sheet2!B:B),Sheet2!M:M,Sheet2!O:O),"#.###")</f>
        <v>Thanh toán ngày 29/02/2024 - Tổng số tiền 23.681.313</v>
      </c>
    </row>
    <row r="548" spans="1:16" ht="26.3" hidden="1" x14ac:dyDescent="0.3">
      <c r="A548" s="4"/>
      <c r="B548" s="5" t="s">
        <v>405</v>
      </c>
      <c r="C548" s="8">
        <v>45293</v>
      </c>
      <c r="D548" s="5" t="s">
        <v>11</v>
      </c>
      <c r="E548" s="5"/>
      <c r="F548" s="13">
        <v>786222</v>
      </c>
      <c r="G548" s="13">
        <v>62898</v>
      </c>
      <c r="H548" s="13">
        <v>849120</v>
      </c>
      <c r="I548" s="6"/>
      <c r="J548" s="54"/>
      <c r="K548" s="58" t="str">
        <f t="shared" si="8"/>
        <v/>
      </c>
      <c r="L548">
        <f>VLOOKUP(VALUE(B548),Sheet2!E:E,1,0)</f>
        <v>30</v>
      </c>
      <c r="O548" s="51" t="str">
        <f>"Thanh toán ngày "&amp;TEXT(_xlfn.XLOOKUP(L548,Sheet2!E:E,Sheet2!A:A),"dd/mm/yyyy")&amp;" - Tổng số tiền "&amp;TEXT(_xlfn.XLOOKUP(_xlfn.XLOOKUP(L548,Sheet2!E:E,Sheet2!B:B),Sheet2!M:M,Sheet2!O:O),"#.###")</f>
        <v>Thanh toán ngày 29/02/2024 - Tổng số tiền 23.681.313</v>
      </c>
    </row>
    <row r="549" spans="1:16" ht="26.3" hidden="1" x14ac:dyDescent="0.3">
      <c r="A549" s="4"/>
      <c r="B549" s="5" t="s">
        <v>2975</v>
      </c>
      <c r="C549" s="8">
        <v>45635</v>
      </c>
      <c r="D549" s="5" t="s">
        <v>11</v>
      </c>
      <c r="E549" s="5" t="s">
        <v>1522</v>
      </c>
      <c r="F549" s="13">
        <v>-321127</v>
      </c>
      <c r="G549" s="13">
        <v>-25690</v>
      </c>
      <c r="H549" s="13">
        <v>-346817</v>
      </c>
      <c r="I549" s="6" t="s">
        <v>3000</v>
      </c>
      <c r="J549" s="54"/>
      <c r="K549" s="58">
        <f t="shared" si="8"/>
        <v>45680</v>
      </c>
      <c r="L549" t="e">
        <f>VLOOKUP(VALUE(B549),Sheet2!E:E,1,0)</f>
        <v>#N/A</v>
      </c>
      <c r="N549" s="13"/>
      <c r="O549" s="51" t="e">
        <f>"Thanh toán ngày "&amp;TEXT(_xlfn.XLOOKUP(L549,Sheet2!E:E,Sheet2!A:A),"dd/mm/yyyy")&amp;" - Tổng số tiền "&amp;TEXT(_xlfn.XLOOKUP(_xlfn.XLOOKUP(L549,Sheet2!E:E,Sheet2!B:B),Sheet2!M:M,Sheet2!O:O),"#.###")</f>
        <v>#N/A</v>
      </c>
      <c r="P549" s="13"/>
    </row>
    <row r="550" spans="1:16" ht="26.3" hidden="1" x14ac:dyDescent="0.3">
      <c r="A550" s="4"/>
      <c r="B550" s="5" t="s">
        <v>2974</v>
      </c>
      <c r="C550" s="8">
        <v>45623</v>
      </c>
      <c r="D550" s="5" t="s">
        <v>11</v>
      </c>
      <c r="E550" s="5" t="s">
        <v>1504</v>
      </c>
      <c r="F550" s="13">
        <v>-299856</v>
      </c>
      <c r="G550" s="13">
        <v>-23988</v>
      </c>
      <c r="H550" s="13">
        <v>-323844</v>
      </c>
      <c r="I550" s="6" t="s">
        <v>2998</v>
      </c>
      <c r="J550" s="54"/>
      <c r="K550" s="58">
        <f t="shared" si="8"/>
        <v>45656</v>
      </c>
      <c r="L550" t="e">
        <f>VLOOKUP(VALUE(B550),Sheet2!E:E,1,0)</f>
        <v>#N/A</v>
      </c>
      <c r="N550" s="13"/>
      <c r="O550" s="51" t="e">
        <f>"Thanh toán ngày "&amp;TEXT(_xlfn.XLOOKUP(L550,Sheet2!E:E,Sheet2!A:A),"dd/mm/yyyy")&amp;" - Tổng số tiền "&amp;TEXT(_xlfn.XLOOKUP(_xlfn.XLOOKUP(L550,Sheet2!E:E,Sheet2!B:B),Sheet2!M:M,Sheet2!O:O),"#.###")</f>
        <v>#N/A</v>
      </c>
      <c r="P550" s="13"/>
    </row>
    <row r="551" spans="1:16" ht="26.3" hidden="1" x14ac:dyDescent="0.3">
      <c r="A551" s="4"/>
      <c r="B551" s="5" t="s">
        <v>2969</v>
      </c>
      <c r="C551" s="8">
        <v>45547</v>
      </c>
      <c r="D551" s="5" t="s">
        <v>11</v>
      </c>
      <c r="E551" s="5" t="s">
        <v>1485</v>
      </c>
      <c r="F551" s="13">
        <v>-199904</v>
      </c>
      <c r="G551" s="13">
        <v>-15992</v>
      </c>
      <c r="H551" s="13">
        <v>-215896</v>
      </c>
      <c r="I551" s="6" t="s">
        <v>2996</v>
      </c>
      <c r="J551" s="54"/>
      <c r="K551" s="58">
        <f t="shared" si="8"/>
        <v>45595</v>
      </c>
      <c r="L551" t="e">
        <f>VLOOKUP(VALUE(B551),Sheet2!E:E,1,0)</f>
        <v>#N/A</v>
      </c>
      <c r="N551" s="13"/>
      <c r="O551" s="51" t="e">
        <f>"Thanh toán ngày "&amp;TEXT(_xlfn.XLOOKUP(L551,Sheet2!E:E,Sheet2!A:A),"dd/mm/yyyy")&amp;" - Tổng số tiền "&amp;TEXT(_xlfn.XLOOKUP(_xlfn.XLOOKUP(L551,Sheet2!E:E,Sheet2!B:B),Sheet2!M:M,Sheet2!O:O),"#.###")</f>
        <v>#N/A</v>
      </c>
      <c r="P551" s="13"/>
    </row>
    <row r="552" spans="1:16" ht="26.3" hidden="1" x14ac:dyDescent="0.3">
      <c r="A552" s="4"/>
      <c r="B552" s="5" t="s">
        <v>2966</v>
      </c>
      <c r="C552" s="8">
        <v>45517</v>
      </c>
      <c r="D552" s="5" t="s">
        <v>11</v>
      </c>
      <c r="E552" s="5" t="s">
        <v>1466</v>
      </c>
      <c r="F552" s="13">
        <v>-199904</v>
      </c>
      <c r="G552" s="13">
        <v>-15992</v>
      </c>
      <c r="H552" s="13">
        <v>-215896</v>
      </c>
      <c r="I552" s="6" t="s">
        <v>2995</v>
      </c>
      <c r="J552" s="54"/>
      <c r="K552" s="58">
        <f t="shared" si="8"/>
        <v>45566</v>
      </c>
      <c r="L552" t="e">
        <f>VLOOKUP(VALUE(B552),Sheet2!E:E,1,0)</f>
        <v>#N/A</v>
      </c>
      <c r="N552" s="13"/>
      <c r="O552" s="51" t="e">
        <f>"Thanh toán ngày "&amp;TEXT(_xlfn.XLOOKUP(L552,Sheet2!E:E,Sheet2!A:A),"dd/mm/yyyy")&amp;" - Tổng số tiền "&amp;TEXT(_xlfn.XLOOKUP(_xlfn.XLOOKUP(L552,Sheet2!E:E,Sheet2!B:B),Sheet2!M:M,Sheet2!O:O),"#.###")</f>
        <v>#N/A</v>
      </c>
      <c r="P552" s="13"/>
    </row>
    <row r="553" spans="1:16" ht="26.3" hidden="1" x14ac:dyDescent="0.3">
      <c r="A553" s="4"/>
      <c r="B553" s="5" t="s">
        <v>2965</v>
      </c>
      <c r="C553" s="8">
        <v>45516</v>
      </c>
      <c r="D553" s="5" t="s">
        <v>11</v>
      </c>
      <c r="E553" s="5" t="s">
        <v>1468</v>
      </c>
      <c r="F553" s="13">
        <v>-265992</v>
      </c>
      <c r="G553" s="13">
        <v>-21279</v>
      </c>
      <c r="H553" s="13">
        <v>-287271</v>
      </c>
      <c r="I553" s="6" t="s">
        <v>2995</v>
      </c>
      <c r="J553" s="54"/>
      <c r="K553" s="58">
        <f t="shared" si="8"/>
        <v>45566</v>
      </c>
      <c r="L553" t="e">
        <f>VLOOKUP(VALUE(B553),Sheet2!E:E,1,0)</f>
        <v>#N/A</v>
      </c>
      <c r="N553" s="13"/>
      <c r="O553" s="51" t="e">
        <f>"Thanh toán ngày "&amp;TEXT(_xlfn.XLOOKUP(L553,Sheet2!E:E,Sheet2!A:A),"dd/mm/yyyy")&amp;" - Tổng số tiền "&amp;TEXT(_xlfn.XLOOKUP(_xlfn.XLOOKUP(L553,Sheet2!E:E,Sheet2!B:B),Sheet2!M:M,Sheet2!O:O),"#.###")</f>
        <v>#N/A</v>
      </c>
      <c r="P553" s="13"/>
    </row>
    <row r="554" spans="1:16" ht="26.3" hidden="1" x14ac:dyDescent="0.3">
      <c r="A554" s="4"/>
      <c r="B554" s="5" t="s">
        <v>2964</v>
      </c>
      <c r="C554" s="8">
        <v>45503</v>
      </c>
      <c r="D554" s="5" t="s">
        <v>11</v>
      </c>
      <c r="E554" s="5" t="s">
        <v>1422</v>
      </c>
      <c r="F554" s="13">
        <v>-335516</v>
      </c>
      <c r="G554" s="13">
        <v>-26841</v>
      </c>
      <c r="H554" s="13">
        <v>-362357</v>
      </c>
      <c r="I554" s="6" t="s">
        <v>2994</v>
      </c>
      <c r="J554" s="54"/>
      <c r="K554" s="58">
        <f t="shared" si="8"/>
        <v>45534</v>
      </c>
      <c r="L554" t="e">
        <f>VLOOKUP(VALUE(B554),Sheet2!E:E,1,0)</f>
        <v>#N/A</v>
      </c>
      <c r="N554" s="13"/>
      <c r="O554" s="51" t="e">
        <f>"Thanh toán ngày "&amp;TEXT(_xlfn.XLOOKUP(L554,Sheet2!E:E,Sheet2!A:A),"dd/mm/yyyy")&amp;" - Tổng số tiền "&amp;TEXT(_xlfn.XLOOKUP(_xlfn.XLOOKUP(L554,Sheet2!E:E,Sheet2!B:B),Sheet2!M:M,Sheet2!O:O),"#.###")</f>
        <v>#N/A</v>
      </c>
      <c r="P554" s="13"/>
    </row>
    <row r="555" spans="1:16" ht="26.3" hidden="1" x14ac:dyDescent="0.3">
      <c r="A555" s="4"/>
      <c r="B555" s="5" t="s">
        <v>2963</v>
      </c>
      <c r="C555" s="8">
        <v>45491</v>
      </c>
      <c r="D555" s="5" t="s">
        <v>11</v>
      </c>
      <c r="E555" s="5" t="s">
        <v>1435</v>
      </c>
      <c r="F555" s="13">
        <v>-599712</v>
      </c>
      <c r="G555" s="13">
        <v>-47977</v>
      </c>
      <c r="H555" s="13">
        <v>-647689</v>
      </c>
      <c r="I555" s="6" t="s">
        <v>2994</v>
      </c>
      <c r="J555" s="54"/>
      <c r="K555" s="58">
        <f t="shared" si="8"/>
        <v>45534</v>
      </c>
      <c r="L555" t="e">
        <f>VLOOKUP(VALUE(B555),Sheet2!E:E,1,0)</f>
        <v>#N/A</v>
      </c>
      <c r="N555" s="13"/>
      <c r="O555" s="51" t="e">
        <f>"Thanh toán ngày "&amp;TEXT(_xlfn.XLOOKUP(L555,Sheet2!E:E,Sheet2!A:A),"dd/mm/yyyy")&amp;" - Tổng số tiền "&amp;TEXT(_xlfn.XLOOKUP(_xlfn.XLOOKUP(L555,Sheet2!E:E,Sheet2!B:B),Sheet2!M:M,Sheet2!O:O),"#.###")</f>
        <v>#N/A</v>
      </c>
      <c r="P555" s="13"/>
    </row>
    <row r="556" spans="1:16" ht="26.3" hidden="1" x14ac:dyDescent="0.3">
      <c r="A556" s="4"/>
      <c r="B556" s="5" t="s">
        <v>2922</v>
      </c>
      <c r="C556" s="8">
        <v>45490</v>
      </c>
      <c r="D556" s="5" t="s">
        <v>11</v>
      </c>
      <c r="E556" s="5" t="s">
        <v>1437</v>
      </c>
      <c r="F556" s="13">
        <v>-399808</v>
      </c>
      <c r="G556" s="13">
        <v>-31985</v>
      </c>
      <c r="H556" s="13">
        <v>-431793</v>
      </c>
      <c r="I556" s="6" t="s">
        <v>2994</v>
      </c>
      <c r="J556" s="54"/>
      <c r="K556" s="58">
        <f t="shared" si="8"/>
        <v>45534</v>
      </c>
      <c r="L556" t="e">
        <f>VLOOKUP(VALUE(B556),Sheet2!E:E,1,0)</f>
        <v>#N/A</v>
      </c>
      <c r="N556" s="13"/>
      <c r="O556" s="51" t="e">
        <f>"Thanh toán ngày "&amp;TEXT(_xlfn.XLOOKUP(L556,Sheet2!E:E,Sheet2!A:A),"dd/mm/yyyy")&amp;" - Tổng số tiền "&amp;TEXT(_xlfn.XLOOKUP(_xlfn.XLOOKUP(L556,Sheet2!E:E,Sheet2!B:B),Sheet2!M:M,Sheet2!O:O),"#.###")</f>
        <v>#N/A</v>
      </c>
      <c r="P556" s="13"/>
    </row>
    <row r="557" spans="1:16" ht="26.3" hidden="1" x14ac:dyDescent="0.3">
      <c r="A557" s="4"/>
      <c r="B557" s="5" t="s">
        <v>2962</v>
      </c>
      <c r="C557" s="8">
        <v>45485</v>
      </c>
      <c r="D557" s="5" t="s">
        <v>11</v>
      </c>
      <c r="E557" s="5" t="s">
        <v>1441</v>
      </c>
      <c r="F557" s="13">
        <v>-552203</v>
      </c>
      <c r="G557" s="13">
        <v>-44176</v>
      </c>
      <c r="H557" s="13">
        <v>-596379</v>
      </c>
      <c r="I557" s="6" t="s">
        <v>2994</v>
      </c>
      <c r="J557" s="54"/>
      <c r="K557" s="58">
        <f t="shared" si="8"/>
        <v>45534</v>
      </c>
      <c r="L557" t="e">
        <f>VLOOKUP(VALUE(B557),Sheet2!E:E,1,0)</f>
        <v>#N/A</v>
      </c>
      <c r="N557" s="13"/>
      <c r="O557" s="51" t="e">
        <f>"Thanh toán ngày "&amp;TEXT(_xlfn.XLOOKUP(L557,Sheet2!E:E,Sheet2!A:A),"dd/mm/yyyy")&amp;" - Tổng số tiền "&amp;TEXT(_xlfn.XLOOKUP(_xlfn.XLOOKUP(L557,Sheet2!E:E,Sheet2!B:B),Sheet2!M:M,Sheet2!O:O),"#.###")</f>
        <v>#N/A</v>
      </c>
      <c r="P557" s="13"/>
    </row>
    <row r="558" spans="1:16" ht="26.3" hidden="1" x14ac:dyDescent="0.3">
      <c r="A558" s="4"/>
      <c r="B558" s="5" t="s">
        <v>2960</v>
      </c>
      <c r="C558" s="8">
        <v>45471</v>
      </c>
      <c r="D558" s="5" t="s">
        <v>11</v>
      </c>
      <c r="E558" s="5" t="s">
        <v>1389</v>
      </c>
      <c r="F558" s="13">
        <v>-611366</v>
      </c>
      <c r="G558" s="13">
        <v>-48909</v>
      </c>
      <c r="H558" s="13">
        <v>-660275</v>
      </c>
      <c r="I558" s="6" t="s">
        <v>2993</v>
      </c>
      <c r="J558" s="54"/>
      <c r="K558" s="58">
        <f t="shared" si="8"/>
        <v>45503</v>
      </c>
      <c r="L558" t="e">
        <f>VLOOKUP(VALUE(B558),Sheet2!E:E,1,0)</f>
        <v>#N/A</v>
      </c>
      <c r="N558" s="13"/>
      <c r="O558" s="51" t="e">
        <f>"Thanh toán ngày "&amp;TEXT(_xlfn.XLOOKUP(L558,Sheet2!E:E,Sheet2!A:A),"dd/mm/yyyy")&amp;" - Tổng số tiền "&amp;TEXT(_xlfn.XLOOKUP(_xlfn.XLOOKUP(L558,Sheet2!E:E,Sheet2!B:B),Sheet2!M:M,Sheet2!O:O),"#.###")</f>
        <v>#N/A</v>
      </c>
      <c r="P558" s="13"/>
    </row>
    <row r="559" spans="1:16" ht="26.3" hidden="1" x14ac:dyDescent="0.3">
      <c r="A559" s="4"/>
      <c r="B559" s="5" t="s">
        <v>2961</v>
      </c>
      <c r="C559" s="8">
        <v>45471</v>
      </c>
      <c r="D559" s="5" t="s">
        <v>11</v>
      </c>
      <c r="E559" s="5" t="s">
        <v>1392</v>
      </c>
      <c r="F559" s="13">
        <v>-534722</v>
      </c>
      <c r="G559" s="13">
        <v>-42778</v>
      </c>
      <c r="H559" s="13">
        <v>-577500</v>
      </c>
      <c r="I559" s="6" t="s">
        <v>2993</v>
      </c>
      <c r="J559" s="54"/>
      <c r="K559" s="58">
        <f t="shared" si="8"/>
        <v>45503</v>
      </c>
      <c r="L559" t="e">
        <f>VLOOKUP(VALUE(B559),Sheet2!E:E,1,0)</f>
        <v>#N/A</v>
      </c>
      <c r="N559" s="13"/>
      <c r="O559" s="51" t="e">
        <f>"Thanh toán ngày "&amp;TEXT(_xlfn.XLOOKUP(L559,Sheet2!E:E,Sheet2!A:A),"dd/mm/yyyy")&amp;" - Tổng số tiền "&amp;TEXT(_xlfn.XLOOKUP(_xlfn.XLOOKUP(L559,Sheet2!E:E,Sheet2!B:B),Sheet2!M:M,Sheet2!O:O),"#.###")</f>
        <v>#N/A</v>
      </c>
      <c r="P559" s="13"/>
    </row>
    <row r="560" spans="1:16" ht="26.3" hidden="1" x14ac:dyDescent="0.3">
      <c r="A560" s="4"/>
      <c r="B560" s="5" t="s">
        <v>2958</v>
      </c>
      <c r="C560" s="8">
        <v>45462</v>
      </c>
      <c r="D560" s="5" t="s">
        <v>11</v>
      </c>
      <c r="E560" s="5" t="s">
        <v>1400</v>
      </c>
      <c r="F560" s="13">
        <v>-511414</v>
      </c>
      <c r="G560" s="13">
        <v>-40913</v>
      </c>
      <c r="H560" s="13">
        <v>-552327</v>
      </c>
      <c r="I560" s="6" t="s">
        <v>2993</v>
      </c>
      <c r="J560" s="54"/>
      <c r="K560" s="58">
        <f t="shared" si="8"/>
        <v>45503</v>
      </c>
      <c r="L560" t="e">
        <f>VLOOKUP(VALUE(B560),Sheet2!E:E,1,0)</f>
        <v>#N/A</v>
      </c>
      <c r="N560" s="13"/>
      <c r="O560" s="51" t="e">
        <f>"Thanh toán ngày "&amp;TEXT(_xlfn.XLOOKUP(L560,Sheet2!E:E,Sheet2!A:A),"dd/mm/yyyy")&amp;" - Tổng số tiền "&amp;TEXT(_xlfn.XLOOKUP(_xlfn.XLOOKUP(L560,Sheet2!E:E,Sheet2!B:B),Sheet2!M:M,Sheet2!O:O),"#.###")</f>
        <v>#N/A</v>
      </c>
      <c r="P560" s="13"/>
    </row>
    <row r="561" spans="1:16" ht="26.3" hidden="1" x14ac:dyDescent="0.3">
      <c r="A561" s="4"/>
      <c r="B561" s="5" t="s">
        <v>2959</v>
      </c>
      <c r="C561" s="8">
        <v>45462</v>
      </c>
      <c r="D561" s="5" t="s">
        <v>11</v>
      </c>
      <c r="E561" s="5" t="s">
        <v>1402</v>
      </c>
      <c r="F561" s="13">
        <v>-586342</v>
      </c>
      <c r="G561" s="13">
        <v>-46907</v>
      </c>
      <c r="H561" s="13">
        <v>-633249</v>
      </c>
      <c r="I561" s="6" t="s">
        <v>2993</v>
      </c>
      <c r="J561" s="54"/>
      <c r="K561" s="58">
        <f t="shared" si="8"/>
        <v>45503</v>
      </c>
      <c r="L561" t="e">
        <f>VLOOKUP(VALUE(B561),Sheet2!E:E,1,0)</f>
        <v>#N/A</v>
      </c>
      <c r="N561" s="13"/>
      <c r="O561" s="51" t="e">
        <f>"Thanh toán ngày "&amp;TEXT(_xlfn.XLOOKUP(L561,Sheet2!E:E,Sheet2!A:A),"dd/mm/yyyy")&amp;" - Tổng số tiền "&amp;TEXT(_xlfn.XLOOKUP(_xlfn.XLOOKUP(L561,Sheet2!E:E,Sheet2!B:B),Sheet2!M:M,Sheet2!O:O),"#.###")</f>
        <v>#N/A</v>
      </c>
      <c r="P561" s="13"/>
    </row>
    <row r="562" spans="1:16" ht="26.3" hidden="1" x14ac:dyDescent="0.3">
      <c r="A562" s="4"/>
      <c r="B562" s="5" t="s">
        <v>2957</v>
      </c>
      <c r="C562" s="8">
        <v>45443</v>
      </c>
      <c r="D562" s="5" t="s">
        <v>11</v>
      </c>
      <c r="E562" s="5" t="s">
        <v>1325</v>
      </c>
      <c r="F562" s="13">
        <v>-550036</v>
      </c>
      <c r="G562" s="13">
        <v>-44003</v>
      </c>
      <c r="H562" s="13">
        <v>-594039</v>
      </c>
      <c r="I562" s="6" t="s">
        <v>2992</v>
      </c>
      <c r="J562" s="54"/>
      <c r="K562" s="58">
        <f t="shared" si="8"/>
        <v>45476</v>
      </c>
      <c r="L562" t="e">
        <f>VLOOKUP(VALUE(B562),Sheet2!E:E,1,0)</f>
        <v>#N/A</v>
      </c>
      <c r="N562" s="13"/>
      <c r="O562" s="51" t="e">
        <f>"Thanh toán ngày "&amp;TEXT(_xlfn.XLOOKUP(L562,Sheet2!E:E,Sheet2!A:A),"dd/mm/yyyy")&amp;" - Tổng số tiền "&amp;TEXT(_xlfn.XLOOKUP(_xlfn.XLOOKUP(L562,Sheet2!E:E,Sheet2!B:B),Sheet2!M:M,Sheet2!O:O),"#.###")</f>
        <v>#N/A</v>
      </c>
      <c r="P562" s="13"/>
    </row>
    <row r="563" spans="1:16" ht="26.3" hidden="1" x14ac:dyDescent="0.3">
      <c r="A563" s="4"/>
      <c r="B563" s="5" t="s">
        <v>2956</v>
      </c>
      <c r="C563" s="8">
        <v>45442</v>
      </c>
      <c r="D563" s="5" t="s">
        <v>11</v>
      </c>
      <c r="E563" s="5" t="s">
        <v>1328</v>
      </c>
      <c r="F563" s="13">
        <v>-423116</v>
      </c>
      <c r="G563" s="13">
        <v>-33849</v>
      </c>
      <c r="H563" s="13">
        <v>-456965</v>
      </c>
      <c r="I563" s="6" t="s">
        <v>2992</v>
      </c>
      <c r="J563" s="54"/>
      <c r="K563" s="58">
        <f t="shared" si="8"/>
        <v>45476</v>
      </c>
      <c r="L563" t="e">
        <f>VLOOKUP(VALUE(B563),Sheet2!E:E,1,0)</f>
        <v>#N/A</v>
      </c>
      <c r="N563" s="13"/>
      <c r="O563" s="51" t="e">
        <f>"Thanh toán ngày "&amp;TEXT(_xlfn.XLOOKUP(L563,Sheet2!E:E,Sheet2!A:A),"dd/mm/yyyy")&amp;" - Tổng số tiền "&amp;TEXT(_xlfn.XLOOKUP(_xlfn.XLOOKUP(L563,Sheet2!E:E,Sheet2!B:B),Sheet2!M:M,Sheet2!O:O),"#.###")</f>
        <v>#N/A</v>
      </c>
      <c r="P563" s="13"/>
    </row>
    <row r="564" spans="1:16" ht="26.3" hidden="1" x14ac:dyDescent="0.3">
      <c r="A564" s="4"/>
      <c r="B564" s="5" t="s">
        <v>2955</v>
      </c>
      <c r="C564" s="8">
        <v>45441</v>
      </c>
      <c r="D564" s="5" t="s">
        <v>11</v>
      </c>
      <c r="E564" s="5" t="s">
        <v>1334</v>
      </c>
      <c r="F564" s="13">
        <v>-650108</v>
      </c>
      <c r="G564" s="13">
        <v>-52009</v>
      </c>
      <c r="H564" s="13">
        <v>-702117</v>
      </c>
      <c r="I564" s="6" t="s">
        <v>2992</v>
      </c>
      <c r="J564" s="54"/>
      <c r="K564" s="58">
        <f t="shared" si="8"/>
        <v>45476</v>
      </c>
      <c r="L564" t="e">
        <f>VLOOKUP(VALUE(B564),Sheet2!E:E,1,0)</f>
        <v>#N/A</v>
      </c>
      <c r="N564" s="13"/>
      <c r="O564" s="51" t="e">
        <f>"Thanh toán ngày "&amp;TEXT(_xlfn.XLOOKUP(L564,Sheet2!E:E,Sheet2!A:A),"dd/mm/yyyy")&amp;" - Tổng số tiền "&amp;TEXT(_xlfn.XLOOKUP(_xlfn.XLOOKUP(L564,Sheet2!E:E,Sheet2!B:B),Sheet2!M:M,Sheet2!O:O),"#.###")</f>
        <v>#N/A</v>
      </c>
      <c r="P564" s="13"/>
    </row>
    <row r="565" spans="1:16" ht="26.3" hidden="1" x14ac:dyDescent="0.3">
      <c r="A565" s="4"/>
      <c r="B565" s="5" t="s">
        <v>2954</v>
      </c>
      <c r="C565" s="8">
        <v>45440</v>
      </c>
      <c r="D565" s="5" t="s">
        <v>11</v>
      </c>
      <c r="E565" s="5" t="s">
        <v>1336</v>
      </c>
      <c r="F565" s="13">
        <v>-400048</v>
      </c>
      <c r="G565" s="13">
        <v>-32004</v>
      </c>
      <c r="H565" s="13">
        <v>-432052</v>
      </c>
      <c r="I565" s="6" t="s">
        <v>2992</v>
      </c>
      <c r="J565" s="54"/>
      <c r="K565" s="58">
        <f t="shared" si="8"/>
        <v>45476</v>
      </c>
      <c r="L565">
        <f>VLOOKUP(VALUE(B565),Sheet2!E:E,1,0)</f>
        <v>122</v>
      </c>
      <c r="N565" s="13"/>
      <c r="O565" s="51" t="str">
        <f>"Thanh toán ngày "&amp;TEXT(_xlfn.XLOOKUP(L565,Sheet2!E:E,Sheet2!A:A),"dd/mm/yyyy")&amp;" - Tổng số tiền "&amp;TEXT(_xlfn.XLOOKUP(_xlfn.XLOOKUP(L565,Sheet2!E:E,Sheet2!B:B),Sheet2!M:M,Sheet2!O:O),"#.###")</f>
        <v>Thanh toán ngày 15/11/2022 - Tổng số tiền 58.476.530</v>
      </c>
      <c r="P565" s="13"/>
    </row>
    <row r="566" spans="1:16" ht="26.3" hidden="1" x14ac:dyDescent="0.3">
      <c r="A566" s="4"/>
      <c r="B566" s="5" t="s">
        <v>2953</v>
      </c>
      <c r="C566" s="8">
        <v>45439</v>
      </c>
      <c r="D566" s="5" t="s">
        <v>11</v>
      </c>
      <c r="E566" s="5" t="s">
        <v>1340</v>
      </c>
      <c r="F566" s="13">
        <v>-199904</v>
      </c>
      <c r="G566" s="13">
        <v>-15992</v>
      </c>
      <c r="H566" s="13">
        <v>-215896</v>
      </c>
      <c r="I566" s="6" t="s">
        <v>2992</v>
      </c>
      <c r="J566" s="54"/>
      <c r="K566" s="58">
        <f t="shared" si="8"/>
        <v>45476</v>
      </c>
      <c r="L566" t="e">
        <f>VLOOKUP(VALUE(B566),Sheet2!E:E,1,0)</f>
        <v>#N/A</v>
      </c>
      <c r="N566" s="13"/>
      <c r="O566" s="51" t="e">
        <f>"Thanh toán ngày "&amp;TEXT(_xlfn.XLOOKUP(L566,Sheet2!E:E,Sheet2!A:A),"dd/mm/yyyy")&amp;" - Tổng số tiền "&amp;TEXT(_xlfn.XLOOKUP(_xlfn.XLOOKUP(L566,Sheet2!E:E,Sheet2!B:B),Sheet2!M:M,Sheet2!O:O),"#.###")</f>
        <v>#N/A</v>
      </c>
      <c r="P566" s="13"/>
    </row>
    <row r="567" spans="1:16" ht="26.3" hidden="1" x14ac:dyDescent="0.3">
      <c r="A567" s="4"/>
      <c r="B567" s="5" t="s">
        <v>2952</v>
      </c>
      <c r="C567" s="8">
        <v>45437</v>
      </c>
      <c r="D567" s="5" t="s">
        <v>11</v>
      </c>
      <c r="E567" s="5" t="s">
        <v>1342</v>
      </c>
      <c r="F567" s="13">
        <v>-558030</v>
      </c>
      <c r="G567" s="13">
        <v>-44642</v>
      </c>
      <c r="H567" s="13">
        <v>-602672</v>
      </c>
      <c r="I567" s="6" t="s">
        <v>2992</v>
      </c>
      <c r="J567" s="54"/>
      <c r="K567" s="58">
        <f t="shared" si="8"/>
        <v>45476</v>
      </c>
      <c r="L567" t="e">
        <f>VLOOKUP(VALUE(B567),Sheet2!E:E,1,0)</f>
        <v>#N/A</v>
      </c>
      <c r="N567" s="13"/>
      <c r="O567" s="51" t="e">
        <f>"Thanh toán ngày "&amp;TEXT(_xlfn.XLOOKUP(L567,Sheet2!E:E,Sheet2!A:A),"dd/mm/yyyy")&amp;" - Tổng số tiền "&amp;TEXT(_xlfn.XLOOKUP(_xlfn.XLOOKUP(L567,Sheet2!E:E,Sheet2!B:B),Sheet2!M:M,Sheet2!O:O),"#.###")</f>
        <v>#N/A</v>
      </c>
      <c r="P567" s="13"/>
    </row>
    <row r="568" spans="1:16" ht="26.3" hidden="1" x14ac:dyDescent="0.3">
      <c r="A568" s="4"/>
      <c r="B568" s="5" t="s">
        <v>2951</v>
      </c>
      <c r="C568" s="8">
        <v>45431</v>
      </c>
      <c r="D568" s="5" t="s">
        <v>11</v>
      </c>
      <c r="E568" s="5" t="s">
        <v>1352</v>
      </c>
      <c r="F568" s="13">
        <v>-305225</v>
      </c>
      <c r="G568" s="13">
        <v>-24418</v>
      </c>
      <c r="H568" s="13">
        <v>-329643</v>
      </c>
      <c r="I568" s="6" t="s">
        <v>2992</v>
      </c>
      <c r="J568" s="54"/>
      <c r="K568" s="58">
        <f t="shared" si="8"/>
        <v>45476</v>
      </c>
      <c r="L568" t="e">
        <f>VLOOKUP(VALUE(B568),Sheet2!E:E,1,0)</f>
        <v>#N/A</v>
      </c>
      <c r="N568" s="13"/>
      <c r="O568" s="51" t="e">
        <f>"Thanh toán ngày "&amp;TEXT(_xlfn.XLOOKUP(L568,Sheet2!E:E,Sheet2!A:A),"dd/mm/yyyy")&amp;" - Tổng số tiền "&amp;TEXT(_xlfn.XLOOKUP(_xlfn.XLOOKUP(L568,Sheet2!E:E,Sheet2!B:B),Sheet2!M:M,Sheet2!O:O),"#.###")</f>
        <v>#N/A</v>
      </c>
      <c r="P568" s="13"/>
    </row>
    <row r="569" spans="1:16" ht="26.3" hidden="1" x14ac:dyDescent="0.3">
      <c r="A569" s="4"/>
      <c r="B569" s="5" t="s">
        <v>2950</v>
      </c>
      <c r="C569" s="8">
        <v>45425</v>
      </c>
      <c r="D569" s="5" t="s">
        <v>11</v>
      </c>
      <c r="E569" s="5" t="s">
        <v>1371</v>
      </c>
      <c r="F569" s="13">
        <v>-400048</v>
      </c>
      <c r="G569" s="13">
        <v>-32004</v>
      </c>
      <c r="H569" s="13">
        <v>-432052</v>
      </c>
      <c r="I569" s="6" t="s">
        <v>2992</v>
      </c>
      <c r="J569" s="54"/>
      <c r="K569" s="58">
        <f t="shared" si="8"/>
        <v>45476</v>
      </c>
      <c r="L569" t="e">
        <f>VLOOKUP(VALUE(B569),Sheet2!E:E,1,0)</f>
        <v>#N/A</v>
      </c>
      <c r="N569" s="13"/>
      <c r="O569" s="51" t="e">
        <f>"Thanh toán ngày "&amp;TEXT(_xlfn.XLOOKUP(L569,Sheet2!E:E,Sheet2!A:A),"dd/mm/yyyy")&amp;" - Tổng số tiền "&amp;TEXT(_xlfn.XLOOKUP(_xlfn.XLOOKUP(L569,Sheet2!E:E,Sheet2!B:B),Sheet2!M:M,Sheet2!O:O),"#.###")</f>
        <v>#N/A</v>
      </c>
      <c r="P569" s="13"/>
    </row>
    <row r="570" spans="1:16" ht="26.3" hidden="1" x14ac:dyDescent="0.3">
      <c r="A570" s="4"/>
      <c r="B570" s="5" t="s">
        <v>2949</v>
      </c>
      <c r="C570" s="8">
        <v>45420</v>
      </c>
      <c r="D570" s="5" t="s">
        <v>11</v>
      </c>
      <c r="E570" s="5" t="s">
        <v>1383</v>
      </c>
      <c r="F570" s="13">
        <v>-546376</v>
      </c>
      <c r="G570" s="13">
        <v>-43710</v>
      </c>
      <c r="H570" s="13">
        <v>-590086</v>
      </c>
      <c r="I570" s="6" t="s">
        <v>2992</v>
      </c>
      <c r="J570" s="54"/>
      <c r="K570" s="58">
        <f t="shared" si="8"/>
        <v>45476</v>
      </c>
      <c r="L570" t="e">
        <f>VLOOKUP(VALUE(B570),Sheet2!E:E,1,0)</f>
        <v>#N/A</v>
      </c>
      <c r="N570" s="13"/>
      <c r="O570" s="51" t="e">
        <f>"Thanh toán ngày "&amp;TEXT(_xlfn.XLOOKUP(L570,Sheet2!E:E,Sheet2!A:A),"dd/mm/yyyy")&amp;" - Tổng số tiền "&amp;TEXT(_xlfn.XLOOKUP(_xlfn.XLOOKUP(L570,Sheet2!E:E,Sheet2!B:B),Sheet2!M:M,Sheet2!O:O),"#.###")</f>
        <v>#N/A</v>
      </c>
      <c r="P570" s="13"/>
    </row>
    <row r="571" spans="1:16" ht="26.3" hidden="1" x14ac:dyDescent="0.3">
      <c r="A571" s="4"/>
      <c r="B571" s="5" t="s">
        <v>2948</v>
      </c>
      <c r="C571" s="8">
        <v>45415</v>
      </c>
      <c r="D571" s="5" t="s">
        <v>11</v>
      </c>
      <c r="E571" s="5" t="s">
        <v>1385</v>
      </c>
      <c r="F571" s="13">
        <v>-757934</v>
      </c>
      <c r="G571" s="13">
        <v>-60635</v>
      </c>
      <c r="H571" s="13">
        <v>-818569</v>
      </c>
      <c r="I571" s="6" t="s">
        <v>2992</v>
      </c>
      <c r="J571" s="54"/>
      <c r="K571" s="58">
        <f t="shared" si="8"/>
        <v>45476</v>
      </c>
      <c r="L571" t="e">
        <f>VLOOKUP(VALUE(B571),Sheet2!E:E,1,0)</f>
        <v>#N/A</v>
      </c>
      <c r="N571" s="13"/>
      <c r="O571" s="51" t="e">
        <f>"Thanh toán ngày "&amp;TEXT(_xlfn.XLOOKUP(L571,Sheet2!E:E,Sheet2!A:A),"dd/mm/yyyy")&amp;" - Tổng số tiền "&amp;TEXT(_xlfn.XLOOKUP(_xlfn.XLOOKUP(L571,Sheet2!E:E,Sheet2!B:B),Sheet2!M:M,Sheet2!O:O),"#.###")</f>
        <v>#N/A</v>
      </c>
      <c r="P571" s="13"/>
    </row>
    <row r="572" spans="1:16" ht="26.3" hidden="1" x14ac:dyDescent="0.3">
      <c r="A572" s="4"/>
      <c r="B572" s="5" t="s">
        <v>2947</v>
      </c>
      <c r="C572" s="8">
        <v>45401</v>
      </c>
      <c r="D572" s="5" t="s">
        <v>11</v>
      </c>
      <c r="E572" s="5" t="s">
        <v>1202</v>
      </c>
      <c r="F572" s="13">
        <v>-306450</v>
      </c>
      <c r="G572" s="13">
        <v>-24516</v>
      </c>
      <c r="H572" s="13">
        <v>-330966</v>
      </c>
      <c r="I572" s="6" t="s">
        <v>2990</v>
      </c>
      <c r="J572" s="54"/>
      <c r="K572" s="58">
        <f t="shared" si="8"/>
        <v>45442</v>
      </c>
      <c r="L572" t="e">
        <f>VLOOKUP(VALUE(B572),Sheet2!E:E,1,0)</f>
        <v>#N/A</v>
      </c>
      <c r="N572" s="13"/>
      <c r="O572" s="51" t="e">
        <f>"Thanh toán ngày "&amp;TEXT(_xlfn.XLOOKUP(L572,Sheet2!E:E,Sheet2!A:A),"dd/mm/yyyy")&amp;" - Tổng số tiền "&amp;TEXT(_xlfn.XLOOKUP(_xlfn.XLOOKUP(L572,Sheet2!E:E,Sheet2!B:B),Sheet2!M:M,Sheet2!O:O),"#.###")</f>
        <v>#N/A</v>
      </c>
      <c r="P572" s="13"/>
    </row>
    <row r="573" spans="1:16" ht="26.3" hidden="1" x14ac:dyDescent="0.3">
      <c r="A573" s="4"/>
      <c r="B573" s="5" t="s">
        <v>2945</v>
      </c>
      <c r="C573" s="8">
        <v>45399</v>
      </c>
      <c r="D573" s="5" t="s">
        <v>11</v>
      </c>
      <c r="E573" s="5" t="s">
        <v>1208</v>
      </c>
      <c r="F573" s="13">
        <v>-91935</v>
      </c>
      <c r="G573" s="13">
        <v>-7355</v>
      </c>
      <c r="H573" s="13">
        <v>-99290</v>
      </c>
      <c r="I573" s="6" t="s">
        <v>2990</v>
      </c>
      <c r="J573" s="54"/>
      <c r="K573" s="58">
        <f t="shared" si="8"/>
        <v>45442</v>
      </c>
      <c r="L573" t="e">
        <f>VLOOKUP(VALUE(B573),Sheet2!E:E,1,0)</f>
        <v>#N/A</v>
      </c>
      <c r="N573" s="13"/>
      <c r="O573" s="51" t="e">
        <f>"Thanh toán ngày "&amp;TEXT(_xlfn.XLOOKUP(L573,Sheet2!E:E,Sheet2!A:A),"dd/mm/yyyy")&amp;" - Tổng số tiền "&amp;TEXT(_xlfn.XLOOKUP(_xlfn.XLOOKUP(L573,Sheet2!E:E,Sheet2!B:B),Sheet2!M:M,Sheet2!O:O),"#.###")</f>
        <v>#N/A</v>
      </c>
      <c r="P573" s="13"/>
    </row>
    <row r="574" spans="1:16" ht="26.3" hidden="1" x14ac:dyDescent="0.3">
      <c r="A574" s="4"/>
      <c r="B574" s="5" t="s">
        <v>2946</v>
      </c>
      <c r="C574" s="8">
        <v>45399</v>
      </c>
      <c r="D574" s="5" t="s">
        <v>11</v>
      </c>
      <c r="E574" s="5" t="s">
        <v>1206</v>
      </c>
      <c r="F574" s="13">
        <v>-529970</v>
      </c>
      <c r="G574" s="13">
        <v>-42398</v>
      </c>
      <c r="H574" s="13">
        <v>-572368</v>
      </c>
      <c r="I574" s="6" t="s">
        <v>2990</v>
      </c>
      <c r="J574" s="54"/>
      <c r="K574" s="58">
        <f t="shared" si="8"/>
        <v>45442</v>
      </c>
      <c r="L574" t="e">
        <f>VLOOKUP(VALUE(B574),Sheet2!E:E,1,0)</f>
        <v>#N/A</v>
      </c>
      <c r="N574" s="13"/>
      <c r="O574" s="51" t="e">
        <f>"Thanh toán ngày "&amp;TEXT(_xlfn.XLOOKUP(L574,Sheet2!E:E,Sheet2!A:A),"dd/mm/yyyy")&amp;" - Tổng số tiền "&amp;TEXT(_xlfn.XLOOKUP(_xlfn.XLOOKUP(L574,Sheet2!E:E,Sheet2!B:B),Sheet2!M:M,Sheet2!O:O),"#.###")</f>
        <v>#N/A</v>
      </c>
      <c r="P574" s="13"/>
    </row>
    <row r="575" spans="1:16" ht="26.3" hidden="1" x14ac:dyDescent="0.3">
      <c r="A575" s="4"/>
      <c r="B575" s="5" t="s">
        <v>2943</v>
      </c>
      <c r="C575" s="8">
        <v>45397</v>
      </c>
      <c r="D575" s="5" t="s">
        <v>11</v>
      </c>
      <c r="E575" s="5" t="s">
        <v>1218</v>
      </c>
      <c r="F575" s="13">
        <v>-1692464</v>
      </c>
      <c r="G575" s="13">
        <v>-135397</v>
      </c>
      <c r="H575" s="13">
        <v>-1827861</v>
      </c>
      <c r="I575" s="6" t="s">
        <v>2990</v>
      </c>
      <c r="J575" s="54"/>
      <c r="K575" s="58">
        <f t="shared" si="8"/>
        <v>45442</v>
      </c>
      <c r="L575" t="e">
        <f>VLOOKUP(VALUE(B575),Sheet2!E:E,1,0)</f>
        <v>#N/A</v>
      </c>
      <c r="N575" s="13"/>
      <c r="O575" s="51" t="e">
        <f>"Thanh toán ngày "&amp;TEXT(_xlfn.XLOOKUP(L575,Sheet2!E:E,Sheet2!A:A),"dd/mm/yyyy")&amp;" - Tổng số tiền "&amp;TEXT(_xlfn.XLOOKUP(_xlfn.XLOOKUP(L575,Sheet2!E:E,Sheet2!B:B),Sheet2!M:M,Sheet2!O:O),"#.###")</f>
        <v>#N/A</v>
      </c>
      <c r="P575" s="13"/>
    </row>
    <row r="576" spans="1:16" ht="26.3" hidden="1" x14ac:dyDescent="0.3">
      <c r="A576" s="4"/>
      <c r="B576" s="5" t="s">
        <v>2944</v>
      </c>
      <c r="C576" s="8">
        <v>45397</v>
      </c>
      <c r="D576" s="5" t="s">
        <v>11</v>
      </c>
      <c r="E576" s="5" t="s">
        <v>1214</v>
      </c>
      <c r="F576" s="13">
        <v>-235660</v>
      </c>
      <c r="G576" s="13">
        <v>-18853</v>
      </c>
      <c r="H576" s="13">
        <v>-254513</v>
      </c>
      <c r="I576" s="6" t="s">
        <v>2990</v>
      </c>
      <c r="J576" s="54"/>
      <c r="K576" s="58">
        <f t="shared" si="8"/>
        <v>45442</v>
      </c>
      <c r="L576" t="e">
        <f>VLOOKUP(VALUE(B576),Sheet2!E:E,1,0)</f>
        <v>#N/A</v>
      </c>
      <c r="N576" s="13"/>
      <c r="O576" s="51" t="e">
        <f>"Thanh toán ngày "&amp;TEXT(_xlfn.XLOOKUP(L576,Sheet2!E:E,Sheet2!A:A),"dd/mm/yyyy")&amp;" - Tổng số tiền "&amp;TEXT(_xlfn.XLOOKUP(_xlfn.XLOOKUP(L576,Sheet2!E:E,Sheet2!B:B),Sheet2!M:M,Sheet2!O:O),"#.###")</f>
        <v>#N/A</v>
      </c>
      <c r="P576" s="13"/>
    </row>
    <row r="577" spans="1:16" ht="26.3" hidden="1" x14ac:dyDescent="0.3">
      <c r="A577" s="4"/>
      <c r="B577" s="5" t="s">
        <v>2942</v>
      </c>
      <c r="C577" s="8">
        <v>45390</v>
      </c>
      <c r="D577" s="5" t="s">
        <v>11</v>
      </c>
      <c r="E577" s="5" t="s">
        <v>1230</v>
      </c>
      <c r="F577" s="13">
        <v>-438850</v>
      </c>
      <c r="G577" s="13">
        <v>-35108</v>
      </c>
      <c r="H577" s="13">
        <v>-473958</v>
      </c>
      <c r="I577" s="6" t="s">
        <v>2990</v>
      </c>
      <c r="J577" s="54"/>
      <c r="K577" s="58">
        <f t="shared" si="8"/>
        <v>45442</v>
      </c>
      <c r="L577" t="e">
        <f>VLOOKUP(VALUE(B577),Sheet2!E:E,1,0)</f>
        <v>#N/A</v>
      </c>
      <c r="N577" s="13"/>
      <c r="O577" s="51" t="e">
        <f>"Thanh toán ngày "&amp;TEXT(_xlfn.XLOOKUP(L577,Sheet2!E:E,Sheet2!A:A),"dd/mm/yyyy")&amp;" - Tổng số tiền "&amp;TEXT(_xlfn.XLOOKUP(_xlfn.XLOOKUP(L577,Sheet2!E:E,Sheet2!B:B),Sheet2!M:M,Sheet2!O:O),"#.###")</f>
        <v>#N/A</v>
      </c>
      <c r="P577" s="13"/>
    </row>
    <row r="578" spans="1:16" ht="26.3" hidden="1" x14ac:dyDescent="0.3">
      <c r="A578" s="4"/>
      <c r="B578" s="5" t="s">
        <v>2940</v>
      </c>
      <c r="C578" s="8">
        <v>45381</v>
      </c>
      <c r="D578" s="5" t="s">
        <v>11</v>
      </c>
      <c r="E578" s="5" t="s">
        <v>1242</v>
      </c>
      <c r="F578" s="13">
        <v>-299856</v>
      </c>
      <c r="G578" s="13">
        <v>-23988</v>
      </c>
      <c r="H578" s="13">
        <v>-323844</v>
      </c>
      <c r="I578" s="6" t="s">
        <v>2990</v>
      </c>
      <c r="J578" s="54"/>
      <c r="K578" s="58">
        <f t="shared" si="8"/>
        <v>45442</v>
      </c>
      <c r="L578" t="e">
        <f>VLOOKUP(VALUE(B578),Sheet2!E:E,1,0)</f>
        <v>#N/A</v>
      </c>
      <c r="N578" s="13"/>
      <c r="O578" s="51" t="e">
        <f>"Thanh toán ngày "&amp;TEXT(_xlfn.XLOOKUP(L578,Sheet2!E:E,Sheet2!A:A),"dd/mm/yyyy")&amp;" - Tổng số tiền "&amp;TEXT(_xlfn.XLOOKUP(_xlfn.XLOOKUP(L578,Sheet2!E:E,Sheet2!B:B),Sheet2!M:M,Sheet2!O:O),"#.###")</f>
        <v>#N/A</v>
      </c>
      <c r="P578" s="13"/>
    </row>
    <row r="579" spans="1:16" ht="26.3" hidden="1" x14ac:dyDescent="0.3">
      <c r="A579" s="4"/>
      <c r="B579" s="5" t="s">
        <v>2941</v>
      </c>
      <c r="C579" s="8">
        <v>45381</v>
      </c>
      <c r="D579" s="5" t="s">
        <v>11</v>
      </c>
      <c r="E579" s="5" t="s">
        <v>1246</v>
      </c>
      <c r="F579" s="13">
        <v>-1373638</v>
      </c>
      <c r="G579" s="13">
        <v>-109891</v>
      </c>
      <c r="H579" s="13">
        <v>-1483529</v>
      </c>
      <c r="I579" s="6" t="s">
        <v>2990</v>
      </c>
      <c r="J579" s="54"/>
      <c r="K579" s="58">
        <f t="shared" ref="K579:K642" si="9">IFERROR(DATEVALUE(MID(I579,16,11)),"")</f>
        <v>45442</v>
      </c>
      <c r="L579" t="e">
        <f>VLOOKUP(VALUE(B579),Sheet2!E:E,1,0)</f>
        <v>#N/A</v>
      </c>
      <c r="N579" s="13"/>
      <c r="O579" s="51" t="e">
        <f>"Thanh toán ngày "&amp;TEXT(_xlfn.XLOOKUP(L579,Sheet2!E:E,Sheet2!A:A),"dd/mm/yyyy")&amp;" - Tổng số tiền "&amp;TEXT(_xlfn.XLOOKUP(_xlfn.XLOOKUP(L579,Sheet2!E:E,Sheet2!B:B),Sheet2!M:M,Sheet2!O:O),"#.###")</f>
        <v>#N/A</v>
      </c>
      <c r="P579" s="13"/>
    </row>
    <row r="580" spans="1:16" ht="26.3" hidden="1" x14ac:dyDescent="0.3">
      <c r="A580" s="4"/>
      <c r="B580" s="5" t="s">
        <v>2939</v>
      </c>
      <c r="C580" s="8">
        <v>45380</v>
      </c>
      <c r="D580" s="5" t="s">
        <v>11</v>
      </c>
      <c r="E580" s="5" t="s">
        <v>1254</v>
      </c>
      <c r="F580" s="13">
        <v>-1276101</v>
      </c>
      <c r="G580" s="13">
        <v>-102088</v>
      </c>
      <c r="H580" s="13">
        <v>-1378189</v>
      </c>
      <c r="I580" s="6" t="s">
        <v>2990</v>
      </c>
      <c r="J580" s="54"/>
      <c r="K580" s="58">
        <f t="shared" si="9"/>
        <v>45442</v>
      </c>
      <c r="L580" t="e">
        <f>VLOOKUP(VALUE(B580),Sheet2!E:E,1,0)</f>
        <v>#N/A</v>
      </c>
      <c r="N580" s="13"/>
      <c r="O580" s="51" t="e">
        <f>"Thanh toán ngày "&amp;TEXT(_xlfn.XLOOKUP(L580,Sheet2!E:E,Sheet2!A:A),"dd/mm/yyyy")&amp;" - Tổng số tiền "&amp;TEXT(_xlfn.XLOOKUP(_xlfn.XLOOKUP(L580,Sheet2!E:E,Sheet2!B:B),Sheet2!M:M,Sheet2!O:O),"#.###")</f>
        <v>#N/A</v>
      </c>
      <c r="P580" s="13"/>
    </row>
    <row r="581" spans="1:16" ht="26.3" hidden="1" x14ac:dyDescent="0.3">
      <c r="A581" s="4"/>
      <c r="B581" s="5" t="s">
        <v>2939</v>
      </c>
      <c r="C581" s="8">
        <v>45380</v>
      </c>
      <c r="D581" s="5" t="s">
        <v>11</v>
      </c>
      <c r="E581" s="5" t="s">
        <v>1250</v>
      </c>
      <c r="F581" s="13">
        <v>-794175</v>
      </c>
      <c r="G581" s="13">
        <v>-63534</v>
      </c>
      <c r="H581" s="13">
        <v>-857709</v>
      </c>
      <c r="I581" s="6" t="s">
        <v>2990</v>
      </c>
      <c r="J581" s="54"/>
      <c r="K581" s="58">
        <f t="shared" si="9"/>
        <v>45442</v>
      </c>
      <c r="L581" t="e">
        <f>VLOOKUP(VALUE(B581),Sheet2!E:E,1,0)</f>
        <v>#N/A</v>
      </c>
      <c r="N581" s="13"/>
      <c r="O581" s="51" t="e">
        <f>"Thanh toán ngày "&amp;TEXT(_xlfn.XLOOKUP(L581,Sheet2!E:E,Sheet2!A:A),"dd/mm/yyyy")&amp;" - Tổng số tiền "&amp;TEXT(_xlfn.XLOOKUP(_xlfn.XLOOKUP(L581,Sheet2!E:E,Sheet2!B:B),Sheet2!M:M,Sheet2!O:O),"#.###")</f>
        <v>#N/A</v>
      </c>
      <c r="P581" s="13"/>
    </row>
    <row r="582" spans="1:16" ht="26.3" hidden="1" x14ac:dyDescent="0.3">
      <c r="A582" s="4"/>
      <c r="B582" s="5" t="s">
        <v>2938</v>
      </c>
      <c r="C582" s="8">
        <v>45379</v>
      </c>
      <c r="D582" s="5" t="s">
        <v>11</v>
      </c>
      <c r="E582" s="5" t="s">
        <v>1258</v>
      </c>
      <c r="F582" s="13">
        <v>-453562</v>
      </c>
      <c r="G582" s="13">
        <v>-36285</v>
      </c>
      <c r="H582" s="13">
        <v>-489847</v>
      </c>
      <c r="I582" s="6" t="s">
        <v>2990</v>
      </c>
      <c r="J582" s="54"/>
      <c r="K582" s="58">
        <f t="shared" si="9"/>
        <v>45442</v>
      </c>
      <c r="L582" t="e">
        <f>VLOOKUP(VALUE(B582),Sheet2!E:E,1,0)</f>
        <v>#N/A</v>
      </c>
      <c r="N582" s="13"/>
      <c r="O582" s="51" t="e">
        <f>"Thanh toán ngày "&amp;TEXT(_xlfn.XLOOKUP(L582,Sheet2!E:E,Sheet2!A:A),"dd/mm/yyyy")&amp;" - Tổng số tiền "&amp;TEXT(_xlfn.XLOOKUP(_xlfn.XLOOKUP(L582,Sheet2!E:E,Sheet2!B:B),Sheet2!M:M,Sheet2!O:O),"#.###")</f>
        <v>#N/A</v>
      </c>
      <c r="P582" s="13"/>
    </row>
    <row r="583" spans="1:16" ht="26.3" hidden="1" x14ac:dyDescent="0.3">
      <c r="A583" s="4"/>
      <c r="B583" s="5" t="s">
        <v>2937</v>
      </c>
      <c r="C583" s="8">
        <v>45378</v>
      </c>
      <c r="D583" s="5" t="s">
        <v>11</v>
      </c>
      <c r="E583" s="5" t="s">
        <v>1260</v>
      </c>
      <c r="F583" s="13">
        <v>-353490</v>
      </c>
      <c r="G583" s="13">
        <v>-28279</v>
      </c>
      <c r="H583" s="13">
        <v>-381769</v>
      </c>
      <c r="I583" s="6" t="s">
        <v>2990</v>
      </c>
      <c r="J583" s="54"/>
      <c r="K583" s="58">
        <f t="shared" si="9"/>
        <v>45442</v>
      </c>
      <c r="L583" t="e">
        <f>VLOOKUP(VALUE(B583),Sheet2!E:E,1,0)</f>
        <v>#N/A</v>
      </c>
      <c r="N583" s="13"/>
      <c r="O583" s="51" t="e">
        <f>"Thanh toán ngày "&amp;TEXT(_xlfn.XLOOKUP(L583,Sheet2!E:E,Sheet2!A:A),"dd/mm/yyyy")&amp;" - Tổng số tiền "&amp;TEXT(_xlfn.XLOOKUP(_xlfn.XLOOKUP(L583,Sheet2!E:E,Sheet2!B:B),Sheet2!M:M,Sheet2!O:O),"#.###")</f>
        <v>#N/A</v>
      </c>
      <c r="P583" s="13"/>
    </row>
    <row r="584" spans="1:16" ht="26.3" hidden="1" x14ac:dyDescent="0.3">
      <c r="A584" s="4"/>
      <c r="B584" s="5" t="s">
        <v>2935</v>
      </c>
      <c r="C584" s="8">
        <v>45376</v>
      </c>
      <c r="D584" s="5" t="s">
        <v>11</v>
      </c>
      <c r="E584" s="5" t="s">
        <v>1266</v>
      </c>
      <c r="F584" s="13">
        <v>-434770</v>
      </c>
      <c r="G584" s="13">
        <v>-34782</v>
      </c>
      <c r="H584" s="13">
        <v>-469552</v>
      </c>
      <c r="I584" s="6" t="s">
        <v>2990</v>
      </c>
      <c r="J584" s="54"/>
      <c r="K584" s="58">
        <f t="shared" si="9"/>
        <v>45442</v>
      </c>
      <c r="L584" t="e">
        <f>VLOOKUP(VALUE(B584),Sheet2!E:E,1,0)</f>
        <v>#N/A</v>
      </c>
      <c r="N584" s="13"/>
      <c r="O584" s="51" t="e">
        <f>"Thanh toán ngày "&amp;TEXT(_xlfn.XLOOKUP(L584,Sheet2!E:E,Sheet2!A:A),"dd/mm/yyyy")&amp;" - Tổng số tiền "&amp;TEXT(_xlfn.XLOOKUP(_xlfn.XLOOKUP(L584,Sheet2!E:E,Sheet2!B:B),Sheet2!M:M,Sheet2!O:O),"#.###")</f>
        <v>#N/A</v>
      </c>
      <c r="P584" s="13"/>
    </row>
    <row r="585" spans="1:16" ht="26.3" hidden="1" x14ac:dyDescent="0.3">
      <c r="A585" s="4"/>
      <c r="B585" s="5" t="s">
        <v>2936</v>
      </c>
      <c r="C585" s="8">
        <v>45376</v>
      </c>
      <c r="D585" s="5" t="s">
        <v>11</v>
      </c>
      <c r="E585" s="5" t="s">
        <v>1268</v>
      </c>
      <c r="F585" s="13">
        <v>-1465294</v>
      </c>
      <c r="G585" s="13">
        <v>-117223</v>
      </c>
      <c r="H585" s="13">
        <v>-1582517</v>
      </c>
      <c r="I585" s="6" t="s">
        <v>2990</v>
      </c>
      <c r="J585" s="54"/>
      <c r="K585" s="58">
        <f t="shared" si="9"/>
        <v>45442</v>
      </c>
      <c r="L585" t="e">
        <f>VLOOKUP(VALUE(B585),Sheet2!E:E,1,0)</f>
        <v>#N/A</v>
      </c>
      <c r="N585" s="13"/>
      <c r="O585" s="51" t="e">
        <f>"Thanh toán ngày "&amp;TEXT(_xlfn.XLOOKUP(L585,Sheet2!E:E,Sheet2!A:A),"dd/mm/yyyy")&amp;" - Tổng số tiền "&amp;TEXT(_xlfn.XLOOKUP(_xlfn.XLOOKUP(L585,Sheet2!E:E,Sheet2!B:B),Sheet2!M:M,Sheet2!O:O),"#.###")</f>
        <v>#N/A</v>
      </c>
      <c r="P585" s="13"/>
    </row>
    <row r="586" spans="1:16" ht="26.3" hidden="1" x14ac:dyDescent="0.3">
      <c r="A586" s="4"/>
      <c r="B586" s="5" t="s">
        <v>2934</v>
      </c>
      <c r="C586" s="8">
        <v>45369</v>
      </c>
      <c r="D586" s="5" t="s">
        <v>11</v>
      </c>
      <c r="E586" s="5" t="s">
        <v>1286</v>
      </c>
      <c r="F586" s="13">
        <v>-224284</v>
      </c>
      <c r="G586" s="13">
        <v>-17943</v>
      </c>
      <c r="H586" s="13">
        <v>-242227</v>
      </c>
      <c r="I586" s="6" t="s">
        <v>2990</v>
      </c>
      <c r="J586" s="54"/>
      <c r="K586" s="58">
        <f t="shared" si="9"/>
        <v>45442</v>
      </c>
      <c r="L586" t="e">
        <f>VLOOKUP(VALUE(B586),Sheet2!E:E,1,0)</f>
        <v>#N/A</v>
      </c>
      <c r="N586" s="13"/>
      <c r="O586" s="51" t="e">
        <f>"Thanh toán ngày "&amp;TEXT(_xlfn.XLOOKUP(L586,Sheet2!E:E,Sheet2!A:A),"dd/mm/yyyy")&amp;" - Tổng số tiền "&amp;TEXT(_xlfn.XLOOKUP(_xlfn.XLOOKUP(L586,Sheet2!E:E,Sheet2!B:B),Sheet2!M:M,Sheet2!O:O),"#.###")</f>
        <v>#N/A</v>
      </c>
      <c r="P586" s="13"/>
    </row>
    <row r="587" spans="1:16" ht="26.3" hidden="1" x14ac:dyDescent="0.3">
      <c r="A587" s="4"/>
      <c r="B587" s="5" t="s">
        <v>2933</v>
      </c>
      <c r="C587" s="8">
        <v>45351</v>
      </c>
      <c r="D587" s="5" t="s">
        <v>11</v>
      </c>
      <c r="E587" s="5" t="s">
        <v>1292</v>
      </c>
      <c r="F587" s="13">
        <v>-995077</v>
      </c>
      <c r="G587" s="13">
        <v>-79606</v>
      </c>
      <c r="H587" s="13">
        <v>-1074683</v>
      </c>
      <c r="I587" s="6" t="s">
        <v>2990</v>
      </c>
      <c r="J587" s="54"/>
      <c r="K587" s="58">
        <f t="shared" si="9"/>
        <v>45442</v>
      </c>
      <c r="L587" t="e">
        <f>VLOOKUP(VALUE(B587),Sheet2!E:E,1,0)</f>
        <v>#N/A</v>
      </c>
      <c r="N587" s="13"/>
      <c r="O587" s="51" t="e">
        <f>"Thanh toán ngày "&amp;TEXT(_xlfn.XLOOKUP(L587,Sheet2!E:E,Sheet2!A:A),"dd/mm/yyyy")&amp;" - Tổng số tiền "&amp;TEXT(_xlfn.XLOOKUP(_xlfn.XLOOKUP(L587,Sheet2!E:E,Sheet2!B:B),Sheet2!M:M,Sheet2!O:O),"#.###")</f>
        <v>#N/A</v>
      </c>
      <c r="P587" s="13"/>
    </row>
    <row r="588" spans="1:16" ht="26.3" hidden="1" x14ac:dyDescent="0.3">
      <c r="A588" s="4"/>
      <c r="B588" s="5" t="s">
        <v>2931</v>
      </c>
      <c r="C588" s="8">
        <v>45350</v>
      </c>
      <c r="D588" s="5" t="s">
        <v>11</v>
      </c>
      <c r="E588" s="5" t="s">
        <v>1294</v>
      </c>
      <c r="F588" s="13">
        <v>-1145922</v>
      </c>
      <c r="G588" s="13">
        <v>-91674</v>
      </c>
      <c r="H588" s="13">
        <v>-1237596</v>
      </c>
      <c r="I588" s="6" t="s">
        <v>2990</v>
      </c>
      <c r="J588" s="54"/>
      <c r="K588" s="58">
        <f t="shared" si="9"/>
        <v>45442</v>
      </c>
      <c r="L588" t="e">
        <f>VLOOKUP(VALUE(B588),Sheet2!E:E,1,0)</f>
        <v>#N/A</v>
      </c>
      <c r="N588" s="13"/>
      <c r="O588" s="51" t="e">
        <f>"Thanh toán ngày "&amp;TEXT(_xlfn.XLOOKUP(L588,Sheet2!E:E,Sheet2!A:A),"dd/mm/yyyy")&amp;" - Tổng số tiền "&amp;TEXT(_xlfn.XLOOKUP(_xlfn.XLOOKUP(L588,Sheet2!E:E,Sheet2!B:B),Sheet2!M:M,Sheet2!O:O),"#.###")</f>
        <v>#N/A</v>
      </c>
      <c r="P588" s="13"/>
    </row>
    <row r="589" spans="1:16" ht="26.3" hidden="1" x14ac:dyDescent="0.3">
      <c r="A589" s="4"/>
      <c r="B589" s="5" t="s">
        <v>2932</v>
      </c>
      <c r="C589" s="8">
        <v>45350</v>
      </c>
      <c r="D589" s="5" t="s">
        <v>11</v>
      </c>
      <c r="E589" s="5" t="s">
        <v>1296</v>
      </c>
      <c r="F589" s="13">
        <v>-469704</v>
      </c>
      <c r="G589" s="13">
        <v>-37576</v>
      </c>
      <c r="H589" s="13">
        <v>-507280</v>
      </c>
      <c r="I589" s="6" t="s">
        <v>2990</v>
      </c>
      <c r="J589" s="54"/>
      <c r="K589" s="58">
        <f t="shared" si="9"/>
        <v>45442</v>
      </c>
      <c r="L589" t="e">
        <f>VLOOKUP(VALUE(B589),Sheet2!E:E,1,0)</f>
        <v>#N/A</v>
      </c>
      <c r="N589" s="13"/>
      <c r="O589" s="51" t="e">
        <f>"Thanh toán ngày "&amp;TEXT(_xlfn.XLOOKUP(L589,Sheet2!E:E,Sheet2!A:A),"dd/mm/yyyy")&amp;" - Tổng số tiền "&amp;TEXT(_xlfn.XLOOKUP(_xlfn.XLOOKUP(L589,Sheet2!E:E,Sheet2!B:B),Sheet2!M:M,Sheet2!O:O),"#.###")</f>
        <v>#N/A</v>
      </c>
      <c r="P589" s="13"/>
    </row>
    <row r="590" spans="1:16" ht="26.3" hidden="1" x14ac:dyDescent="0.3">
      <c r="A590" s="4"/>
      <c r="B590" s="5" t="s">
        <v>2930</v>
      </c>
      <c r="C590" s="8">
        <v>45349</v>
      </c>
      <c r="D590" s="5" t="s">
        <v>11</v>
      </c>
      <c r="E590" s="5" t="s">
        <v>1298</v>
      </c>
      <c r="F590" s="13">
        <v>-462726</v>
      </c>
      <c r="G590" s="13">
        <v>-37018</v>
      </c>
      <c r="H590" s="13">
        <v>-499744</v>
      </c>
      <c r="I590" s="6" t="s">
        <v>2990</v>
      </c>
      <c r="J590" s="54"/>
      <c r="K590" s="58">
        <f t="shared" si="9"/>
        <v>45442</v>
      </c>
      <c r="L590" t="e">
        <f>VLOOKUP(VALUE(B590),Sheet2!E:E,1,0)</f>
        <v>#N/A</v>
      </c>
      <c r="N590" s="13"/>
      <c r="O590" s="51" t="e">
        <f>"Thanh toán ngày "&amp;TEXT(_xlfn.XLOOKUP(L590,Sheet2!E:E,Sheet2!A:A),"dd/mm/yyyy")&amp;" - Tổng số tiền "&amp;TEXT(_xlfn.XLOOKUP(_xlfn.XLOOKUP(L590,Sheet2!E:E,Sheet2!B:B),Sheet2!M:M,Sheet2!O:O),"#.###")</f>
        <v>#N/A</v>
      </c>
      <c r="P590" s="13"/>
    </row>
    <row r="591" spans="1:16" ht="26.3" hidden="1" x14ac:dyDescent="0.3">
      <c r="A591" s="4"/>
      <c r="B591" s="5" t="s">
        <v>2929</v>
      </c>
      <c r="C591" s="8">
        <v>45348</v>
      </c>
      <c r="D591" s="5" t="s">
        <v>11</v>
      </c>
      <c r="E591" s="5" t="s">
        <v>1300</v>
      </c>
      <c r="F591" s="13">
        <v>-3032036</v>
      </c>
      <c r="G591" s="13">
        <v>-242562</v>
      </c>
      <c r="H591" s="13">
        <v>-3274598</v>
      </c>
      <c r="I591" s="6" t="s">
        <v>2990</v>
      </c>
      <c r="J591" s="54"/>
      <c r="K591" s="58">
        <f t="shared" si="9"/>
        <v>45442</v>
      </c>
      <c r="L591" t="e">
        <f>VLOOKUP(VALUE(B591),Sheet2!E:E,1,0)</f>
        <v>#N/A</v>
      </c>
      <c r="N591" s="13"/>
      <c r="O591" s="51" t="e">
        <f>"Thanh toán ngày "&amp;TEXT(_xlfn.XLOOKUP(L591,Sheet2!E:E,Sheet2!A:A),"dd/mm/yyyy")&amp;" - Tổng số tiền "&amp;TEXT(_xlfn.XLOOKUP(_xlfn.XLOOKUP(L591,Sheet2!E:E,Sheet2!B:B),Sheet2!M:M,Sheet2!O:O),"#.###")</f>
        <v>#N/A</v>
      </c>
      <c r="P591" s="13"/>
    </row>
    <row r="592" spans="1:16" ht="26.3" hidden="1" x14ac:dyDescent="0.3">
      <c r="A592" s="4"/>
      <c r="B592" s="5" t="s">
        <v>2928</v>
      </c>
      <c r="C592" s="8">
        <v>45315</v>
      </c>
      <c r="D592" s="5" t="s">
        <v>11</v>
      </c>
      <c r="E592" s="5" t="s">
        <v>2987</v>
      </c>
      <c r="F592" s="13">
        <v>-1083417</v>
      </c>
      <c r="G592" s="13">
        <v>-86673</v>
      </c>
      <c r="H592" s="13">
        <v>-1170090</v>
      </c>
      <c r="I592" s="6"/>
      <c r="J592" s="54"/>
      <c r="K592" s="58" t="str">
        <f t="shared" si="9"/>
        <v/>
      </c>
      <c r="L592" t="e">
        <f>VLOOKUP(VALUE(B592),Sheet2!E:E,1,0)</f>
        <v>#N/A</v>
      </c>
      <c r="N592" s="13"/>
      <c r="O592" s="51" t="e">
        <f>"Thanh toán ngày "&amp;TEXT(_xlfn.XLOOKUP(L592,Sheet2!E:E,Sheet2!A:A),"dd/mm/yyyy")&amp;" - Tổng số tiền "&amp;TEXT(_xlfn.XLOOKUP(_xlfn.XLOOKUP(L592,Sheet2!E:E,Sheet2!B:B),Sheet2!M:M,Sheet2!O:O),"#.###")</f>
        <v>#N/A</v>
      </c>
      <c r="P592" s="13"/>
    </row>
    <row r="593" spans="1:16" ht="26.3" hidden="1" x14ac:dyDescent="0.3">
      <c r="A593" s="4"/>
      <c r="B593" s="5" t="s">
        <v>2927</v>
      </c>
      <c r="C593" s="8">
        <v>45312</v>
      </c>
      <c r="D593" s="5" t="s">
        <v>11</v>
      </c>
      <c r="E593" s="5" t="s">
        <v>152</v>
      </c>
      <c r="F593" s="13">
        <v>-842532</v>
      </c>
      <c r="G593" s="13">
        <v>-67403</v>
      </c>
      <c r="H593" s="13">
        <v>-909935</v>
      </c>
      <c r="I593" s="6"/>
      <c r="J593" s="54"/>
      <c r="K593" s="58" t="str">
        <f t="shared" si="9"/>
        <v/>
      </c>
      <c r="L593" t="e">
        <f>VLOOKUP(VALUE(B593),Sheet2!E:E,1,0)</f>
        <v>#N/A</v>
      </c>
      <c r="N593" s="13"/>
      <c r="O593" s="51" t="e">
        <f>"Thanh toán ngày "&amp;TEXT(_xlfn.XLOOKUP(L593,Sheet2!E:E,Sheet2!A:A),"dd/mm/yyyy")&amp;" - Tổng số tiền "&amp;TEXT(_xlfn.XLOOKUP(_xlfn.XLOOKUP(L593,Sheet2!E:E,Sheet2!B:B),Sheet2!M:M,Sheet2!O:O),"#.###")</f>
        <v>#N/A</v>
      </c>
      <c r="P593" s="13"/>
    </row>
    <row r="594" spans="1:16" ht="26.3" hidden="1" x14ac:dyDescent="0.3">
      <c r="A594" s="4"/>
      <c r="B594" s="5" t="s">
        <v>2924</v>
      </c>
      <c r="C594" s="8">
        <v>45308</v>
      </c>
      <c r="D594" s="5" t="s">
        <v>11</v>
      </c>
      <c r="E594" s="5" t="s">
        <v>2986</v>
      </c>
      <c r="F594" s="13">
        <v>-1021685</v>
      </c>
      <c r="G594" s="13">
        <v>-81735</v>
      </c>
      <c r="H594" s="13">
        <v>-1103420</v>
      </c>
      <c r="I594" s="6"/>
      <c r="J594" s="54"/>
      <c r="K594" s="58" t="str">
        <f t="shared" si="9"/>
        <v/>
      </c>
      <c r="L594" t="e">
        <f>VLOOKUP(VALUE(B594),Sheet2!E:E,1,0)</f>
        <v>#N/A</v>
      </c>
      <c r="N594" s="13"/>
      <c r="O594" s="51" t="e">
        <f>"Thanh toán ngày "&amp;TEXT(_xlfn.XLOOKUP(L594,Sheet2!E:E,Sheet2!A:A),"dd/mm/yyyy")&amp;" - Tổng số tiền "&amp;TEXT(_xlfn.XLOOKUP(_xlfn.XLOOKUP(L594,Sheet2!E:E,Sheet2!B:B),Sheet2!M:M,Sheet2!O:O),"#.###")</f>
        <v>#N/A</v>
      </c>
      <c r="P594" s="13"/>
    </row>
    <row r="595" spans="1:16" ht="26.3" hidden="1" x14ac:dyDescent="0.3">
      <c r="A595" s="4"/>
      <c r="B595" s="5" t="s">
        <v>2926</v>
      </c>
      <c r="C595" s="8">
        <v>45307</v>
      </c>
      <c r="D595" s="5" t="s">
        <v>11</v>
      </c>
      <c r="E595" s="5" t="s">
        <v>152</v>
      </c>
      <c r="F595" s="13">
        <v>-95931</v>
      </c>
      <c r="G595" s="13">
        <v>-7674</v>
      </c>
      <c r="H595" s="13">
        <v>-103605</v>
      </c>
      <c r="I595" s="6"/>
      <c r="J595" s="54"/>
      <c r="K595" s="58" t="str">
        <f t="shared" si="9"/>
        <v/>
      </c>
      <c r="L595" t="e">
        <f>VLOOKUP(VALUE(B595),Sheet2!E:E,1,0)</f>
        <v>#N/A</v>
      </c>
      <c r="N595" s="13"/>
      <c r="O595" s="51" t="e">
        <f>"Thanh toán ngày "&amp;TEXT(_xlfn.XLOOKUP(L595,Sheet2!E:E,Sheet2!A:A),"dd/mm/yyyy")&amp;" - Tổng số tiền "&amp;TEXT(_xlfn.XLOOKUP(_xlfn.XLOOKUP(L595,Sheet2!E:E,Sheet2!B:B),Sheet2!M:M,Sheet2!O:O),"#.###")</f>
        <v>#N/A</v>
      </c>
      <c r="P595" s="13"/>
    </row>
    <row r="596" spans="1:16" ht="26.3" hidden="1" x14ac:dyDescent="0.3">
      <c r="A596" s="4"/>
      <c r="B596" s="5" t="s">
        <v>2925</v>
      </c>
      <c r="C596" s="8">
        <v>45307</v>
      </c>
      <c r="D596" s="5" t="s">
        <v>11</v>
      </c>
      <c r="E596" s="5" t="s">
        <v>2985</v>
      </c>
      <c r="F596" s="13">
        <v>-31977</v>
      </c>
      <c r="G596" s="13">
        <v>-2558</v>
      </c>
      <c r="H596" s="13">
        <v>-34535</v>
      </c>
      <c r="I596" s="6"/>
      <c r="J596" s="54"/>
      <c r="K596" s="58" t="str">
        <f t="shared" si="9"/>
        <v/>
      </c>
      <c r="L596" t="e">
        <f>VLOOKUP(VALUE(B596),Sheet2!E:E,1,0)</f>
        <v>#N/A</v>
      </c>
      <c r="N596" s="13"/>
      <c r="O596" s="51" t="e">
        <f>"Thanh toán ngày "&amp;TEXT(_xlfn.XLOOKUP(L596,Sheet2!E:E,Sheet2!A:A),"dd/mm/yyyy")&amp;" - Tổng số tiền "&amp;TEXT(_xlfn.XLOOKUP(_xlfn.XLOOKUP(L596,Sheet2!E:E,Sheet2!B:B),Sheet2!M:M,Sheet2!O:O),"#.###")</f>
        <v>#N/A</v>
      </c>
      <c r="P596" s="13"/>
    </row>
    <row r="597" spans="1:16" ht="26.3" hidden="1" x14ac:dyDescent="0.3">
      <c r="A597" s="4"/>
      <c r="B597" s="5" t="s">
        <v>2925</v>
      </c>
      <c r="C597" s="8">
        <v>45306</v>
      </c>
      <c r="D597" s="5" t="s">
        <v>11</v>
      </c>
      <c r="E597" s="5" t="s">
        <v>2984</v>
      </c>
      <c r="F597" s="13">
        <v>-370086</v>
      </c>
      <c r="G597" s="13">
        <v>-29607</v>
      </c>
      <c r="H597" s="13">
        <v>-399693</v>
      </c>
      <c r="I597" s="6"/>
      <c r="J597" s="54"/>
      <c r="K597" s="58" t="str">
        <f t="shared" si="9"/>
        <v/>
      </c>
      <c r="L597" t="e">
        <f>VLOOKUP(VALUE(B597),Sheet2!E:E,1,0)</f>
        <v>#N/A</v>
      </c>
      <c r="N597" s="13"/>
      <c r="O597" s="51" t="e">
        <f>"Thanh toán ngày "&amp;TEXT(_xlfn.XLOOKUP(L597,Sheet2!E:E,Sheet2!A:A),"dd/mm/yyyy")&amp;" - Tổng số tiền "&amp;TEXT(_xlfn.XLOOKUP(_xlfn.XLOOKUP(L597,Sheet2!E:E,Sheet2!B:B),Sheet2!M:M,Sheet2!O:O),"#.###")</f>
        <v>#N/A</v>
      </c>
      <c r="P597" s="13"/>
    </row>
    <row r="598" spans="1:16" ht="26.3" hidden="1" x14ac:dyDescent="0.3">
      <c r="A598" s="4"/>
      <c r="B598" s="5" t="s">
        <v>2924</v>
      </c>
      <c r="C598" s="8">
        <v>45297</v>
      </c>
      <c r="D598" s="5" t="s">
        <v>17</v>
      </c>
      <c r="E598" s="5" t="s">
        <v>152</v>
      </c>
      <c r="F598" s="13">
        <v>-117830</v>
      </c>
      <c r="G598" s="13">
        <v>-9426</v>
      </c>
      <c r="H598" s="13">
        <v>-127256</v>
      </c>
      <c r="I598" s="6"/>
      <c r="J598" s="54"/>
      <c r="K598" s="58" t="str">
        <f t="shared" si="9"/>
        <v/>
      </c>
      <c r="L598" t="e">
        <f>VLOOKUP(VALUE(B598),Sheet2!E:E,1,0)</f>
        <v>#N/A</v>
      </c>
      <c r="N598" s="13"/>
      <c r="O598" s="51" t="e">
        <f>"Thanh toán ngày "&amp;TEXT(_xlfn.XLOOKUP(L598,Sheet2!E:E,Sheet2!A:A),"dd/mm/yyyy")&amp;" - Tổng số tiền "&amp;TEXT(_xlfn.XLOOKUP(_xlfn.XLOOKUP(L598,Sheet2!E:E,Sheet2!B:B),Sheet2!M:M,Sheet2!O:O),"#.###")</f>
        <v>#N/A</v>
      </c>
      <c r="P598" s="13"/>
    </row>
    <row r="599" spans="1:16" ht="26.3" hidden="1" x14ac:dyDescent="0.3">
      <c r="A599" s="4"/>
      <c r="B599" s="5">
        <v>113</v>
      </c>
      <c r="C599" s="8">
        <v>45371</v>
      </c>
      <c r="D599" s="5" t="s">
        <v>17</v>
      </c>
      <c r="E599" s="5" t="s">
        <v>1280</v>
      </c>
      <c r="F599" s="13">
        <v>-966565.74074074102</v>
      </c>
      <c r="G599" s="13">
        <v>-77325.259259259299</v>
      </c>
      <c r="H599" s="13">
        <v>-1043891</v>
      </c>
      <c r="I599" s="6" t="s">
        <v>2990</v>
      </c>
      <c r="J599" s="54"/>
      <c r="K599" s="58">
        <f t="shared" si="9"/>
        <v>45442</v>
      </c>
      <c r="L599" t="e">
        <f>VLOOKUP(VALUE(B599),Sheet2!E:E,1,0)</f>
        <v>#N/A</v>
      </c>
      <c r="N599" s="13"/>
      <c r="O599" s="51" t="e">
        <f>"Thanh toán ngày "&amp;TEXT(_xlfn.XLOOKUP(L599,Sheet2!E:E,Sheet2!A:A),"dd/mm/yyyy")&amp;" - Tổng số tiền "&amp;TEXT(_xlfn.XLOOKUP(_xlfn.XLOOKUP(L599,Sheet2!E:E,Sheet2!B:B),Sheet2!M:M,Sheet2!O:O),"#.###")</f>
        <v>#N/A</v>
      </c>
      <c r="P599" s="13"/>
    </row>
    <row r="600" spans="1:16" ht="26.3" hidden="1" x14ac:dyDescent="0.3">
      <c r="A600" s="4"/>
      <c r="B600" s="5" t="s">
        <v>2920</v>
      </c>
      <c r="C600" s="8">
        <v>45315</v>
      </c>
      <c r="D600" s="5" t="s">
        <v>17</v>
      </c>
      <c r="E600" s="5" t="s">
        <v>152</v>
      </c>
      <c r="F600" s="13">
        <v>195883.33333333331</v>
      </c>
      <c r="G600" s="13">
        <v>15670.666666666666</v>
      </c>
      <c r="H600" s="13">
        <v>211554</v>
      </c>
      <c r="I600" s="6"/>
      <c r="J600" s="54"/>
      <c r="K600" s="58" t="str">
        <f t="shared" si="9"/>
        <v/>
      </c>
      <c r="L600" t="e">
        <f>VLOOKUP(VALUE(B600),Sheet2!E:E,1,0)</f>
        <v>#N/A</v>
      </c>
      <c r="N600" s="13"/>
      <c r="O600" s="51" t="e">
        <f>"Thanh toán ngày "&amp;TEXT(_xlfn.XLOOKUP(L600,Sheet2!E:E,Sheet2!A:A),"dd/mm/yyyy")&amp;" - Tổng số tiền "&amp;TEXT(_xlfn.XLOOKUP(_xlfn.XLOOKUP(L600,Sheet2!E:E,Sheet2!B:B),Sheet2!M:M,Sheet2!O:O),"#.###")</f>
        <v>#N/A</v>
      </c>
      <c r="P600" s="13"/>
    </row>
    <row r="601" spans="1:16" ht="26.3" hidden="1" x14ac:dyDescent="0.3">
      <c r="A601" s="4"/>
      <c r="B601" s="5" t="s">
        <v>2921</v>
      </c>
      <c r="C601" s="8">
        <v>45300</v>
      </c>
      <c r="D601" s="5" t="s">
        <v>17</v>
      </c>
      <c r="E601" s="5" t="s">
        <v>152</v>
      </c>
      <c r="F601" s="13">
        <v>2043122.222222222</v>
      </c>
      <c r="G601" s="13">
        <v>163449.77777777775</v>
      </c>
      <c r="H601" s="13">
        <v>2206572</v>
      </c>
      <c r="I601" s="6"/>
      <c r="J601" s="54"/>
      <c r="K601" s="58" t="str">
        <f t="shared" si="9"/>
        <v/>
      </c>
      <c r="L601">
        <f>VLOOKUP(VALUE(B601),Sheet2!E:E,1,0)</f>
        <v>5</v>
      </c>
      <c r="N601" s="13"/>
      <c r="O601" s="51" t="str">
        <f>"Thanh toán ngày "&amp;TEXT(_xlfn.XLOOKUP(L601,Sheet2!E:E,Sheet2!A:A),"dd/mm/yyyy")&amp;" - Tổng số tiền "&amp;TEXT(_xlfn.XLOOKUP(_xlfn.XLOOKUP(L601,Sheet2!E:E,Sheet2!B:B),Sheet2!M:M,Sheet2!O:O),"#.###")</f>
        <v>Thanh toán ngày 15/11/2022 - Tổng số tiền 142.121.822</v>
      </c>
      <c r="P601" s="13"/>
    </row>
    <row r="602" spans="1:16" ht="26.3" hidden="1" x14ac:dyDescent="0.3">
      <c r="A602" s="4"/>
      <c r="B602" s="5" t="s">
        <v>2922</v>
      </c>
      <c r="C602" s="8">
        <v>45545</v>
      </c>
      <c r="D602" s="5" t="s">
        <v>17</v>
      </c>
      <c r="E602" s="5" t="s">
        <v>1487</v>
      </c>
      <c r="F602" s="13">
        <v>-199904</v>
      </c>
      <c r="G602" s="13">
        <v>-15992</v>
      </c>
      <c r="H602" s="13">
        <v>-215896</v>
      </c>
      <c r="I602" s="6" t="s">
        <v>2996</v>
      </c>
      <c r="J602" s="54"/>
      <c r="K602" s="58">
        <f t="shared" si="9"/>
        <v>45595</v>
      </c>
      <c r="L602" t="e">
        <f>VLOOKUP(VALUE(B602),Sheet2!E:E,1,0)</f>
        <v>#N/A</v>
      </c>
      <c r="N602" s="13"/>
      <c r="O602" s="51" t="e">
        <f>"Thanh toán ngày "&amp;TEXT(_xlfn.XLOOKUP(L602,Sheet2!E:E,Sheet2!A:A),"dd/mm/yyyy")&amp;" - Tổng số tiền "&amp;TEXT(_xlfn.XLOOKUP(_xlfn.XLOOKUP(L602,Sheet2!E:E,Sheet2!B:B),Sheet2!M:M,Sheet2!O:O),"#.###")</f>
        <v>#N/A</v>
      </c>
      <c r="P602" s="13"/>
    </row>
    <row r="603" spans="1:16" ht="26.3" hidden="1" x14ac:dyDescent="0.3">
      <c r="A603" s="4"/>
      <c r="B603" s="5" t="s">
        <v>2923</v>
      </c>
      <c r="C603" s="8">
        <v>45394</v>
      </c>
      <c r="D603" s="5" t="s">
        <v>17</v>
      </c>
      <c r="E603" s="5" t="s">
        <v>1224</v>
      </c>
      <c r="F603" s="13">
        <v>-288699.07407407399</v>
      </c>
      <c r="G603" s="13">
        <v>-23095.925925925902</v>
      </c>
      <c r="H603" s="13">
        <v>-311795</v>
      </c>
      <c r="I603" s="6" t="s">
        <v>2990</v>
      </c>
      <c r="J603" s="54"/>
      <c r="K603" s="58">
        <f t="shared" si="9"/>
        <v>45442</v>
      </c>
      <c r="L603" t="e">
        <f>VLOOKUP(VALUE(B603),Sheet2!E:E,1,0)</f>
        <v>#N/A</v>
      </c>
      <c r="N603" s="13"/>
      <c r="O603" s="51" t="e">
        <f>"Thanh toán ngày "&amp;TEXT(_xlfn.XLOOKUP(L603,Sheet2!E:E,Sheet2!A:A),"dd/mm/yyyy")&amp;" - Tổng số tiền "&amp;TEXT(_xlfn.XLOOKUP(_xlfn.XLOOKUP(L603,Sheet2!E:E,Sheet2!B:B),Sheet2!M:M,Sheet2!O:O),"#.###")</f>
        <v>#N/A</v>
      </c>
      <c r="P603" s="13"/>
    </row>
    <row r="604" spans="1:16" hidden="1" x14ac:dyDescent="0.3">
      <c r="B604" t="s">
        <v>1324</v>
      </c>
      <c r="C604" s="25">
        <v>45442</v>
      </c>
      <c r="D604" s="29" t="s">
        <v>3008</v>
      </c>
      <c r="E604" t="s">
        <v>1201</v>
      </c>
      <c r="H604" s="27">
        <v>-22420474</v>
      </c>
      <c r="I604" s="6" t="s">
        <v>2990</v>
      </c>
      <c r="J604" s="54"/>
      <c r="K604" s="58">
        <f t="shared" si="9"/>
        <v>45442</v>
      </c>
      <c r="L604" t="e">
        <f>VLOOKUP(VALUE(B604),Sheet2!E:E,1,0)</f>
        <v>#VALUE!</v>
      </c>
      <c r="N604" t="s">
        <v>2991</v>
      </c>
      <c r="O604" s="51" t="e">
        <f>"Thanh toán ngày "&amp;TEXT(_xlfn.XLOOKUP(L604,Sheet2!E:E,Sheet2!A:A),"dd/mm/yyyy")&amp;" - Tổng số tiền "&amp;TEXT(_xlfn.XLOOKUP(_xlfn.XLOOKUP(L604,Sheet2!E:E,Sheet2!B:B),Sheet2!M:M,Sheet2!O:O),"#.###")</f>
        <v>#VALUE!</v>
      </c>
    </row>
    <row r="605" spans="1:16" ht="26.3" x14ac:dyDescent="0.3">
      <c r="B605">
        <v>38863</v>
      </c>
      <c r="C605" s="25">
        <v>45832</v>
      </c>
      <c r="D605" s="5" t="s">
        <v>11</v>
      </c>
      <c r="F605" s="27">
        <v>1149475</v>
      </c>
      <c r="G605" s="27">
        <v>91958</v>
      </c>
      <c r="H605" s="27">
        <v>1241433</v>
      </c>
      <c r="I605" s="6" t="s">
        <v>3007</v>
      </c>
      <c r="J605" s="54"/>
      <c r="K605" s="58">
        <f t="shared" si="9"/>
        <v>45868</v>
      </c>
      <c r="L605">
        <f>VLOOKUP(VALUE(B605),Sheet2!E:E,1,0)</f>
        <v>38863</v>
      </c>
      <c r="O605" s="51" t="str">
        <f>"Thanh toán ngày "&amp;TEXT(_xlfn.XLOOKUP(L605,Sheet2!E:E,Sheet2!A:A),"dd/mm/yyyy")&amp;" - Tổng số tiền "&amp;TEXT(_xlfn.XLOOKUP(_xlfn.XLOOKUP(L605,Sheet2!E:E,Sheet2!B:B),Sheet2!M:M,Sheet2!O:O),"#.###")</f>
        <v>Thanh toán ngày 30/07/2025 - Tổng số tiền 15.004.353</v>
      </c>
    </row>
    <row r="606" spans="1:16" ht="26.3" x14ac:dyDescent="0.3">
      <c r="B606">
        <v>49425</v>
      </c>
      <c r="C606" s="25">
        <v>45876</v>
      </c>
      <c r="D606" s="5" t="s">
        <v>11</v>
      </c>
      <c r="F606" s="27">
        <v>743364</v>
      </c>
      <c r="G606" s="27">
        <v>59469</v>
      </c>
      <c r="H606" s="27">
        <v>802833</v>
      </c>
      <c r="I606" s="6"/>
      <c r="J606" s="54"/>
      <c r="K606" s="58" t="str">
        <f t="shared" si="9"/>
        <v/>
      </c>
      <c r="L606" t="e">
        <f>VLOOKUP(VALUE(B606),Sheet2!E:E,1,0)</f>
        <v>#N/A</v>
      </c>
      <c r="O606" s="51" t="e">
        <f>"Thanh toán ngày "&amp;TEXT(_xlfn.XLOOKUP(L606,Sheet2!E:E,Sheet2!A:A),"dd/mm/yyyy")&amp;" - Tổng số tiền "&amp;TEXT(_xlfn.XLOOKUP(_xlfn.XLOOKUP(L606,Sheet2!E:E,Sheet2!B:B),Sheet2!M:M,Sheet2!O:O),"#.###")</f>
        <v>#N/A</v>
      </c>
    </row>
    <row r="607" spans="1:16" ht="26.3" x14ac:dyDescent="0.3">
      <c r="B607">
        <v>25238</v>
      </c>
      <c r="C607" s="25">
        <v>45769</v>
      </c>
      <c r="D607" s="5" t="s">
        <v>11</v>
      </c>
      <c r="F607" s="27">
        <v>522005</v>
      </c>
      <c r="G607" s="27">
        <v>41760</v>
      </c>
      <c r="H607" s="27">
        <v>563765</v>
      </c>
      <c r="I607" s="6" t="s">
        <v>3005</v>
      </c>
      <c r="J607" s="54"/>
      <c r="K607" s="58">
        <f t="shared" si="9"/>
        <v>45807</v>
      </c>
      <c r="L607">
        <f>VLOOKUP(VALUE(B607),Sheet2!E:E,1,0)</f>
        <v>25238</v>
      </c>
      <c r="O607" s="51" t="str">
        <f>"Thanh toán ngày "&amp;TEXT(_xlfn.XLOOKUP(L607,Sheet2!E:E,Sheet2!A:A),"dd/mm/yyyy")&amp;" - Tổng số tiền "&amp;TEXT(_xlfn.XLOOKUP(_xlfn.XLOOKUP(L607,Sheet2!E:E,Sheet2!B:B),Sheet2!M:M,Sheet2!O:O),"#.###")</f>
        <v>Thanh toán ngày 30/05/2025 - Tổng số tiền 20.237.658</v>
      </c>
    </row>
    <row r="608" spans="1:16" ht="26.3" x14ac:dyDescent="0.3">
      <c r="B608">
        <v>23097</v>
      </c>
      <c r="C608" s="25">
        <v>45758</v>
      </c>
      <c r="D608" s="5" t="s">
        <v>11</v>
      </c>
      <c r="F608" s="27">
        <v>527919</v>
      </c>
      <c r="G608" s="27">
        <v>42234</v>
      </c>
      <c r="H608" s="27">
        <v>570153</v>
      </c>
      <c r="I608" s="6" t="s">
        <v>3005</v>
      </c>
      <c r="J608" s="54"/>
      <c r="K608" s="58">
        <f t="shared" si="9"/>
        <v>45807</v>
      </c>
      <c r="L608">
        <f>VLOOKUP(VALUE(B608),Sheet2!E:E,1,0)</f>
        <v>23097</v>
      </c>
      <c r="O608" s="51" t="str">
        <f>"Thanh toán ngày "&amp;TEXT(_xlfn.XLOOKUP(L608,Sheet2!E:E,Sheet2!A:A),"dd/mm/yyyy")&amp;" - Tổng số tiền "&amp;TEXT(_xlfn.XLOOKUP(_xlfn.XLOOKUP(L608,Sheet2!E:E,Sheet2!B:B),Sheet2!M:M,Sheet2!O:O),"#.###")</f>
        <v>Thanh toán ngày 30/05/2025 - Tổng số tiền 20.237.658</v>
      </c>
    </row>
    <row r="609" spans="2:15" ht="26.3" x14ac:dyDescent="0.3">
      <c r="B609">
        <v>18957</v>
      </c>
      <c r="C609" s="25">
        <v>45741</v>
      </c>
      <c r="D609" s="5" t="s">
        <v>11</v>
      </c>
      <c r="F609" s="27">
        <v>465935</v>
      </c>
      <c r="G609" s="27">
        <v>37275</v>
      </c>
      <c r="H609" s="27">
        <v>503210</v>
      </c>
      <c r="I609" s="6" t="s">
        <v>3004</v>
      </c>
      <c r="J609" s="54"/>
      <c r="K609" s="58">
        <f t="shared" si="9"/>
        <v>45776</v>
      </c>
      <c r="L609">
        <f>VLOOKUP(VALUE(B609),Sheet2!E:E,1,0)</f>
        <v>18957</v>
      </c>
      <c r="O609" s="51" t="str">
        <f>"Thanh toán ngày "&amp;TEXT(_xlfn.XLOOKUP(L609,Sheet2!E:E,Sheet2!A:A),"dd/mm/yyyy")&amp;" - Tổng số tiền "&amp;TEXT(_xlfn.XLOOKUP(_xlfn.XLOOKUP(L609,Sheet2!E:E,Sheet2!B:B),Sheet2!M:M,Sheet2!O:O),"#.###")</f>
        <v>Thanh toán ngày 29/04/2025 - Tổng số tiền 10.835.974</v>
      </c>
    </row>
    <row r="610" spans="2:15" ht="26.3" x14ac:dyDescent="0.3">
      <c r="B610">
        <v>21583</v>
      </c>
      <c r="C610" s="25">
        <v>45750</v>
      </c>
      <c r="D610" s="5" t="s">
        <v>11</v>
      </c>
      <c r="F610" s="27">
        <v>556971</v>
      </c>
      <c r="G610" s="27">
        <v>44558</v>
      </c>
      <c r="H610" s="27">
        <v>601529</v>
      </c>
      <c r="I610" s="6" t="s">
        <v>3005</v>
      </c>
      <c r="J610" s="54"/>
      <c r="K610" s="58">
        <f t="shared" si="9"/>
        <v>45807</v>
      </c>
      <c r="L610">
        <f>VLOOKUP(VALUE(B610),Sheet2!E:E,1,0)</f>
        <v>21583</v>
      </c>
      <c r="O610" s="51" t="str">
        <f>"Thanh toán ngày "&amp;TEXT(_xlfn.XLOOKUP(L610,Sheet2!E:E,Sheet2!A:A),"dd/mm/yyyy")&amp;" - Tổng số tiền "&amp;TEXT(_xlfn.XLOOKUP(_xlfn.XLOOKUP(L610,Sheet2!E:E,Sheet2!B:B),Sheet2!M:M,Sheet2!O:O),"#.###")</f>
        <v>Thanh toán ngày 30/05/2025 - Tổng số tiền 20.237.658</v>
      </c>
    </row>
    <row r="611" spans="2:15" ht="26.3" x14ac:dyDescent="0.3">
      <c r="B611">
        <v>17524</v>
      </c>
      <c r="C611" s="25">
        <v>45735</v>
      </c>
      <c r="D611" s="5" t="s">
        <v>11</v>
      </c>
      <c r="F611" s="27">
        <v>779658</v>
      </c>
      <c r="G611" s="27">
        <v>62373</v>
      </c>
      <c r="H611" s="27">
        <v>842031</v>
      </c>
      <c r="I611" s="6" t="s">
        <v>3004</v>
      </c>
      <c r="J611" s="54"/>
      <c r="K611" s="58">
        <f t="shared" si="9"/>
        <v>45776</v>
      </c>
      <c r="L611">
        <f>VLOOKUP(VALUE(B611),Sheet2!E:E,1,0)</f>
        <v>17524</v>
      </c>
      <c r="O611" s="51" t="str">
        <f>"Thanh toán ngày "&amp;TEXT(_xlfn.XLOOKUP(L611,Sheet2!E:E,Sheet2!A:A),"dd/mm/yyyy")&amp;" - Tổng số tiền "&amp;TEXT(_xlfn.XLOOKUP(_xlfn.XLOOKUP(L611,Sheet2!E:E,Sheet2!B:B),Sheet2!M:M,Sheet2!O:O),"#.###")</f>
        <v>Thanh toán ngày 29/04/2025 - Tổng số tiền 10.835.974</v>
      </c>
    </row>
    <row r="612" spans="2:15" ht="26.3" x14ac:dyDescent="0.3">
      <c r="B612">
        <v>25373</v>
      </c>
      <c r="C612" s="25">
        <v>45770</v>
      </c>
      <c r="D612" s="5" t="s">
        <v>11</v>
      </c>
      <c r="F612" s="27">
        <v>533663</v>
      </c>
      <c r="G612" s="27">
        <v>42693</v>
      </c>
      <c r="H612" s="27">
        <v>576356</v>
      </c>
      <c r="I612" s="6" t="s">
        <v>3005</v>
      </c>
      <c r="J612" s="54"/>
      <c r="K612" s="58">
        <f t="shared" si="9"/>
        <v>45807</v>
      </c>
      <c r="L612">
        <f>VLOOKUP(VALUE(B612),Sheet2!E:E,1,0)</f>
        <v>25373</v>
      </c>
      <c r="O612" s="51" t="str">
        <f>"Thanh toán ngày "&amp;TEXT(_xlfn.XLOOKUP(L612,Sheet2!E:E,Sheet2!A:A),"dd/mm/yyyy")&amp;" - Tổng số tiền "&amp;TEXT(_xlfn.XLOOKUP(_xlfn.XLOOKUP(L612,Sheet2!E:E,Sheet2!B:B),Sheet2!M:M,Sheet2!O:O),"#.###")</f>
        <v>Thanh toán ngày 30/05/2025 - Tổng số tiền 20.237.658</v>
      </c>
    </row>
    <row r="613" spans="2:15" ht="26.3" x14ac:dyDescent="0.3">
      <c r="B613">
        <v>18943</v>
      </c>
      <c r="C613" s="25">
        <v>45741</v>
      </c>
      <c r="D613" s="5" t="s">
        <v>11</v>
      </c>
      <c r="F613" s="27">
        <v>1160640</v>
      </c>
      <c r="G613" s="27">
        <v>92851</v>
      </c>
      <c r="H613" s="27">
        <v>1253491</v>
      </c>
      <c r="I613" s="6" t="s">
        <v>3004</v>
      </c>
      <c r="J613" s="54"/>
      <c r="K613" s="58">
        <f t="shared" si="9"/>
        <v>45776</v>
      </c>
      <c r="L613">
        <f>VLOOKUP(VALUE(B613),Sheet2!E:E,1,0)</f>
        <v>18943</v>
      </c>
      <c r="O613" s="51" t="str">
        <f>"Thanh toán ngày "&amp;TEXT(_xlfn.XLOOKUP(L613,Sheet2!E:E,Sheet2!A:A),"dd/mm/yyyy")&amp;" - Tổng số tiền "&amp;TEXT(_xlfn.XLOOKUP(_xlfn.XLOOKUP(L613,Sheet2!E:E,Sheet2!B:B),Sheet2!M:M,Sheet2!O:O),"#.###")</f>
        <v>Thanh toán ngày 29/04/2025 - Tổng số tiền 10.835.974</v>
      </c>
    </row>
    <row r="614" spans="2:15" ht="26.3" x14ac:dyDescent="0.3">
      <c r="B614">
        <v>45704</v>
      </c>
      <c r="C614" s="25">
        <v>45860</v>
      </c>
      <c r="D614" s="5" t="s">
        <v>11</v>
      </c>
      <c r="F614" s="27">
        <v>1047686</v>
      </c>
      <c r="G614" s="27">
        <v>83815</v>
      </c>
      <c r="H614" s="27">
        <v>1131501</v>
      </c>
      <c r="I614" s="6"/>
      <c r="J614" s="54"/>
      <c r="K614" s="58" t="str">
        <f t="shared" si="9"/>
        <v/>
      </c>
      <c r="L614" t="e">
        <f>VLOOKUP(VALUE(B614),Sheet2!E:E,1,0)</f>
        <v>#N/A</v>
      </c>
      <c r="O614" s="51" t="e">
        <f>"Thanh toán ngày "&amp;TEXT(_xlfn.XLOOKUP(L614,Sheet2!E:E,Sheet2!A:A),"dd/mm/yyyy")&amp;" - Tổng số tiền "&amp;TEXT(_xlfn.XLOOKUP(_xlfn.XLOOKUP(L614,Sheet2!E:E,Sheet2!B:B),Sheet2!M:M,Sheet2!O:O),"#.###")</f>
        <v>#N/A</v>
      </c>
    </row>
    <row r="615" spans="2:15" ht="26.3" x14ac:dyDescent="0.3">
      <c r="B615">
        <v>7075</v>
      </c>
      <c r="C615" s="25">
        <v>45693</v>
      </c>
      <c r="D615" s="5" t="s">
        <v>11</v>
      </c>
      <c r="F615" s="27">
        <v>1133285</v>
      </c>
      <c r="G615" s="27">
        <v>90663</v>
      </c>
      <c r="H615" s="27">
        <v>1223948</v>
      </c>
      <c r="I615" s="6" t="s">
        <v>3003</v>
      </c>
      <c r="J615" s="54"/>
      <c r="K615" s="58">
        <f t="shared" si="9"/>
        <v>45747</v>
      </c>
      <c r="L615">
        <f>VLOOKUP(VALUE(B615),Sheet2!E:E,1,0)</f>
        <v>7075</v>
      </c>
      <c r="O615" s="51" t="str">
        <f>"Thanh toán ngày "&amp;TEXT(_xlfn.XLOOKUP(L615,Sheet2!E:E,Sheet2!A:A),"dd/mm/yyyy")&amp;" - Tổng số tiền "&amp;TEXT(_xlfn.XLOOKUP(_xlfn.XLOOKUP(L615,Sheet2!E:E,Sheet2!B:B),Sheet2!M:M,Sheet2!O:O),"#.###")</f>
        <v>Thanh toán ngày 31/03/2025 - Tổng số tiền 4.330.202</v>
      </c>
    </row>
    <row r="616" spans="2:15" ht="26.3" x14ac:dyDescent="0.3">
      <c r="B616">
        <v>16591</v>
      </c>
      <c r="C616" s="25">
        <v>45729</v>
      </c>
      <c r="D616" s="5" t="s">
        <v>11</v>
      </c>
      <c r="F616" s="27">
        <v>1149475</v>
      </c>
      <c r="G616" s="27">
        <v>91958</v>
      </c>
      <c r="H616" s="27">
        <v>1241433</v>
      </c>
      <c r="I616" s="6" t="s">
        <v>3004</v>
      </c>
      <c r="J616" s="54"/>
      <c r="K616" s="58">
        <f t="shared" si="9"/>
        <v>45776</v>
      </c>
      <c r="L616">
        <f>VLOOKUP(VALUE(B616),Sheet2!E:E,1,0)</f>
        <v>16591</v>
      </c>
      <c r="O616" s="51" t="str">
        <f>"Thanh toán ngày "&amp;TEXT(_xlfn.XLOOKUP(L616,Sheet2!E:E,Sheet2!A:A),"dd/mm/yyyy")&amp;" - Tổng số tiền "&amp;TEXT(_xlfn.XLOOKUP(_xlfn.XLOOKUP(L616,Sheet2!E:E,Sheet2!B:B),Sheet2!M:M,Sheet2!O:O),"#.###")</f>
        <v>Thanh toán ngày 29/04/2025 - Tổng số tiền 10.835.974</v>
      </c>
    </row>
    <row r="617" spans="2:15" ht="26.3" x14ac:dyDescent="0.3">
      <c r="B617">
        <v>18927</v>
      </c>
      <c r="C617" s="25">
        <v>45741</v>
      </c>
      <c r="D617" s="5" t="s">
        <v>11</v>
      </c>
      <c r="F617" s="27">
        <v>743364</v>
      </c>
      <c r="G617" s="27">
        <v>59469</v>
      </c>
      <c r="H617" s="27">
        <v>802833</v>
      </c>
      <c r="I617" s="6" t="s">
        <v>3004</v>
      </c>
      <c r="J617" s="54"/>
      <c r="K617" s="58">
        <f t="shared" si="9"/>
        <v>45776</v>
      </c>
      <c r="L617">
        <f>VLOOKUP(VALUE(B617),Sheet2!E:E,1,0)</f>
        <v>18927</v>
      </c>
      <c r="O617" s="51" t="str">
        <f>"Thanh toán ngày "&amp;TEXT(_xlfn.XLOOKUP(L617,Sheet2!E:E,Sheet2!A:A),"dd/mm/yyyy")&amp;" - Tổng số tiền "&amp;TEXT(_xlfn.XLOOKUP(_xlfn.XLOOKUP(L617,Sheet2!E:E,Sheet2!B:B),Sheet2!M:M,Sheet2!O:O),"#.###")</f>
        <v>Thanh toán ngày 29/04/2025 - Tổng số tiền 10.835.974</v>
      </c>
    </row>
    <row r="618" spans="2:15" ht="26.3" x14ac:dyDescent="0.3">
      <c r="B618">
        <v>8668</v>
      </c>
      <c r="C618" s="25">
        <v>45696</v>
      </c>
      <c r="D618" s="5" t="s">
        <v>11</v>
      </c>
      <c r="F618" s="27">
        <v>996240</v>
      </c>
      <c r="G618" s="27">
        <v>79699</v>
      </c>
      <c r="H618" s="27">
        <v>1075939</v>
      </c>
      <c r="I618" s="6" t="s">
        <v>3003</v>
      </c>
      <c r="J618" s="54"/>
      <c r="K618" s="58">
        <f t="shared" si="9"/>
        <v>45747</v>
      </c>
      <c r="L618">
        <f>VLOOKUP(VALUE(B618),Sheet2!E:E,1,0)</f>
        <v>8668</v>
      </c>
      <c r="O618" s="51" t="str">
        <f>"Thanh toán ngày "&amp;TEXT(_xlfn.XLOOKUP(L618,Sheet2!E:E,Sheet2!A:A),"dd/mm/yyyy")&amp;" - Tổng số tiền "&amp;TEXT(_xlfn.XLOOKUP(_xlfn.XLOOKUP(L618,Sheet2!E:E,Sheet2!B:B),Sheet2!M:M,Sheet2!O:O),"#.###")</f>
        <v>Thanh toán ngày 31/03/2025 - Tổng số tiền 4.330.202</v>
      </c>
    </row>
    <row r="619" spans="2:15" ht="26.3" x14ac:dyDescent="0.3">
      <c r="B619">
        <v>47558</v>
      </c>
      <c r="C619" s="25">
        <v>45867</v>
      </c>
      <c r="D619" s="5" t="s">
        <v>11</v>
      </c>
      <c r="F619" s="27">
        <v>636577</v>
      </c>
      <c r="G619" s="27">
        <v>50926</v>
      </c>
      <c r="H619" s="27">
        <v>687503</v>
      </c>
      <c r="I619" s="6"/>
      <c r="J619" s="54"/>
      <c r="K619" s="58" t="str">
        <f t="shared" si="9"/>
        <v/>
      </c>
      <c r="L619" t="e">
        <f>VLOOKUP(VALUE(B619),Sheet2!E:E,1,0)</f>
        <v>#N/A</v>
      </c>
      <c r="O619" s="51" t="e">
        <f>"Thanh toán ngày "&amp;TEXT(_xlfn.XLOOKUP(L619,Sheet2!E:E,Sheet2!A:A),"dd/mm/yyyy")&amp;" - Tổng số tiền "&amp;TEXT(_xlfn.XLOOKUP(_xlfn.XLOOKUP(L619,Sheet2!E:E,Sheet2!B:B),Sheet2!M:M,Sheet2!O:O),"#.###")</f>
        <v>#N/A</v>
      </c>
    </row>
    <row r="620" spans="2:15" ht="26.3" x14ac:dyDescent="0.3">
      <c r="B620">
        <v>24950</v>
      </c>
      <c r="C620" s="25">
        <v>45766</v>
      </c>
      <c r="D620" s="5" t="s">
        <v>11</v>
      </c>
      <c r="F620" s="27">
        <v>1021765</v>
      </c>
      <c r="G620" s="27">
        <v>81741</v>
      </c>
      <c r="H620" s="27">
        <v>1103506</v>
      </c>
      <c r="I620" s="6" t="s">
        <v>3005</v>
      </c>
      <c r="J620" s="54"/>
      <c r="K620" s="58">
        <f t="shared" si="9"/>
        <v>45807</v>
      </c>
      <c r="L620">
        <f>VLOOKUP(VALUE(B620),Sheet2!E:E,1,0)</f>
        <v>24950</v>
      </c>
      <c r="O620" s="51" t="str">
        <f>"Thanh toán ngày "&amp;TEXT(_xlfn.XLOOKUP(L620,Sheet2!E:E,Sheet2!A:A),"dd/mm/yyyy")&amp;" - Tổng số tiền "&amp;TEXT(_xlfn.XLOOKUP(_xlfn.XLOOKUP(L620,Sheet2!E:E,Sheet2!B:B),Sheet2!M:M,Sheet2!O:O),"#.###")</f>
        <v>Thanh toán ngày 30/05/2025 - Tổng số tiền 20.237.658</v>
      </c>
    </row>
    <row r="621" spans="2:15" ht="26.3" x14ac:dyDescent="0.3">
      <c r="B621">
        <v>45705</v>
      </c>
      <c r="C621" s="25">
        <v>45860</v>
      </c>
      <c r="D621" s="5" t="s">
        <v>11</v>
      </c>
      <c r="F621" s="27">
        <v>901286</v>
      </c>
      <c r="G621" s="27">
        <v>72103</v>
      </c>
      <c r="H621" s="27">
        <v>973389</v>
      </c>
      <c r="I621" s="6"/>
      <c r="J621" s="54"/>
      <c r="K621" s="58" t="str">
        <f t="shared" si="9"/>
        <v/>
      </c>
      <c r="L621" t="e">
        <f>VLOOKUP(VALUE(B621),Sheet2!E:E,1,0)</f>
        <v>#N/A</v>
      </c>
      <c r="O621" s="51" t="e">
        <f>"Thanh toán ngày "&amp;TEXT(_xlfn.XLOOKUP(L621,Sheet2!E:E,Sheet2!A:A),"dd/mm/yyyy")&amp;" - Tổng số tiền "&amp;TEXT(_xlfn.XLOOKUP(_xlfn.XLOOKUP(L621,Sheet2!E:E,Sheet2!B:B),Sheet2!M:M,Sheet2!O:O),"#.###")</f>
        <v>#N/A</v>
      </c>
    </row>
    <row r="622" spans="2:15" ht="26.3" x14ac:dyDescent="0.3">
      <c r="B622">
        <v>15589</v>
      </c>
      <c r="C622" s="25">
        <v>45724</v>
      </c>
      <c r="D622" s="5" t="s">
        <v>11</v>
      </c>
      <c r="F622" s="27">
        <v>1250552</v>
      </c>
      <c r="G622" s="27">
        <v>100044</v>
      </c>
      <c r="H622" s="27">
        <v>1350596</v>
      </c>
      <c r="I622" s="6" t="s">
        <v>3004</v>
      </c>
      <c r="J622" s="54"/>
      <c r="K622" s="58">
        <f t="shared" si="9"/>
        <v>45776</v>
      </c>
      <c r="L622">
        <f>VLOOKUP(VALUE(B622),Sheet2!E:E,1,0)</f>
        <v>15589</v>
      </c>
      <c r="O622" s="51" t="str">
        <f>"Thanh toán ngày "&amp;TEXT(_xlfn.XLOOKUP(L622,Sheet2!E:E,Sheet2!A:A),"dd/mm/yyyy")&amp;" - Tổng số tiền "&amp;TEXT(_xlfn.XLOOKUP(_xlfn.XLOOKUP(L622,Sheet2!E:E,Sheet2!B:B),Sheet2!M:M,Sheet2!O:O),"#.###")</f>
        <v>Thanh toán ngày 29/04/2025 - Tổng số tiền 10.835.974</v>
      </c>
    </row>
    <row r="623" spans="2:15" ht="26.3" x14ac:dyDescent="0.3">
      <c r="B623">
        <v>24648</v>
      </c>
      <c r="C623" s="25">
        <v>45765</v>
      </c>
      <c r="D623" s="5" t="s">
        <v>11</v>
      </c>
      <c r="F623" s="27">
        <v>900336</v>
      </c>
      <c r="G623" s="27">
        <v>72027</v>
      </c>
      <c r="H623" s="27">
        <v>972363</v>
      </c>
      <c r="I623" s="6" t="s">
        <v>3005</v>
      </c>
      <c r="J623" s="54"/>
      <c r="K623" s="58">
        <f t="shared" si="9"/>
        <v>45807</v>
      </c>
      <c r="L623">
        <f>VLOOKUP(VALUE(B623),Sheet2!E:E,1,0)</f>
        <v>24648</v>
      </c>
      <c r="O623" s="51" t="str">
        <f>"Thanh toán ngày "&amp;TEXT(_xlfn.XLOOKUP(L623,Sheet2!E:E,Sheet2!A:A),"dd/mm/yyyy")&amp;" - Tổng số tiền "&amp;TEXT(_xlfn.XLOOKUP(_xlfn.XLOOKUP(L623,Sheet2!E:E,Sheet2!B:B),Sheet2!M:M,Sheet2!O:O),"#.###")</f>
        <v>Thanh toán ngày 30/05/2025 - Tổng số tiền 20.237.658</v>
      </c>
    </row>
    <row r="624" spans="2:15" ht="26.3" x14ac:dyDescent="0.3">
      <c r="B624">
        <v>34201</v>
      </c>
      <c r="C624" s="25">
        <v>45808</v>
      </c>
      <c r="D624" s="5" t="s">
        <v>11</v>
      </c>
      <c r="F624" s="27">
        <v>660880</v>
      </c>
      <c r="G624" s="27">
        <v>52870</v>
      </c>
      <c r="H624" s="27">
        <v>713750</v>
      </c>
      <c r="I624" s="6"/>
      <c r="J624" s="54"/>
      <c r="K624" s="58" t="str">
        <f t="shared" si="9"/>
        <v/>
      </c>
      <c r="L624" t="e">
        <f>VLOOKUP(VALUE(B624),Sheet2!E:E,1,0)</f>
        <v>#N/A</v>
      </c>
      <c r="O624" s="51" t="e">
        <f>"Thanh toán ngày "&amp;TEXT(_xlfn.XLOOKUP(L624,Sheet2!E:E,Sheet2!A:A),"dd/mm/yyyy")&amp;" - Tổng số tiền "&amp;TEXT(_xlfn.XLOOKUP(_xlfn.XLOOKUP(L624,Sheet2!E:E,Sheet2!B:B),Sheet2!M:M,Sheet2!O:O),"#.###")</f>
        <v>#N/A</v>
      </c>
    </row>
    <row r="625" spans="2:15" ht="26.3" x14ac:dyDescent="0.3">
      <c r="B625">
        <v>42417</v>
      </c>
      <c r="C625" s="25">
        <v>45845</v>
      </c>
      <c r="D625" s="5" t="s">
        <v>11</v>
      </c>
      <c r="F625" s="27">
        <v>358001</v>
      </c>
      <c r="G625" s="27">
        <v>28640</v>
      </c>
      <c r="H625" s="27">
        <v>386641</v>
      </c>
      <c r="I625" s="6"/>
      <c r="J625" s="54"/>
      <c r="K625" s="58" t="str">
        <f t="shared" si="9"/>
        <v/>
      </c>
      <c r="L625" t="e">
        <f>VLOOKUP(VALUE(B625),Sheet2!E:E,1,0)</f>
        <v>#N/A</v>
      </c>
      <c r="O625" s="51" t="e">
        <f>"Thanh toán ngày "&amp;TEXT(_xlfn.XLOOKUP(L625,Sheet2!E:E,Sheet2!A:A),"dd/mm/yyyy")&amp;" - Tổng số tiền "&amp;TEXT(_xlfn.XLOOKUP(_xlfn.XLOOKUP(L625,Sheet2!E:E,Sheet2!B:B),Sheet2!M:M,Sheet2!O:O),"#.###")</f>
        <v>#N/A</v>
      </c>
    </row>
    <row r="626" spans="2:15" ht="26.3" x14ac:dyDescent="0.3">
      <c r="B626">
        <v>4735</v>
      </c>
      <c r="C626" s="25">
        <v>45674</v>
      </c>
      <c r="D626" s="5" t="s">
        <v>11</v>
      </c>
      <c r="F626" s="27">
        <v>1466950</v>
      </c>
      <c r="G626" s="27">
        <v>117356</v>
      </c>
      <c r="H626" s="27">
        <v>1584306</v>
      </c>
      <c r="I626" s="6" t="s">
        <v>3002</v>
      </c>
      <c r="J626" s="54"/>
      <c r="K626" s="58">
        <f t="shared" si="9"/>
        <v>45716</v>
      </c>
      <c r="L626">
        <f>VLOOKUP(VALUE(B626),Sheet2!E:E,1,0)</f>
        <v>4735</v>
      </c>
      <c r="O626" s="51" t="str">
        <f>"Thanh toán ngày "&amp;TEXT(_xlfn.XLOOKUP(L626,Sheet2!E:E,Sheet2!A:A),"dd/mm/yyyy")&amp;" - Tổng số tiền "&amp;TEXT(_xlfn.XLOOKUP(_xlfn.XLOOKUP(L626,Sheet2!E:E,Sheet2!B:B),Sheet2!M:M,Sheet2!O:O),"#.###")</f>
        <v>Thanh toán ngày 28/02/2025 - Tổng số tiền 10.576.794</v>
      </c>
    </row>
    <row r="627" spans="2:15" ht="26.3" x14ac:dyDescent="0.3">
      <c r="B627">
        <v>20694</v>
      </c>
      <c r="C627" s="25">
        <v>45749</v>
      </c>
      <c r="D627" s="5" t="s">
        <v>11</v>
      </c>
      <c r="F627" s="27">
        <v>1112530</v>
      </c>
      <c r="G627" s="27">
        <v>89002</v>
      </c>
      <c r="H627" s="27">
        <v>1201532</v>
      </c>
      <c r="I627" s="6" t="s">
        <v>3005</v>
      </c>
      <c r="J627" s="54"/>
      <c r="K627" s="58">
        <f t="shared" si="9"/>
        <v>45807</v>
      </c>
      <c r="L627">
        <f>VLOOKUP(VALUE(B627),Sheet2!E:E,1,0)</f>
        <v>20694</v>
      </c>
      <c r="O627" s="51" t="str">
        <f>"Thanh toán ngày "&amp;TEXT(_xlfn.XLOOKUP(L627,Sheet2!E:E,Sheet2!A:A),"dd/mm/yyyy")&amp;" - Tổng số tiền "&amp;TEXT(_xlfn.XLOOKUP(_xlfn.XLOOKUP(L627,Sheet2!E:E,Sheet2!B:B),Sheet2!M:M,Sheet2!O:O),"#.###")</f>
        <v>Thanh toán ngày 30/05/2025 - Tổng số tiền 20.237.658</v>
      </c>
    </row>
    <row r="628" spans="2:15" ht="26.3" x14ac:dyDescent="0.3">
      <c r="B628">
        <v>6811</v>
      </c>
      <c r="C628" s="25">
        <v>45682</v>
      </c>
      <c r="D628" s="5" t="s">
        <v>11</v>
      </c>
      <c r="F628" s="27">
        <v>1097015</v>
      </c>
      <c r="G628" s="27">
        <v>87761</v>
      </c>
      <c r="H628" s="27">
        <v>1184776</v>
      </c>
      <c r="I628" s="6" t="s">
        <v>3002</v>
      </c>
      <c r="J628" s="54"/>
      <c r="K628" s="58">
        <f t="shared" si="9"/>
        <v>45716</v>
      </c>
      <c r="L628">
        <f>VLOOKUP(VALUE(B628),Sheet2!E:E,1,0)</f>
        <v>6811</v>
      </c>
      <c r="O628" s="51" t="str">
        <f>"Thanh toán ngày "&amp;TEXT(_xlfn.XLOOKUP(L628,Sheet2!E:E,Sheet2!A:A),"dd/mm/yyyy")&amp;" - Tổng số tiền "&amp;TEXT(_xlfn.XLOOKUP(_xlfn.XLOOKUP(L628,Sheet2!E:E,Sheet2!B:B),Sheet2!M:M,Sheet2!O:O),"#.###")</f>
        <v>Thanh toán ngày 28/02/2025 - Tổng số tiền 10.576.794</v>
      </c>
    </row>
    <row r="629" spans="2:15" ht="26.3" x14ac:dyDescent="0.3">
      <c r="B629">
        <v>38324</v>
      </c>
      <c r="C629" s="25">
        <v>45828</v>
      </c>
      <c r="D629" s="5" t="s">
        <v>11</v>
      </c>
      <c r="F629" s="27">
        <v>791316</v>
      </c>
      <c r="G629" s="27">
        <v>63305</v>
      </c>
      <c r="H629" s="27">
        <v>854621</v>
      </c>
      <c r="I629" s="6" t="s">
        <v>3007</v>
      </c>
      <c r="J629" s="54"/>
      <c r="K629" s="58">
        <f t="shared" si="9"/>
        <v>45868</v>
      </c>
      <c r="L629">
        <f>VLOOKUP(VALUE(B629),Sheet2!E:E,1,0)</f>
        <v>38324</v>
      </c>
      <c r="O629" s="51" t="str">
        <f>"Thanh toán ngày "&amp;TEXT(_xlfn.XLOOKUP(L629,Sheet2!E:E,Sheet2!A:A),"dd/mm/yyyy")&amp;" - Tổng số tiền "&amp;TEXT(_xlfn.XLOOKUP(_xlfn.XLOOKUP(L629,Sheet2!E:E,Sheet2!B:B),Sheet2!M:M,Sheet2!O:O),"#.###")</f>
        <v>Thanh toán ngày 30/07/2025 - Tổng số tiền 15.004.353</v>
      </c>
    </row>
    <row r="630" spans="2:15" ht="26.3" x14ac:dyDescent="0.3">
      <c r="B630">
        <v>21935</v>
      </c>
      <c r="C630" s="25">
        <v>45751</v>
      </c>
      <c r="D630" s="5" t="s">
        <v>11</v>
      </c>
      <c r="F630" s="27">
        <v>453141</v>
      </c>
      <c r="G630" s="27">
        <v>36251</v>
      </c>
      <c r="H630" s="27">
        <v>489392</v>
      </c>
      <c r="I630" s="6" t="s">
        <v>3005</v>
      </c>
      <c r="J630" s="54"/>
      <c r="K630" s="58">
        <f t="shared" si="9"/>
        <v>45807</v>
      </c>
      <c r="L630">
        <f>VLOOKUP(VALUE(B630),Sheet2!E:E,1,0)</f>
        <v>21935</v>
      </c>
      <c r="O630" s="51" t="str">
        <f>"Thanh toán ngày "&amp;TEXT(_xlfn.XLOOKUP(L630,Sheet2!E:E,Sheet2!A:A),"dd/mm/yyyy")&amp;" - Tổng số tiền "&amp;TEXT(_xlfn.XLOOKUP(_xlfn.XLOOKUP(L630,Sheet2!E:E,Sheet2!B:B),Sheet2!M:M,Sheet2!O:O),"#.###")</f>
        <v>Thanh toán ngày 30/05/2025 - Tổng số tiền 20.237.658</v>
      </c>
    </row>
    <row r="631" spans="2:15" ht="26.3" x14ac:dyDescent="0.3">
      <c r="B631">
        <v>14353</v>
      </c>
      <c r="C631" s="25">
        <v>45720</v>
      </c>
      <c r="D631" s="5" t="s">
        <v>11</v>
      </c>
      <c r="F631" s="27">
        <v>358001</v>
      </c>
      <c r="G631" s="27">
        <v>28640</v>
      </c>
      <c r="H631" s="27">
        <v>386641</v>
      </c>
      <c r="I631" s="6" t="s">
        <v>3004</v>
      </c>
      <c r="J631" s="54"/>
      <c r="K631" s="58">
        <f t="shared" si="9"/>
        <v>45776</v>
      </c>
      <c r="L631">
        <f>VLOOKUP(VALUE(B631),Sheet2!E:E,1,0)</f>
        <v>14353</v>
      </c>
      <c r="O631" s="51" t="str">
        <f>"Thanh toán ngày "&amp;TEXT(_xlfn.XLOOKUP(L631,Sheet2!E:E,Sheet2!A:A),"dd/mm/yyyy")&amp;" - Tổng số tiền "&amp;TEXT(_xlfn.XLOOKUP(_xlfn.XLOOKUP(L631,Sheet2!E:E,Sheet2!B:B),Sheet2!M:M,Sheet2!O:O),"#.###")</f>
        <v>Thanh toán ngày 29/04/2025 - Tổng số tiền 10.835.974</v>
      </c>
    </row>
    <row r="632" spans="2:15" ht="26.3" x14ac:dyDescent="0.3">
      <c r="B632">
        <v>3125</v>
      </c>
      <c r="C632" s="25">
        <v>45670</v>
      </c>
      <c r="D632" s="5" t="s">
        <v>11</v>
      </c>
      <c r="F632" s="27">
        <v>660880</v>
      </c>
      <c r="G632" s="27">
        <v>52870</v>
      </c>
      <c r="H632" s="27">
        <v>713750</v>
      </c>
      <c r="I632" s="6" t="s">
        <v>3002</v>
      </c>
      <c r="J632" s="54"/>
      <c r="K632" s="58">
        <f t="shared" si="9"/>
        <v>45716</v>
      </c>
      <c r="L632">
        <f>VLOOKUP(VALUE(B632),Sheet2!E:E,1,0)</f>
        <v>3125</v>
      </c>
      <c r="O632" s="51" t="str">
        <f>"Thanh toán ngày "&amp;TEXT(_xlfn.XLOOKUP(L632,Sheet2!E:E,Sheet2!A:A),"dd/mm/yyyy")&amp;" - Tổng số tiền "&amp;TEXT(_xlfn.XLOOKUP(_xlfn.XLOOKUP(L632,Sheet2!E:E,Sheet2!B:B),Sheet2!M:M,Sheet2!O:O),"#.###")</f>
        <v>Thanh toán ngày 28/02/2025 - Tổng số tiền 10.576.794</v>
      </c>
    </row>
    <row r="633" spans="2:15" ht="26.3" x14ac:dyDescent="0.3">
      <c r="B633">
        <v>28252</v>
      </c>
      <c r="C633" s="25">
        <v>45784</v>
      </c>
      <c r="D633" s="5" t="s">
        <v>11</v>
      </c>
      <c r="F633" s="27">
        <v>424089</v>
      </c>
      <c r="G633" s="27">
        <v>33927</v>
      </c>
      <c r="H633" s="27">
        <v>458016</v>
      </c>
      <c r="I633" s="6" t="s">
        <v>3006</v>
      </c>
      <c r="J633" s="54"/>
      <c r="K633" s="58">
        <f t="shared" si="9"/>
        <v>45838</v>
      </c>
      <c r="L633">
        <f>VLOOKUP(VALUE(B633),Sheet2!E:E,1,0)</f>
        <v>28252</v>
      </c>
      <c r="O633" s="51" t="str">
        <f>"Thanh toán ngày "&amp;TEXT(_xlfn.XLOOKUP(L633,Sheet2!E:E,Sheet2!A:A),"dd/mm/yyyy")&amp;" - Tổng số tiền "&amp;TEXT(_xlfn.XLOOKUP(_xlfn.XLOOKUP(L633,Sheet2!E:E,Sheet2!B:B),Sheet2!M:M,Sheet2!O:O),"#.###")</f>
        <v>Thanh toán ngày 30/06/2025 - Tổng số tiền 13.114.236</v>
      </c>
    </row>
    <row r="634" spans="2:15" ht="26.3" x14ac:dyDescent="0.3">
      <c r="B634">
        <v>4695</v>
      </c>
      <c r="C634" s="25">
        <v>45674</v>
      </c>
      <c r="D634" s="5" t="s">
        <v>11</v>
      </c>
      <c r="F634" s="27">
        <v>1466950</v>
      </c>
      <c r="G634" s="27">
        <v>117356</v>
      </c>
      <c r="H634" s="27">
        <v>1584306</v>
      </c>
      <c r="I634" s="6" t="s">
        <v>3002</v>
      </c>
      <c r="J634" s="54"/>
      <c r="K634" s="58">
        <f t="shared" si="9"/>
        <v>45716</v>
      </c>
      <c r="L634">
        <f>VLOOKUP(VALUE(B634),Sheet2!E:E,1,0)</f>
        <v>4695</v>
      </c>
      <c r="O634" s="51" t="str">
        <f>"Thanh toán ngày "&amp;TEXT(_xlfn.XLOOKUP(L634,Sheet2!E:E,Sheet2!A:A),"dd/mm/yyyy")&amp;" - Tổng số tiền "&amp;TEXT(_xlfn.XLOOKUP(_xlfn.XLOOKUP(L634,Sheet2!E:E,Sheet2!B:B),Sheet2!M:M,Sheet2!O:O),"#.###")</f>
        <v>Thanh toán ngày 28/02/2025 - Tổng số tiền 10.576.794</v>
      </c>
    </row>
    <row r="635" spans="2:15" ht="26.3" x14ac:dyDescent="0.3">
      <c r="B635">
        <v>3622</v>
      </c>
      <c r="C635" s="25">
        <v>45673</v>
      </c>
      <c r="D635" s="5" t="s">
        <v>11</v>
      </c>
      <c r="F635" s="27">
        <v>1466950</v>
      </c>
      <c r="G635" s="27">
        <v>117356</v>
      </c>
      <c r="H635" s="27">
        <v>1584306</v>
      </c>
      <c r="I635" s="6" t="s">
        <v>3002</v>
      </c>
      <c r="J635" s="54"/>
      <c r="K635" s="58">
        <f t="shared" si="9"/>
        <v>45716</v>
      </c>
      <c r="L635">
        <f>VLOOKUP(VALUE(B635),Sheet2!E:E,1,0)</f>
        <v>3622</v>
      </c>
      <c r="O635" s="51" t="str">
        <f>"Thanh toán ngày "&amp;TEXT(_xlfn.XLOOKUP(L635,Sheet2!E:E,Sheet2!A:A),"dd/mm/yyyy")&amp;" - Tổng số tiền "&amp;TEXT(_xlfn.XLOOKUP(_xlfn.XLOOKUP(L635,Sheet2!E:E,Sheet2!B:B),Sheet2!M:M,Sheet2!O:O),"#.###")</f>
        <v>Thanh toán ngày 28/02/2025 - Tổng số tiền 10.576.794</v>
      </c>
    </row>
    <row r="636" spans="2:15" ht="26.3" x14ac:dyDescent="0.3">
      <c r="B636">
        <v>6650</v>
      </c>
      <c r="C636" s="25">
        <v>45681</v>
      </c>
      <c r="D636" s="5" t="s">
        <v>11</v>
      </c>
      <c r="F636" s="27">
        <v>1946722</v>
      </c>
      <c r="G636" s="27">
        <v>155738</v>
      </c>
      <c r="H636" s="27">
        <v>2102460</v>
      </c>
      <c r="I636" s="6" t="s">
        <v>3002</v>
      </c>
      <c r="J636" s="54"/>
      <c r="K636" s="58">
        <f t="shared" si="9"/>
        <v>45716</v>
      </c>
      <c r="L636">
        <f>VLOOKUP(VALUE(B636),Sheet2!E:E,1,0)</f>
        <v>6650</v>
      </c>
      <c r="O636" s="51" t="str">
        <f>"Thanh toán ngày "&amp;TEXT(_xlfn.XLOOKUP(L636,Sheet2!E:E,Sheet2!A:A),"dd/mm/yyyy")&amp;" - Tổng số tiền "&amp;TEXT(_xlfn.XLOOKUP(_xlfn.XLOOKUP(L636,Sheet2!E:E,Sheet2!B:B),Sheet2!M:M,Sheet2!O:O),"#.###")</f>
        <v>Thanh toán ngày 28/02/2025 - Tổng số tiền 10.576.794</v>
      </c>
    </row>
    <row r="637" spans="2:15" ht="26.3" x14ac:dyDescent="0.3">
      <c r="B637">
        <v>29275</v>
      </c>
      <c r="C637" s="25">
        <v>45786</v>
      </c>
      <c r="D637" s="5" t="s">
        <v>11</v>
      </c>
      <c r="F637" s="27">
        <v>1299430</v>
      </c>
      <c r="G637" s="27">
        <v>103954</v>
      </c>
      <c r="H637" s="27">
        <v>1403384</v>
      </c>
      <c r="I637" s="6" t="s">
        <v>3006</v>
      </c>
      <c r="J637" s="54"/>
      <c r="K637" s="58">
        <f t="shared" si="9"/>
        <v>45838</v>
      </c>
      <c r="L637">
        <f>VLOOKUP(VALUE(B637),Sheet2!E:E,1,0)</f>
        <v>29275</v>
      </c>
      <c r="O637" s="51" t="str">
        <f>"Thanh toán ngày "&amp;TEXT(_xlfn.XLOOKUP(L637,Sheet2!E:E,Sheet2!A:A),"dd/mm/yyyy")&amp;" - Tổng số tiền "&amp;TEXT(_xlfn.XLOOKUP(_xlfn.XLOOKUP(L637,Sheet2!E:E,Sheet2!B:B),Sheet2!M:M,Sheet2!O:O),"#.###")</f>
        <v>Thanh toán ngày 30/06/2025 - Tổng số tiền 13.114.236</v>
      </c>
    </row>
    <row r="638" spans="2:15" ht="26.3" x14ac:dyDescent="0.3">
      <c r="B638">
        <v>1741</v>
      </c>
      <c r="C638" s="25">
        <v>45664</v>
      </c>
      <c r="D638" s="5" t="s">
        <v>11</v>
      </c>
      <c r="F638" s="27">
        <v>699664</v>
      </c>
      <c r="G638" s="27">
        <v>55973</v>
      </c>
      <c r="H638" s="27">
        <v>755637</v>
      </c>
      <c r="I638" s="6" t="s">
        <v>3002</v>
      </c>
      <c r="J638" s="54"/>
      <c r="K638" s="58">
        <f t="shared" si="9"/>
        <v>45716</v>
      </c>
      <c r="L638">
        <f>VLOOKUP(VALUE(B638),Sheet2!E:E,1,0)</f>
        <v>1741</v>
      </c>
      <c r="O638" s="51" t="str">
        <f>"Thanh toán ngày "&amp;TEXT(_xlfn.XLOOKUP(L638,Sheet2!E:E,Sheet2!A:A),"dd/mm/yyyy")&amp;" - Tổng số tiền "&amp;TEXT(_xlfn.XLOOKUP(_xlfn.XLOOKUP(L638,Sheet2!E:E,Sheet2!B:B),Sheet2!M:M,Sheet2!O:O),"#.###")</f>
        <v>Thanh toán ngày 28/02/2025 - Tổng số tiền 10.576.794</v>
      </c>
    </row>
    <row r="639" spans="2:15" ht="26.3" x14ac:dyDescent="0.3">
      <c r="B639">
        <v>4732</v>
      </c>
      <c r="C639" s="25">
        <v>45674</v>
      </c>
      <c r="D639" s="5" t="s">
        <v>11</v>
      </c>
      <c r="F639" s="27">
        <v>1466950</v>
      </c>
      <c r="G639" s="27">
        <v>117356</v>
      </c>
      <c r="H639" s="27">
        <v>1584306</v>
      </c>
      <c r="I639" s="6" t="s">
        <v>3002</v>
      </c>
      <c r="J639" s="54"/>
      <c r="K639" s="58">
        <f t="shared" si="9"/>
        <v>45716</v>
      </c>
      <c r="L639">
        <f>VLOOKUP(VALUE(B639),Sheet2!E:E,1,0)</f>
        <v>4732</v>
      </c>
      <c r="O639" s="51" t="str">
        <f>"Thanh toán ngày "&amp;TEXT(_xlfn.XLOOKUP(L639,Sheet2!E:E,Sheet2!A:A),"dd/mm/yyyy")&amp;" - Tổng số tiền "&amp;TEXT(_xlfn.XLOOKUP(_xlfn.XLOOKUP(L639,Sheet2!E:E,Sheet2!B:B),Sheet2!M:M,Sheet2!O:O),"#.###")</f>
        <v>Thanh toán ngày 28/02/2025 - Tổng số tiền 10.576.794</v>
      </c>
    </row>
    <row r="640" spans="2:15" ht="26.3" x14ac:dyDescent="0.3">
      <c r="B640">
        <v>6752</v>
      </c>
      <c r="C640" s="25">
        <v>45682</v>
      </c>
      <c r="D640" s="5" t="s">
        <v>11</v>
      </c>
      <c r="F640" s="27">
        <v>518768</v>
      </c>
      <c r="G640" s="27">
        <v>41501</v>
      </c>
      <c r="H640" s="27">
        <v>560269</v>
      </c>
      <c r="I640" s="6"/>
      <c r="J640" s="54"/>
      <c r="K640" s="58" t="str">
        <f t="shared" si="9"/>
        <v/>
      </c>
      <c r="L640" t="e">
        <f>VLOOKUP(VALUE(B640),Sheet2!E:E,1,0)</f>
        <v>#N/A</v>
      </c>
      <c r="O640" s="51" t="e">
        <f>"Thanh toán ngày "&amp;TEXT(_xlfn.XLOOKUP(L640,Sheet2!E:E,Sheet2!A:A),"dd/mm/yyyy")&amp;" - Tổng số tiền "&amp;TEXT(_xlfn.XLOOKUP(_xlfn.XLOOKUP(L640,Sheet2!E:E,Sheet2!B:B),Sheet2!M:M,Sheet2!O:O),"#.###")</f>
        <v>#N/A</v>
      </c>
    </row>
    <row r="641" spans="2:15" ht="26.3" x14ac:dyDescent="0.3">
      <c r="B641">
        <v>3587</v>
      </c>
      <c r="C641" s="25">
        <v>45672</v>
      </c>
      <c r="D641" s="5" t="s">
        <v>11</v>
      </c>
      <c r="F641" s="27">
        <v>1466950</v>
      </c>
      <c r="G641" s="27">
        <v>117356</v>
      </c>
      <c r="H641" s="27">
        <v>1584306</v>
      </c>
      <c r="I641" s="6" t="s">
        <v>3002</v>
      </c>
      <c r="J641" s="54"/>
      <c r="K641" s="58">
        <f t="shared" si="9"/>
        <v>45716</v>
      </c>
      <c r="L641">
        <f>VLOOKUP(VALUE(B641),Sheet2!E:E,1,0)</f>
        <v>3587</v>
      </c>
      <c r="O641" s="51" t="str">
        <f>"Thanh toán ngày "&amp;TEXT(_xlfn.XLOOKUP(L641,Sheet2!E:E,Sheet2!A:A),"dd/mm/yyyy")&amp;" - Tổng số tiền "&amp;TEXT(_xlfn.XLOOKUP(_xlfn.XLOOKUP(L641,Sheet2!E:E,Sheet2!B:B),Sheet2!M:M,Sheet2!O:O),"#.###")</f>
        <v>Thanh toán ngày 28/02/2025 - Tổng số tiền 10.576.794</v>
      </c>
    </row>
    <row r="642" spans="2:15" ht="26.3" x14ac:dyDescent="0.3">
      <c r="B642">
        <v>29065</v>
      </c>
      <c r="C642" s="25">
        <v>45785</v>
      </c>
      <c r="D642" s="5" t="s">
        <v>11</v>
      </c>
      <c r="F642" s="27">
        <v>425729</v>
      </c>
      <c r="G642" s="27">
        <v>34058</v>
      </c>
      <c r="H642" s="27">
        <v>459787</v>
      </c>
      <c r="I642" s="6" t="s">
        <v>3006</v>
      </c>
      <c r="J642" s="54"/>
      <c r="K642" s="58">
        <f t="shared" si="9"/>
        <v>45838</v>
      </c>
      <c r="L642">
        <f>VLOOKUP(VALUE(B642),Sheet2!E:E,1,0)</f>
        <v>29065</v>
      </c>
      <c r="O642" s="51" t="str">
        <f>"Thanh toán ngày "&amp;TEXT(_xlfn.XLOOKUP(L642,Sheet2!E:E,Sheet2!A:A),"dd/mm/yyyy")&amp;" - Tổng số tiền "&amp;TEXT(_xlfn.XLOOKUP(_xlfn.XLOOKUP(L642,Sheet2!E:E,Sheet2!B:B),Sheet2!M:M,Sheet2!O:O),"#.###")</f>
        <v>Thanh toán ngày 30/06/2025 - Tổng số tiền 13.114.236</v>
      </c>
    </row>
    <row r="643" spans="2:15" ht="26.3" x14ac:dyDescent="0.3">
      <c r="B643">
        <v>12510</v>
      </c>
      <c r="C643" s="25">
        <v>45710</v>
      </c>
      <c r="D643" s="5" t="s">
        <v>11</v>
      </c>
      <c r="F643" s="27">
        <v>651554</v>
      </c>
      <c r="G643" s="27">
        <v>52124</v>
      </c>
      <c r="H643" s="27">
        <v>703678</v>
      </c>
      <c r="I643" s="6" t="s">
        <v>3003</v>
      </c>
      <c r="J643" s="54"/>
      <c r="K643" s="58">
        <f t="shared" ref="K643:K706" si="10">IFERROR(DATEVALUE(MID(I643,16,11)),"")</f>
        <v>45747</v>
      </c>
      <c r="L643">
        <f>VLOOKUP(VALUE(B643),Sheet2!E:E,1,0)</f>
        <v>12510</v>
      </c>
      <c r="O643" s="51" t="str">
        <f>"Thanh toán ngày "&amp;TEXT(_xlfn.XLOOKUP(L643,Sheet2!E:E,Sheet2!A:A),"dd/mm/yyyy")&amp;" - Tổng số tiền "&amp;TEXT(_xlfn.XLOOKUP(_xlfn.XLOOKUP(L643,Sheet2!E:E,Sheet2!B:B),Sheet2!M:M,Sheet2!O:O),"#.###")</f>
        <v>Thanh toán ngày 31/03/2025 - Tổng số tiền 4.330.202</v>
      </c>
    </row>
    <row r="644" spans="2:15" ht="26.3" x14ac:dyDescent="0.3">
      <c r="B644">
        <v>34516</v>
      </c>
      <c r="C644" s="25">
        <v>45812</v>
      </c>
      <c r="D644" s="5" t="s">
        <v>11</v>
      </c>
      <c r="F644" s="27">
        <v>973655</v>
      </c>
      <c r="G644" s="27">
        <v>77892</v>
      </c>
      <c r="H644" s="27">
        <v>1051547</v>
      </c>
      <c r="I644" s="6" t="s">
        <v>3007</v>
      </c>
      <c r="J644" s="54"/>
      <c r="K644" s="58">
        <f t="shared" si="10"/>
        <v>45868</v>
      </c>
      <c r="L644">
        <f>VLOOKUP(VALUE(B644),Sheet2!E:E,1,0)</f>
        <v>34516</v>
      </c>
      <c r="O644" s="51" t="str">
        <f>"Thanh toán ngày "&amp;TEXT(_xlfn.XLOOKUP(L644,Sheet2!E:E,Sheet2!A:A),"dd/mm/yyyy")&amp;" - Tổng số tiền "&amp;TEXT(_xlfn.XLOOKUP(_xlfn.XLOOKUP(L644,Sheet2!E:E,Sheet2!B:B),Sheet2!M:M,Sheet2!O:O),"#.###")</f>
        <v>Thanh toán ngày 30/07/2025 - Tổng số tiền 15.004.353</v>
      </c>
    </row>
    <row r="645" spans="2:15" ht="26.3" x14ac:dyDescent="0.3">
      <c r="B645">
        <v>44963</v>
      </c>
      <c r="C645" s="25">
        <v>45855</v>
      </c>
      <c r="D645" s="5" t="s">
        <v>11</v>
      </c>
      <c r="F645" s="27">
        <v>608955</v>
      </c>
      <c r="G645" s="27">
        <v>48716</v>
      </c>
      <c r="H645" s="27">
        <v>657671</v>
      </c>
      <c r="I645" s="6"/>
      <c r="J645" s="54"/>
      <c r="K645" s="58" t="str">
        <f t="shared" si="10"/>
        <v/>
      </c>
      <c r="L645" t="e">
        <f>VLOOKUP(VALUE(B645),Sheet2!E:E,1,0)</f>
        <v>#N/A</v>
      </c>
      <c r="O645" s="51" t="e">
        <f>"Thanh toán ngày "&amp;TEXT(_xlfn.XLOOKUP(L645,Sheet2!E:E,Sheet2!A:A),"dd/mm/yyyy")&amp;" - Tổng số tiền "&amp;TEXT(_xlfn.XLOOKUP(_xlfn.XLOOKUP(L645,Sheet2!E:E,Sheet2!B:B),Sheet2!M:M,Sheet2!O:O),"#.###")</f>
        <v>#N/A</v>
      </c>
    </row>
    <row r="646" spans="2:15" ht="26.3" x14ac:dyDescent="0.3">
      <c r="B646">
        <v>36161</v>
      </c>
      <c r="C646" s="25">
        <v>45820</v>
      </c>
      <c r="D646" s="5" t="s">
        <v>11</v>
      </c>
      <c r="F646" s="27">
        <v>785567</v>
      </c>
      <c r="G646" s="27">
        <v>62845</v>
      </c>
      <c r="H646" s="27">
        <v>848412</v>
      </c>
      <c r="I646" s="6" t="s">
        <v>3007</v>
      </c>
      <c r="J646" s="54"/>
      <c r="K646" s="58">
        <f t="shared" si="10"/>
        <v>45868</v>
      </c>
      <c r="L646">
        <f>VLOOKUP(VALUE(B646),Sheet2!E:E,1,0)</f>
        <v>36161</v>
      </c>
      <c r="O646" s="51" t="str">
        <f>"Thanh toán ngày "&amp;TEXT(_xlfn.XLOOKUP(L646,Sheet2!E:E,Sheet2!A:A),"dd/mm/yyyy")&amp;" - Tổng số tiền "&amp;TEXT(_xlfn.XLOOKUP(_xlfn.XLOOKUP(L646,Sheet2!E:E,Sheet2!B:B),Sheet2!M:M,Sheet2!O:O),"#.###")</f>
        <v>Thanh toán ngày 30/07/2025 - Tổng số tiền 15.004.353</v>
      </c>
    </row>
    <row r="647" spans="2:15" ht="26.3" x14ac:dyDescent="0.3">
      <c r="B647">
        <v>42739</v>
      </c>
      <c r="C647" s="25">
        <v>45848</v>
      </c>
      <c r="D647" s="5" t="s">
        <v>11</v>
      </c>
      <c r="F647" s="27">
        <v>1252253</v>
      </c>
      <c r="G647" s="27">
        <v>100180</v>
      </c>
      <c r="H647" s="27">
        <v>1352433</v>
      </c>
      <c r="I647" s="6"/>
      <c r="J647" s="54"/>
      <c r="K647" s="58" t="str">
        <f t="shared" si="10"/>
        <v/>
      </c>
      <c r="L647" t="e">
        <f>VLOOKUP(VALUE(B647),Sheet2!E:E,1,0)</f>
        <v>#N/A</v>
      </c>
      <c r="O647" s="51" t="e">
        <f>"Thanh toán ngày "&amp;TEXT(_xlfn.XLOOKUP(L647,Sheet2!E:E,Sheet2!A:A),"dd/mm/yyyy")&amp;" - Tổng số tiền "&amp;TEXT(_xlfn.XLOOKUP(_xlfn.XLOOKUP(L647,Sheet2!E:E,Sheet2!B:B),Sheet2!M:M,Sheet2!O:O),"#.###")</f>
        <v>#N/A</v>
      </c>
    </row>
    <row r="648" spans="2:15" ht="26.3" x14ac:dyDescent="0.3">
      <c r="B648">
        <v>32945</v>
      </c>
      <c r="C648" s="25">
        <v>45805</v>
      </c>
      <c r="D648" s="5" t="s">
        <v>11</v>
      </c>
      <c r="F648" s="27">
        <v>691325</v>
      </c>
      <c r="G648" s="27">
        <v>55306</v>
      </c>
      <c r="H648" s="27">
        <v>746631</v>
      </c>
      <c r="I648" s="6" t="s">
        <v>3006</v>
      </c>
      <c r="J648" s="54"/>
      <c r="K648" s="58">
        <f t="shared" si="10"/>
        <v>45838</v>
      </c>
      <c r="L648">
        <f>VLOOKUP(VALUE(B648),Sheet2!E:E,1,0)</f>
        <v>32945</v>
      </c>
      <c r="O648" s="51" t="str">
        <f>"Thanh toán ngày "&amp;TEXT(_xlfn.XLOOKUP(L648,Sheet2!E:E,Sheet2!A:A),"dd/mm/yyyy")&amp;" - Tổng số tiền "&amp;TEXT(_xlfn.XLOOKUP(_xlfn.XLOOKUP(L648,Sheet2!E:E,Sheet2!B:B),Sheet2!M:M,Sheet2!O:O),"#.###")</f>
        <v>Thanh toán ngày 30/06/2025 - Tổng số tiền 13.114.236</v>
      </c>
    </row>
    <row r="649" spans="2:15" ht="26.3" x14ac:dyDescent="0.3">
      <c r="B649">
        <v>38850</v>
      </c>
      <c r="C649" s="25">
        <v>45832</v>
      </c>
      <c r="D649" s="5" t="s">
        <v>11</v>
      </c>
      <c r="F649" s="27">
        <v>788590</v>
      </c>
      <c r="G649" s="27">
        <v>63087</v>
      </c>
      <c r="H649" s="27">
        <v>851677</v>
      </c>
      <c r="I649" s="6" t="s">
        <v>3007</v>
      </c>
      <c r="J649" s="54"/>
      <c r="K649" s="58">
        <f t="shared" si="10"/>
        <v>45868</v>
      </c>
      <c r="L649">
        <f>VLOOKUP(VALUE(B649),Sheet2!E:E,1,0)</f>
        <v>38850</v>
      </c>
      <c r="O649" s="51" t="str">
        <f>"Thanh toán ngày "&amp;TEXT(_xlfn.XLOOKUP(L649,Sheet2!E:E,Sheet2!A:A),"dd/mm/yyyy")&amp;" - Tổng số tiền "&amp;TEXT(_xlfn.XLOOKUP(_xlfn.XLOOKUP(L649,Sheet2!E:E,Sheet2!B:B),Sheet2!M:M,Sheet2!O:O),"#.###")</f>
        <v>Thanh toán ngày 30/07/2025 - Tổng số tiền 15.004.353</v>
      </c>
    </row>
    <row r="650" spans="2:15" ht="26.3" x14ac:dyDescent="0.3">
      <c r="B650">
        <v>29298</v>
      </c>
      <c r="C650" s="25">
        <v>45786</v>
      </c>
      <c r="D650" s="5" t="s">
        <v>11</v>
      </c>
      <c r="F650" s="27">
        <v>960736</v>
      </c>
      <c r="G650" s="27">
        <v>76859</v>
      </c>
      <c r="H650" s="27">
        <v>1037595</v>
      </c>
      <c r="I650" s="6" t="s">
        <v>3006</v>
      </c>
      <c r="J650" s="54"/>
      <c r="K650" s="58">
        <f t="shared" si="10"/>
        <v>45838</v>
      </c>
      <c r="L650">
        <f>VLOOKUP(VALUE(B650),Sheet2!E:E,1,0)</f>
        <v>29298</v>
      </c>
      <c r="O650" s="51" t="str">
        <f>"Thanh toán ngày "&amp;TEXT(_xlfn.XLOOKUP(L650,Sheet2!E:E,Sheet2!A:A),"dd/mm/yyyy")&amp;" - Tổng số tiền "&amp;TEXT(_xlfn.XLOOKUP(_xlfn.XLOOKUP(L650,Sheet2!E:E,Sheet2!B:B),Sheet2!M:M,Sheet2!O:O),"#.###")</f>
        <v>Thanh toán ngày 30/06/2025 - Tổng số tiền 13.114.236</v>
      </c>
    </row>
    <row r="651" spans="2:15" ht="26.3" x14ac:dyDescent="0.3">
      <c r="B651">
        <v>50694</v>
      </c>
      <c r="C651" s="25">
        <v>45878</v>
      </c>
      <c r="D651" s="5" t="s">
        <v>11</v>
      </c>
      <c r="F651" s="27">
        <v>653391</v>
      </c>
      <c r="G651" s="27">
        <v>52271</v>
      </c>
      <c r="H651" s="27">
        <v>705662</v>
      </c>
      <c r="I651" s="6"/>
      <c r="J651" s="54"/>
      <c r="K651" s="58" t="str">
        <f t="shared" si="10"/>
        <v/>
      </c>
      <c r="L651" t="e">
        <f>VLOOKUP(VALUE(B651),Sheet2!E:E,1,0)</f>
        <v>#N/A</v>
      </c>
      <c r="O651" s="51" t="e">
        <f>"Thanh toán ngày "&amp;TEXT(_xlfn.XLOOKUP(L651,Sheet2!E:E,Sheet2!A:A),"dd/mm/yyyy")&amp;" - Tổng số tiền "&amp;TEXT(_xlfn.XLOOKUP(_xlfn.XLOOKUP(L651,Sheet2!E:E,Sheet2!B:B),Sheet2!M:M,Sheet2!O:O),"#.###")</f>
        <v>#N/A</v>
      </c>
    </row>
    <row r="652" spans="2:15" ht="26.3" x14ac:dyDescent="0.3">
      <c r="B652">
        <v>45102</v>
      </c>
      <c r="C652" s="25">
        <v>45856</v>
      </c>
      <c r="D652" s="5" t="s">
        <v>11</v>
      </c>
      <c r="F652" s="27">
        <v>856121</v>
      </c>
      <c r="G652" s="27">
        <v>68490</v>
      </c>
      <c r="H652" s="27">
        <v>924611</v>
      </c>
      <c r="I652" s="6"/>
      <c r="J652" s="54"/>
      <c r="K652" s="58" t="str">
        <f t="shared" si="10"/>
        <v/>
      </c>
      <c r="L652" t="e">
        <f>VLOOKUP(VALUE(B652),Sheet2!E:E,1,0)</f>
        <v>#N/A</v>
      </c>
      <c r="O652" s="51" t="e">
        <f>"Thanh toán ngày "&amp;TEXT(_xlfn.XLOOKUP(L652,Sheet2!E:E,Sheet2!A:A),"dd/mm/yyyy")&amp;" - Tổng số tiền "&amp;TEXT(_xlfn.XLOOKUP(_xlfn.XLOOKUP(L652,Sheet2!E:E,Sheet2!B:B),Sheet2!M:M,Sheet2!O:O),"#.###")</f>
        <v>#N/A</v>
      </c>
    </row>
    <row r="653" spans="2:15" ht="26.3" x14ac:dyDescent="0.3">
      <c r="B653">
        <v>45905</v>
      </c>
      <c r="C653" s="25">
        <v>45862</v>
      </c>
      <c r="D653" s="5" t="s">
        <v>11</v>
      </c>
      <c r="F653" s="27">
        <v>1514175</v>
      </c>
      <c r="G653" s="27">
        <v>121134</v>
      </c>
      <c r="H653" s="27">
        <v>1635309</v>
      </c>
      <c r="I653" s="6"/>
      <c r="J653" s="54"/>
      <c r="K653" s="58" t="str">
        <f t="shared" si="10"/>
        <v/>
      </c>
      <c r="L653" t="e">
        <f>VLOOKUP(VALUE(B653),Sheet2!E:E,1,0)</f>
        <v>#N/A</v>
      </c>
      <c r="O653" s="51" t="e">
        <f>"Thanh toán ngày "&amp;TEXT(_xlfn.XLOOKUP(L653,Sheet2!E:E,Sheet2!A:A),"dd/mm/yyyy")&amp;" - Tổng số tiền "&amp;TEXT(_xlfn.XLOOKUP(_xlfn.XLOOKUP(L653,Sheet2!E:E,Sheet2!B:B),Sheet2!M:M,Sheet2!O:O),"#.###")</f>
        <v>#N/A</v>
      </c>
    </row>
    <row r="654" spans="2:15" ht="26.3" x14ac:dyDescent="0.3">
      <c r="B654">
        <v>6818</v>
      </c>
      <c r="C654" s="25">
        <v>45682</v>
      </c>
      <c r="D654" s="5" t="s">
        <v>11</v>
      </c>
      <c r="F654" s="27">
        <v>1189580</v>
      </c>
      <c r="G654" s="27">
        <v>95166</v>
      </c>
      <c r="H654" s="27">
        <v>1284746</v>
      </c>
      <c r="I654" s="6" t="s">
        <v>3002</v>
      </c>
      <c r="J654" s="54"/>
      <c r="K654" s="58">
        <f t="shared" si="10"/>
        <v>45716</v>
      </c>
      <c r="L654">
        <f>VLOOKUP(VALUE(B654),Sheet2!E:E,1,0)</f>
        <v>6818</v>
      </c>
      <c r="O654" s="51" t="str">
        <f>"Thanh toán ngày "&amp;TEXT(_xlfn.XLOOKUP(L654,Sheet2!E:E,Sheet2!A:A),"dd/mm/yyyy")&amp;" - Tổng số tiền "&amp;TEXT(_xlfn.XLOOKUP(_xlfn.XLOOKUP(L654,Sheet2!E:E,Sheet2!B:B),Sheet2!M:M,Sheet2!O:O),"#.###")</f>
        <v>Thanh toán ngày 28/02/2025 - Tổng số tiền 10.576.794</v>
      </c>
    </row>
    <row r="655" spans="2:15" ht="26.3" x14ac:dyDescent="0.3">
      <c r="B655">
        <v>39215</v>
      </c>
      <c r="C655" s="25">
        <v>45834</v>
      </c>
      <c r="D655" s="5" t="s">
        <v>11</v>
      </c>
      <c r="F655" s="27">
        <v>843119</v>
      </c>
      <c r="G655" s="27">
        <v>67450</v>
      </c>
      <c r="H655" s="27">
        <v>910569</v>
      </c>
      <c r="I655" s="6" t="s">
        <v>3007</v>
      </c>
      <c r="J655" s="54"/>
      <c r="K655" s="58">
        <f t="shared" si="10"/>
        <v>45868</v>
      </c>
      <c r="L655">
        <f>VLOOKUP(VALUE(B655),Sheet2!E:E,1,0)</f>
        <v>39215</v>
      </c>
      <c r="O655" s="51" t="str">
        <f>"Thanh toán ngày "&amp;TEXT(_xlfn.XLOOKUP(L655,Sheet2!E:E,Sheet2!A:A),"dd/mm/yyyy")&amp;" - Tổng số tiền "&amp;TEXT(_xlfn.XLOOKUP(_xlfn.XLOOKUP(L655,Sheet2!E:E,Sheet2!B:B),Sheet2!M:M,Sheet2!O:O),"#.###")</f>
        <v>Thanh toán ngày 30/07/2025 - Tổng số tiền 15.004.353</v>
      </c>
    </row>
    <row r="656" spans="2:15" ht="26.3" x14ac:dyDescent="0.3">
      <c r="B656">
        <v>40703</v>
      </c>
      <c r="C656" s="25">
        <v>45836</v>
      </c>
      <c r="D656" s="5" t="s">
        <v>11</v>
      </c>
      <c r="F656" s="27">
        <v>753540</v>
      </c>
      <c r="G656" s="27">
        <v>60283</v>
      </c>
      <c r="H656" s="27">
        <v>813823</v>
      </c>
      <c r="I656" s="6" t="s">
        <v>3007</v>
      </c>
      <c r="J656" s="54"/>
      <c r="K656" s="58">
        <f t="shared" si="10"/>
        <v>45868</v>
      </c>
      <c r="L656">
        <f>VLOOKUP(VALUE(B656),Sheet2!E:E,1,0)</f>
        <v>40703</v>
      </c>
      <c r="O656" s="51" t="str">
        <f>"Thanh toán ngày "&amp;TEXT(_xlfn.XLOOKUP(L656,Sheet2!E:E,Sheet2!A:A),"dd/mm/yyyy")&amp;" - Tổng số tiền "&amp;TEXT(_xlfn.XLOOKUP(_xlfn.XLOOKUP(L656,Sheet2!E:E,Sheet2!B:B),Sheet2!M:M,Sheet2!O:O),"#.###")</f>
        <v>Thanh toán ngày 30/07/2025 - Tổng số tiền 15.004.353</v>
      </c>
    </row>
    <row r="657" spans="2:15" ht="26.3" x14ac:dyDescent="0.3">
      <c r="B657">
        <v>45813</v>
      </c>
      <c r="C657" s="25">
        <v>45861</v>
      </c>
      <c r="D657" s="5" t="s">
        <v>11</v>
      </c>
      <c r="F657" s="27">
        <v>706538</v>
      </c>
      <c r="G657" s="27">
        <v>56523</v>
      </c>
      <c r="H657" s="27">
        <v>763061</v>
      </c>
      <c r="I657" s="6"/>
      <c r="J657" s="54"/>
      <c r="K657" s="58" t="str">
        <f t="shared" si="10"/>
        <v/>
      </c>
      <c r="L657" t="e">
        <f>VLOOKUP(VALUE(B657),Sheet2!E:E,1,0)</f>
        <v>#N/A</v>
      </c>
      <c r="O657" s="51" t="e">
        <f>"Thanh toán ngày "&amp;TEXT(_xlfn.XLOOKUP(L657,Sheet2!E:E,Sheet2!A:A),"dd/mm/yyyy")&amp;" - Tổng số tiền "&amp;TEXT(_xlfn.XLOOKUP(_xlfn.XLOOKUP(L657,Sheet2!E:E,Sheet2!B:B),Sheet2!M:M,Sheet2!O:O),"#.###")</f>
        <v>#N/A</v>
      </c>
    </row>
    <row r="658" spans="2:15" ht="26.3" x14ac:dyDescent="0.3">
      <c r="B658">
        <v>35328</v>
      </c>
      <c r="C658" s="25">
        <v>45813</v>
      </c>
      <c r="D658" s="5" t="s">
        <v>11</v>
      </c>
      <c r="F658" s="27">
        <v>962376</v>
      </c>
      <c r="G658" s="27">
        <v>76990</v>
      </c>
      <c r="H658" s="27">
        <v>1039366</v>
      </c>
      <c r="I658" s="6" t="s">
        <v>3007</v>
      </c>
      <c r="J658" s="54"/>
      <c r="K658" s="58">
        <f t="shared" si="10"/>
        <v>45868</v>
      </c>
      <c r="L658">
        <f>VLOOKUP(VALUE(B658),Sheet2!E:E,1,0)</f>
        <v>35328</v>
      </c>
      <c r="O658" s="51" t="str">
        <f>"Thanh toán ngày "&amp;TEXT(_xlfn.XLOOKUP(L658,Sheet2!E:E,Sheet2!A:A),"dd/mm/yyyy")&amp;" - Tổng số tiền "&amp;TEXT(_xlfn.XLOOKUP(_xlfn.XLOOKUP(L658,Sheet2!E:E,Sheet2!B:B),Sheet2!M:M,Sheet2!O:O),"#.###")</f>
        <v>Thanh toán ngày 30/07/2025 - Tổng số tiền 15.004.353</v>
      </c>
    </row>
    <row r="659" spans="2:15" ht="26.3" x14ac:dyDescent="0.3">
      <c r="B659">
        <v>20695</v>
      </c>
      <c r="C659" s="25">
        <v>45749</v>
      </c>
      <c r="D659" s="5" t="s">
        <v>11</v>
      </c>
      <c r="F659" s="27">
        <v>424089</v>
      </c>
      <c r="G659" s="27">
        <v>33927</v>
      </c>
      <c r="H659" s="27">
        <v>458016</v>
      </c>
      <c r="I659" s="6" t="s">
        <v>3005</v>
      </c>
      <c r="J659" s="54"/>
      <c r="K659" s="58">
        <f t="shared" si="10"/>
        <v>45807</v>
      </c>
      <c r="L659">
        <f>VLOOKUP(VALUE(B659),Sheet2!E:E,1,0)</f>
        <v>20695</v>
      </c>
      <c r="O659" s="51" t="str">
        <f>"Thanh toán ngày "&amp;TEXT(_xlfn.XLOOKUP(L659,Sheet2!E:E,Sheet2!A:A),"dd/mm/yyyy")&amp;" - Tổng số tiền "&amp;TEXT(_xlfn.XLOOKUP(_xlfn.XLOOKUP(L659,Sheet2!E:E,Sheet2!B:B),Sheet2!M:M,Sheet2!O:O),"#.###")</f>
        <v>Thanh toán ngày 30/05/2025 - Tổng số tiền 20.237.658</v>
      </c>
    </row>
    <row r="660" spans="2:15" ht="26.3" x14ac:dyDescent="0.3">
      <c r="B660">
        <v>35971</v>
      </c>
      <c r="C660" s="25">
        <v>45818</v>
      </c>
      <c r="D660" s="5" t="s">
        <v>11</v>
      </c>
      <c r="F660" s="27">
        <v>589733</v>
      </c>
      <c r="G660" s="27">
        <v>47179</v>
      </c>
      <c r="H660" s="27">
        <v>636912</v>
      </c>
      <c r="I660" s="6" t="s">
        <v>3007</v>
      </c>
      <c r="J660" s="54"/>
      <c r="K660" s="58">
        <f t="shared" si="10"/>
        <v>45868</v>
      </c>
      <c r="L660">
        <f>VLOOKUP(VALUE(B660),Sheet2!E:E,1,0)</f>
        <v>35971</v>
      </c>
      <c r="O660" s="51" t="str">
        <f>"Thanh toán ngày "&amp;TEXT(_xlfn.XLOOKUP(L660,Sheet2!E:E,Sheet2!A:A),"dd/mm/yyyy")&amp;" - Tổng số tiền "&amp;TEXT(_xlfn.XLOOKUP(_xlfn.XLOOKUP(L660,Sheet2!E:E,Sheet2!B:B),Sheet2!M:M,Sheet2!O:O),"#.###")</f>
        <v>Thanh toán ngày 30/07/2025 - Tổng số tiền 15.004.353</v>
      </c>
    </row>
    <row r="661" spans="2:15" ht="26.3" x14ac:dyDescent="0.3">
      <c r="B661">
        <v>36668</v>
      </c>
      <c r="C661" s="25">
        <v>45821</v>
      </c>
      <c r="D661" s="5" t="s">
        <v>11</v>
      </c>
      <c r="F661" s="27">
        <v>638550</v>
      </c>
      <c r="G661" s="27">
        <v>51084</v>
      </c>
      <c r="H661" s="27">
        <v>689634</v>
      </c>
      <c r="I661" s="6" t="s">
        <v>3007</v>
      </c>
      <c r="J661" s="54"/>
      <c r="K661" s="58">
        <f t="shared" si="10"/>
        <v>45868</v>
      </c>
      <c r="L661">
        <f>VLOOKUP(VALUE(B661),Sheet2!E:E,1,0)</f>
        <v>36668</v>
      </c>
      <c r="O661" s="51" t="str">
        <f>"Thanh toán ngày "&amp;TEXT(_xlfn.XLOOKUP(L661,Sheet2!E:E,Sheet2!A:A),"dd/mm/yyyy")&amp;" - Tổng số tiền "&amp;TEXT(_xlfn.XLOOKUP(_xlfn.XLOOKUP(L661,Sheet2!E:E,Sheet2!B:B),Sheet2!M:M,Sheet2!O:O),"#.###")</f>
        <v>Thanh toán ngày 30/07/2025 - Tổng số tiền 15.004.353</v>
      </c>
    </row>
    <row r="662" spans="2:15" ht="26.3" x14ac:dyDescent="0.3">
      <c r="B662">
        <v>10245</v>
      </c>
      <c r="C662" s="25">
        <v>45702</v>
      </c>
      <c r="D662" s="5" t="s">
        <v>11</v>
      </c>
      <c r="F662" s="27">
        <v>398168</v>
      </c>
      <c r="G662" s="27">
        <v>31853</v>
      </c>
      <c r="H662" s="27">
        <v>430021</v>
      </c>
      <c r="I662" s="6" t="s">
        <v>3003</v>
      </c>
      <c r="J662" s="54"/>
      <c r="K662" s="58">
        <f t="shared" si="10"/>
        <v>45747</v>
      </c>
      <c r="L662">
        <f>VLOOKUP(VALUE(B662),Sheet2!E:E,1,0)</f>
        <v>10245</v>
      </c>
      <c r="O662" s="51" t="str">
        <f>"Thanh toán ngày "&amp;TEXT(_xlfn.XLOOKUP(L662,Sheet2!E:E,Sheet2!A:A),"dd/mm/yyyy")&amp;" - Tổng số tiền "&amp;TEXT(_xlfn.XLOOKUP(_xlfn.XLOOKUP(L662,Sheet2!E:E,Sheet2!B:B),Sheet2!M:M,Sheet2!O:O),"#.###")</f>
        <v>Thanh toán ngày 31/03/2025 - Tổng số tiền 4.330.202</v>
      </c>
    </row>
    <row r="663" spans="2:15" ht="26.3" x14ac:dyDescent="0.3">
      <c r="B663">
        <v>29826</v>
      </c>
      <c r="C663" s="25">
        <v>45789</v>
      </c>
      <c r="D663" s="5" t="s">
        <v>11</v>
      </c>
      <c r="F663" s="27">
        <v>570846</v>
      </c>
      <c r="G663" s="27">
        <v>45668</v>
      </c>
      <c r="H663" s="27">
        <v>616514</v>
      </c>
      <c r="I663" s="6" t="s">
        <v>3006</v>
      </c>
      <c r="J663" s="54"/>
      <c r="K663" s="58">
        <f t="shared" si="10"/>
        <v>45838</v>
      </c>
      <c r="L663">
        <f>VLOOKUP(VALUE(B663),Sheet2!E:E,1,0)</f>
        <v>29826</v>
      </c>
      <c r="O663" s="51" t="str">
        <f>"Thanh toán ngày "&amp;TEXT(_xlfn.XLOOKUP(L663,Sheet2!E:E,Sheet2!A:A),"dd/mm/yyyy")&amp;" - Tổng số tiền "&amp;TEXT(_xlfn.XLOOKUP(_xlfn.XLOOKUP(L663,Sheet2!E:E,Sheet2!B:B),Sheet2!M:M,Sheet2!O:O),"#.###")</f>
        <v>Thanh toán ngày 30/06/2025 - Tổng số tiền 13.114.236</v>
      </c>
    </row>
    <row r="664" spans="2:15" ht="26.3" x14ac:dyDescent="0.3">
      <c r="B664">
        <v>31287</v>
      </c>
      <c r="C664" s="25">
        <v>45798</v>
      </c>
      <c r="D664" s="5" t="s">
        <v>11</v>
      </c>
      <c r="F664" s="27">
        <v>458150</v>
      </c>
      <c r="G664" s="27">
        <v>36652</v>
      </c>
      <c r="H664" s="27">
        <v>494802</v>
      </c>
      <c r="I664" s="6" t="s">
        <v>3006</v>
      </c>
      <c r="J664" s="54"/>
      <c r="K664" s="58">
        <f t="shared" si="10"/>
        <v>45838</v>
      </c>
      <c r="L664">
        <f>VLOOKUP(VALUE(B664),Sheet2!E:E,1,0)</f>
        <v>31287</v>
      </c>
      <c r="O664" s="51" t="str">
        <f>"Thanh toán ngày "&amp;TEXT(_xlfn.XLOOKUP(L664,Sheet2!E:E,Sheet2!A:A),"dd/mm/yyyy")&amp;" - Tổng số tiền "&amp;TEXT(_xlfn.XLOOKUP(_xlfn.XLOOKUP(L664,Sheet2!E:E,Sheet2!B:B),Sheet2!M:M,Sheet2!O:O),"#.###")</f>
        <v>Thanh toán ngày 30/06/2025 - Tổng số tiền 13.114.236</v>
      </c>
    </row>
    <row r="665" spans="2:15" ht="26.3" x14ac:dyDescent="0.3">
      <c r="B665">
        <v>15942</v>
      </c>
      <c r="C665" s="25">
        <v>45728</v>
      </c>
      <c r="D665" s="5" t="s">
        <v>11</v>
      </c>
      <c r="F665" s="27">
        <v>856121</v>
      </c>
      <c r="G665" s="27">
        <v>68490</v>
      </c>
      <c r="H665" s="27">
        <v>924611</v>
      </c>
      <c r="I665" s="6" t="s">
        <v>3004</v>
      </c>
      <c r="J665" s="54"/>
      <c r="K665" s="58">
        <f t="shared" si="10"/>
        <v>45776</v>
      </c>
      <c r="L665">
        <f>VLOOKUP(VALUE(B665),Sheet2!E:E,1,0)</f>
        <v>15942</v>
      </c>
      <c r="O665" s="51" t="str">
        <f>"Thanh toán ngày "&amp;TEXT(_xlfn.XLOOKUP(L665,Sheet2!E:E,Sheet2!A:A),"dd/mm/yyyy")&amp;" - Tổng số tiền "&amp;TEXT(_xlfn.XLOOKUP(_xlfn.XLOOKUP(L665,Sheet2!E:E,Sheet2!B:B),Sheet2!M:M,Sheet2!O:O),"#.###")</f>
        <v>Thanh toán ngày 29/04/2025 - Tổng số tiền 10.835.974</v>
      </c>
    </row>
    <row r="666" spans="2:15" ht="26.3" x14ac:dyDescent="0.3">
      <c r="B666">
        <v>14260</v>
      </c>
      <c r="C666" s="25">
        <v>45719</v>
      </c>
      <c r="D666" s="5" t="s">
        <v>11</v>
      </c>
      <c r="F666" s="27">
        <v>556265</v>
      </c>
      <c r="G666" s="27">
        <v>44501</v>
      </c>
      <c r="H666" s="27">
        <v>600766</v>
      </c>
      <c r="I666" s="6" t="s">
        <v>3004</v>
      </c>
      <c r="J666" s="54"/>
      <c r="K666" s="58">
        <f t="shared" si="10"/>
        <v>45776</v>
      </c>
      <c r="L666">
        <f>VLOOKUP(VALUE(B666),Sheet2!E:E,1,0)</f>
        <v>14260</v>
      </c>
      <c r="O666" s="51" t="str">
        <f>"Thanh toán ngày "&amp;TEXT(_xlfn.XLOOKUP(L666,Sheet2!E:E,Sheet2!A:A),"dd/mm/yyyy")&amp;" - Tổng số tiền "&amp;TEXT(_xlfn.XLOOKUP(_xlfn.XLOOKUP(L666,Sheet2!E:E,Sheet2!B:B),Sheet2!M:M,Sheet2!O:O),"#.###")</f>
        <v>Thanh toán ngày 29/04/2025 - Tổng số tiền 10.835.974</v>
      </c>
    </row>
    <row r="667" spans="2:15" ht="26.3" x14ac:dyDescent="0.3">
      <c r="B667">
        <v>43547</v>
      </c>
      <c r="C667" s="25">
        <v>45849</v>
      </c>
      <c r="D667" s="5" t="s">
        <v>11</v>
      </c>
      <c r="F667" s="27">
        <v>689685</v>
      </c>
      <c r="G667" s="27">
        <v>55175</v>
      </c>
      <c r="H667" s="27">
        <v>744860</v>
      </c>
      <c r="I667" s="6"/>
      <c r="J667" s="54"/>
      <c r="K667" s="58" t="str">
        <f t="shared" si="10"/>
        <v/>
      </c>
      <c r="L667" t="e">
        <f>VLOOKUP(VALUE(B667),Sheet2!E:E,1,0)</f>
        <v>#N/A</v>
      </c>
      <c r="O667" s="51" t="e">
        <f>"Thanh toán ngày "&amp;TEXT(_xlfn.XLOOKUP(L667,Sheet2!E:E,Sheet2!A:A),"dd/mm/yyyy")&amp;" - Tổng số tiền "&amp;TEXT(_xlfn.XLOOKUP(_xlfn.XLOOKUP(L667,Sheet2!E:E,Sheet2!B:B),Sheet2!M:M,Sheet2!O:O),"#.###")</f>
        <v>#N/A</v>
      </c>
    </row>
    <row r="668" spans="2:15" ht="26.3" x14ac:dyDescent="0.3">
      <c r="B668">
        <v>21599</v>
      </c>
      <c r="C668" s="25">
        <v>45750</v>
      </c>
      <c r="D668" s="5" t="s">
        <v>11</v>
      </c>
      <c r="F668" s="27">
        <v>424795</v>
      </c>
      <c r="G668" s="27">
        <v>33984</v>
      </c>
      <c r="H668" s="27">
        <v>458779</v>
      </c>
      <c r="I668" s="6" t="s">
        <v>3005</v>
      </c>
      <c r="J668" s="54"/>
      <c r="K668" s="58">
        <f t="shared" si="10"/>
        <v>45807</v>
      </c>
      <c r="L668">
        <f>VLOOKUP(VALUE(B668),Sheet2!E:E,1,0)</f>
        <v>21599</v>
      </c>
      <c r="O668" s="51" t="str">
        <f>"Thanh toán ngày "&amp;TEXT(_xlfn.XLOOKUP(L668,Sheet2!E:E,Sheet2!A:A),"dd/mm/yyyy")&amp;" - Tổng số tiền "&amp;TEXT(_xlfn.XLOOKUP(_xlfn.XLOOKUP(L668,Sheet2!E:E,Sheet2!B:B),Sheet2!M:M,Sheet2!O:O),"#.###")</f>
        <v>Thanh toán ngày 30/05/2025 - Tổng số tiền 20.237.658</v>
      </c>
    </row>
    <row r="669" spans="2:15" ht="26.3" x14ac:dyDescent="0.3">
      <c r="B669">
        <v>23845</v>
      </c>
      <c r="C669" s="25">
        <v>45763</v>
      </c>
      <c r="D669" s="5" t="s">
        <v>11</v>
      </c>
      <c r="F669" s="27">
        <v>991320</v>
      </c>
      <c r="G669" s="27">
        <v>79306</v>
      </c>
      <c r="H669" s="27">
        <v>1070626</v>
      </c>
      <c r="I669" s="6" t="s">
        <v>3005</v>
      </c>
      <c r="J669" s="54"/>
      <c r="K669" s="58">
        <f t="shared" si="10"/>
        <v>45807</v>
      </c>
      <c r="L669">
        <f>VLOOKUP(VALUE(B669),Sheet2!E:E,1,0)</f>
        <v>23845</v>
      </c>
      <c r="O669" s="51" t="str">
        <f>"Thanh toán ngày "&amp;TEXT(_xlfn.XLOOKUP(L669,Sheet2!E:E,Sheet2!A:A),"dd/mm/yyyy")&amp;" - Tổng số tiền "&amp;TEXT(_xlfn.XLOOKUP(_xlfn.XLOOKUP(L669,Sheet2!E:E,Sheet2!B:B),Sheet2!M:M,Sheet2!O:O),"#.###")</f>
        <v>Thanh toán ngày 30/05/2025 - Tổng số tiền 20.237.658</v>
      </c>
    </row>
    <row r="670" spans="2:15" ht="26.3" x14ac:dyDescent="0.3">
      <c r="B670">
        <v>3586</v>
      </c>
      <c r="C670" s="25">
        <v>45672</v>
      </c>
      <c r="D670" s="5" t="s">
        <v>11</v>
      </c>
      <c r="F670" s="27">
        <v>1466950</v>
      </c>
      <c r="G670" s="27">
        <v>117356</v>
      </c>
      <c r="H670" s="27">
        <v>1584306</v>
      </c>
      <c r="I670" s="6" t="s">
        <v>3002</v>
      </c>
      <c r="J670" s="54"/>
      <c r="K670" s="58">
        <f t="shared" si="10"/>
        <v>45716</v>
      </c>
      <c r="L670">
        <f>VLOOKUP(VALUE(B670),Sheet2!E:E,1,0)</f>
        <v>3586</v>
      </c>
      <c r="O670" s="51" t="str">
        <f>"Thanh toán ngày "&amp;TEXT(_xlfn.XLOOKUP(L670,Sheet2!E:E,Sheet2!A:A),"dd/mm/yyyy")&amp;" - Tổng số tiền "&amp;TEXT(_xlfn.XLOOKUP(_xlfn.XLOOKUP(L670,Sheet2!E:E,Sheet2!B:B),Sheet2!M:M,Sheet2!O:O),"#.###")</f>
        <v>Thanh toán ngày 15/11/2022 - Tổng số tiền 142.121.822</v>
      </c>
    </row>
    <row r="671" spans="2:15" ht="26.3" x14ac:dyDescent="0.3">
      <c r="B671">
        <v>32307</v>
      </c>
      <c r="C671" s="25">
        <v>45800</v>
      </c>
      <c r="D671" s="5" t="s">
        <v>11</v>
      </c>
      <c r="F671" s="27">
        <v>862424</v>
      </c>
      <c r="G671" s="27">
        <v>68994</v>
      </c>
      <c r="H671" s="27">
        <v>931418</v>
      </c>
      <c r="I671" s="6" t="s">
        <v>3006</v>
      </c>
      <c r="J671" s="54"/>
      <c r="K671" s="58">
        <f t="shared" si="10"/>
        <v>45838</v>
      </c>
      <c r="L671">
        <f>VLOOKUP(VALUE(B671),Sheet2!E:E,1,0)</f>
        <v>32307</v>
      </c>
      <c r="O671" s="51" t="str">
        <f>"Thanh toán ngày "&amp;TEXT(_xlfn.XLOOKUP(L671,Sheet2!E:E,Sheet2!A:A),"dd/mm/yyyy")&amp;" - Tổng số tiền "&amp;TEXT(_xlfn.XLOOKUP(_xlfn.XLOOKUP(L671,Sheet2!E:E,Sheet2!B:B),Sheet2!M:M,Sheet2!O:O),"#.###")</f>
        <v>Thanh toán ngày 30/06/2025 - Tổng số tiền 13.114.236</v>
      </c>
    </row>
    <row r="672" spans="2:15" ht="26.3" x14ac:dyDescent="0.3">
      <c r="B672">
        <v>20584</v>
      </c>
      <c r="C672" s="25">
        <v>45748</v>
      </c>
      <c r="D672" s="5" t="s">
        <v>11</v>
      </c>
      <c r="F672" s="27">
        <v>1056623</v>
      </c>
      <c r="G672" s="27">
        <v>84530</v>
      </c>
      <c r="H672" s="27">
        <v>1141153</v>
      </c>
      <c r="I672" s="6" t="s">
        <v>3005</v>
      </c>
      <c r="J672" s="54"/>
      <c r="K672" s="58">
        <f t="shared" si="10"/>
        <v>45807</v>
      </c>
      <c r="L672">
        <f>VLOOKUP(VALUE(B672),Sheet2!E:E,1,0)</f>
        <v>20584</v>
      </c>
      <c r="O672" s="51" t="str">
        <f>"Thanh toán ngày "&amp;TEXT(_xlfn.XLOOKUP(L672,Sheet2!E:E,Sheet2!A:A),"dd/mm/yyyy")&amp;" - Tổng số tiền "&amp;TEXT(_xlfn.XLOOKUP(_xlfn.XLOOKUP(L672,Sheet2!E:E,Sheet2!B:B),Sheet2!M:M,Sheet2!O:O),"#.###")</f>
        <v>Thanh toán ngày 30/05/2025 - Tổng số tiền 20.237.658</v>
      </c>
    </row>
    <row r="673" spans="2:15" ht="26.3" x14ac:dyDescent="0.3">
      <c r="B673">
        <v>6838</v>
      </c>
      <c r="C673" s="25">
        <v>45682</v>
      </c>
      <c r="D673" s="5" t="s">
        <v>11</v>
      </c>
      <c r="F673" s="27">
        <v>722640</v>
      </c>
      <c r="G673" s="27">
        <v>57811</v>
      </c>
      <c r="H673" s="27">
        <v>780451</v>
      </c>
      <c r="I673" s="6" t="s">
        <v>3002</v>
      </c>
      <c r="J673" s="54"/>
      <c r="K673" s="58">
        <f t="shared" si="10"/>
        <v>45716</v>
      </c>
      <c r="L673">
        <f>VLOOKUP(VALUE(B673),Sheet2!E:E,1,0)</f>
        <v>6838</v>
      </c>
      <c r="O673" s="51" t="str">
        <f>"Thanh toán ngày "&amp;TEXT(_xlfn.XLOOKUP(L673,Sheet2!E:E,Sheet2!A:A),"dd/mm/yyyy")&amp;" - Tổng số tiền "&amp;TEXT(_xlfn.XLOOKUP(_xlfn.XLOOKUP(L673,Sheet2!E:E,Sheet2!B:B),Sheet2!M:M,Sheet2!O:O),"#.###")</f>
        <v>Thanh toán ngày 28/02/2025 - Tổng số tiền 10.576.794</v>
      </c>
    </row>
    <row r="674" spans="2:15" ht="26.3" x14ac:dyDescent="0.3">
      <c r="B674">
        <v>29287</v>
      </c>
      <c r="C674" s="25">
        <v>45786</v>
      </c>
      <c r="D674" s="5" t="s">
        <v>11</v>
      </c>
      <c r="F674" s="27">
        <v>1306068</v>
      </c>
      <c r="G674" s="27">
        <v>104485</v>
      </c>
      <c r="H674" s="27">
        <v>1410553</v>
      </c>
      <c r="I674" s="6" t="s">
        <v>3006</v>
      </c>
      <c r="J674" s="54"/>
      <c r="K674" s="58">
        <f t="shared" si="10"/>
        <v>45838</v>
      </c>
      <c r="L674">
        <f>VLOOKUP(VALUE(B674),Sheet2!E:E,1,0)</f>
        <v>29287</v>
      </c>
      <c r="O674" s="51" t="str">
        <f>"Thanh toán ngày "&amp;TEXT(_xlfn.XLOOKUP(L674,Sheet2!E:E,Sheet2!A:A),"dd/mm/yyyy")&amp;" - Tổng số tiền "&amp;TEXT(_xlfn.XLOOKUP(_xlfn.XLOOKUP(L674,Sheet2!E:E,Sheet2!B:B),Sheet2!M:M,Sheet2!O:O),"#.###")</f>
        <v>Thanh toán ngày 30/06/2025 - Tổng số tiền 13.114.236</v>
      </c>
    </row>
    <row r="675" spans="2:15" ht="26.3" x14ac:dyDescent="0.3">
      <c r="B675">
        <v>3182</v>
      </c>
      <c r="C675" s="25">
        <v>45670</v>
      </c>
      <c r="D675" s="5" t="s">
        <v>11</v>
      </c>
      <c r="F675" s="27">
        <v>432032</v>
      </c>
      <c r="G675" s="27">
        <v>34563</v>
      </c>
      <c r="H675" s="27">
        <v>466595</v>
      </c>
      <c r="I675" s="6" t="s">
        <v>3002</v>
      </c>
      <c r="J675" s="54"/>
      <c r="K675" s="58">
        <f t="shared" si="10"/>
        <v>45716</v>
      </c>
      <c r="L675">
        <f>VLOOKUP(VALUE(B675),Sheet2!E:E,1,0)</f>
        <v>3182</v>
      </c>
      <c r="O675" s="51" t="str">
        <f>"Thanh toán ngày "&amp;TEXT(_xlfn.XLOOKUP(L675,Sheet2!E:E,Sheet2!A:A),"dd/mm/yyyy")&amp;" - Tổng số tiền "&amp;TEXT(_xlfn.XLOOKUP(_xlfn.XLOOKUP(L675,Sheet2!E:E,Sheet2!B:B),Sheet2!M:M,Sheet2!O:O),"#.###")</f>
        <v>Thanh toán ngày 28/02/2025 - Tổng số tiền 10.576.794</v>
      </c>
    </row>
    <row r="676" spans="2:15" ht="26.3" x14ac:dyDescent="0.3">
      <c r="B676">
        <v>36627</v>
      </c>
      <c r="C676" s="25">
        <v>45820</v>
      </c>
      <c r="D676" s="5" t="s">
        <v>11</v>
      </c>
      <c r="F676" s="27">
        <v>1112530</v>
      </c>
      <c r="G676" s="27">
        <v>89002</v>
      </c>
      <c r="H676" s="27">
        <v>1201532</v>
      </c>
      <c r="I676" s="6" t="s">
        <v>3007</v>
      </c>
      <c r="J676" s="54"/>
      <c r="K676" s="58">
        <f t="shared" si="10"/>
        <v>45868</v>
      </c>
      <c r="L676">
        <f>VLOOKUP(VALUE(B676),Sheet2!E:E,1,0)</f>
        <v>36627</v>
      </c>
      <c r="O676" s="51" t="str">
        <f>"Thanh toán ngày "&amp;TEXT(_xlfn.XLOOKUP(L676,Sheet2!E:E,Sheet2!A:A),"dd/mm/yyyy")&amp;" - Tổng số tiền "&amp;TEXT(_xlfn.XLOOKUP(_xlfn.XLOOKUP(L676,Sheet2!E:E,Sheet2!B:B),Sheet2!M:M,Sheet2!O:O),"#.###")</f>
        <v>Thanh toán ngày 30/07/2025 - Tổng số tiền 15.004.353</v>
      </c>
    </row>
    <row r="677" spans="2:15" ht="26.3" x14ac:dyDescent="0.3">
      <c r="B677">
        <v>22009</v>
      </c>
      <c r="C677" s="25">
        <v>45755</v>
      </c>
      <c r="D677" s="5" t="s">
        <v>11</v>
      </c>
      <c r="F677" s="27">
        <v>2149020</v>
      </c>
      <c r="G677" s="27">
        <v>171922</v>
      </c>
      <c r="H677" s="27">
        <v>2320942</v>
      </c>
      <c r="I677" s="6" t="s">
        <v>3005</v>
      </c>
      <c r="J677" s="54"/>
      <c r="K677" s="58">
        <f t="shared" si="10"/>
        <v>45807</v>
      </c>
      <c r="L677">
        <f>VLOOKUP(VALUE(B677),Sheet2!E:E,1,0)</f>
        <v>22009</v>
      </c>
      <c r="O677" s="51" t="str">
        <f>"Thanh toán ngày "&amp;TEXT(_xlfn.XLOOKUP(L677,Sheet2!E:E,Sheet2!A:A),"dd/mm/yyyy")&amp;" - Tổng số tiền "&amp;TEXT(_xlfn.XLOOKUP(_xlfn.XLOOKUP(L677,Sheet2!E:E,Sheet2!B:B),Sheet2!M:M,Sheet2!O:O),"#.###")</f>
        <v>Thanh toán ngày 30/05/2025 - Tổng số tiền 20.237.658</v>
      </c>
    </row>
    <row r="678" spans="2:15" ht="26.3" x14ac:dyDescent="0.3">
      <c r="B678">
        <v>20696</v>
      </c>
      <c r="C678" s="25">
        <v>45749</v>
      </c>
      <c r="D678" s="5" t="s">
        <v>11</v>
      </c>
      <c r="F678" s="27">
        <v>720812</v>
      </c>
      <c r="G678" s="27">
        <v>57665</v>
      </c>
      <c r="H678" s="27">
        <v>778477</v>
      </c>
      <c r="I678" s="6" t="s">
        <v>3005</v>
      </c>
      <c r="J678" s="54"/>
      <c r="K678" s="58">
        <f t="shared" si="10"/>
        <v>45807</v>
      </c>
      <c r="L678">
        <f>VLOOKUP(VALUE(B678),Sheet2!E:E,1,0)</f>
        <v>20696</v>
      </c>
      <c r="O678" s="51" t="str">
        <f>"Thanh toán ngày "&amp;TEXT(_xlfn.XLOOKUP(L678,Sheet2!E:E,Sheet2!A:A),"dd/mm/yyyy")&amp;" - Tổng số tiền "&amp;TEXT(_xlfn.XLOOKUP(_xlfn.XLOOKUP(L678,Sheet2!E:E,Sheet2!B:B),Sheet2!M:M,Sheet2!O:O),"#.###")</f>
        <v>Thanh toán ngày 30/05/2025 - Tổng số tiền 20.237.658</v>
      </c>
    </row>
    <row r="679" spans="2:15" ht="26.3" x14ac:dyDescent="0.3">
      <c r="B679">
        <v>40776</v>
      </c>
      <c r="C679" s="25">
        <v>45839</v>
      </c>
      <c r="D679" s="5" t="s">
        <v>11</v>
      </c>
      <c r="F679" s="27">
        <v>991320</v>
      </c>
      <c r="G679" s="27">
        <v>79306</v>
      </c>
      <c r="H679" s="27">
        <v>1070626</v>
      </c>
      <c r="I679" s="6"/>
      <c r="J679" s="54"/>
      <c r="K679" s="58" t="str">
        <f t="shared" si="10"/>
        <v/>
      </c>
      <c r="L679" t="e">
        <f>VLOOKUP(VALUE(B679),Sheet2!E:E,1,0)</f>
        <v>#N/A</v>
      </c>
      <c r="O679" s="51" t="e">
        <f>"Thanh toán ngày "&amp;TEXT(_xlfn.XLOOKUP(L679,Sheet2!E:E,Sheet2!A:A),"dd/mm/yyyy")&amp;" - Tổng số tiền "&amp;TEXT(_xlfn.XLOOKUP(_xlfn.XLOOKUP(L679,Sheet2!E:E,Sheet2!B:B),Sheet2!M:M,Sheet2!O:O),"#.###")</f>
        <v>#N/A</v>
      </c>
    </row>
    <row r="680" spans="2:15" ht="26.3" x14ac:dyDescent="0.3">
      <c r="B680">
        <v>44941</v>
      </c>
      <c r="C680" s="25">
        <v>45855</v>
      </c>
      <c r="D680" s="5" t="s">
        <v>11</v>
      </c>
      <c r="F680" s="27">
        <v>620674</v>
      </c>
      <c r="G680" s="27">
        <v>49654</v>
      </c>
      <c r="H680" s="27">
        <v>670328</v>
      </c>
      <c r="I680" s="6"/>
      <c r="J680" s="54"/>
      <c r="K680" s="58" t="str">
        <f t="shared" si="10"/>
        <v/>
      </c>
      <c r="L680" t="e">
        <f>VLOOKUP(VALUE(B680),Sheet2!E:E,1,0)</f>
        <v>#N/A</v>
      </c>
      <c r="O680" s="51" t="e">
        <f>"Thanh toán ngày "&amp;TEXT(_xlfn.XLOOKUP(L680,Sheet2!E:E,Sheet2!A:A),"dd/mm/yyyy")&amp;" - Tổng số tiền "&amp;TEXT(_xlfn.XLOOKUP(_xlfn.XLOOKUP(L680,Sheet2!E:E,Sheet2!B:B),Sheet2!M:M,Sheet2!O:O),"#.###")</f>
        <v>#N/A</v>
      </c>
    </row>
    <row r="681" spans="2:15" ht="26.3" x14ac:dyDescent="0.3">
      <c r="B681">
        <v>26299</v>
      </c>
      <c r="C681" s="25">
        <v>45772</v>
      </c>
      <c r="D681" s="5" t="s">
        <v>11</v>
      </c>
      <c r="F681" s="27">
        <v>844956</v>
      </c>
      <c r="G681" s="27">
        <v>67596</v>
      </c>
      <c r="H681" s="27">
        <v>912552</v>
      </c>
      <c r="I681" s="6" t="s">
        <v>3005</v>
      </c>
      <c r="J681" s="54"/>
      <c r="K681" s="58">
        <f t="shared" si="10"/>
        <v>45807</v>
      </c>
      <c r="L681">
        <f>VLOOKUP(VALUE(B681),Sheet2!E:E,1,0)</f>
        <v>26299</v>
      </c>
      <c r="O681" s="51" t="str">
        <f>"Thanh toán ngày "&amp;TEXT(_xlfn.XLOOKUP(L681,Sheet2!E:E,Sheet2!A:A),"dd/mm/yyyy")&amp;" - Tổng số tiền "&amp;TEXT(_xlfn.XLOOKUP(_xlfn.XLOOKUP(L681,Sheet2!E:E,Sheet2!B:B),Sheet2!M:M,Sheet2!O:O),"#.###")</f>
        <v>Thanh toán ngày 30/05/2025 - Tổng số tiền 20.237.658</v>
      </c>
    </row>
    <row r="682" spans="2:15" ht="26.3" x14ac:dyDescent="0.3">
      <c r="B682">
        <v>47120</v>
      </c>
      <c r="C682" s="25">
        <v>45863</v>
      </c>
      <c r="D682" s="5" t="s">
        <v>11</v>
      </c>
      <c r="F682" s="27">
        <v>427012</v>
      </c>
      <c r="G682" s="27">
        <v>34161</v>
      </c>
      <c r="H682" s="27">
        <v>461173</v>
      </c>
      <c r="I682" s="6"/>
      <c r="J682" s="54"/>
      <c r="K682" s="58" t="str">
        <f t="shared" si="10"/>
        <v/>
      </c>
      <c r="L682" t="e">
        <f>VLOOKUP(VALUE(B682),Sheet2!E:E,1,0)</f>
        <v>#N/A</v>
      </c>
      <c r="O682" s="51" t="e">
        <f>"Thanh toán ngày "&amp;TEXT(_xlfn.XLOOKUP(L682,Sheet2!E:E,Sheet2!A:A),"dd/mm/yyyy")&amp;" - Tổng số tiền "&amp;TEXT(_xlfn.XLOOKUP(_xlfn.XLOOKUP(L682,Sheet2!E:E,Sheet2!B:B),Sheet2!M:M,Sheet2!O:O),"#.###")</f>
        <v>#N/A</v>
      </c>
    </row>
    <row r="683" spans="2:15" ht="26.3" x14ac:dyDescent="0.3">
      <c r="B683">
        <v>35972</v>
      </c>
      <c r="C683" s="25">
        <v>45818</v>
      </c>
      <c r="D683" s="5" t="s">
        <v>11</v>
      </c>
      <c r="F683" s="27">
        <v>556265</v>
      </c>
      <c r="G683" s="27">
        <v>44501</v>
      </c>
      <c r="H683" s="27">
        <v>600766</v>
      </c>
      <c r="I683" s="6" t="s">
        <v>3007</v>
      </c>
      <c r="J683" s="54"/>
      <c r="K683" s="58">
        <f t="shared" si="10"/>
        <v>45868</v>
      </c>
      <c r="L683">
        <f>VLOOKUP(VALUE(B683),Sheet2!E:E,1,0)</f>
        <v>35972</v>
      </c>
      <c r="O683" s="51" t="str">
        <f>"Thanh toán ngày "&amp;TEXT(_xlfn.XLOOKUP(L683,Sheet2!E:E,Sheet2!A:A),"dd/mm/yyyy")&amp;" - Tổng số tiền "&amp;TEXT(_xlfn.XLOOKUP(_xlfn.XLOOKUP(L683,Sheet2!E:E,Sheet2!B:B),Sheet2!M:M,Sheet2!O:O),"#.###")</f>
        <v>Thanh toán ngày 30/07/2025 - Tổng số tiền 15.004.353</v>
      </c>
    </row>
    <row r="684" spans="2:15" ht="26.3" x14ac:dyDescent="0.3">
      <c r="B684">
        <v>28293</v>
      </c>
      <c r="C684" s="25">
        <v>45784</v>
      </c>
      <c r="D684" s="5" t="s">
        <v>11</v>
      </c>
      <c r="F684" s="27">
        <v>424089</v>
      </c>
      <c r="G684" s="27">
        <v>33927</v>
      </c>
      <c r="H684" s="27">
        <v>458016</v>
      </c>
      <c r="I684" s="6" t="s">
        <v>3006</v>
      </c>
      <c r="J684" s="54"/>
      <c r="K684" s="58">
        <f t="shared" si="10"/>
        <v>45838</v>
      </c>
      <c r="L684">
        <f>VLOOKUP(VALUE(B684),Sheet2!E:E,1,0)</f>
        <v>28293</v>
      </c>
      <c r="O684" s="51" t="str">
        <f>"Thanh toán ngày "&amp;TEXT(_xlfn.XLOOKUP(L684,Sheet2!E:E,Sheet2!A:A),"dd/mm/yyyy")&amp;" - Tổng số tiền "&amp;TEXT(_xlfn.XLOOKUP(_xlfn.XLOOKUP(L684,Sheet2!E:E,Sheet2!B:B),Sheet2!M:M,Sheet2!O:O),"#.###")</f>
        <v>Thanh toán ngày 30/06/2025 - Tổng số tiền 13.114.236</v>
      </c>
    </row>
    <row r="685" spans="2:15" ht="26.3" x14ac:dyDescent="0.3">
      <c r="B685">
        <v>32939</v>
      </c>
      <c r="C685" s="25">
        <v>45805</v>
      </c>
      <c r="D685" s="5" t="s">
        <v>11</v>
      </c>
      <c r="F685" s="27">
        <v>425729</v>
      </c>
      <c r="G685" s="27">
        <v>34058</v>
      </c>
      <c r="H685" s="27">
        <v>459787</v>
      </c>
      <c r="I685" s="6" t="s">
        <v>3006</v>
      </c>
      <c r="J685" s="54"/>
      <c r="K685" s="58">
        <f t="shared" si="10"/>
        <v>45838</v>
      </c>
      <c r="L685">
        <f>VLOOKUP(VALUE(B685),Sheet2!E:E,1,0)</f>
        <v>32939</v>
      </c>
      <c r="O685" s="51" t="str">
        <f>"Thanh toán ngày "&amp;TEXT(_xlfn.XLOOKUP(L685,Sheet2!E:E,Sheet2!A:A),"dd/mm/yyyy")&amp;" - Tổng số tiền "&amp;TEXT(_xlfn.XLOOKUP(_xlfn.XLOOKUP(L685,Sheet2!E:E,Sheet2!B:B),Sheet2!M:M,Sheet2!O:O),"#.###")</f>
        <v>Thanh toán ngày 30/06/2025 - Tổng số tiền 13.114.236</v>
      </c>
    </row>
    <row r="686" spans="2:15" ht="26.3" x14ac:dyDescent="0.3">
      <c r="B686">
        <v>4730</v>
      </c>
      <c r="C686" s="25">
        <v>45674</v>
      </c>
      <c r="D686" s="5" t="s">
        <v>11</v>
      </c>
      <c r="F686" s="27">
        <v>1466950</v>
      </c>
      <c r="G686" s="27">
        <v>117356</v>
      </c>
      <c r="H686" s="27">
        <v>1584306</v>
      </c>
      <c r="I686" s="6" t="s">
        <v>3002</v>
      </c>
      <c r="J686" s="54"/>
      <c r="K686" s="58">
        <f t="shared" si="10"/>
        <v>45716</v>
      </c>
      <c r="L686">
        <f>VLOOKUP(VALUE(B686),Sheet2!E:E,1,0)</f>
        <v>4730</v>
      </c>
      <c r="O686" s="51" t="str">
        <f>"Thanh toán ngày "&amp;TEXT(_xlfn.XLOOKUP(L686,Sheet2!E:E,Sheet2!A:A),"dd/mm/yyyy")&amp;" - Tổng số tiền "&amp;TEXT(_xlfn.XLOOKUP(_xlfn.XLOOKUP(L686,Sheet2!E:E,Sheet2!B:B),Sheet2!M:M,Sheet2!O:O),"#.###")</f>
        <v>Thanh toán ngày 28/02/2025 - Tổng số tiền 10.576.794</v>
      </c>
    </row>
    <row r="687" spans="2:15" ht="26.3" x14ac:dyDescent="0.3">
      <c r="B687">
        <v>36665</v>
      </c>
      <c r="C687" s="25">
        <v>45821</v>
      </c>
      <c r="D687" s="5" t="s">
        <v>11</v>
      </c>
      <c r="F687" s="27">
        <v>875540</v>
      </c>
      <c r="G687" s="27">
        <v>70043</v>
      </c>
      <c r="H687" s="27">
        <v>945583</v>
      </c>
      <c r="I687" s="6" t="s">
        <v>3007</v>
      </c>
      <c r="J687" s="54"/>
      <c r="K687" s="58">
        <f t="shared" si="10"/>
        <v>45868</v>
      </c>
      <c r="L687">
        <f>VLOOKUP(VALUE(B687),Sheet2!E:E,1,0)</f>
        <v>36665</v>
      </c>
      <c r="O687" s="51" t="str">
        <f>"Thanh toán ngày "&amp;TEXT(_xlfn.XLOOKUP(L687,Sheet2!E:E,Sheet2!A:A),"dd/mm/yyyy")&amp;" - Tổng số tiền "&amp;TEXT(_xlfn.XLOOKUP(_xlfn.XLOOKUP(L687,Sheet2!E:E,Sheet2!B:B),Sheet2!M:M,Sheet2!O:O),"#.###")</f>
        <v>Thanh toán ngày 30/07/2025 - Tổng số tiền 15.004.353</v>
      </c>
    </row>
    <row r="688" spans="2:15" ht="26.3" x14ac:dyDescent="0.3">
      <c r="B688">
        <v>26770</v>
      </c>
      <c r="C688" s="25">
        <v>45776</v>
      </c>
      <c r="D688" s="5" t="s">
        <v>11</v>
      </c>
      <c r="F688" s="27">
        <v>864375</v>
      </c>
      <c r="G688" s="27">
        <v>69150</v>
      </c>
      <c r="H688" s="27">
        <v>933525</v>
      </c>
      <c r="I688" s="6" t="s">
        <v>3005</v>
      </c>
      <c r="J688" s="54"/>
      <c r="K688" s="58">
        <f t="shared" si="10"/>
        <v>45807</v>
      </c>
      <c r="L688">
        <f>VLOOKUP(VALUE(B688),Sheet2!E:E,1,0)</f>
        <v>26770</v>
      </c>
      <c r="O688" s="51" t="str">
        <f>"Thanh toán ngày "&amp;TEXT(_xlfn.XLOOKUP(L688,Sheet2!E:E,Sheet2!A:A),"dd/mm/yyyy")&amp;" - Tổng số tiền "&amp;TEXT(_xlfn.XLOOKUP(_xlfn.XLOOKUP(L688,Sheet2!E:E,Sheet2!B:B),Sheet2!M:M,Sheet2!O:O),"#.###")</f>
        <v>Thanh toán ngày 30/05/2025 - Tổng số tiền 20.237.658</v>
      </c>
    </row>
    <row r="689" spans="2:15" ht="26.3" x14ac:dyDescent="0.3">
      <c r="B689">
        <v>6317</v>
      </c>
      <c r="C689" s="25">
        <v>45680</v>
      </c>
      <c r="D689" s="5" t="s">
        <v>11</v>
      </c>
      <c r="F689" s="27">
        <v>1700420</v>
      </c>
      <c r="G689" s="27">
        <v>136034</v>
      </c>
      <c r="H689" s="27">
        <v>1836454</v>
      </c>
      <c r="I689" s="6" t="s">
        <v>3002</v>
      </c>
      <c r="J689" s="54"/>
      <c r="K689" s="58">
        <f t="shared" si="10"/>
        <v>45716</v>
      </c>
      <c r="L689">
        <f>VLOOKUP(VALUE(B689),Sheet2!E:E,1,0)</f>
        <v>6317</v>
      </c>
      <c r="O689" s="51" t="str">
        <f>"Thanh toán ngày "&amp;TEXT(_xlfn.XLOOKUP(L689,Sheet2!E:E,Sheet2!A:A),"dd/mm/yyyy")&amp;" - Tổng số tiền "&amp;TEXT(_xlfn.XLOOKUP(_xlfn.XLOOKUP(L689,Sheet2!E:E,Sheet2!B:B),Sheet2!M:M,Sheet2!O:O),"#.###")</f>
        <v>Thanh toán ngày 28/02/2025 - Tổng số tiền 10.576.794</v>
      </c>
    </row>
    <row r="690" spans="2:15" ht="26.3" x14ac:dyDescent="0.3">
      <c r="B690">
        <v>41083</v>
      </c>
      <c r="C690" s="25">
        <v>45841</v>
      </c>
      <c r="D690" s="5" t="s">
        <v>11</v>
      </c>
      <c r="F690" s="27">
        <v>689685</v>
      </c>
      <c r="G690" s="27">
        <v>55175</v>
      </c>
      <c r="H690" s="27">
        <v>744860</v>
      </c>
      <c r="I690" s="6"/>
      <c r="J690" s="54"/>
      <c r="K690" s="58" t="str">
        <f t="shared" si="10"/>
        <v/>
      </c>
      <c r="L690" t="e">
        <f>VLOOKUP(VALUE(B690),Sheet2!E:E,1,0)</f>
        <v>#N/A</v>
      </c>
      <c r="O690" s="51" t="e">
        <f>"Thanh toán ngày "&amp;TEXT(_xlfn.XLOOKUP(L690,Sheet2!E:E,Sheet2!A:A),"dd/mm/yyyy")&amp;" - Tổng số tiền "&amp;TEXT(_xlfn.XLOOKUP(_xlfn.XLOOKUP(L690,Sheet2!E:E,Sheet2!B:B),Sheet2!M:M,Sheet2!O:O),"#.###")</f>
        <v>#N/A</v>
      </c>
    </row>
    <row r="691" spans="2:15" ht="26.3" x14ac:dyDescent="0.3">
      <c r="B691">
        <v>17355</v>
      </c>
      <c r="C691" s="25">
        <v>45734</v>
      </c>
      <c r="D691" s="5" t="s">
        <v>11</v>
      </c>
      <c r="F691" s="27">
        <v>1112530</v>
      </c>
      <c r="G691" s="27">
        <v>89002</v>
      </c>
      <c r="H691" s="27">
        <v>1201532</v>
      </c>
      <c r="I691" s="6" t="s">
        <v>3004</v>
      </c>
      <c r="J691" s="54"/>
      <c r="K691" s="58">
        <f t="shared" si="10"/>
        <v>45776</v>
      </c>
      <c r="L691">
        <f>VLOOKUP(VALUE(B691),Sheet2!E:E,1,0)</f>
        <v>17355</v>
      </c>
      <c r="O691" s="51" t="str">
        <f>"Thanh toán ngày "&amp;TEXT(_xlfn.XLOOKUP(L691,Sheet2!E:E,Sheet2!A:A),"dd/mm/yyyy")&amp;" - Tổng số tiền "&amp;TEXT(_xlfn.XLOOKUP(_xlfn.XLOOKUP(L691,Sheet2!E:E,Sheet2!B:B),Sheet2!M:M,Sheet2!O:O),"#.###")</f>
        <v>Thanh toán ngày 29/04/2025 - Tổng số tiền 10.835.974</v>
      </c>
    </row>
    <row r="692" spans="2:15" ht="26.3" x14ac:dyDescent="0.3">
      <c r="B692">
        <v>23645</v>
      </c>
      <c r="C692" s="25">
        <v>45762</v>
      </c>
      <c r="D692" s="5" t="s">
        <v>11</v>
      </c>
      <c r="F692" s="27">
        <v>660880</v>
      </c>
      <c r="G692" s="27">
        <v>52870</v>
      </c>
      <c r="H692" s="27">
        <v>713750</v>
      </c>
      <c r="I692" s="6" t="s">
        <v>3005</v>
      </c>
      <c r="J692" s="54"/>
      <c r="K692" s="58">
        <f t="shared" si="10"/>
        <v>45807</v>
      </c>
      <c r="L692">
        <f>VLOOKUP(VALUE(B692),Sheet2!E:E,1,0)</f>
        <v>23645</v>
      </c>
      <c r="O692" s="51" t="str">
        <f>"Thanh toán ngày "&amp;TEXT(_xlfn.XLOOKUP(L692,Sheet2!E:E,Sheet2!A:A),"dd/mm/yyyy")&amp;" - Tổng số tiền "&amp;TEXT(_xlfn.XLOOKUP(_xlfn.XLOOKUP(L692,Sheet2!E:E,Sheet2!B:B),Sheet2!M:M,Sheet2!O:O),"#.###")</f>
        <v>Thanh toán ngày 30/05/2025 - Tổng số tiền 20.237.658</v>
      </c>
    </row>
    <row r="693" spans="2:15" ht="26.3" x14ac:dyDescent="0.3">
      <c r="B693">
        <v>24652</v>
      </c>
      <c r="C693" s="25">
        <v>45765</v>
      </c>
      <c r="D693" s="5" t="s">
        <v>11</v>
      </c>
      <c r="F693" s="27">
        <v>923849</v>
      </c>
      <c r="G693" s="27">
        <v>73908</v>
      </c>
      <c r="H693" s="27">
        <v>997757</v>
      </c>
      <c r="I693" s="6" t="s">
        <v>3005</v>
      </c>
      <c r="J693" s="54"/>
      <c r="K693" s="58">
        <f t="shared" si="10"/>
        <v>45807</v>
      </c>
      <c r="L693">
        <f>VLOOKUP(VALUE(B693),Sheet2!E:E,1,0)</f>
        <v>24652</v>
      </c>
      <c r="O693" s="51" t="str">
        <f>"Thanh toán ngày "&amp;TEXT(_xlfn.XLOOKUP(L693,Sheet2!E:E,Sheet2!A:A),"dd/mm/yyyy")&amp;" - Tổng số tiền "&amp;TEXT(_xlfn.XLOOKUP(_xlfn.XLOOKUP(L693,Sheet2!E:E,Sheet2!B:B),Sheet2!M:M,Sheet2!O:O),"#.###")</f>
        <v>Thanh toán ngày 30/05/2025 - Tổng số tiền 20.237.658</v>
      </c>
    </row>
    <row r="694" spans="2:15" ht="26.3" x14ac:dyDescent="0.3">
      <c r="B694">
        <v>44962</v>
      </c>
      <c r="C694" s="25">
        <v>45855</v>
      </c>
      <c r="D694" s="5" t="s">
        <v>11</v>
      </c>
      <c r="F694" s="27">
        <v>330440</v>
      </c>
      <c r="G694" s="27">
        <v>26435</v>
      </c>
      <c r="H694" s="27">
        <v>356875</v>
      </c>
      <c r="I694" s="6"/>
      <c r="J694" s="54"/>
      <c r="K694" s="58" t="str">
        <f t="shared" si="10"/>
        <v/>
      </c>
      <c r="L694" t="e">
        <f>VLOOKUP(VALUE(B694),Sheet2!E:E,1,0)</f>
        <v>#N/A</v>
      </c>
      <c r="O694" s="51" t="e">
        <f>"Thanh toán ngày "&amp;TEXT(_xlfn.XLOOKUP(L694,Sheet2!E:E,Sheet2!A:A),"dd/mm/yyyy")&amp;" - Tổng số tiền "&amp;TEXT(_xlfn.XLOOKUP(_xlfn.XLOOKUP(L694,Sheet2!E:E,Sheet2!B:B),Sheet2!M:M,Sheet2!O:O),"#.###")</f>
        <v>#N/A</v>
      </c>
    </row>
    <row r="695" spans="2:15" ht="26.3" x14ac:dyDescent="0.3">
      <c r="B695">
        <v>17347</v>
      </c>
      <c r="C695" s="25">
        <v>45734</v>
      </c>
      <c r="D695" s="5" t="s">
        <v>11</v>
      </c>
      <c r="F695" s="27">
        <v>525324</v>
      </c>
      <c r="G695" s="27">
        <v>42026</v>
      </c>
      <c r="H695" s="27">
        <v>567350</v>
      </c>
      <c r="I695" s="6" t="s">
        <v>3004</v>
      </c>
      <c r="J695" s="54"/>
      <c r="K695" s="58">
        <f t="shared" si="10"/>
        <v>45776</v>
      </c>
      <c r="L695">
        <f>VLOOKUP(VALUE(B695),Sheet2!E:E,1,0)</f>
        <v>17347</v>
      </c>
      <c r="O695" s="51" t="str">
        <f>"Thanh toán ngày "&amp;TEXT(_xlfn.XLOOKUP(L695,Sheet2!E:E,Sheet2!A:A),"dd/mm/yyyy")&amp;" - Tổng số tiền "&amp;TEXT(_xlfn.XLOOKUP(_xlfn.XLOOKUP(L695,Sheet2!E:E,Sheet2!B:B),Sheet2!M:M,Sheet2!O:O),"#.###")</f>
        <v>Thanh toán ngày 29/04/2025 - Tổng số tiền 10.835.974</v>
      </c>
    </row>
    <row r="696" spans="2:15" ht="26.3" x14ac:dyDescent="0.3">
      <c r="B696">
        <v>19100</v>
      </c>
      <c r="C696" s="25">
        <v>45743</v>
      </c>
      <c r="D696" s="5" t="s">
        <v>11</v>
      </c>
      <c r="F696" s="27">
        <v>1075444</v>
      </c>
      <c r="G696" s="27">
        <v>86036</v>
      </c>
      <c r="H696" s="27">
        <v>1161480</v>
      </c>
      <c r="I696" s="6" t="s">
        <v>3004</v>
      </c>
      <c r="J696" s="54"/>
      <c r="K696" s="58">
        <f t="shared" si="10"/>
        <v>45776</v>
      </c>
      <c r="L696">
        <f>VLOOKUP(VALUE(B696),Sheet2!E:E,1,0)</f>
        <v>19100</v>
      </c>
      <c r="O696" s="51" t="str">
        <f>"Thanh toán ngày "&amp;TEXT(_xlfn.XLOOKUP(L696,Sheet2!E:E,Sheet2!A:A),"dd/mm/yyyy")&amp;" - Tổng số tiền "&amp;TEXT(_xlfn.XLOOKUP(_xlfn.XLOOKUP(L696,Sheet2!E:E,Sheet2!B:B),Sheet2!M:M,Sheet2!O:O),"#.###")</f>
        <v>Thanh toán ngày 29/04/2025 - Tổng số tiền 10.835.974</v>
      </c>
    </row>
    <row r="697" spans="2:15" ht="26.3" x14ac:dyDescent="0.3">
      <c r="B697">
        <v>31277</v>
      </c>
      <c r="C697" s="25">
        <v>45798</v>
      </c>
      <c r="D697" s="5" t="s">
        <v>11</v>
      </c>
      <c r="F697" s="27">
        <v>1087853</v>
      </c>
      <c r="G697" s="27">
        <v>87028</v>
      </c>
      <c r="H697" s="27">
        <v>1174881</v>
      </c>
      <c r="I697" s="6" t="s">
        <v>3006</v>
      </c>
      <c r="J697" s="54"/>
      <c r="K697" s="58">
        <f t="shared" si="10"/>
        <v>45838</v>
      </c>
      <c r="L697">
        <f>VLOOKUP(VALUE(B697),Sheet2!E:E,1,0)</f>
        <v>31277</v>
      </c>
      <c r="O697" s="51" t="str">
        <f>"Thanh toán ngày "&amp;TEXT(_xlfn.XLOOKUP(L697,Sheet2!E:E,Sheet2!A:A),"dd/mm/yyyy")&amp;" - Tổng số tiền "&amp;TEXT(_xlfn.XLOOKUP(_xlfn.XLOOKUP(L697,Sheet2!E:E,Sheet2!B:B),Sheet2!M:M,Sheet2!O:O),"#.###")</f>
        <v>Thanh toán ngày 30/06/2025 - Tổng số tiền 13.114.236</v>
      </c>
    </row>
    <row r="698" spans="2:15" ht="26.3" x14ac:dyDescent="0.3">
      <c r="B698">
        <v>48812</v>
      </c>
      <c r="C698" s="25">
        <v>45870</v>
      </c>
      <c r="D698" s="5" t="s">
        <v>11</v>
      </c>
      <c r="F698" s="27">
        <v>1056025</v>
      </c>
      <c r="G698" s="27">
        <v>84482</v>
      </c>
      <c r="H698" s="27">
        <v>1140507</v>
      </c>
      <c r="I698" s="6"/>
      <c r="J698" s="54"/>
      <c r="K698" s="58" t="str">
        <f t="shared" si="10"/>
        <v/>
      </c>
      <c r="L698" t="e">
        <f>VLOOKUP(VALUE(B698),Sheet2!E:E,1,0)</f>
        <v>#N/A</v>
      </c>
      <c r="O698" s="51" t="e">
        <f>"Thanh toán ngày "&amp;TEXT(_xlfn.XLOOKUP(L698,Sheet2!E:E,Sheet2!A:A),"dd/mm/yyyy")&amp;" - Tổng số tiền "&amp;TEXT(_xlfn.XLOOKUP(_xlfn.XLOOKUP(L698,Sheet2!E:E,Sheet2!B:B),Sheet2!M:M,Sheet2!O:O),"#.###")</f>
        <v>#N/A</v>
      </c>
    </row>
    <row r="699" spans="2:15" ht="26.3" x14ac:dyDescent="0.3">
      <c r="B699">
        <v>35868</v>
      </c>
      <c r="C699" s="25">
        <v>45817</v>
      </c>
      <c r="D699" s="5" t="s">
        <v>11</v>
      </c>
      <c r="F699" s="27">
        <v>991320</v>
      </c>
      <c r="G699" s="27">
        <v>79306</v>
      </c>
      <c r="H699" s="27">
        <v>1070626</v>
      </c>
      <c r="I699" s="6" t="s">
        <v>3007</v>
      </c>
      <c r="J699" s="54"/>
      <c r="K699" s="58">
        <f t="shared" si="10"/>
        <v>45868</v>
      </c>
      <c r="L699">
        <f>VLOOKUP(VALUE(B699),Sheet2!E:E,1,0)</f>
        <v>35868</v>
      </c>
      <c r="O699" s="51" t="str">
        <f>"Thanh toán ngày "&amp;TEXT(_xlfn.XLOOKUP(L699,Sheet2!E:E,Sheet2!A:A),"dd/mm/yyyy")&amp;" - Tổng số tiền "&amp;TEXT(_xlfn.XLOOKUP(_xlfn.XLOOKUP(L699,Sheet2!E:E,Sheet2!B:B),Sheet2!M:M,Sheet2!O:O),"#.###")</f>
        <v>Thanh toán ngày 30/07/2025 - Tổng số tiền 15.004.353</v>
      </c>
    </row>
    <row r="700" spans="2:15" ht="26.3" x14ac:dyDescent="0.3">
      <c r="B700">
        <v>29707</v>
      </c>
      <c r="C700" s="25">
        <v>45787</v>
      </c>
      <c r="D700" s="5" t="s">
        <v>11</v>
      </c>
      <c r="F700" s="27">
        <v>660880</v>
      </c>
      <c r="G700" s="27">
        <v>52870</v>
      </c>
      <c r="H700" s="27">
        <v>713750</v>
      </c>
      <c r="I700" s="6" t="s">
        <v>3006</v>
      </c>
      <c r="J700" s="54"/>
      <c r="K700" s="58">
        <f t="shared" si="10"/>
        <v>45838</v>
      </c>
      <c r="L700">
        <f>VLOOKUP(VALUE(B700),Sheet2!E:E,1,0)</f>
        <v>29707</v>
      </c>
      <c r="O700" s="51" t="str">
        <f>"Thanh toán ngày "&amp;TEXT(_xlfn.XLOOKUP(L700,Sheet2!E:E,Sheet2!A:A),"dd/mm/yyyy")&amp;" - Tổng số tiền "&amp;TEXT(_xlfn.XLOOKUP(_xlfn.XLOOKUP(L700,Sheet2!E:E,Sheet2!B:B),Sheet2!M:M,Sheet2!O:O),"#.###")</f>
        <v>Thanh toán ngày 30/06/2025 - Tổng số tiền 13.114.236</v>
      </c>
    </row>
    <row r="701" spans="2:15" ht="26.3" x14ac:dyDescent="0.3">
      <c r="B701">
        <v>23767</v>
      </c>
      <c r="C701" s="25">
        <v>45763</v>
      </c>
      <c r="D701" s="5" t="s">
        <v>11</v>
      </c>
      <c r="F701" s="27">
        <v>1260592</v>
      </c>
      <c r="G701" s="27">
        <v>100847</v>
      </c>
      <c r="H701" s="27">
        <v>1361439</v>
      </c>
      <c r="I701" s="6" t="s">
        <v>3005</v>
      </c>
      <c r="J701" s="54"/>
      <c r="K701" s="58">
        <f t="shared" si="10"/>
        <v>45807</v>
      </c>
      <c r="L701">
        <f>VLOOKUP(VALUE(B701),Sheet2!E:E,1,0)</f>
        <v>23767</v>
      </c>
      <c r="O701" s="51" t="str">
        <f>"Thanh toán ngày "&amp;TEXT(_xlfn.XLOOKUP(L701,Sheet2!E:E,Sheet2!A:A),"dd/mm/yyyy")&amp;" - Tổng số tiền "&amp;TEXT(_xlfn.XLOOKUP(_xlfn.XLOOKUP(L701,Sheet2!E:E,Sheet2!B:B),Sheet2!M:M,Sheet2!O:O),"#.###")</f>
        <v>Thanh toán ngày 30/05/2025 - Tổng số tiền 20.237.658</v>
      </c>
    </row>
    <row r="702" spans="2:15" ht="26.3" x14ac:dyDescent="0.3">
      <c r="B702">
        <v>45515</v>
      </c>
      <c r="C702" s="25">
        <v>45857</v>
      </c>
      <c r="D702" s="5" t="s">
        <v>11</v>
      </c>
      <c r="F702" s="27">
        <v>417390</v>
      </c>
      <c r="G702" s="27">
        <v>33391</v>
      </c>
      <c r="H702" s="27">
        <v>450781</v>
      </c>
      <c r="I702" s="6"/>
      <c r="J702" s="54"/>
      <c r="K702" s="58" t="str">
        <f t="shared" si="10"/>
        <v/>
      </c>
      <c r="L702" t="e">
        <f>VLOOKUP(VALUE(B702),Sheet2!E:E,1,0)</f>
        <v>#N/A</v>
      </c>
      <c r="O702" s="51" t="e">
        <f>"Thanh toán ngày "&amp;TEXT(_xlfn.XLOOKUP(L702,Sheet2!E:E,Sheet2!A:A),"dd/mm/yyyy")&amp;" - Tổng số tiền "&amp;TEXT(_xlfn.XLOOKUP(_xlfn.XLOOKUP(L702,Sheet2!E:E,Sheet2!B:B),Sheet2!M:M,Sheet2!O:O),"#.###")</f>
        <v>#N/A</v>
      </c>
    </row>
    <row r="703" spans="2:15" ht="26.3" x14ac:dyDescent="0.3">
      <c r="B703">
        <v>5366</v>
      </c>
      <c r="C703" s="25">
        <v>45679</v>
      </c>
      <c r="D703" s="5" t="s">
        <v>11</v>
      </c>
      <c r="F703" s="27">
        <v>399810</v>
      </c>
      <c r="G703" s="27">
        <v>31985</v>
      </c>
      <c r="H703" s="27">
        <v>431795</v>
      </c>
      <c r="I703" s="6" t="s">
        <v>3002</v>
      </c>
      <c r="J703" s="54"/>
      <c r="K703" s="58">
        <f t="shared" si="10"/>
        <v>45716</v>
      </c>
      <c r="L703">
        <f>VLOOKUP(VALUE(B703),Sheet2!E:E,1,0)</f>
        <v>5366</v>
      </c>
      <c r="O703" s="51" t="str">
        <f>"Thanh toán ngày "&amp;TEXT(_xlfn.XLOOKUP(L703,Sheet2!E:E,Sheet2!A:A),"dd/mm/yyyy")&amp;" - Tổng số tiền "&amp;TEXT(_xlfn.XLOOKUP(_xlfn.XLOOKUP(L703,Sheet2!E:E,Sheet2!B:B),Sheet2!M:M,Sheet2!O:O),"#.###")</f>
        <v>Thanh toán ngày 28/02/2025 - Tổng số tiền 10.576.794</v>
      </c>
    </row>
    <row r="704" spans="2:15" ht="26.3" x14ac:dyDescent="0.3">
      <c r="B704">
        <v>26094</v>
      </c>
      <c r="C704" s="25">
        <v>45771</v>
      </c>
      <c r="D704" s="5" t="s">
        <v>11</v>
      </c>
      <c r="F704" s="27">
        <v>751506</v>
      </c>
      <c r="G704" s="27">
        <v>60120</v>
      </c>
      <c r="H704" s="27">
        <v>811626</v>
      </c>
      <c r="I704" s="6" t="s">
        <v>3005</v>
      </c>
      <c r="J704" s="54"/>
      <c r="K704" s="58">
        <f t="shared" si="10"/>
        <v>45807</v>
      </c>
      <c r="L704">
        <f>VLOOKUP(VALUE(B704),Sheet2!E:E,1,0)</f>
        <v>26094</v>
      </c>
      <c r="O704" s="51" t="str">
        <f>"Thanh toán ngày "&amp;TEXT(_xlfn.XLOOKUP(L704,Sheet2!E:E,Sheet2!A:A),"dd/mm/yyyy")&amp;" - Tổng số tiền "&amp;TEXT(_xlfn.XLOOKUP(_xlfn.XLOOKUP(L704,Sheet2!E:E,Sheet2!B:B),Sheet2!M:M,Sheet2!O:O),"#.###")</f>
        <v>Thanh toán ngày 30/05/2025 - Tổng số tiền 20.237.658</v>
      </c>
    </row>
    <row r="705" spans="2:15" ht="26.3" x14ac:dyDescent="0.3">
      <c r="B705">
        <v>26096</v>
      </c>
      <c r="C705" s="25">
        <v>45771</v>
      </c>
      <c r="D705" s="5" t="s">
        <v>11</v>
      </c>
      <c r="F705" s="27">
        <v>915510</v>
      </c>
      <c r="G705" s="27">
        <v>73241</v>
      </c>
      <c r="H705" s="27">
        <v>988751</v>
      </c>
      <c r="I705" s="6" t="s">
        <v>3005</v>
      </c>
      <c r="J705" s="54"/>
      <c r="K705" s="58">
        <f t="shared" si="10"/>
        <v>45807</v>
      </c>
      <c r="L705">
        <f>VLOOKUP(VALUE(B705),Sheet2!E:E,1,0)</f>
        <v>26096</v>
      </c>
      <c r="O705" s="51" t="str">
        <f>"Thanh toán ngày "&amp;TEXT(_xlfn.XLOOKUP(L705,Sheet2!E:E,Sheet2!A:A),"dd/mm/yyyy")&amp;" - Tổng số tiền "&amp;TEXT(_xlfn.XLOOKUP(_xlfn.XLOOKUP(L705,Sheet2!E:E,Sheet2!B:B),Sheet2!M:M,Sheet2!O:O),"#.###")</f>
        <v>Thanh toán ngày 30/05/2025 - Tổng số tiền 20.237.658</v>
      </c>
    </row>
    <row r="706" spans="2:15" ht="26.3" x14ac:dyDescent="0.3">
      <c r="B706">
        <v>38307</v>
      </c>
      <c r="C706" s="25">
        <v>45828</v>
      </c>
      <c r="D706" s="5" t="s">
        <v>11</v>
      </c>
      <c r="F706" s="27">
        <v>1462214</v>
      </c>
      <c r="G706" s="27">
        <v>116977</v>
      </c>
      <c r="H706" s="27">
        <v>1579191</v>
      </c>
      <c r="I706" s="6" t="s">
        <v>3007</v>
      </c>
      <c r="J706" s="54"/>
      <c r="K706" s="58">
        <f t="shared" si="10"/>
        <v>45868</v>
      </c>
      <c r="L706">
        <f>VLOOKUP(VALUE(B706),Sheet2!E:E,1,0)</f>
        <v>38307</v>
      </c>
      <c r="O706" s="51" t="str">
        <f>"Thanh toán ngày "&amp;TEXT(_xlfn.XLOOKUP(L706,Sheet2!E:E,Sheet2!A:A),"dd/mm/yyyy")&amp;" - Tổng số tiền "&amp;TEXT(_xlfn.XLOOKUP(_xlfn.XLOOKUP(L706,Sheet2!E:E,Sheet2!B:B),Sheet2!M:M,Sheet2!O:O),"#.###")</f>
        <v>Thanh toán ngày 30/07/2025 - Tổng số tiền 15.004.353</v>
      </c>
    </row>
    <row r="707" spans="2:15" ht="26.3" x14ac:dyDescent="0.3">
      <c r="B707">
        <v>10541</v>
      </c>
      <c r="C707" s="25">
        <v>45705</v>
      </c>
      <c r="D707" s="5" t="s">
        <v>11</v>
      </c>
      <c r="F707" s="27">
        <v>830200</v>
      </c>
      <c r="G707" s="27">
        <v>66416</v>
      </c>
      <c r="H707" s="27">
        <v>896616</v>
      </c>
      <c r="I707" s="6" t="s">
        <v>3003</v>
      </c>
      <c r="J707" s="54"/>
      <c r="K707" s="58">
        <f t="shared" ref="K707:K733" si="11">IFERROR(DATEVALUE(MID(I707,16,11)),"")</f>
        <v>45747</v>
      </c>
      <c r="L707">
        <f>VLOOKUP(VALUE(B707),Sheet2!E:E,1,0)</f>
        <v>10541</v>
      </c>
      <c r="O707" s="51" t="str">
        <f>"Thanh toán ngày "&amp;TEXT(_xlfn.XLOOKUP(L707,Sheet2!E:E,Sheet2!A:A),"dd/mm/yyyy")&amp;" - Tổng số tiền "&amp;TEXT(_xlfn.XLOOKUP(_xlfn.XLOOKUP(L707,Sheet2!E:E,Sheet2!B:B),Sheet2!M:M,Sheet2!O:O),"#.###")</f>
        <v>Thanh toán ngày 31/03/2025 - Tổng số tiền 4.330.202</v>
      </c>
    </row>
    <row r="708" spans="2:15" ht="26.3" x14ac:dyDescent="0.3">
      <c r="B708">
        <v>31174</v>
      </c>
      <c r="C708" s="25">
        <v>45797</v>
      </c>
      <c r="D708" s="5" t="s">
        <v>11</v>
      </c>
      <c r="F708" s="27">
        <v>949571</v>
      </c>
      <c r="G708" s="27">
        <v>75966</v>
      </c>
      <c r="H708" s="27">
        <v>1025537</v>
      </c>
      <c r="I708" s="6" t="s">
        <v>3006</v>
      </c>
      <c r="J708" s="54"/>
      <c r="K708" s="58">
        <f t="shared" si="11"/>
        <v>45838</v>
      </c>
      <c r="L708">
        <f>VLOOKUP(VALUE(B708),Sheet2!E:E,1,0)</f>
        <v>31174</v>
      </c>
      <c r="O708" s="51" t="str">
        <f>"Thanh toán ngày "&amp;TEXT(_xlfn.XLOOKUP(L708,Sheet2!E:E,Sheet2!A:A),"dd/mm/yyyy")&amp;" - Tổng số tiền "&amp;TEXT(_xlfn.XLOOKUP(_xlfn.XLOOKUP(L708,Sheet2!E:E,Sheet2!B:B),Sheet2!M:M,Sheet2!O:O),"#.###")</f>
        <v>Thanh toán ngày 30/06/2025 - Tổng số tiền 13.114.236</v>
      </c>
    </row>
    <row r="709" spans="2:15" ht="26.3" x14ac:dyDescent="0.3">
      <c r="B709">
        <v>41005</v>
      </c>
      <c r="C709" s="25">
        <v>45840</v>
      </c>
      <c r="D709" s="5" t="s">
        <v>11</v>
      </c>
      <c r="F709" s="27">
        <v>596964</v>
      </c>
      <c r="G709" s="27">
        <v>47757</v>
      </c>
      <c r="H709" s="27">
        <v>644721</v>
      </c>
      <c r="I709" s="6"/>
      <c r="J709" s="54"/>
      <c r="K709" s="58" t="str">
        <f t="shared" si="11"/>
        <v/>
      </c>
      <c r="L709" t="e">
        <f>VLOOKUP(VALUE(B709),Sheet2!E:E,1,0)</f>
        <v>#N/A</v>
      </c>
      <c r="O709" s="51" t="e">
        <f>"Thanh toán ngày "&amp;TEXT(_xlfn.XLOOKUP(L709,Sheet2!E:E,Sheet2!A:A),"dd/mm/yyyy")&amp;" - Tổng số tiền "&amp;TEXT(_xlfn.XLOOKUP(_xlfn.XLOOKUP(L709,Sheet2!E:E,Sheet2!B:B),Sheet2!M:M,Sheet2!O:O),"#.###")</f>
        <v>#N/A</v>
      </c>
    </row>
    <row r="710" spans="2:15" ht="26.3" x14ac:dyDescent="0.3">
      <c r="B710">
        <v>23451</v>
      </c>
      <c r="C710" s="25">
        <v>45759</v>
      </c>
      <c r="D710" s="5" t="s">
        <v>11</v>
      </c>
      <c r="F710" s="27">
        <v>1045453</v>
      </c>
      <c r="G710" s="27">
        <v>83636</v>
      </c>
      <c r="H710" s="27">
        <v>1129089</v>
      </c>
      <c r="I710" s="6" t="s">
        <v>3005</v>
      </c>
      <c r="J710" s="54"/>
      <c r="K710" s="58">
        <f t="shared" si="11"/>
        <v>45807</v>
      </c>
      <c r="L710">
        <f>VLOOKUP(VALUE(B710),Sheet2!E:E,1,0)</f>
        <v>23451</v>
      </c>
      <c r="O710" s="51" t="str">
        <f>"Thanh toán ngày "&amp;TEXT(_xlfn.XLOOKUP(L710,Sheet2!E:E,Sheet2!A:A),"dd/mm/yyyy")&amp;" - Tổng số tiền "&amp;TEXT(_xlfn.XLOOKUP(_xlfn.XLOOKUP(L710,Sheet2!E:E,Sheet2!B:B),Sheet2!M:M,Sheet2!O:O),"#.###")</f>
        <v>Thanh toán ngày 30/05/2025 - Tổng số tiền 20.237.658</v>
      </c>
    </row>
    <row r="711" spans="2:15" ht="26.3" x14ac:dyDescent="0.3">
      <c r="B711">
        <v>23098</v>
      </c>
      <c r="C711" s="25">
        <v>45758</v>
      </c>
      <c r="D711" s="5" t="s">
        <v>11</v>
      </c>
      <c r="F711" s="27">
        <v>556265</v>
      </c>
      <c r="G711" s="27">
        <v>44501</v>
      </c>
      <c r="H711" s="27">
        <v>600766</v>
      </c>
      <c r="I711" s="6" t="s">
        <v>3005</v>
      </c>
      <c r="J711" s="54"/>
      <c r="K711" s="58">
        <f t="shared" si="11"/>
        <v>45807</v>
      </c>
      <c r="L711">
        <f>VLOOKUP(VALUE(B711),Sheet2!E:E,1,0)</f>
        <v>23098</v>
      </c>
      <c r="O711" s="51" t="str">
        <f>"Thanh toán ngày "&amp;TEXT(_xlfn.XLOOKUP(L711,Sheet2!E:E,Sheet2!A:A),"dd/mm/yyyy")&amp;" - Tổng số tiền "&amp;TEXT(_xlfn.XLOOKUP(_xlfn.XLOOKUP(L711,Sheet2!E:E,Sheet2!B:B),Sheet2!M:M,Sheet2!O:O),"#.###")</f>
        <v>Thanh toán ngày 30/05/2025 - Tổng số tiền 20.237.658</v>
      </c>
    </row>
    <row r="712" spans="2:15" ht="26.3" x14ac:dyDescent="0.3">
      <c r="B712">
        <v>32338</v>
      </c>
      <c r="C712" s="25">
        <v>45800</v>
      </c>
      <c r="D712" s="5" t="s">
        <v>11</v>
      </c>
      <c r="F712" s="27">
        <v>660880</v>
      </c>
      <c r="G712" s="27">
        <v>52870</v>
      </c>
      <c r="H712" s="27">
        <v>713750</v>
      </c>
      <c r="I712" s="6" t="s">
        <v>3006</v>
      </c>
      <c r="J712" s="54"/>
      <c r="K712" s="58">
        <f t="shared" si="11"/>
        <v>45838</v>
      </c>
      <c r="L712">
        <f>VLOOKUP(VALUE(B712),Sheet2!E:E,1,0)</f>
        <v>32338</v>
      </c>
      <c r="O712" s="51" t="str">
        <f>"Thanh toán ngày "&amp;TEXT(_xlfn.XLOOKUP(L712,Sheet2!E:E,Sheet2!A:A),"dd/mm/yyyy")&amp;" - Tổng số tiền "&amp;TEXT(_xlfn.XLOOKUP(_xlfn.XLOOKUP(L712,Sheet2!E:E,Sheet2!B:B),Sheet2!M:M,Sheet2!O:O),"#.###")</f>
        <v>Thanh toán ngày 30/06/2025 - Tổng số tiền 13.114.236</v>
      </c>
    </row>
    <row r="713" spans="2:15" ht="26.3" x14ac:dyDescent="0.3">
      <c r="B713">
        <v>3220</v>
      </c>
      <c r="C713" s="25">
        <v>45670</v>
      </c>
      <c r="D713" s="5" t="s">
        <v>11</v>
      </c>
      <c r="F713" s="27">
        <v>696384</v>
      </c>
      <c r="G713" s="27">
        <v>55711</v>
      </c>
      <c r="H713" s="27">
        <v>752095</v>
      </c>
      <c r="I713" s="6" t="s">
        <v>3002</v>
      </c>
      <c r="J713" s="54"/>
      <c r="K713" s="58">
        <f t="shared" si="11"/>
        <v>45716</v>
      </c>
      <c r="L713">
        <f>VLOOKUP(VALUE(B713),Sheet2!E:E,1,0)</f>
        <v>3220</v>
      </c>
      <c r="O713" s="51" t="str">
        <f>"Thanh toán ngày "&amp;TEXT(_xlfn.XLOOKUP(L713,Sheet2!E:E,Sheet2!A:A),"dd/mm/yyyy")&amp;" - Tổng số tiền "&amp;TEXT(_xlfn.XLOOKUP(_xlfn.XLOOKUP(L713,Sheet2!E:E,Sheet2!B:B),Sheet2!M:M,Sheet2!O:O),"#.###")</f>
        <v>Thanh toán ngày 28/02/2025 - Tổng số tiền 10.576.794</v>
      </c>
    </row>
    <row r="714" spans="2:15" ht="26.3" x14ac:dyDescent="0.3">
      <c r="B714">
        <v>32753</v>
      </c>
      <c r="C714" s="25">
        <v>45803</v>
      </c>
      <c r="D714" s="5" t="s">
        <v>11</v>
      </c>
      <c r="F714" s="27">
        <v>696384</v>
      </c>
      <c r="G714" s="27">
        <v>55711</v>
      </c>
      <c r="H714" s="27">
        <v>752095</v>
      </c>
      <c r="I714" s="6" t="s">
        <v>3006</v>
      </c>
      <c r="J714" s="54"/>
      <c r="K714" s="58">
        <f t="shared" si="11"/>
        <v>45838</v>
      </c>
      <c r="L714">
        <f>VLOOKUP(VALUE(B714),Sheet2!E:E,1,0)</f>
        <v>32753</v>
      </c>
      <c r="O714" s="51" t="str">
        <f>"Thanh toán ngày "&amp;TEXT(_xlfn.XLOOKUP(L714,Sheet2!E:E,Sheet2!A:A),"dd/mm/yyyy")&amp;" - Tổng số tiền "&amp;TEXT(_xlfn.XLOOKUP(_xlfn.XLOOKUP(L714,Sheet2!E:E,Sheet2!B:B),Sheet2!M:M,Sheet2!O:O),"#.###")</f>
        <v>Thanh toán ngày 30/06/2025 - Tổng số tiền 13.114.236</v>
      </c>
    </row>
    <row r="715" spans="2:15" ht="26.3" x14ac:dyDescent="0.3">
      <c r="B715">
        <v>38830</v>
      </c>
      <c r="C715" s="25">
        <v>45832</v>
      </c>
      <c r="D715" s="5" t="s">
        <v>11</v>
      </c>
      <c r="F715" s="27">
        <v>619131</v>
      </c>
      <c r="G715" s="27">
        <v>49530</v>
      </c>
      <c r="H715" s="27">
        <v>668661</v>
      </c>
      <c r="I715" s="6" t="s">
        <v>3007</v>
      </c>
      <c r="J715" s="54"/>
      <c r="K715" s="58">
        <f t="shared" si="11"/>
        <v>45868</v>
      </c>
      <c r="L715">
        <f>VLOOKUP(VALUE(B715),Sheet2!E:E,1,0)</f>
        <v>38830</v>
      </c>
      <c r="O715" s="51" t="str">
        <f>"Thanh toán ngày "&amp;TEXT(_xlfn.XLOOKUP(L715,Sheet2!E:E,Sheet2!A:A),"dd/mm/yyyy")&amp;" - Tổng số tiền "&amp;TEXT(_xlfn.XLOOKUP(_xlfn.XLOOKUP(L715,Sheet2!E:E,Sheet2!B:B),Sheet2!M:M,Sheet2!O:O),"#.###")</f>
        <v>Thanh toán ngày 30/07/2025 - Tổng số tiền 15.004.353</v>
      </c>
    </row>
    <row r="716" spans="2:15" ht="26.3" x14ac:dyDescent="0.3">
      <c r="B716">
        <v>26758</v>
      </c>
      <c r="C716" s="25">
        <v>45775</v>
      </c>
      <c r="D716" s="5" t="s">
        <v>11</v>
      </c>
      <c r="F716" s="27">
        <v>1079514</v>
      </c>
      <c r="G716" s="27">
        <v>86361</v>
      </c>
      <c r="H716" s="27">
        <v>1165875</v>
      </c>
      <c r="I716" s="6" t="s">
        <v>3005</v>
      </c>
      <c r="J716" s="54"/>
      <c r="K716" s="58">
        <f t="shared" si="11"/>
        <v>45807</v>
      </c>
      <c r="L716">
        <f>VLOOKUP(VALUE(B716),Sheet2!E:E,1,0)</f>
        <v>26758</v>
      </c>
      <c r="O716" s="51" t="str">
        <f>"Thanh toán ngày "&amp;TEXT(_xlfn.XLOOKUP(L716,Sheet2!E:E,Sheet2!A:A),"dd/mm/yyyy")&amp;" - Tổng số tiền "&amp;TEXT(_xlfn.XLOOKUP(_xlfn.XLOOKUP(L716,Sheet2!E:E,Sheet2!B:B),Sheet2!M:M,Sheet2!O:O),"#.###")</f>
        <v>Thanh toán ngày 30/05/2025 - Tổng số tiền 20.237.658</v>
      </c>
    </row>
    <row r="717" spans="2:15" ht="26.3" x14ac:dyDescent="0.3">
      <c r="B717">
        <v>30823</v>
      </c>
      <c r="C717" s="25">
        <v>45793</v>
      </c>
      <c r="D717" s="5" t="s">
        <v>11</v>
      </c>
      <c r="F717" s="27">
        <v>877180</v>
      </c>
      <c r="G717" s="27">
        <v>70174</v>
      </c>
      <c r="H717" s="27">
        <v>947354</v>
      </c>
      <c r="I717" s="6" t="s">
        <v>3006</v>
      </c>
      <c r="J717" s="54"/>
      <c r="K717" s="58">
        <f t="shared" si="11"/>
        <v>45838</v>
      </c>
      <c r="L717">
        <f>VLOOKUP(VALUE(B717),Sheet2!E:E,1,0)</f>
        <v>30823</v>
      </c>
      <c r="O717" s="51" t="str">
        <f>"Thanh toán ngày "&amp;TEXT(_xlfn.XLOOKUP(L717,Sheet2!E:E,Sheet2!A:A),"dd/mm/yyyy")&amp;" - Tổng số tiền "&amp;TEXT(_xlfn.XLOOKUP(_xlfn.XLOOKUP(L717,Sheet2!E:E,Sheet2!B:B),Sheet2!M:M,Sheet2!O:O),"#.###")</f>
        <v>Thanh toán ngày 30/06/2025 - Tổng số tiền 13.114.236</v>
      </c>
    </row>
    <row r="718" spans="2:15" ht="26.3" x14ac:dyDescent="0.3">
      <c r="B718" t="s">
        <v>2982</v>
      </c>
      <c r="C718" s="25">
        <v>45896</v>
      </c>
      <c r="D718" s="5" t="s">
        <v>11</v>
      </c>
      <c r="E718" t="s">
        <v>152</v>
      </c>
      <c r="F718" s="27">
        <v>-330440</v>
      </c>
      <c r="G718" s="27">
        <v>-26435</v>
      </c>
      <c r="H718" s="27">
        <v>-356875</v>
      </c>
      <c r="I718" s="6"/>
      <c r="J718" s="54"/>
      <c r="K718" s="58" t="str">
        <f t="shared" si="11"/>
        <v/>
      </c>
      <c r="L718" t="e">
        <f>VLOOKUP(VALUE(B718),Sheet2!E:E,1,0)</f>
        <v>#N/A</v>
      </c>
      <c r="M718" s="35"/>
      <c r="N718" s="35"/>
      <c r="O718" s="51" t="e">
        <f>"Thanh toán ngày "&amp;TEXT(_xlfn.XLOOKUP(L718,Sheet2!E:E,Sheet2!A:A),"dd/mm/yyyy")&amp;" - Tổng số tiền "&amp;TEXT(_xlfn.XLOOKUP(_xlfn.XLOOKUP(L718,Sheet2!E:E,Sheet2!B:B),Sheet2!M:M,Sheet2!O:O),"#.###")</f>
        <v>#N/A</v>
      </c>
    </row>
    <row r="719" spans="2:15" ht="26.3" x14ac:dyDescent="0.3">
      <c r="B719" t="s">
        <v>2983</v>
      </c>
      <c r="C719" s="25">
        <v>45896</v>
      </c>
      <c r="D719" s="5" t="s">
        <v>11</v>
      </c>
      <c r="E719" t="s">
        <v>152</v>
      </c>
      <c r="F719" s="27">
        <v>-99952</v>
      </c>
      <c r="G719" s="27">
        <v>-7996</v>
      </c>
      <c r="H719" s="27">
        <v>-107948</v>
      </c>
      <c r="I719" s="6"/>
      <c r="J719" s="54"/>
      <c r="K719" s="58" t="str">
        <f t="shared" si="11"/>
        <v/>
      </c>
      <c r="L719" t="e">
        <f>VLOOKUP(VALUE(B719),Sheet2!E:E,1,0)</f>
        <v>#N/A</v>
      </c>
      <c r="M719" s="35"/>
      <c r="N719" s="35"/>
      <c r="O719" s="51" t="e">
        <f>"Thanh toán ngày "&amp;TEXT(_xlfn.XLOOKUP(L719,Sheet2!E:E,Sheet2!A:A),"dd/mm/yyyy")&amp;" - Tổng số tiền "&amp;TEXT(_xlfn.XLOOKUP(_xlfn.XLOOKUP(L719,Sheet2!E:E,Sheet2!B:B),Sheet2!M:M,Sheet2!O:O),"#.###")</f>
        <v>#N/A</v>
      </c>
    </row>
    <row r="720" spans="2:15" ht="26.3" x14ac:dyDescent="0.3">
      <c r="B720" t="s">
        <v>2981</v>
      </c>
      <c r="C720" s="25">
        <v>45895</v>
      </c>
      <c r="D720" s="5" t="s">
        <v>11</v>
      </c>
      <c r="E720" t="s">
        <v>152</v>
      </c>
      <c r="F720" s="27">
        <v>-341148</v>
      </c>
      <c r="G720" s="27">
        <v>-27292</v>
      </c>
      <c r="H720" s="27">
        <v>-368440</v>
      </c>
      <c r="I720" s="6"/>
      <c r="J720" s="54"/>
      <c r="K720" s="58" t="str">
        <f t="shared" si="11"/>
        <v/>
      </c>
      <c r="L720">
        <f>VLOOKUP(VALUE(B720),Sheet2!E:E,1,0)</f>
        <v>32</v>
      </c>
      <c r="M720" s="35"/>
      <c r="N720" s="35"/>
      <c r="O720" s="51" t="str">
        <f>"Thanh toán ngày "&amp;TEXT(_xlfn.XLOOKUP(L720,Sheet2!E:E,Sheet2!A:A),"dd/mm/yyyy")&amp;" - Tổng số tiền "&amp;TEXT(_xlfn.XLOOKUP(_xlfn.XLOOKUP(L720,Sheet2!E:E,Sheet2!B:B),Sheet2!M:M,Sheet2!O:O),"#.###")</f>
        <v>Thanh toán ngày 15/11/2022 - Tổng số tiền 142.121.822</v>
      </c>
    </row>
    <row r="721" spans="2:15" ht="26.3" x14ac:dyDescent="0.3">
      <c r="B721" t="s">
        <v>2920</v>
      </c>
      <c r="C721" s="25">
        <v>45895</v>
      </c>
      <c r="D721" s="5" t="s">
        <v>11</v>
      </c>
      <c r="E721" t="s">
        <v>152</v>
      </c>
      <c r="F721" s="27">
        <v>-359838</v>
      </c>
      <c r="G721" s="27">
        <v>-28787</v>
      </c>
      <c r="H721" s="27">
        <v>-388625</v>
      </c>
      <c r="I721" s="6"/>
      <c r="J721" s="54"/>
      <c r="K721" s="58" t="str">
        <f t="shared" si="11"/>
        <v/>
      </c>
      <c r="L721" t="e">
        <f>VLOOKUP(VALUE(B721),Sheet2!E:E,1,0)</f>
        <v>#N/A</v>
      </c>
      <c r="M721" s="35"/>
      <c r="N721" s="35"/>
      <c r="O721" s="51" t="e">
        <f>"Thanh toán ngày "&amp;TEXT(_xlfn.XLOOKUP(L721,Sheet2!E:E,Sheet2!A:A),"dd/mm/yyyy")&amp;" - Tổng số tiền "&amp;TEXT(_xlfn.XLOOKUP(_xlfn.XLOOKUP(L721,Sheet2!E:E,Sheet2!B:B),Sheet2!M:M,Sheet2!O:O),"#.###")</f>
        <v>#N/A</v>
      </c>
    </row>
    <row r="722" spans="2:15" ht="26.3" x14ac:dyDescent="0.3">
      <c r="B722" t="s">
        <v>405</v>
      </c>
      <c r="C722" s="25">
        <v>45895</v>
      </c>
      <c r="D722" s="5" t="s">
        <v>11</v>
      </c>
      <c r="E722" t="s">
        <v>152</v>
      </c>
      <c r="F722" s="27">
        <v>-1475449</v>
      </c>
      <c r="G722" s="27">
        <v>-118036</v>
      </c>
      <c r="H722" s="27">
        <v>-1593485</v>
      </c>
      <c r="I722" s="6"/>
      <c r="J722" s="54"/>
      <c r="K722" s="58" t="str">
        <f t="shared" si="11"/>
        <v/>
      </c>
      <c r="L722">
        <f>VLOOKUP(VALUE(B722),Sheet2!E:E,1,0)</f>
        <v>30</v>
      </c>
      <c r="M722" s="35"/>
      <c r="N722" s="35"/>
      <c r="O722" s="51" t="str">
        <f>"Thanh toán ngày "&amp;TEXT(_xlfn.XLOOKUP(L722,Sheet2!E:E,Sheet2!A:A),"dd/mm/yyyy")&amp;" - Tổng số tiền "&amp;TEXT(_xlfn.XLOOKUP(_xlfn.XLOOKUP(L722,Sheet2!E:E,Sheet2!B:B),Sheet2!M:M,Sheet2!O:O),"#.###")</f>
        <v>Thanh toán ngày 29/02/2024 - Tổng số tiền 23.681.313</v>
      </c>
    </row>
    <row r="723" spans="2:15" ht="26.3" x14ac:dyDescent="0.3">
      <c r="B723" t="s">
        <v>2980</v>
      </c>
      <c r="C723" s="25">
        <v>45894</v>
      </c>
      <c r="D723" s="5" t="s">
        <v>11</v>
      </c>
      <c r="E723" t="s">
        <v>152</v>
      </c>
      <c r="F723" s="27">
        <v>-328207</v>
      </c>
      <c r="G723" s="27">
        <v>-26257</v>
      </c>
      <c r="H723" s="27">
        <v>-354464</v>
      </c>
      <c r="I723" s="6"/>
      <c r="J723" s="54"/>
      <c r="K723" s="58" t="str">
        <f t="shared" si="11"/>
        <v/>
      </c>
      <c r="L723" t="e">
        <f>VLOOKUP(VALUE(B723),Sheet2!E:E,1,0)</f>
        <v>#N/A</v>
      </c>
      <c r="M723" s="35"/>
      <c r="N723" s="35"/>
      <c r="O723" s="51" t="e">
        <f>"Thanh toán ngày "&amp;TEXT(_xlfn.XLOOKUP(L723,Sheet2!E:E,Sheet2!A:A),"dd/mm/yyyy")&amp;" - Tổng số tiền "&amp;TEXT(_xlfn.XLOOKUP(_xlfn.XLOOKUP(L723,Sheet2!E:E,Sheet2!B:B),Sheet2!M:M,Sheet2!O:O),"#.###")</f>
        <v>#N/A</v>
      </c>
    </row>
    <row r="724" spans="2:15" ht="26.3" x14ac:dyDescent="0.3">
      <c r="B724" t="s">
        <v>2977</v>
      </c>
      <c r="C724" s="25">
        <v>45890</v>
      </c>
      <c r="D724" s="5" t="s">
        <v>11</v>
      </c>
      <c r="E724" t="s">
        <v>152</v>
      </c>
      <c r="F724" s="27">
        <v>-599712</v>
      </c>
      <c r="G724" s="27">
        <v>-47977</v>
      </c>
      <c r="H724" s="27">
        <v>-647689</v>
      </c>
      <c r="I724" s="6"/>
      <c r="J724" s="54"/>
      <c r="K724" s="58" t="str">
        <f t="shared" si="11"/>
        <v/>
      </c>
      <c r="L724" t="e">
        <f>VLOOKUP(VALUE(B724),Sheet2!E:E,1,0)</f>
        <v>#N/A</v>
      </c>
      <c r="M724" s="35"/>
      <c r="N724" s="35"/>
      <c r="O724" s="51" t="e">
        <f>"Thanh toán ngày "&amp;TEXT(_xlfn.XLOOKUP(L724,Sheet2!E:E,Sheet2!A:A),"dd/mm/yyyy")&amp;" - Tổng số tiền "&amp;TEXT(_xlfn.XLOOKUP(_xlfn.XLOOKUP(L724,Sheet2!E:E,Sheet2!B:B),Sheet2!M:M,Sheet2!O:O),"#.###")</f>
        <v>#N/A</v>
      </c>
    </row>
    <row r="725" spans="2:15" ht="26.3" x14ac:dyDescent="0.3">
      <c r="B725" t="s">
        <v>2928</v>
      </c>
      <c r="C725" s="25">
        <v>45887</v>
      </c>
      <c r="D725" s="5" t="s">
        <v>11</v>
      </c>
      <c r="E725" t="s">
        <v>152</v>
      </c>
      <c r="F725" s="27">
        <v>-330440</v>
      </c>
      <c r="G725" s="27">
        <v>-26435</v>
      </c>
      <c r="H725" s="27">
        <v>-356875</v>
      </c>
      <c r="I725" s="6"/>
      <c r="J725" s="54"/>
      <c r="K725" s="58" t="str">
        <f t="shared" si="11"/>
        <v/>
      </c>
      <c r="L725" t="e">
        <f>VLOOKUP(VALUE(B725),Sheet2!E:E,1,0)</f>
        <v>#N/A</v>
      </c>
      <c r="M725" s="35"/>
      <c r="N725" s="35"/>
      <c r="O725" s="51" t="e">
        <f>"Thanh toán ngày "&amp;TEXT(_xlfn.XLOOKUP(L725,Sheet2!E:E,Sheet2!A:A),"dd/mm/yyyy")&amp;" - Tổng số tiền "&amp;TEXT(_xlfn.XLOOKUP(_xlfn.XLOOKUP(L725,Sheet2!E:E,Sheet2!B:B),Sheet2!M:M,Sheet2!O:O),"#.###")</f>
        <v>#N/A</v>
      </c>
    </row>
    <row r="726" spans="2:15" ht="26.3" x14ac:dyDescent="0.3">
      <c r="B726" t="s">
        <v>2979</v>
      </c>
      <c r="C726" s="25">
        <v>45882</v>
      </c>
      <c r="D726" s="5" t="s">
        <v>11</v>
      </c>
      <c r="E726" t="s">
        <v>152</v>
      </c>
      <c r="F726" s="27">
        <v>-132176</v>
      </c>
      <c r="G726" s="27">
        <v>-10574</v>
      </c>
      <c r="H726" s="27">
        <v>-142750</v>
      </c>
      <c r="I726" s="6"/>
      <c r="J726" s="54"/>
      <c r="K726" s="58" t="str">
        <f t="shared" si="11"/>
        <v/>
      </c>
      <c r="L726" t="e">
        <f>VLOOKUP(VALUE(B726),Sheet2!E:E,1,0)</f>
        <v>#N/A</v>
      </c>
      <c r="M726" s="35"/>
      <c r="N726" s="35"/>
      <c r="O726" s="51" t="e">
        <f>"Thanh toán ngày "&amp;TEXT(_xlfn.XLOOKUP(L726,Sheet2!E:E,Sheet2!A:A),"dd/mm/yyyy")&amp;" - Tổng số tiền "&amp;TEXT(_xlfn.XLOOKUP(_xlfn.XLOOKUP(L726,Sheet2!E:E,Sheet2!B:B),Sheet2!M:M,Sheet2!O:O),"#.###")</f>
        <v>#N/A</v>
      </c>
    </row>
    <row r="727" spans="2:15" ht="26.3" x14ac:dyDescent="0.3">
      <c r="B727" t="s">
        <v>2927</v>
      </c>
      <c r="C727" s="25">
        <v>45881</v>
      </c>
      <c r="D727" s="5" t="s">
        <v>11</v>
      </c>
      <c r="E727" t="s">
        <v>152</v>
      </c>
      <c r="F727" s="27">
        <v>-132176</v>
      </c>
      <c r="G727" s="27">
        <v>-10574</v>
      </c>
      <c r="H727" s="27">
        <v>-142750</v>
      </c>
      <c r="I727" s="6"/>
      <c r="J727" s="54"/>
      <c r="K727" s="58" t="str">
        <f t="shared" si="11"/>
        <v/>
      </c>
      <c r="L727" t="e">
        <f>VLOOKUP(VALUE(B727),Sheet2!E:E,1,0)</f>
        <v>#N/A</v>
      </c>
      <c r="M727" s="35"/>
      <c r="N727" s="35"/>
      <c r="O727" s="51" t="e">
        <f>"Thanh toán ngày "&amp;TEXT(_xlfn.XLOOKUP(L727,Sheet2!E:E,Sheet2!A:A),"dd/mm/yyyy")&amp;" - Tổng số tiền "&amp;TEXT(_xlfn.XLOOKUP(_xlfn.XLOOKUP(L727,Sheet2!E:E,Sheet2!B:B),Sheet2!M:M,Sheet2!O:O),"#.###")</f>
        <v>#N/A</v>
      </c>
    </row>
    <row r="728" spans="2:15" ht="26.3" x14ac:dyDescent="0.3">
      <c r="B728" t="s">
        <v>405</v>
      </c>
      <c r="C728" s="25">
        <v>45868</v>
      </c>
      <c r="D728" s="5" t="s">
        <v>11</v>
      </c>
      <c r="E728" t="s">
        <v>152</v>
      </c>
      <c r="F728" s="27">
        <v>-532713</v>
      </c>
      <c r="G728" s="27">
        <v>-42617</v>
      </c>
      <c r="H728" s="27">
        <v>-575330</v>
      </c>
      <c r="I728" s="6"/>
      <c r="J728" s="54"/>
      <c r="K728" s="58" t="str">
        <f t="shared" si="11"/>
        <v/>
      </c>
      <c r="L728">
        <f>VLOOKUP(VALUE(B728),Sheet2!E:E,1,0)</f>
        <v>30</v>
      </c>
      <c r="M728" s="35"/>
      <c r="N728" s="35"/>
      <c r="O728" s="51" t="str">
        <f>"Thanh toán ngày "&amp;TEXT(_xlfn.XLOOKUP(L728,Sheet2!E:E,Sheet2!A:A),"dd/mm/yyyy")&amp;" - Tổng số tiền "&amp;TEXT(_xlfn.XLOOKUP(_xlfn.XLOOKUP(L728,Sheet2!E:E,Sheet2!B:B),Sheet2!M:M,Sheet2!O:O),"#.###")</f>
        <v>Thanh toán ngày 29/02/2024 - Tổng số tiền 23.681.313</v>
      </c>
    </row>
    <row r="729" spans="2:15" ht="26.3" x14ac:dyDescent="0.3">
      <c r="B729" t="s">
        <v>2978</v>
      </c>
      <c r="C729" s="25">
        <v>45863</v>
      </c>
      <c r="D729" s="5" t="s">
        <v>11</v>
      </c>
      <c r="E729" t="s">
        <v>2988</v>
      </c>
      <c r="F729" s="27">
        <v>-311510</v>
      </c>
      <c r="G729" s="27">
        <v>-24921</v>
      </c>
      <c r="H729" s="27">
        <v>-336431</v>
      </c>
      <c r="I729" s="6"/>
      <c r="J729" s="54"/>
      <c r="K729" s="58" t="str">
        <f t="shared" si="11"/>
        <v/>
      </c>
      <c r="L729" t="e">
        <f>VLOOKUP(VALUE(B729),Sheet2!E:E,1,0)</f>
        <v>#N/A</v>
      </c>
      <c r="M729" s="35"/>
      <c r="N729" s="35"/>
      <c r="O729" s="51" t="e">
        <f>"Thanh toán ngày "&amp;TEXT(_xlfn.XLOOKUP(L729,Sheet2!E:E,Sheet2!A:A),"dd/mm/yyyy")&amp;" - Tổng số tiền "&amp;TEXT(_xlfn.XLOOKUP(_xlfn.XLOOKUP(L729,Sheet2!E:E,Sheet2!B:B),Sheet2!M:M,Sheet2!O:O),"#.###")</f>
        <v>#N/A</v>
      </c>
    </row>
    <row r="730" spans="2:15" ht="26.3" x14ac:dyDescent="0.3">
      <c r="B730" t="s">
        <v>2929</v>
      </c>
      <c r="C730" s="25">
        <v>45863</v>
      </c>
      <c r="D730" s="5" t="s">
        <v>11</v>
      </c>
      <c r="E730" t="s">
        <v>2989</v>
      </c>
      <c r="F730" s="27">
        <v>-445702</v>
      </c>
      <c r="G730" s="27">
        <v>-35656</v>
      </c>
      <c r="H730" s="27">
        <v>-481358</v>
      </c>
      <c r="I730" s="6"/>
      <c r="J730" s="54"/>
      <c r="K730" s="58" t="str">
        <f t="shared" si="11"/>
        <v/>
      </c>
      <c r="L730" t="e">
        <f>VLOOKUP(VALUE(B730),Sheet2!E:E,1,0)</f>
        <v>#N/A</v>
      </c>
      <c r="M730" s="35"/>
      <c r="N730" s="35"/>
      <c r="O730" s="51" t="e">
        <f>"Thanh toán ngày "&amp;TEXT(_xlfn.XLOOKUP(L730,Sheet2!E:E,Sheet2!A:A),"dd/mm/yyyy")&amp;" - Tổng số tiền "&amp;TEXT(_xlfn.XLOOKUP(_xlfn.XLOOKUP(L730,Sheet2!E:E,Sheet2!B:B),Sheet2!M:M,Sheet2!O:O),"#.###")</f>
        <v>#N/A</v>
      </c>
    </row>
    <row r="731" spans="2:15" ht="26.3" x14ac:dyDescent="0.3">
      <c r="B731" t="s">
        <v>2977</v>
      </c>
      <c r="C731" s="25">
        <v>45808</v>
      </c>
      <c r="D731" s="5" t="s">
        <v>11</v>
      </c>
      <c r="E731" t="s">
        <v>1647</v>
      </c>
      <c r="F731" s="27">
        <v>-638550</v>
      </c>
      <c r="G731" s="27">
        <v>-51084</v>
      </c>
      <c r="H731" s="27">
        <v>-689634</v>
      </c>
      <c r="I731" s="6" t="s">
        <v>3002</v>
      </c>
      <c r="J731" s="54"/>
      <c r="K731" s="58">
        <f t="shared" si="11"/>
        <v>45716</v>
      </c>
      <c r="L731" t="e">
        <f>VLOOKUP(VALUE(B731),Sheet2!E:E,1,0)</f>
        <v>#N/A</v>
      </c>
      <c r="M731" s="35"/>
      <c r="N731" s="35"/>
      <c r="O731" s="51" t="e">
        <f>"Thanh toán ngày "&amp;TEXT(_xlfn.XLOOKUP(L731,Sheet2!E:E,Sheet2!A:A),"dd/mm/yyyy")&amp;" - Tổng số tiền "&amp;TEXT(_xlfn.XLOOKUP(_xlfn.XLOOKUP(L731,Sheet2!E:E,Sheet2!B:B),Sheet2!M:M,Sheet2!O:O),"#.###")</f>
        <v>#N/A</v>
      </c>
    </row>
    <row r="732" spans="2:15" ht="26.3" x14ac:dyDescent="0.3">
      <c r="B732" t="s">
        <v>2976</v>
      </c>
      <c r="C732" s="25">
        <v>45769</v>
      </c>
      <c r="D732" s="5" t="s">
        <v>11</v>
      </c>
      <c r="E732" t="s">
        <v>1611</v>
      </c>
      <c r="F732" s="27">
        <v>-1559316</v>
      </c>
      <c r="G732" s="27">
        <v>-124745</v>
      </c>
      <c r="H732" s="27">
        <v>-1684061</v>
      </c>
      <c r="I732" s="6" t="s">
        <v>3005</v>
      </c>
      <c r="J732" s="54"/>
      <c r="K732" s="58">
        <f t="shared" si="11"/>
        <v>45807</v>
      </c>
      <c r="L732" t="e">
        <f>VLOOKUP(VALUE(B732),Sheet2!E:E,1,0)</f>
        <v>#N/A</v>
      </c>
      <c r="M732" s="35"/>
      <c r="N732" s="35"/>
      <c r="O732" s="51" t="e">
        <f>"Thanh toán ngày "&amp;TEXT(_xlfn.XLOOKUP(L732,Sheet2!E:E,Sheet2!A:A),"dd/mm/yyyy")&amp;" - Tổng số tiền "&amp;TEXT(_xlfn.XLOOKUP(_xlfn.XLOOKUP(L732,Sheet2!E:E,Sheet2!B:B),Sheet2!M:M,Sheet2!O:O),"#.###")</f>
        <v>#N/A</v>
      </c>
    </row>
    <row r="733" spans="2:15" ht="26.3" x14ac:dyDescent="0.3">
      <c r="B733" t="s">
        <v>1559</v>
      </c>
      <c r="C733" s="25">
        <v>45716</v>
      </c>
      <c r="D733" s="5" t="s">
        <v>11</v>
      </c>
      <c r="E733" t="s">
        <v>1526</v>
      </c>
      <c r="H733" s="27">
        <v>-10822107</v>
      </c>
      <c r="I733" s="6" t="s">
        <v>3002</v>
      </c>
      <c r="J733" s="54"/>
      <c r="K733" s="58">
        <f t="shared" si="11"/>
        <v>45716</v>
      </c>
      <c r="L733" t="e">
        <f>VLOOKUP(VALUE(B733),Sheet2!E:E,1,0)</f>
        <v>#VALUE!</v>
      </c>
    </row>
  </sheetData>
  <autoFilter ref="A1:N733" xr:uid="{602BC131-213F-4173-B57B-514D51422E23}">
    <filterColumn colId="2">
      <filters>
        <dateGroupItem year="2025" dateTimeGrouping="year"/>
      </filters>
    </filterColumn>
  </autoFilter>
  <conditionalFormatting sqref="B59">
    <cfRule type="duplicateValues" dxfId="0" priority="1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1E517-C8F3-4188-9694-4E2C6268191D}">
  <dimension ref="A1:O1294"/>
  <sheetViews>
    <sheetView topLeftCell="A4" workbookViewId="0">
      <selection activeCell="I1" sqref="I1:I1048576"/>
    </sheetView>
  </sheetViews>
  <sheetFormatPr defaultRowHeight="15.05" x14ac:dyDescent="0.3"/>
  <cols>
    <col min="1" max="1" width="17.88671875" bestFit="1" customWidth="1"/>
    <col min="2" max="2" width="21.33203125" bestFit="1" customWidth="1"/>
    <col min="3" max="3" width="21.33203125" style="27" bestFit="1" customWidth="1"/>
    <col min="4" max="4" width="16.33203125" style="27" bestFit="1" customWidth="1"/>
    <col min="6" max="6" width="13.33203125" bestFit="1" customWidth="1"/>
    <col min="7" max="7" width="12.33203125" bestFit="1" customWidth="1"/>
    <col min="12" max="12" width="10.44140625" bestFit="1" customWidth="1"/>
    <col min="13" max="13" width="15.5546875" bestFit="1" customWidth="1"/>
    <col min="14" max="14" width="13.44140625" bestFit="1" customWidth="1"/>
    <col min="15" max="15" width="12.5546875" bestFit="1" customWidth="1"/>
  </cols>
  <sheetData>
    <row r="1" spans="1:15" x14ac:dyDescent="0.3">
      <c r="A1" s="48" t="s">
        <v>625</v>
      </c>
      <c r="B1" s="48" t="s">
        <v>629</v>
      </c>
      <c r="C1" s="48" t="s">
        <v>627</v>
      </c>
      <c r="D1" s="35" t="s">
        <v>2908</v>
      </c>
      <c r="K1">
        <f>COUNTIFS($L$1:$L$51,L1)</f>
        <v>1</v>
      </c>
      <c r="L1" s="42">
        <v>44929</v>
      </c>
      <c r="M1" s="41" t="s">
        <v>639</v>
      </c>
      <c r="N1" s="47">
        <f>SUMIFS(Sheet5!H:H,Sheet5!G:G,M1,Sheet5!C:C,L1)</f>
        <v>-32303564</v>
      </c>
      <c r="O1" s="35">
        <v>32303564</v>
      </c>
    </row>
    <row r="2" spans="1:15" x14ac:dyDescent="0.3">
      <c r="A2" s="25">
        <v>44656</v>
      </c>
      <c r="B2" t="s">
        <v>1719</v>
      </c>
      <c r="C2" t="s">
        <v>1728</v>
      </c>
      <c r="D2" s="35">
        <v>-2305006</v>
      </c>
      <c r="E2">
        <f>VALUE(C2)</f>
        <v>48083</v>
      </c>
      <c r="F2" s="27">
        <f>SUMIFS(Sheet1!H:H,Sheet1!B:B,C2)</f>
        <v>0</v>
      </c>
      <c r="G2" s="35">
        <f>D2+F2</f>
        <v>-2305006</v>
      </c>
      <c r="K2">
        <f t="shared" ref="K2:K51" si="0">COUNTIFS($L$1:$L$51,L2)</f>
        <v>1</v>
      </c>
      <c r="L2" s="42">
        <v>44974</v>
      </c>
      <c r="M2" s="41" t="s">
        <v>674</v>
      </c>
      <c r="N2" s="47">
        <f>SUMIFS(Sheet5!H:H,Sheet5!G:G,M2,Sheet5!C:C,L2)</f>
        <v>-40072914</v>
      </c>
      <c r="O2" s="35">
        <v>40072914</v>
      </c>
    </row>
    <row r="3" spans="1:15" x14ac:dyDescent="0.3">
      <c r="A3" s="25">
        <v>44656</v>
      </c>
      <c r="B3" t="s">
        <v>1719</v>
      </c>
      <c r="C3" t="s">
        <v>1724</v>
      </c>
      <c r="D3" s="35">
        <v>-1277364</v>
      </c>
      <c r="E3">
        <f t="shared" ref="E3:E40" si="1">VALUE(C3)</f>
        <v>48098</v>
      </c>
      <c r="F3" s="27">
        <f>SUMIFS(Sheet1!H:H,Sheet1!B:B,C3)</f>
        <v>0</v>
      </c>
      <c r="G3" s="35">
        <f t="shared" ref="G3:G40" si="2">D3+F3</f>
        <v>-1277364</v>
      </c>
      <c r="K3">
        <f t="shared" si="0"/>
        <v>1</v>
      </c>
      <c r="L3" s="42">
        <v>45000</v>
      </c>
      <c r="M3" s="41" t="s">
        <v>717</v>
      </c>
      <c r="N3" s="47">
        <f>SUMIFS(Sheet5!H:H,Sheet5!G:G,M3,Sheet5!C:C,L3)</f>
        <v>-31276178</v>
      </c>
      <c r="O3" s="35">
        <v>31276178</v>
      </c>
    </row>
    <row r="4" spans="1:15" x14ac:dyDescent="0.3">
      <c r="A4" s="25">
        <v>44656</v>
      </c>
      <c r="B4" t="s">
        <v>1719</v>
      </c>
      <c r="C4" t="s">
        <v>1726</v>
      </c>
      <c r="D4" s="35">
        <v>-1200606</v>
      </c>
      <c r="E4">
        <f t="shared" si="1"/>
        <v>48107</v>
      </c>
      <c r="F4" s="27">
        <f>SUMIFS(Sheet1!H:H,Sheet1!B:B,C4)</f>
        <v>0</v>
      </c>
      <c r="G4" s="35">
        <f t="shared" si="2"/>
        <v>-1200606</v>
      </c>
      <c r="K4">
        <f t="shared" si="0"/>
        <v>1</v>
      </c>
      <c r="L4" s="42">
        <v>45072</v>
      </c>
      <c r="M4" s="41" t="s">
        <v>748</v>
      </c>
      <c r="N4" s="47">
        <f>SUMIFS(Sheet5!H:H,Sheet5!G:G,M4,Sheet5!C:C,L4)</f>
        <v>-15209737</v>
      </c>
      <c r="O4" s="35">
        <v>15209737</v>
      </c>
    </row>
    <row r="5" spans="1:15" x14ac:dyDescent="0.3">
      <c r="A5" s="25">
        <v>44656</v>
      </c>
      <c r="B5" t="s">
        <v>1719</v>
      </c>
      <c r="C5" t="s">
        <v>1717</v>
      </c>
      <c r="D5" s="35">
        <v>-1387047</v>
      </c>
      <c r="E5">
        <f t="shared" si="1"/>
        <v>48110</v>
      </c>
      <c r="F5" s="27">
        <f>SUMIFS(Sheet1!H:H,Sheet1!B:B,C5)</f>
        <v>0</v>
      </c>
      <c r="G5" s="35">
        <f t="shared" si="2"/>
        <v>-1387047</v>
      </c>
      <c r="K5">
        <f t="shared" si="0"/>
        <v>1</v>
      </c>
      <c r="L5" s="42">
        <v>45133</v>
      </c>
      <c r="M5" s="41" t="s">
        <v>794</v>
      </c>
      <c r="N5" s="47">
        <f>SUMIFS(Sheet5!H:H,Sheet5!G:G,M5,Sheet5!C:C,L5)</f>
        <v>-50264723</v>
      </c>
      <c r="O5" s="35">
        <v>50264723</v>
      </c>
    </row>
    <row r="6" spans="1:15" x14ac:dyDescent="0.3">
      <c r="A6" s="25">
        <v>44656</v>
      </c>
      <c r="B6" t="s">
        <v>1719</v>
      </c>
      <c r="C6" t="s">
        <v>1770</v>
      </c>
      <c r="D6" s="35">
        <v>-1924769</v>
      </c>
      <c r="E6">
        <f t="shared" si="1"/>
        <v>48196</v>
      </c>
      <c r="F6" s="27">
        <f>SUMIFS(Sheet1!H:H,Sheet1!B:B,C6)</f>
        <v>0</v>
      </c>
      <c r="G6" s="35">
        <f t="shared" si="2"/>
        <v>-1924769</v>
      </c>
      <c r="K6">
        <f t="shared" si="0"/>
        <v>1</v>
      </c>
      <c r="L6" s="42">
        <v>45184</v>
      </c>
      <c r="M6" s="41" t="s">
        <v>831</v>
      </c>
      <c r="N6" s="47">
        <f>SUMIFS(Sheet5!H:H,Sheet5!G:G,M6,Sheet5!C:C,L6)</f>
        <v>-9684548</v>
      </c>
      <c r="O6" s="35">
        <v>9684548</v>
      </c>
    </row>
    <row r="7" spans="1:15" x14ac:dyDescent="0.3">
      <c r="A7" s="25">
        <v>44656</v>
      </c>
      <c r="B7" t="s">
        <v>1719</v>
      </c>
      <c r="C7" t="s">
        <v>1720</v>
      </c>
      <c r="D7" s="35">
        <v>-1213859</v>
      </c>
      <c r="E7">
        <f t="shared" si="1"/>
        <v>48294</v>
      </c>
      <c r="F7" s="27">
        <f>SUMIFS(Sheet1!H:H,Sheet1!B:B,C7)</f>
        <v>0</v>
      </c>
      <c r="G7" s="35">
        <f t="shared" si="2"/>
        <v>-1213859</v>
      </c>
      <c r="K7">
        <f t="shared" si="0"/>
        <v>1</v>
      </c>
      <c r="L7" s="42">
        <v>45190</v>
      </c>
      <c r="M7" s="41" t="s">
        <v>848</v>
      </c>
      <c r="N7" s="47">
        <f>SUMIFS(Sheet5!H:H,Sheet5!G:G,M7,Sheet5!C:C,L7)</f>
        <v>-18042178</v>
      </c>
      <c r="O7" s="35">
        <v>18042178</v>
      </c>
    </row>
    <row r="8" spans="1:15" x14ac:dyDescent="0.3">
      <c r="A8" s="25">
        <v>44656</v>
      </c>
      <c r="B8" t="s">
        <v>1719</v>
      </c>
      <c r="C8" t="s">
        <v>1772</v>
      </c>
      <c r="D8" s="35">
        <v>-1453936</v>
      </c>
      <c r="E8">
        <f t="shared" si="1"/>
        <v>48385</v>
      </c>
      <c r="F8" s="27">
        <f>SUMIFS(Sheet1!H:H,Sheet1!B:B,C8)</f>
        <v>0</v>
      </c>
      <c r="G8" s="35">
        <f t="shared" si="2"/>
        <v>-1453936</v>
      </c>
      <c r="K8">
        <f t="shared" si="0"/>
        <v>1</v>
      </c>
      <c r="L8" s="42">
        <v>45294</v>
      </c>
      <c r="M8" s="41" t="s">
        <v>873</v>
      </c>
      <c r="N8" s="47">
        <f>SUMIFS(Sheet5!H:H,Sheet5!G:G,M8,Sheet5!C:C,L8)</f>
        <v>-26953671</v>
      </c>
      <c r="O8" s="35">
        <v>26953671</v>
      </c>
    </row>
    <row r="9" spans="1:15" x14ac:dyDescent="0.3">
      <c r="A9" s="25">
        <v>44656</v>
      </c>
      <c r="B9" t="s">
        <v>1719</v>
      </c>
      <c r="C9" t="s">
        <v>1732</v>
      </c>
      <c r="D9" s="35">
        <v>-1139837</v>
      </c>
      <c r="E9">
        <f t="shared" si="1"/>
        <v>48397</v>
      </c>
      <c r="F9" s="27">
        <f>SUMIFS(Sheet1!H:H,Sheet1!B:B,C9)</f>
        <v>0</v>
      </c>
      <c r="G9" s="35">
        <f t="shared" si="2"/>
        <v>-1139837</v>
      </c>
      <c r="K9">
        <f t="shared" si="0"/>
        <v>2</v>
      </c>
      <c r="L9" s="42">
        <v>45303</v>
      </c>
      <c r="M9" s="41" t="s">
        <v>873</v>
      </c>
      <c r="N9" s="47">
        <f>SUMIFS(Sheet5!H:H,Sheet5!G:G,M9,Sheet5!C:C,L9)</f>
        <v>-1251667</v>
      </c>
      <c r="O9" s="35">
        <v>1251667</v>
      </c>
    </row>
    <row r="10" spans="1:15" x14ac:dyDescent="0.3">
      <c r="A10" s="25">
        <v>44656</v>
      </c>
      <c r="B10" t="s">
        <v>1719</v>
      </c>
      <c r="C10" t="s">
        <v>1722</v>
      </c>
      <c r="D10" s="35">
        <v>-1925429</v>
      </c>
      <c r="E10">
        <f t="shared" si="1"/>
        <v>48516</v>
      </c>
      <c r="F10" s="27">
        <f>SUMIFS(Sheet1!H:H,Sheet1!B:B,C10)</f>
        <v>0</v>
      </c>
      <c r="G10" s="35">
        <f t="shared" si="2"/>
        <v>-1925429</v>
      </c>
      <c r="K10">
        <f t="shared" si="0"/>
        <v>2</v>
      </c>
      <c r="L10" s="42">
        <v>45303</v>
      </c>
      <c r="M10" s="41" t="s">
        <v>897</v>
      </c>
      <c r="N10" s="47">
        <f>SUMIFS(Sheet5!H:H,Sheet5!G:G,M10,Sheet5!C:C,L10)</f>
        <v>-29546276</v>
      </c>
      <c r="O10" s="35">
        <v>29546276</v>
      </c>
    </row>
    <row r="11" spans="1:15" x14ac:dyDescent="0.3">
      <c r="A11" s="25">
        <v>44656</v>
      </c>
      <c r="B11" t="s">
        <v>1719</v>
      </c>
      <c r="C11" t="s">
        <v>1734</v>
      </c>
      <c r="D11" s="35">
        <v>-1176252</v>
      </c>
      <c r="E11">
        <f t="shared" si="1"/>
        <v>48517</v>
      </c>
      <c r="F11" s="27">
        <f>SUMIFS(Sheet1!H:H,Sheet1!B:B,C11)</f>
        <v>0</v>
      </c>
      <c r="G11" s="35">
        <f t="shared" si="2"/>
        <v>-1176252</v>
      </c>
      <c r="K11">
        <f t="shared" si="0"/>
        <v>2</v>
      </c>
      <c r="L11" s="42">
        <v>45308</v>
      </c>
      <c r="M11" s="41" t="s">
        <v>897</v>
      </c>
      <c r="N11" s="47">
        <f>SUMIFS(Sheet5!H:H,Sheet5!G:G,M11,Sheet5!C:C,L11)</f>
        <v>-472399</v>
      </c>
      <c r="O11" s="35">
        <v>472399</v>
      </c>
    </row>
    <row r="12" spans="1:15" x14ac:dyDescent="0.3">
      <c r="A12" s="25">
        <v>44656</v>
      </c>
      <c r="B12" t="s">
        <v>1719</v>
      </c>
      <c r="C12" t="s">
        <v>1730</v>
      </c>
      <c r="D12" s="35">
        <v>-611886</v>
      </c>
      <c r="E12">
        <f t="shared" si="1"/>
        <v>48522</v>
      </c>
      <c r="F12" s="27">
        <f>SUMIFS(Sheet1!H:H,Sheet1!B:B,C12)</f>
        <v>0</v>
      </c>
      <c r="G12" s="35">
        <f t="shared" si="2"/>
        <v>-611886</v>
      </c>
      <c r="K12">
        <f t="shared" si="0"/>
        <v>2</v>
      </c>
      <c r="L12" s="42">
        <v>45315</v>
      </c>
      <c r="M12" s="41" t="s">
        <v>922</v>
      </c>
      <c r="N12" s="47">
        <f>SUMIFS(Sheet5!H:H,Sheet5!G:G,M12,Sheet5!C:C,L12)</f>
        <v>-468830</v>
      </c>
      <c r="O12" s="35">
        <v>468830</v>
      </c>
    </row>
    <row r="13" spans="1:15" x14ac:dyDescent="0.3">
      <c r="A13" s="25">
        <v>44656</v>
      </c>
      <c r="B13" t="s">
        <v>1719</v>
      </c>
      <c r="C13" t="s">
        <v>1746</v>
      </c>
      <c r="D13" s="35">
        <v>-1090452</v>
      </c>
      <c r="E13">
        <f t="shared" si="1"/>
        <v>48667</v>
      </c>
      <c r="F13" s="27">
        <f>SUMIFS(Sheet1!H:H,Sheet1!B:B,C13)</f>
        <v>0</v>
      </c>
      <c r="G13" s="35">
        <f t="shared" si="2"/>
        <v>-1090452</v>
      </c>
      <c r="K13">
        <f t="shared" si="0"/>
        <v>2</v>
      </c>
      <c r="L13" s="42">
        <v>45308</v>
      </c>
      <c r="M13" s="41" t="s">
        <v>922</v>
      </c>
      <c r="N13" s="47">
        <f>SUMIFS(Sheet5!H:H,Sheet5!G:G,M13,Sheet5!C:C,L13)</f>
        <v>-50057283</v>
      </c>
      <c r="O13" s="35">
        <v>50057283</v>
      </c>
    </row>
    <row r="14" spans="1:15" x14ac:dyDescent="0.3">
      <c r="A14" s="25">
        <v>44656</v>
      </c>
      <c r="B14" t="s">
        <v>1719</v>
      </c>
      <c r="C14" t="s">
        <v>1740</v>
      </c>
      <c r="D14" s="35">
        <v>-805944</v>
      </c>
      <c r="E14">
        <f t="shared" si="1"/>
        <v>48780</v>
      </c>
      <c r="F14" s="27">
        <f>SUMIFS(Sheet1!H:H,Sheet1!B:B,C14)</f>
        <v>0</v>
      </c>
      <c r="G14" s="35">
        <f t="shared" si="2"/>
        <v>-805944</v>
      </c>
      <c r="K14">
        <f t="shared" si="0"/>
        <v>2</v>
      </c>
      <c r="L14" s="42">
        <v>45321</v>
      </c>
      <c r="M14" s="41" t="s">
        <v>974</v>
      </c>
      <c r="N14" s="47">
        <f>SUMIFS(Sheet5!H:H,Sheet5!G:G,M14,Sheet5!C:C,L14)</f>
        <v>-1005202</v>
      </c>
      <c r="O14" s="35">
        <v>1005202</v>
      </c>
    </row>
    <row r="15" spans="1:15" x14ac:dyDescent="0.3">
      <c r="A15" s="25">
        <v>44656</v>
      </c>
      <c r="B15" t="s">
        <v>1719</v>
      </c>
      <c r="C15" t="s">
        <v>1738</v>
      </c>
      <c r="D15" s="35">
        <v>-1016228</v>
      </c>
      <c r="E15">
        <f t="shared" si="1"/>
        <v>48788</v>
      </c>
      <c r="F15" s="27">
        <f>SUMIFS(Sheet1!H:H,Sheet1!B:B,C15)</f>
        <v>0</v>
      </c>
      <c r="G15" s="35">
        <f t="shared" si="2"/>
        <v>-1016228</v>
      </c>
      <c r="K15">
        <f t="shared" si="0"/>
        <v>2</v>
      </c>
      <c r="L15" s="42">
        <v>45315</v>
      </c>
      <c r="M15" s="41" t="s">
        <v>974</v>
      </c>
      <c r="N15" s="47">
        <f>SUMIFS(Sheet5!H:H,Sheet5!G:G,M15,Sheet5!C:C,L15)</f>
        <v>-24638556</v>
      </c>
      <c r="O15" s="35">
        <v>24638556</v>
      </c>
    </row>
    <row r="16" spans="1:15" x14ac:dyDescent="0.3">
      <c r="A16" s="25">
        <v>44656</v>
      </c>
      <c r="B16" t="s">
        <v>1719</v>
      </c>
      <c r="C16" t="s">
        <v>1748</v>
      </c>
      <c r="D16" s="35">
        <v>-957766</v>
      </c>
      <c r="E16">
        <f t="shared" si="1"/>
        <v>48792</v>
      </c>
      <c r="F16" s="27">
        <f>SUMIFS(Sheet1!H:H,Sheet1!B:B,C16)</f>
        <v>0</v>
      </c>
      <c r="G16" s="35">
        <f t="shared" si="2"/>
        <v>-957766</v>
      </c>
      <c r="K16">
        <f t="shared" si="0"/>
        <v>1</v>
      </c>
      <c r="L16" s="42">
        <v>45320</v>
      </c>
      <c r="M16" s="41" t="s">
        <v>1024</v>
      </c>
      <c r="N16" s="47">
        <f>SUMIFS(Sheet5!H:H,Sheet5!G:G,M16,Sheet5!C:C,L16)</f>
        <v>-24427332</v>
      </c>
      <c r="O16" s="35">
        <v>24427332</v>
      </c>
    </row>
    <row r="17" spans="1:15" x14ac:dyDescent="0.3">
      <c r="A17" s="25">
        <v>44656</v>
      </c>
      <c r="B17" t="s">
        <v>1719</v>
      </c>
      <c r="C17" t="s">
        <v>1742</v>
      </c>
      <c r="D17" s="35">
        <v>-1188418</v>
      </c>
      <c r="E17">
        <f t="shared" si="1"/>
        <v>48793</v>
      </c>
      <c r="F17" s="27">
        <f>SUMIFS(Sheet1!H:H,Sheet1!B:B,C17)</f>
        <v>0</v>
      </c>
      <c r="G17" s="35">
        <f t="shared" si="2"/>
        <v>-1188418</v>
      </c>
      <c r="K17">
        <f t="shared" si="0"/>
        <v>2</v>
      </c>
      <c r="L17" s="42">
        <v>45351</v>
      </c>
      <c r="M17" s="41" t="s">
        <v>1074</v>
      </c>
      <c r="N17" s="47">
        <f>SUMIFS(Sheet5!H:H,Sheet5!G:G,M17,Sheet5!C:C,L17)</f>
        <v>-2149547</v>
      </c>
      <c r="O17" s="35">
        <v>2149547</v>
      </c>
    </row>
    <row r="18" spans="1:15" x14ac:dyDescent="0.3">
      <c r="A18" s="25">
        <v>44656</v>
      </c>
      <c r="B18" t="s">
        <v>1719</v>
      </c>
      <c r="C18" t="s">
        <v>1768</v>
      </c>
      <c r="D18" s="35">
        <v>-2121680</v>
      </c>
      <c r="E18">
        <f t="shared" si="1"/>
        <v>48810</v>
      </c>
      <c r="F18" s="27">
        <f>SUMIFS(Sheet1!H:H,Sheet1!B:B,C18)</f>
        <v>0</v>
      </c>
      <c r="G18" s="35">
        <f t="shared" si="2"/>
        <v>-2121680</v>
      </c>
      <c r="K18">
        <f t="shared" si="0"/>
        <v>2</v>
      </c>
      <c r="L18" s="42">
        <v>45321</v>
      </c>
      <c r="M18" s="41" t="s">
        <v>1074</v>
      </c>
      <c r="N18" s="47">
        <f>SUMIFS(Sheet5!H:H,Sheet5!G:G,M18,Sheet5!C:C,L18)</f>
        <v>-22941091</v>
      </c>
      <c r="O18" s="35">
        <v>22941091</v>
      </c>
    </row>
    <row r="19" spans="1:15" x14ac:dyDescent="0.3">
      <c r="A19" s="25">
        <v>44656</v>
      </c>
      <c r="B19" t="s">
        <v>1719</v>
      </c>
      <c r="C19" t="s">
        <v>1750</v>
      </c>
      <c r="D19" s="35">
        <v>-2029581</v>
      </c>
      <c r="E19">
        <f t="shared" si="1"/>
        <v>48895</v>
      </c>
      <c r="F19" s="27">
        <f>SUMIFS(Sheet1!H:H,Sheet1!B:B,C19)</f>
        <v>0</v>
      </c>
      <c r="G19" s="35">
        <f t="shared" si="2"/>
        <v>-2029581</v>
      </c>
      <c r="K19">
        <f t="shared" si="0"/>
        <v>2</v>
      </c>
      <c r="L19" s="42">
        <v>45351</v>
      </c>
      <c r="M19" s="41" t="s">
        <v>1135</v>
      </c>
      <c r="N19" s="47">
        <f>SUMIFS(Sheet5!H:H,Sheet5!G:G,M19,Sheet5!C:C,L19)</f>
        <v>-23681313</v>
      </c>
      <c r="O19" s="35">
        <v>23681313</v>
      </c>
    </row>
    <row r="20" spans="1:15" x14ac:dyDescent="0.3">
      <c r="A20" s="25">
        <v>44656</v>
      </c>
      <c r="B20" t="s">
        <v>1719</v>
      </c>
      <c r="C20" t="s">
        <v>1744</v>
      </c>
      <c r="D20" s="35">
        <v>-363484</v>
      </c>
      <c r="E20">
        <f t="shared" si="1"/>
        <v>48977</v>
      </c>
      <c r="F20" s="27">
        <f>SUMIFS(Sheet1!H:H,Sheet1!B:B,C20)</f>
        <v>0</v>
      </c>
      <c r="G20" s="35">
        <f t="shared" si="2"/>
        <v>-363484</v>
      </c>
      <c r="K20">
        <f t="shared" si="0"/>
        <v>1</v>
      </c>
      <c r="L20" s="42">
        <v>45442</v>
      </c>
      <c r="M20" s="41" t="s">
        <v>1201</v>
      </c>
      <c r="N20" s="47">
        <f>SUMIFS(Sheet5!H:H,Sheet5!G:G,M20,Sheet5!C:C,L20)</f>
        <v>-10423548</v>
      </c>
      <c r="O20" s="35">
        <v>10423548</v>
      </c>
    </row>
    <row r="21" spans="1:15" x14ac:dyDescent="0.3">
      <c r="A21" s="25">
        <v>44656</v>
      </c>
      <c r="B21" t="s">
        <v>1719</v>
      </c>
      <c r="C21" t="s">
        <v>1736</v>
      </c>
      <c r="D21" s="35">
        <v>-1732104</v>
      </c>
      <c r="E21">
        <f t="shared" si="1"/>
        <v>49120</v>
      </c>
      <c r="F21" s="27">
        <f>SUMIFS(Sheet1!H:H,Sheet1!B:B,C21)</f>
        <v>0</v>
      </c>
      <c r="G21" s="35">
        <f t="shared" si="2"/>
        <v>-1732104</v>
      </c>
      <c r="K21">
        <f t="shared" si="0"/>
        <v>3</v>
      </c>
      <c r="L21" s="42">
        <v>45476</v>
      </c>
      <c r="M21" s="41" t="s">
        <v>1327</v>
      </c>
      <c r="N21" s="47">
        <f>SUMIFS(Sheet5!H:H,Sheet5!G:G,M21,Sheet5!C:C,L21)</f>
        <v>-12925153</v>
      </c>
      <c r="O21" s="35">
        <v>12925153</v>
      </c>
    </row>
    <row r="22" spans="1:15" x14ac:dyDescent="0.3">
      <c r="A22" s="25">
        <v>44656</v>
      </c>
      <c r="B22" t="s">
        <v>1719</v>
      </c>
      <c r="C22" t="s">
        <v>1754</v>
      </c>
      <c r="D22" s="35">
        <v>-1470462</v>
      </c>
      <c r="E22">
        <f t="shared" si="1"/>
        <v>49412</v>
      </c>
      <c r="F22" s="27">
        <f>SUMIFS(Sheet1!H:H,Sheet1!B:B,C22)</f>
        <v>0</v>
      </c>
      <c r="G22" s="35">
        <f t="shared" si="2"/>
        <v>-1470462</v>
      </c>
      <c r="K22">
        <f t="shared" si="0"/>
        <v>3</v>
      </c>
      <c r="L22" s="42">
        <v>45476</v>
      </c>
      <c r="M22" s="41" t="s">
        <v>1388</v>
      </c>
      <c r="N22" s="47">
        <f>SUMIFS(Sheet5!H:H,Sheet5!G:G,M22,Sheet5!C:C,L22)</f>
        <v>12925153</v>
      </c>
      <c r="O22" s="35">
        <v>-12925153</v>
      </c>
    </row>
    <row r="23" spans="1:15" x14ac:dyDescent="0.3">
      <c r="A23" s="25">
        <v>44656</v>
      </c>
      <c r="B23" t="s">
        <v>1719</v>
      </c>
      <c r="C23" t="s">
        <v>1758</v>
      </c>
      <c r="D23" s="35">
        <v>-693326</v>
      </c>
      <c r="E23">
        <f t="shared" si="1"/>
        <v>49450</v>
      </c>
      <c r="F23" s="27">
        <f>SUMIFS(Sheet1!H:H,Sheet1!B:B,C23)</f>
        <v>0</v>
      </c>
      <c r="G23" s="35">
        <f t="shared" si="2"/>
        <v>-693326</v>
      </c>
      <c r="K23">
        <f t="shared" si="0"/>
        <v>3</v>
      </c>
      <c r="L23" s="42">
        <v>45476</v>
      </c>
      <c r="M23" s="41" t="s">
        <v>1387</v>
      </c>
      <c r="N23" s="47">
        <f>SUMIFS(Sheet5!H:H,Sheet5!G:G,M23,Sheet5!C:C,L23)</f>
        <v>-12925153</v>
      </c>
      <c r="O23" s="35">
        <v>12925153</v>
      </c>
    </row>
    <row r="24" spans="1:15" x14ac:dyDescent="0.3">
      <c r="A24" s="25">
        <v>44656</v>
      </c>
      <c r="B24" t="s">
        <v>1719</v>
      </c>
      <c r="C24" t="s">
        <v>1756</v>
      </c>
      <c r="D24" s="35">
        <v>-1459453</v>
      </c>
      <c r="E24">
        <f t="shared" si="1"/>
        <v>49568</v>
      </c>
      <c r="F24" s="27">
        <f>SUMIFS(Sheet1!H:H,Sheet1!B:B,C24)</f>
        <v>0</v>
      </c>
      <c r="G24" s="35">
        <f t="shared" si="2"/>
        <v>-1459453</v>
      </c>
      <c r="K24">
        <f t="shared" si="0"/>
        <v>1</v>
      </c>
      <c r="L24" s="42">
        <v>45503</v>
      </c>
      <c r="M24" s="41" t="s">
        <v>1391</v>
      </c>
      <c r="N24" s="47">
        <f>SUMIFS(Sheet5!H:H,Sheet5!G:G,M24,Sheet5!C:C,L24)</f>
        <v>-9512844</v>
      </c>
      <c r="O24" s="35">
        <v>9512844</v>
      </c>
    </row>
    <row r="25" spans="1:15" x14ac:dyDescent="0.3">
      <c r="A25" s="25">
        <v>44656</v>
      </c>
      <c r="B25" t="s">
        <v>1719</v>
      </c>
      <c r="C25" t="s">
        <v>1760</v>
      </c>
      <c r="D25" s="35">
        <v>-1528621</v>
      </c>
      <c r="E25">
        <f t="shared" si="1"/>
        <v>49641</v>
      </c>
      <c r="F25" s="27">
        <f>SUMIFS(Sheet1!H:H,Sheet1!B:B,C25)</f>
        <v>0</v>
      </c>
      <c r="G25" s="35">
        <f t="shared" si="2"/>
        <v>-1528621</v>
      </c>
      <c r="K25">
        <f t="shared" si="0"/>
        <v>1</v>
      </c>
      <c r="L25" s="42">
        <v>45534</v>
      </c>
      <c r="M25" s="41" t="s">
        <v>1424</v>
      </c>
      <c r="N25" s="47">
        <f>SUMIFS(Sheet5!H:H,Sheet5!G:G,M25,Sheet5!C:C,L25)</f>
        <v>-8019200</v>
      </c>
      <c r="O25" s="35">
        <v>8019200</v>
      </c>
    </row>
    <row r="26" spans="1:15" x14ac:dyDescent="0.3">
      <c r="A26" s="25">
        <v>44656</v>
      </c>
      <c r="B26" t="s">
        <v>1719</v>
      </c>
      <c r="C26" t="s">
        <v>1762</v>
      </c>
      <c r="D26" s="35">
        <v>-1213859</v>
      </c>
      <c r="E26">
        <f t="shared" si="1"/>
        <v>49695</v>
      </c>
      <c r="F26" s="27">
        <f>SUMIFS(Sheet1!H:H,Sheet1!B:B,C26)</f>
        <v>0</v>
      </c>
      <c r="G26" s="35">
        <f t="shared" si="2"/>
        <v>-1213859</v>
      </c>
      <c r="K26">
        <f t="shared" si="0"/>
        <v>1</v>
      </c>
      <c r="L26" s="42">
        <v>45566</v>
      </c>
      <c r="M26" s="41" t="s">
        <v>1457</v>
      </c>
      <c r="N26" s="47">
        <f>SUMIFS(Sheet5!H:H,Sheet5!G:G,M26,Sheet5!C:C,L26)</f>
        <v>-7134583</v>
      </c>
      <c r="O26" s="35">
        <v>7134583</v>
      </c>
    </row>
    <row r="27" spans="1:15" x14ac:dyDescent="0.3">
      <c r="A27" s="25">
        <v>44656</v>
      </c>
      <c r="B27" t="s">
        <v>1719</v>
      </c>
      <c r="C27" t="s">
        <v>1752</v>
      </c>
      <c r="D27" s="35">
        <v>-991901</v>
      </c>
      <c r="E27">
        <f t="shared" si="1"/>
        <v>49706</v>
      </c>
      <c r="F27" s="27">
        <f>SUMIFS(Sheet1!H:H,Sheet1!B:B,C27)</f>
        <v>0</v>
      </c>
      <c r="G27" s="35">
        <f t="shared" si="2"/>
        <v>-991901</v>
      </c>
      <c r="K27">
        <f t="shared" si="0"/>
        <v>1</v>
      </c>
      <c r="L27" s="42">
        <v>45595</v>
      </c>
      <c r="M27" s="41" t="s">
        <v>1478</v>
      </c>
      <c r="N27" s="47">
        <f>SUMIFS(Sheet5!H:H,Sheet5!G:G,M27,Sheet5!C:C,L27)</f>
        <v>-5196831</v>
      </c>
      <c r="O27" s="35">
        <v>5196831</v>
      </c>
    </row>
    <row r="28" spans="1:15" x14ac:dyDescent="0.3">
      <c r="A28" s="25">
        <v>44656</v>
      </c>
      <c r="B28" t="s">
        <v>1719</v>
      </c>
      <c r="C28" t="s">
        <v>1766</v>
      </c>
      <c r="D28" s="35">
        <v>-989921</v>
      </c>
      <c r="E28">
        <f t="shared" si="1"/>
        <v>49739</v>
      </c>
      <c r="F28" s="27">
        <f>SUMIFS(Sheet1!H:H,Sheet1!B:B,C28)</f>
        <v>0</v>
      </c>
      <c r="G28" s="35">
        <f t="shared" si="2"/>
        <v>-989921</v>
      </c>
      <c r="K28">
        <f t="shared" si="0"/>
        <v>1</v>
      </c>
      <c r="L28" s="42">
        <v>45625</v>
      </c>
      <c r="M28" s="41" t="s">
        <v>1495</v>
      </c>
      <c r="N28" s="47">
        <f>SUMIFS(Sheet5!H:H,Sheet5!G:G,M28,Sheet5!C:C,L28)</f>
        <v>-5156715</v>
      </c>
      <c r="O28" s="35">
        <v>5156715</v>
      </c>
    </row>
    <row r="29" spans="1:15" x14ac:dyDescent="0.3">
      <c r="A29" s="25">
        <v>44656</v>
      </c>
      <c r="B29" t="s">
        <v>1719</v>
      </c>
      <c r="C29" t="s">
        <v>1764</v>
      </c>
      <c r="D29" s="35">
        <v>-1210079</v>
      </c>
      <c r="E29">
        <f t="shared" si="1"/>
        <v>49740</v>
      </c>
      <c r="F29" s="27">
        <f>SUMIFS(Sheet1!H:H,Sheet1!B:B,C29)</f>
        <v>0</v>
      </c>
      <c r="G29" s="35">
        <f t="shared" si="2"/>
        <v>-1210079</v>
      </c>
      <c r="K29">
        <f t="shared" si="0"/>
        <v>1</v>
      </c>
      <c r="L29" s="42">
        <v>45656</v>
      </c>
      <c r="M29" s="41" t="s">
        <v>1506</v>
      </c>
      <c r="N29" s="47">
        <f>SUMIFS(Sheet5!H:H,Sheet5!G:G,M29,Sheet5!C:C,L29)</f>
        <v>-2329431</v>
      </c>
      <c r="O29" s="35">
        <v>2329431</v>
      </c>
    </row>
    <row r="30" spans="1:15" x14ac:dyDescent="0.3">
      <c r="A30" s="25">
        <v>44656</v>
      </c>
      <c r="B30" t="s">
        <v>1719</v>
      </c>
      <c r="C30" t="s">
        <v>1774</v>
      </c>
      <c r="D30" s="35">
        <v>1116118</v>
      </c>
      <c r="E30" t="e">
        <f t="shared" si="1"/>
        <v>#VALUE!</v>
      </c>
      <c r="F30" s="27">
        <f>SUMIFS(Sheet1!H:H,Sheet1!B:B,C30)</f>
        <v>0</v>
      </c>
      <c r="G30" s="35">
        <f t="shared" si="2"/>
        <v>1116118</v>
      </c>
      <c r="K30">
        <f t="shared" si="0"/>
        <v>1</v>
      </c>
      <c r="L30" s="42">
        <v>45680</v>
      </c>
      <c r="M30" s="41" t="s">
        <v>1517</v>
      </c>
      <c r="N30" s="47">
        <f>SUMIFS(Sheet5!H:H,Sheet5!G:G,M30,Sheet5!C:C,L30)</f>
        <v>-1770259</v>
      </c>
      <c r="O30" s="49">
        <v>1770259</v>
      </c>
    </row>
    <row r="31" spans="1:15" x14ac:dyDescent="0.3">
      <c r="A31" s="25">
        <v>44880</v>
      </c>
      <c r="B31" t="s">
        <v>1778</v>
      </c>
      <c r="C31" t="s">
        <v>1795</v>
      </c>
      <c r="D31" s="35">
        <v>-726968</v>
      </c>
      <c r="E31">
        <f t="shared" si="1"/>
        <v>5</v>
      </c>
      <c r="F31" s="27">
        <f>SUMIFS(Sheet1!H:H,Sheet1!B:B,C31)</f>
        <v>2206572</v>
      </c>
      <c r="G31" s="35">
        <f t="shared" si="2"/>
        <v>1479604</v>
      </c>
      <c r="K31">
        <f t="shared" si="0"/>
        <v>1</v>
      </c>
      <c r="L31" s="42">
        <v>45716</v>
      </c>
      <c r="M31" s="41" t="s">
        <v>1526</v>
      </c>
      <c r="N31" s="52">
        <f>SUMIFS(Sheet5!H:H,Sheet5!G:G,M31,Sheet5!C:C,L31)</f>
        <v>-10576794</v>
      </c>
      <c r="O31" s="35">
        <v>10576794</v>
      </c>
    </row>
    <row r="32" spans="1:15" x14ac:dyDescent="0.3">
      <c r="A32" s="25">
        <v>44880</v>
      </c>
      <c r="B32" t="s">
        <v>1778</v>
      </c>
      <c r="C32" t="s">
        <v>1789</v>
      </c>
      <c r="D32" s="35">
        <v>-875970</v>
      </c>
      <c r="E32">
        <f t="shared" si="1"/>
        <v>12</v>
      </c>
      <c r="F32" s="27">
        <f>SUMIFS(Sheet1!H:H,Sheet1!B:B,C32)</f>
        <v>0</v>
      </c>
      <c r="G32" s="35">
        <f t="shared" si="2"/>
        <v>-875970</v>
      </c>
      <c r="K32">
        <f t="shared" si="0"/>
        <v>1</v>
      </c>
      <c r="L32" s="42">
        <v>45747</v>
      </c>
      <c r="M32" s="41" t="s">
        <v>1562</v>
      </c>
      <c r="N32" s="52">
        <f>SUMIFS(Sheet5!H:H,Sheet5!G:G,M32,Sheet5!C:C,L32)</f>
        <v>-4330202</v>
      </c>
      <c r="O32" s="35">
        <v>4330202</v>
      </c>
    </row>
    <row r="33" spans="1:15" x14ac:dyDescent="0.3">
      <c r="A33" s="25">
        <v>44880</v>
      </c>
      <c r="B33" t="s">
        <v>1778</v>
      </c>
      <c r="C33" t="s">
        <v>1779</v>
      </c>
      <c r="D33" s="35">
        <v>-2086542</v>
      </c>
      <c r="E33">
        <f t="shared" si="1"/>
        <v>32</v>
      </c>
      <c r="F33" s="27">
        <f>SUMIFS(Sheet1!H:H,Sheet1!B:B,C33)</f>
        <v>-368440</v>
      </c>
      <c r="G33" s="35">
        <f t="shared" si="2"/>
        <v>-2454982</v>
      </c>
      <c r="K33">
        <f t="shared" si="0"/>
        <v>1</v>
      </c>
      <c r="L33" s="42">
        <v>45776</v>
      </c>
      <c r="M33" s="41" t="s">
        <v>1573</v>
      </c>
      <c r="N33" s="52">
        <f>SUMIFS(Sheet5!H:H,Sheet5!G:G,M33,Sheet5!C:C,L33)</f>
        <v>-10835974</v>
      </c>
      <c r="O33" s="35">
        <v>10835974</v>
      </c>
    </row>
    <row r="34" spans="1:15" x14ac:dyDescent="0.3">
      <c r="A34" s="25">
        <v>44880</v>
      </c>
      <c r="B34" t="s">
        <v>1778</v>
      </c>
      <c r="C34" t="s">
        <v>1793</v>
      </c>
      <c r="D34" s="35">
        <v>-1294508</v>
      </c>
      <c r="E34">
        <f t="shared" si="1"/>
        <v>34</v>
      </c>
      <c r="F34" s="27">
        <f>SUMIFS(Sheet1!H:H,Sheet1!B:B,C34)</f>
        <v>0</v>
      </c>
      <c r="G34" s="35">
        <f t="shared" si="2"/>
        <v>-1294508</v>
      </c>
      <c r="K34">
        <f t="shared" si="0"/>
        <v>1</v>
      </c>
      <c r="L34" s="42">
        <v>45807</v>
      </c>
      <c r="M34" s="41" t="s">
        <v>1598</v>
      </c>
      <c r="N34" s="52">
        <f>SUMIFS(Sheet5!H:H,Sheet5!G:G,M34,Sheet5!C:C,L34)</f>
        <v>-20237658</v>
      </c>
      <c r="O34" s="35">
        <v>20237658</v>
      </c>
    </row>
    <row r="35" spans="1:15" x14ac:dyDescent="0.3">
      <c r="A35" s="25">
        <v>44880</v>
      </c>
      <c r="B35" t="s">
        <v>1778</v>
      </c>
      <c r="C35" t="s">
        <v>1797</v>
      </c>
      <c r="D35" s="35">
        <v>-1341391</v>
      </c>
      <c r="E35">
        <f t="shared" si="1"/>
        <v>105</v>
      </c>
      <c r="F35" s="27">
        <f>SUMIFS(Sheet1!H:H,Sheet1!B:B,C35)</f>
        <v>0</v>
      </c>
      <c r="G35" s="35">
        <f t="shared" si="2"/>
        <v>-1341391</v>
      </c>
      <c r="K35">
        <f t="shared" si="0"/>
        <v>1</v>
      </c>
      <c r="L35" s="42">
        <v>45838</v>
      </c>
      <c r="M35" s="41" t="s">
        <v>1649</v>
      </c>
      <c r="N35" s="52">
        <f>SUMIFS(Sheet5!H:H,Sheet5!G:G,M35,Sheet5!C:C,L35)</f>
        <v>-13114236</v>
      </c>
      <c r="O35" s="35">
        <v>13114236</v>
      </c>
    </row>
    <row r="36" spans="1:15" x14ac:dyDescent="0.3">
      <c r="A36" s="25">
        <v>44880</v>
      </c>
      <c r="B36" t="s">
        <v>1778</v>
      </c>
      <c r="C36" t="s">
        <v>1781</v>
      </c>
      <c r="D36" s="35">
        <v>-1679038</v>
      </c>
      <c r="E36">
        <f t="shared" si="1"/>
        <v>114</v>
      </c>
      <c r="F36" s="27">
        <f>SUMIFS(Sheet1!H:H,Sheet1!B:B,C36)</f>
        <v>0</v>
      </c>
      <c r="G36" s="35">
        <f t="shared" si="2"/>
        <v>-1679038</v>
      </c>
      <c r="K36">
        <f t="shared" si="0"/>
        <v>1</v>
      </c>
      <c r="L36" s="42">
        <v>45868</v>
      </c>
      <c r="M36" s="41" t="s">
        <v>1686</v>
      </c>
      <c r="N36" s="52">
        <f>SUMIFS(Sheet5!H:H,Sheet5!G:G,M36,Sheet5!C:C,L36)</f>
        <v>-15004353</v>
      </c>
      <c r="O36" s="35">
        <v>15004353</v>
      </c>
    </row>
    <row r="37" spans="1:15" x14ac:dyDescent="0.3">
      <c r="A37" s="25">
        <v>44880</v>
      </c>
      <c r="B37" t="s">
        <v>1778</v>
      </c>
      <c r="C37" t="s">
        <v>1801</v>
      </c>
      <c r="D37" s="35">
        <v>-1101890</v>
      </c>
      <c r="E37">
        <f t="shared" si="1"/>
        <v>271</v>
      </c>
      <c r="F37" s="27">
        <f>SUMIFS(Sheet1!H:H,Sheet1!B:B,C37)</f>
        <v>0</v>
      </c>
      <c r="G37" s="35">
        <f t="shared" si="2"/>
        <v>-1101890</v>
      </c>
      <c r="K37">
        <f t="shared" si="0"/>
        <v>1</v>
      </c>
      <c r="L37" s="42">
        <v>44656</v>
      </c>
      <c r="M37" s="41" t="s">
        <v>1719</v>
      </c>
      <c r="N37" s="27">
        <f>SUMIFS(Sheet5!H:H,Sheet5!G:G,M37,Sheet5!C:C,L37)</f>
        <v>-35363152</v>
      </c>
      <c r="O37" s="35">
        <v>35363152</v>
      </c>
    </row>
    <row r="38" spans="1:15" x14ac:dyDescent="0.3">
      <c r="A38" s="25">
        <v>44880</v>
      </c>
      <c r="B38" t="s">
        <v>1778</v>
      </c>
      <c r="C38" t="s">
        <v>1803</v>
      </c>
      <c r="D38" s="35">
        <v>-1386651</v>
      </c>
      <c r="E38">
        <f t="shared" si="1"/>
        <v>594</v>
      </c>
      <c r="F38" s="27">
        <f>SUMIFS(Sheet1!H:H,Sheet1!B:B,C38)</f>
        <v>0</v>
      </c>
      <c r="G38" s="35">
        <f t="shared" si="2"/>
        <v>-1386651</v>
      </c>
      <c r="K38">
        <f t="shared" si="0"/>
        <v>13</v>
      </c>
      <c r="L38" s="42">
        <v>44880</v>
      </c>
      <c r="M38" s="41" t="s">
        <v>1778</v>
      </c>
      <c r="N38" s="27">
        <f>SUMIFS(Sheet5!H:H,Sheet5!G:G,M38,Sheet5!C:C,L38)</f>
        <v>-142121822</v>
      </c>
      <c r="O38" s="35">
        <v>142121822</v>
      </c>
    </row>
    <row r="39" spans="1:15" x14ac:dyDescent="0.3">
      <c r="A39" s="25">
        <v>44880</v>
      </c>
      <c r="B39" t="s">
        <v>1778</v>
      </c>
      <c r="C39" t="s">
        <v>1799</v>
      </c>
      <c r="D39" s="35">
        <v>-777678</v>
      </c>
      <c r="E39">
        <f t="shared" si="1"/>
        <v>595</v>
      </c>
      <c r="F39" s="27">
        <f>SUMIFS(Sheet1!H:H,Sheet1!B:B,C39)</f>
        <v>0</v>
      </c>
      <c r="G39" s="35">
        <f t="shared" si="2"/>
        <v>-777678</v>
      </c>
      <c r="K39">
        <f t="shared" si="0"/>
        <v>13</v>
      </c>
      <c r="L39" s="42">
        <v>44880</v>
      </c>
      <c r="M39" s="41" t="s">
        <v>1976</v>
      </c>
      <c r="N39" s="27">
        <f>SUMIFS(Sheet5!H:H,Sheet5!G:G,M39,Sheet5!C:C,L39)</f>
        <v>-49488136</v>
      </c>
      <c r="O39" s="35">
        <v>49488136</v>
      </c>
    </row>
    <row r="40" spans="1:15" x14ac:dyDescent="0.3">
      <c r="A40" s="25">
        <v>44880</v>
      </c>
      <c r="B40" t="s">
        <v>1778</v>
      </c>
      <c r="C40" t="s">
        <v>1787</v>
      </c>
      <c r="D40" s="35">
        <v>-726968</v>
      </c>
      <c r="E40">
        <f t="shared" si="1"/>
        <v>596</v>
      </c>
      <c r="F40" s="27">
        <f>SUMIFS(Sheet1!H:H,Sheet1!B:B,C40)</f>
        <v>0</v>
      </c>
      <c r="G40" s="35">
        <f t="shared" si="2"/>
        <v>-726968</v>
      </c>
      <c r="K40">
        <f t="shared" si="0"/>
        <v>13</v>
      </c>
      <c r="L40" s="42">
        <v>44880</v>
      </c>
      <c r="M40" s="41" t="s">
        <v>2021</v>
      </c>
      <c r="N40" s="27">
        <f>SUMIFS(Sheet5!H:H,Sheet5!G:G,M40,Sheet5!C:C,L40)</f>
        <v>-17396093</v>
      </c>
      <c r="O40" s="35">
        <v>17396093</v>
      </c>
    </row>
    <row r="41" spans="1:15" x14ac:dyDescent="0.3">
      <c r="A41" s="25">
        <v>44880</v>
      </c>
      <c r="B41" t="s">
        <v>1778</v>
      </c>
      <c r="C41" t="s">
        <v>1805</v>
      </c>
      <c r="D41" s="35">
        <v>-1090452</v>
      </c>
      <c r="E41">
        <f t="shared" ref="E41:E49" si="3">VALUE(C41)</f>
        <v>807</v>
      </c>
      <c r="F41" s="27">
        <f>SUMIFS(Sheet1!H:H,Sheet1!B:B,C41)</f>
        <v>0</v>
      </c>
      <c r="G41" s="35">
        <f t="shared" ref="G41:G49" si="4">D41+F41</f>
        <v>-1090452</v>
      </c>
      <c r="K41">
        <f t="shared" si="0"/>
        <v>13</v>
      </c>
      <c r="L41" s="42">
        <v>44880</v>
      </c>
      <c r="M41" s="41" t="s">
        <v>2038</v>
      </c>
      <c r="N41" s="27">
        <f>SUMIFS(Sheet5!H:H,Sheet5!G:G,M41,Sheet5!C:C,L41)</f>
        <v>-60257595</v>
      </c>
      <c r="O41" s="35">
        <v>60257595</v>
      </c>
    </row>
    <row r="42" spans="1:15" x14ac:dyDescent="0.3">
      <c r="A42" s="25">
        <v>44880</v>
      </c>
      <c r="B42" t="s">
        <v>1778</v>
      </c>
      <c r="C42" t="s">
        <v>1813</v>
      </c>
      <c r="D42" s="35">
        <v>-734224</v>
      </c>
      <c r="E42">
        <f t="shared" si="3"/>
        <v>851</v>
      </c>
      <c r="F42" s="27">
        <f>SUMIFS(Sheet1!H:H,Sheet1!B:B,C42)</f>
        <v>0</v>
      </c>
      <c r="G42" s="35">
        <f t="shared" si="4"/>
        <v>-734224</v>
      </c>
      <c r="K42">
        <f t="shared" si="0"/>
        <v>13</v>
      </c>
      <c r="L42" s="42">
        <v>44880</v>
      </c>
      <c r="M42" s="41" t="s">
        <v>2083</v>
      </c>
      <c r="N42" s="27">
        <f>SUMIFS(Sheet5!H:H,Sheet5!G:G,M42,Sheet5!C:C,L42)</f>
        <v>-58476530</v>
      </c>
      <c r="O42" s="35">
        <v>58476530</v>
      </c>
    </row>
    <row r="43" spans="1:15" x14ac:dyDescent="0.3">
      <c r="A43" s="25">
        <v>44880</v>
      </c>
      <c r="B43" t="s">
        <v>1778</v>
      </c>
      <c r="C43" t="s">
        <v>1807</v>
      </c>
      <c r="D43" s="35">
        <v>-2029581</v>
      </c>
      <c r="E43">
        <f t="shared" si="3"/>
        <v>852</v>
      </c>
      <c r="F43" s="27">
        <f>SUMIFS(Sheet1!H:H,Sheet1!B:B,C43)</f>
        <v>0</v>
      </c>
      <c r="G43" s="35">
        <f t="shared" si="4"/>
        <v>-2029581</v>
      </c>
      <c r="K43">
        <f t="shared" si="0"/>
        <v>13</v>
      </c>
      <c r="L43" s="42">
        <v>44880</v>
      </c>
      <c r="M43" s="41" t="s">
        <v>2140</v>
      </c>
      <c r="N43" s="27">
        <f>SUMIFS(Sheet5!H:H,Sheet5!G:G,M43,Sheet5!C:C,L43)</f>
        <v>-70762629</v>
      </c>
      <c r="O43" s="35">
        <v>70762629</v>
      </c>
    </row>
    <row r="44" spans="1:15" x14ac:dyDescent="0.3">
      <c r="A44" s="25">
        <v>44880</v>
      </c>
      <c r="B44" t="s">
        <v>1778</v>
      </c>
      <c r="C44" t="s">
        <v>1809</v>
      </c>
      <c r="D44" s="35">
        <v>-941728</v>
      </c>
      <c r="E44">
        <f t="shared" si="3"/>
        <v>861</v>
      </c>
      <c r="F44" s="27">
        <f>SUMIFS(Sheet1!H:H,Sheet1!B:B,C44)</f>
        <v>0</v>
      </c>
      <c r="G44" s="35">
        <f t="shared" si="4"/>
        <v>-941728</v>
      </c>
      <c r="K44">
        <f t="shared" si="0"/>
        <v>13</v>
      </c>
      <c r="L44" s="42">
        <v>44880</v>
      </c>
      <c r="M44" s="41" t="s">
        <v>2220</v>
      </c>
      <c r="N44" s="27">
        <f>SUMIFS(Sheet5!H:H,Sheet5!G:G,M44,Sheet5!C:C,L44)</f>
        <v>-145725257</v>
      </c>
      <c r="O44" s="35">
        <v>145725257</v>
      </c>
    </row>
    <row r="45" spans="1:15" x14ac:dyDescent="0.3">
      <c r="A45" s="25">
        <v>44880</v>
      </c>
      <c r="B45" t="s">
        <v>1778</v>
      </c>
      <c r="C45" t="s">
        <v>1954</v>
      </c>
      <c r="D45" s="35">
        <v>-1702338</v>
      </c>
      <c r="E45">
        <f t="shared" si="3"/>
        <v>862</v>
      </c>
      <c r="F45" s="27">
        <f>SUMIFS(Sheet1!H:H,Sheet1!B:B,C45)</f>
        <v>0</v>
      </c>
      <c r="G45" s="35">
        <f t="shared" si="4"/>
        <v>-1702338</v>
      </c>
      <c r="K45">
        <f t="shared" si="0"/>
        <v>13</v>
      </c>
      <c r="L45" s="42">
        <v>44880</v>
      </c>
      <c r="M45" s="41" t="s">
        <v>2359</v>
      </c>
      <c r="N45" s="27">
        <f>SUMIFS(Sheet5!H:H,Sheet5!G:G,M45,Sheet5!C:C,L45)</f>
        <v>-48089015</v>
      </c>
      <c r="O45" s="35">
        <v>48089015</v>
      </c>
    </row>
    <row r="46" spans="1:15" x14ac:dyDescent="0.3">
      <c r="A46" s="25">
        <v>44880</v>
      </c>
      <c r="B46" t="s">
        <v>1778</v>
      </c>
      <c r="C46" t="s">
        <v>1821</v>
      </c>
      <c r="D46" s="35">
        <v>-1250867</v>
      </c>
      <c r="E46">
        <f t="shared" si="3"/>
        <v>919</v>
      </c>
      <c r="F46" s="27">
        <f>SUMIFS(Sheet1!H:H,Sheet1!B:B,C46)</f>
        <v>0</v>
      </c>
      <c r="G46" s="35">
        <f t="shared" si="4"/>
        <v>-1250867</v>
      </c>
      <c r="K46">
        <f t="shared" si="0"/>
        <v>13</v>
      </c>
      <c r="L46" s="42">
        <v>44880</v>
      </c>
      <c r="M46" s="41" t="s">
        <v>2446</v>
      </c>
      <c r="N46" s="27">
        <f>SUMIFS(Sheet5!H:H,Sheet5!G:G,M46,Sheet5!C:C,L46)</f>
        <v>-43746844</v>
      </c>
      <c r="O46" s="35">
        <v>43746844</v>
      </c>
    </row>
    <row r="47" spans="1:15" x14ac:dyDescent="0.3">
      <c r="A47" s="25">
        <v>44880</v>
      </c>
      <c r="B47" t="s">
        <v>1778</v>
      </c>
      <c r="C47" t="s">
        <v>1817</v>
      </c>
      <c r="D47" s="35">
        <v>-659683</v>
      </c>
      <c r="E47">
        <f t="shared" si="3"/>
        <v>920</v>
      </c>
      <c r="F47" s="27">
        <f>SUMIFS(Sheet1!H:H,Sheet1!B:B,C47)</f>
        <v>0</v>
      </c>
      <c r="G47" s="35">
        <f t="shared" si="4"/>
        <v>-659683</v>
      </c>
      <c r="K47">
        <f t="shared" si="0"/>
        <v>13</v>
      </c>
      <c r="L47" s="42">
        <v>44880</v>
      </c>
      <c r="M47" s="41" t="s">
        <v>2509</v>
      </c>
      <c r="N47" s="27">
        <f>SUMIFS(Sheet5!H:H,Sheet5!G:G,M47,Sheet5!C:C,L47)</f>
        <v>-41553703</v>
      </c>
      <c r="O47" s="35">
        <v>41553703</v>
      </c>
    </row>
    <row r="48" spans="1:15" x14ac:dyDescent="0.3">
      <c r="A48" s="25">
        <v>44880</v>
      </c>
      <c r="B48" t="s">
        <v>1778</v>
      </c>
      <c r="C48" t="s">
        <v>1811</v>
      </c>
      <c r="D48" s="35">
        <v>-1095864</v>
      </c>
      <c r="E48">
        <f t="shared" si="3"/>
        <v>937</v>
      </c>
      <c r="F48" s="27">
        <f>SUMIFS(Sheet1!H:H,Sheet1!B:B,C48)</f>
        <v>0</v>
      </c>
      <c r="G48" s="35">
        <f t="shared" si="4"/>
        <v>-1095864</v>
      </c>
      <c r="K48">
        <f t="shared" si="0"/>
        <v>13</v>
      </c>
      <c r="L48" s="42">
        <v>44880</v>
      </c>
      <c r="M48" s="41" t="s">
        <v>2588</v>
      </c>
      <c r="N48" s="27">
        <f>SUMIFS(Sheet5!H:H,Sheet5!G:G,M48,Sheet5!C:C,L48)</f>
        <v>-40973580</v>
      </c>
      <c r="O48" s="35">
        <v>40973580</v>
      </c>
    </row>
    <row r="49" spans="1:15" x14ac:dyDescent="0.3">
      <c r="A49" s="25">
        <v>44880</v>
      </c>
      <c r="B49" t="s">
        <v>1778</v>
      </c>
      <c r="C49" t="s">
        <v>1823</v>
      </c>
      <c r="D49" s="35">
        <v>-872362</v>
      </c>
      <c r="E49">
        <f t="shared" si="3"/>
        <v>1054</v>
      </c>
      <c r="F49" s="27">
        <f>SUMIFS(Sheet1!H:H,Sheet1!B:B,C49)</f>
        <v>0</v>
      </c>
      <c r="G49" s="35">
        <f t="shared" si="4"/>
        <v>-872362</v>
      </c>
      <c r="K49">
        <f t="shared" si="0"/>
        <v>13</v>
      </c>
      <c r="L49" s="42">
        <v>44880</v>
      </c>
      <c r="M49" s="41" t="s">
        <v>2668</v>
      </c>
      <c r="N49" s="27">
        <f>SUMIFS(Sheet5!H:H,Sheet5!G:G,M49,Sheet5!C:C,L49)</f>
        <v>-55080824</v>
      </c>
      <c r="O49" s="35">
        <v>55080824</v>
      </c>
    </row>
    <row r="50" spans="1:15" x14ac:dyDescent="0.3">
      <c r="A50" s="25">
        <v>44880</v>
      </c>
      <c r="B50" t="s">
        <v>1778</v>
      </c>
      <c r="C50" t="s">
        <v>1815</v>
      </c>
      <c r="D50" s="35">
        <v>-1602733</v>
      </c>
      <c r="E50">
        <f t="shared" ref="E50:E64" si="5">VALUE(C50)</f>
        <v>1208</v>
      </c>
      <c r="F50" s="27">
        <f>SUMIFS(Sheet1!H:H,Sheet1!B:B,C50)</f>
        <v>0</v>
      </c>
      <c r="G50" s="35">
        <f t="shared" ref="G50:G64" si="6">D50+F50</f>
        <v>-1602733</v>
      </c>
      <c r="K50">
        <f t="shared" si="0"/>
        <v>13</v>
      </c>
      <c r="L50" s="42">
        <v>44880</v>
      </c>
      <c r="M50" s="41" t="s">
        <v>2748</v>
      </c>
      <c r="N50" s="27">
        <f>SUMIFS(Sheet5!H:H,Sheet5!G:G,M50,Sheet5!C:C,L50)</f>
        <v>-50537425</v>
      </c>
      <c r="O50" s="35">
        <v>50537425</v>
      </c>
    </row>
    <row r="51" spans="1:15" x14ac:dyDescent="0.3">
      <c r="A51" s="25">
        <v>44880</v>
      </c>
      <c r="B51" t="s">
        <v>1778</v>
      </c>
      <c r="C51" t="s">
        <v>1819</v>
      </c>
      <c r="D51" s="35">
        <v>-726968</v>
      </c>
      <c r="E51">
        <f t="shared" si="5"/>
        <v>1333</v>
      </c>
      <c r="F51" s="27">
        <f>SUMIFS(Sheet1!H:H,Sheet1!B:B,C51)</f>
        <v>0</v>
      </c>
      <c r="G51" s="35">
        <f t="shared" si="6"/>
        <v>-726968</v>
      </c>
      <c r="K51">
        <f t="shared" si="0"/>
        <v>1</v>
      </c>
      <c r="L51" s="42">
        <v>44897</v>
      </c>
      <c r="M51" s="41" t="s">
        <v>2821</v>
      </c>
      <c r="N51" s="27">
        <f>SUMIFS(Sheet5!H:H,Sheet5!G:G,M51,Sheet5!C:C,L51)</f>
        <v>-45657012</v>
      </c>
      <c r="O51" s="35">
        <v>45657012</v>
      </c>
    </row>
    <row r="52" spans="1:15" x14ac:dyDescent="0.3">
      <c r="A52" s="25">
        <v>44880</v>
      </c>
      <c r="B52" t="s">
        <v>1778</v>
      </c>
      <c r="C52" t="s">
        <v>1829</v>
      </c>
      <c r="D52" s="35">
        <v>-578244</v>
      </c>
      <c r="E52">
        <f t="shared" si="5"/>
        <v>1402</v>
      </c>
      <c r="F52" s="27">
        <f>SUMIFS(Sheet1!H:H,Sheet1!B:B,C52)</f>
        <v>0</v>
      </c>
      <c r="G52" s="35">
        <f t="shared" si="6"/>
        <v>-578244</v>
      </c>
    </row>
    <row r="53" spans="1:15" x14ac:dyDescent="0.3">
      <c r="A53" s="25">
        <v>44880</v>
      </c>
      <c r="B53" t="s">
        <v>1778</v>
      </c>
      <c r="C53" t="s">
        <v>1835</v>
      </c>
      <c r="D53" s="35">
        <v>-1535149</v>
      </c>
      <c r="E53">
        <f t="shared" si="5"/>
        <v>1408</v>
      </c>
      <c r="F53" s="27">
        <f>SUMIFS(Sheet1!H:H,Sheet1!B:B,C53)</f>
        <v>0</v>
      </c>
      <c r="G53" s="35">
        <f t="shared" si="6"/>
        <v>-1535149</v>
      </c>
    </row>
    <row r="54" spans="1:15" x14ac:dyDescent="0.3">
      <c r="A54" s="25">
        <v>44880</v>
      </c>
      <c r="B54" t="s">
        <v>1778</v>
      </c>
      <c r="C54" t="s">
        <v>1825</v>
      </c>
      <c r="D54" s="35">
        <v>-1573103</v>
      </c>
      <c r="E54">
        <f t="shared" si="5"/>
        <v>1413</v>
      </c>
      <c r="F54" s="27">
        <f>SUMIFS(Sheet1!H:H,Sheet1!B:B,C54)</f>
        <v>0</v>
      </c>
      <c r="G54" s="35">
        <f t="shared" si="6"/>
        <v>-1573103</v>
      </c>
    </row>
    <row r="55" spans="1:15" x14ac:dyDescent="0.3">
      <c r="A55" s="25">
        <v>44880</v>
      </c>
      <c r="B55" t="s">
        <v>1778</v>
      </c>
      <c r="C55" t="s">
        <v>1833</v>
      </c>
      <c r="D55" s="35">
        <v>-1040087</v>
      </c>
      <c r="E55">
        <f t="shared" si="5"/>
        <v>1451</v>
      </c>
      <c r="F55" s="27">
        <f>SUMIFS(Sheet1!H:H,Sheet1!B:B,C55)</f>
        <v>0</v>
      </c>
      <c r="G55" s="35">
        <f t="shared" si="6"/>
        <v>-1040087</v>
      </c>
    </row>
    <row r="56" spans="1:15" x14ac:dyDescent="0.3">
      <c r="A56" s="25">
        <v>44880</v>
      </c>
      <c r="B56" t="s">
        <v>1778</v>
      </c>
      <c r="C56" t="s">
        <v>1837</v>
      </c>
      <c r="D56" s="35">
        <v>-1732764</v>
      </c>
      <c r="E56">
        <f t="shared" si="5"/>
        <v>1480</v>
      </c>
      <c r="F56" s="27">
        <f>SUMIFS(Sheet1!H:H,Sheet1!B:B,C56)</f>
        <v>0</v>
      </c>
      <c r="G56" s="35">
        <f t="shared" si="6"/>
        <v>-1732764</v>
      </c>
    </row>
    <row r="57" spans="1:15" x14ac:dyDescent="0.3">
      <c r="A57" s="25">
        <v>44880</v>
      </c>
      <c r="B57" t="s">
        <v>1778</v>
      </c>
      <c r="C57" t="s">
        <v>1831</v>
      </c>
      <c r="D57" s="35">
        <v>-1924769</v>
      </c>
      <c r="E57">
        <f t="shared" si="5"/>
        <v>1512</v>
      </c>
      <c r="F57" s="27">
        <f>SUMIFS(Sheet1!H:H,Sheet1!B:B,C57)</f>
        <v>0</v>
      </c>
      <c r="G57" s="35">
        <f t="shared" si="6"/>
        <v>-1924769</v>
      </c>
    </row>
    <row r="58" spans="1:15" x14ac:dyDescent="0.3">
      <c r="A58" s="25">
        <v>44880</v>
      </c>
      <c r="B58" t="s">
        <v>1778</v>
      </c>
      <c r="C58" t="s">
        <v>1827</v>
      </c>
      <c r="D58" s="35">
        <v>-1243442</v>
      </c>
      <c r="E58">
        <f t="shared" si="5"/>
        <v>1561</v>
      </c>
      <c r="F58" s="27">
        <f>SUMIFS(Sheet1!H:H,Sheet1!B:B,C58)</f>
        <v>0</v>
      </c>
      <c r="G58" s="35">
        <f t="shared" si="6"/>
        <v>-1243442</v>
      </c>
    </row>
    <row r="59" spans="1:15" x14ac:dyDescent="0.3">
      <c r="A59" s="25">
        <v>44880</v>
      </c>
      <c r="B59" t="s">
        <v>1778</v>
      </c>
      <c r="C59" t="s">
        <v>1843</v>
      </c>
      <c r="D59" s="35">
        <v>-777678</v>
      </c>
      <c r="E59">
        <f t="shared" si="5"/>
        <v>1684</v>
      </c>
      <c r="F59" s="27">
        <f>SUMIFS(Sheet1!H:H,Sheet1!B:B,C59)</f>
        <v>0</v>
      </c>
      <c r="G59" s="35">
        <f t="shared" si="6"/>
        <v>-777678</v>
      </c>
    </row>
    <row r="60" spans="1:15" x14ac:dyDescent="0.3">
      <c r="A60" s="25">
        <v>44880</v>
      </c>
      <c r="B60" t="s">
        <v>1778</v>
      </c>
      <c r="C60" t="s">
        <v>1839</v>
      </c>
      <c r="D60" s="35">
        <v>-1078471</v>
      </c>
      <c r="E60">
        <f t="shared" si="5"/>
        <v>1689</v>
      </c>
      <c r="F60" s="27">
        <f>SUMIFS(Sheet1!H:H,Sheet1!B:B,C60)</f>
        <v>0</v>
      </c>
      <c r="G60" s="35">
        <f t="shared" si="6"/>
        <v>-1078471</v>
      </c>
    </row>
    <row r="61" spans="1:15" x14ac:dyDescent="0.3">
      <c r="A61" s="25">
        <v>44880</v>
      </c>
      <c r="B61" t="s">
        <v>1778</v>
      </c>
      <c r="C61" t="s">
        <v>1847</v>
      </c>
      <c r="D61" s="35">
        <v>-726968</v>
      </c>
      <c r="E61">
        <f t="shared" si="5"/>
        <v>1716</v>
      </c>
      <c r="F61" s="27">
        <f>SUMIFS(Sheet1!H:H,Sheet1!B:B,C61)</f>
        <v>0</v>
      </c>
      <c r="G61" s="35">
        <f t="shared" si="6"/>
        <v>-726968</v>
      </c>
    </row>
    <row r="62" spans="1:15" x14ac:dyDescent="0.3">
      <c r="A62" s="25">
        <v>44880</v>
      </c>
      <c r="B62" t="s">
        <v>1778</v>
      </c>
      <c r="C62" t="s">
        <v>1841</v>
      </c>
      <c r="D62" s="35">
        <v>-1534740</v>
      </c>
      <c r="E62">
        <f t="shared" si="5"/>
        <v>1743</v>
      </c>
      <c r="F62" s="27">
        <f>SUMIFS(Sheet1!H:H,Sheet1!B:B,C62)</f>
        <v>0</v>
      </c>
      <c r="G62" s="35">
        <f t="shared" si="6"/>
        <v>-1534740</v>
      </c>
    </row>
    <row r="63" spans="1:15" x14ac:dyDescent="0.3">
      <c r="A63" s="25">
        <v>44880</v>
      </c>
      <c r="B63" t="s">
        <v>1778</v>
      </c>
      <c r="C63" t="s">
        <v>1845</v>
      </c>
      <c r="D63" s="35">
        <v>-1353117</v>
      </c>
      <c r="E63">
        <f t="shared" si="5"/>
        <v>1877</v>
      </c>
      <c r="F63" s="27">
        <f>SUMIFS(Sheet1!H:H,Sheet1!B:B,C63)</f>
        <v>0</v>
      </c>
      <c r="G63" s="35">
        <f t="shared" si="6"/>
        <v>-1353117</v>
      </c>
    </row>
    <row r="64" spans="1:15" x14ac:dyDescent="0.3">
      <c r="A64" s="25">
        <v>44880</v>
      </c>
      <c r="B64" t="s">
        <v>1778</v>
      </c>
      <c r="C64" t="s">
        <v>1859</v>
      </c>
      <c r="D64" s="35">
        <v>-2249176</v>
      </c>
      <c r="E64">
        <f t="shared" si="5"/>
        <v>1948</v>
      </c>
      <c r="F64" s="27">
        <f>SUMIFS(Sheet1!H:H,Sheet1!B:B,C64)</f>
        <v>0</v>
      </c>
      <c r="G64" s="35">
        <f t="shared" si="6"/>
        <v>-2249176</v>
      </c>
    </row>
    <row r="65" spans="1:7" x14ac:dyDescent="0.3">
      <c r="A65" s="25">
        <v>44880</v>
      </c>
      <c r="B65" t="s">
        <v>1778</v>
      </c>
      <c r="C65" t="s">
        <v>1861</v>
      </c>
      <c r="D65" s="35">
        <v>-1312240</v>
      </c>
      <c r="E65">
        <f t="shared" ref="E65:E128" si="7">VALUE(C65)</f>
        <v>1965</v>
      </c>
      <c r="F65" s="27">
        <f>SUMIFS(Sheet1!H:H,Sheet1!B:B,C65)</f>
        <v>0</v>
      </c>
      <c r="G65" s="35">
        <f t="shared" ref="G65:G128" si="8">D65+F65</f>
        <v>-1312240</v>
      </c>
    </row>
    <row r="66" spans="1:7" x14ac:dyDescent="0.3">
      <c r="A66" s="25">
        <v>44880</v>
      </c>
      <c r="B66" t="s">
        <v>1778</v>
      </c>
      <c r="C66" t="s">
        <v>1855</v>
      </c>
      <c r="D66" s="35">
        <v>-1056810</v>
      </c>
      <c r="E66">
        <f t="shared" si="7"/>
        <v>2053</v>
      </c>
      <c r="F66" s="27">
        <f>SUMIFS(Sheet1!H:H,Sheet1!B:B,C66)</f>
        <v>0</v>
      </c>
      <c r="G66" s="35">
        <f t="shared" si="8"/>
        <v>-1056810</v>
      </c>
    </row>
    <row r="67" spans="1:7" x14ac:dyDescent="0.3">
      <c r="A67" s="25">
        <v>44880</v>
      </c>
      <c r="B67" t="s">
        <v>1778</v>
      </c>
      <c r="C67" t="s">
        <v>1865</v>
      </c>
      <c r="D67" s="35">
        <v>-1210397</v>
      </c>
      <c r="E67">
        <f t="shared" si="7"/>
        <v>2162</v>
      </c>
      <c r="F67" s="27">
        <f>SUMIFS(Sheet1!H:H,Sheet1!B:B,C67)</f>
        <v>0</v>
      </c>
      <c r="G67" s="35">
        <f t="shared" si="8"/>
        <v>-1210397</v>
      </c>
    </row>
    <row r="68" spans="1:7" x14ac:dyDescent="0.3">
      <c r="A68" s="25">
        <v>44880</v>
      </c>
      <c r="B68" t="s">
        <v>1778</v>
      </c>
      <c r="C68" t="s">
        <v>1946</v>
      </c>
      <c r="D68" s="35">
        <v>-1882722</v>
      </c>
      <c r="E68">
        <f t="shared" si="7"/>
        <v>2236</v>
      </c>
      <c r="F68" s="27">
        <f>SUMIFS(Sheet1!H:H,Sheet1!B:B,C68)</f>
        <v>0</v>
      </c>
      <c r="G68" s="35">
        <f t="shared" si="8"/>
        <v>-1882722</v>
      </c>
    </row>
    <row r="69" spans="1:7" x14ac:dyDescent="0.3">
      <c r="A69" s="25">
        <v>44880</v>
      </c>
      <c r="B69" t="s">
        <v>1778</v>
      </c>
      <c r="C69" t="s">
        <v>1851</v>
      </c>
      <c r="D69" s="35">
        <v>-1834488</v>
      </c>
      <c r="E69">
        <f t="shared" si="7"/>
        <v>2242</v>
      </c>
      <c r="F69" s="27">
        <f>SUMIFS(Sheet1!H:H,Sheet1!B:B,C69)</f>
        <v>0</v>
      </c>
      <c r="G69" s="35">
        <f t="shared" si="8"/>
        <v>-1834488</v>
      </c>
    </row>
    <row r="70" spans="1:7" x14ac:dyDescent="0.3">
      <c r="A70" s="25">
        <v>44880</v>
      </c>
      <c r="B70" t="s">
        <v>1778</v>
      </c>
      <c r="C70" t="s">
        <v>1849</v>
      </c>
      <c r="D70" s="35">
        <v>-1245420</v>
      </c>
      <c r="E70">
        <f t="shared" si="7"/>
        <v>2243</v>
      </c>
      <c r="F70" s="27">
        <f>SUMIFS(Sheet1!H:H,Sheet1!B:B,C70)</f>
        <v>0</v>
      </c>
      <c r="G70" s="35">
        <f t="shared" si="8"/>
        <v>-1245420</v>
      </c>
    </row>
    <row r="71" spans="1:7" x14ac:dyDescent="0.3">
      <c r="A71" s="25">
        <v>44880</v>
      </c>
      <c r="B71" t="s">
        <v>1778</v>
      </c>
      <c r="C71" t="s">
        <v>1853</v>
      </c>
      <c r="D71" s="35">
        <v>-2604118</v>
      </c>
      <c r="E71">
        <f t="shared" si="7"/>
        <v>2247</v>
      </c>
      <c r="F71" s="27">
        <f>SUMIFS(Sheet1!H:H,Sheet1!B:B,C71)</f>
        <v>0</v>
      </c>
      <c r="G71" s="35">
        <f t="shared" si="8"/>
        <v>-2604118</v>
      </c>
    </row>
    <row r="72" spans="1:7" x14ac:dyDescent="0.3">
      <c r="A72" s="25">
        <v>44880</v>
      </c>
      <c r="B72" t="s">
        <v>1778</v>
      </c>
      <c r="C72" t="s">
        <v>1956</v>
      </c>
      <c r="D72" s="35">
        <v>-2448369</v>
      </c>
      <c r="E72">
        <f t="shared" si="7"/>
        <v>2288</v>
      </c>
      <c r="F72" s="27">
        <f>SUMIFS(Sheet1!H:H,Sheet1!B:B,C72)</f>
        <v>0</v>
      </c>
      <c r="G72" s="35">
        <f t="shared" si="8"/>
        <v>-2448369</v>
      </c>
    </row>
    <row r="73" spans="1:7" x14ac:dyDescent="0.3">
      <c r="A73" s="25">
        <v>44880</v>
      </c>
      <c r="B73" t="s">
        <v>1778</v>
      </c>
      <c r="C73" t="s">
        <v>1885</v>
      </c>
      <c r="D73" s="35">
        <v>-1498186</v>
      </c>
      <c r="E73">
        <f t="shared" si="7"/>
        <v>2297</v>
      </c>
      <c r="F73" s="27">
        <f>SUMIFS(Sheet1!H:H,Sheet1!B:B,C73)</f>
        <v>0</v>
      </c>
      <c r="G73" s="35">
        <f t="shared" si="8"/>
        <v>-1498186</v>
      </c>
    </row>
    <row r="74" spans="1:7" x14ac:dyDescent="0.3">
      <c r="A74" s="25">
        <v>44880</v>
      </c>
      <c r="B74" t="s">
        <v>1778</v>
      </c>
      <c r="C74" t="s">
        <v>1881</v>
      </c>
      <c r="D74" s="35">
        <v>-761754</v>
      </c>
      <c r="E74">
        <f t="shared" si="7"/>
        <v>2305</v>
      </c>
      <c r="F74" s="27">
        <f>SUMIFS(Sheet1!H:H,Sheet1!B:B,C74)</f>
        <v>0</v>
      </c>
      <c r="G74" s="35">
        <f t="shared" si="8"/>
        <v>-761754</v>
      </c>
    </row>
    <row r="75" spans="1:7" x14ac:dyDescent="0.3">
      <c r="A75" s="25">
        <v>44880</v>
      </c>
      <c r="B75" t="s">
        <v>1778</v>
      </c>
      <c r="C75" t="s">
        <v>1863</v>
      </c>
      <c r="D75" s="35">
        <v>-4397470</v>
      </c>
      <c r="E75">
        <f t="shared" si="7"/>
        <v>2321</v>
      </c>
      <c r="F75" s="27">
        <f>SUMIFS(Sheet1!H:H,Sheet1!B:B,C75)</f>
        <v>0</v>
      </c>
      <c r="G75" s="35">
        <f t="shared" si="8"/>
        <v>-4397470</v>
      </c>
    </row>
    <row r="76" spans="1:7" x14ac:dyDescent="0.3">
      <c r="A76" s="25">
        <v>44880</v>
      </c>
      <c r="B76" t="s">
        <v>1778</v>
      </c>
      <c r="C76" t="s">
        <v>1857</v>
      </c>
      <c r="D76" s="35">
        <v>-2232373</v>
      </c>
      <c r="E76">
        <f t="shared" si="7"/>
        <v>2349</v>
      </c>
      <c r="F76" s="27">
        <f>SUMIFS(Sheet1!H:H,Sheet1!B:B,C76)</f>
        <v>0</v>
      </c>
      <c r="G76" s="35">
        <f t="shared" si="8"/>
        <v>-2232373</v>
      </c>
    </row>
    <row r="77" spans="1:7" x14ac:dyDescent="0.3">
      <c r="A77" s="25">
        <v>44880</v>
      </c>
      <c r="B77" t="s">
        <v>1778</v>
      </c>
      <c r="C77" t="s">
        <v>1875</v>
      </c>
      <c r="D77" s="35">
        <v>-1147560</v>
      </c>
      <c r="E77">
        <f t="shared" si="7"/>
        <v>2391</v>
      </c>
      <c r="F77" s="27">
        <f>SUMIFS(Sheet1!H:H,Sheet1!B:B,C77)</f>
        <v>0</v>
      </c>
      <c r="G77" s="35">
        <f t="shared" si="8"/>
        <v>-1147560</v>
      </c>
    </row>
    <row r="78" spans="1:7" x14ac:dyDescent="0.3">
      <c r="A78" s="25">
        <v>44880</v>
      </c>
      <c r="B78" t="s">
        <v>1778</v>
      </c>
      <c r="C78" t="s">
        <v>1867</v>
      </c>
      <c r="D78" s="35">
        <v>-726968</v>
      </c>
      <c r="E78">
        <f t="shared" si="7"/>
        <v>2392</v>
      </c>
      <c r="F78" s="27">
        <f>SUMIFS(Sheet1!H:H,Sheet1!B:B,C78)</f>
        <v>0</v>
      </c>
      <c r="G78" s="35">
        <f t="shared" si="8"/>
        <v>-726968</v>
      </c>
    </row>
    <row r="79" spans="1:7" x14ac:dyDescent="0.3">
      <c r="A79" s="25">
        <v>44880</v>
      </c>
      <c r="B79" t="s">
        <v>1778</v>
      </c>
      <c r="C79" t="s">
        <v>1869</v>
      </c>
      <c r="D79" s="35">
        <v>-730576</v>
      </c>
      <c r="E79">
        <f t="shared" si="7"/>
        <v>2454</v>
      </c>
      <c r="F79" s="27">
        <f>SUMIFS(Sheet1!H:H,Sheet1!B:B,C79)</f>
        <v>0</v>
      </c>
      <c r="G79" s="35">
        <f t="shared" si="8"/>
        <v>-730576</v>
      </c>
    </row>
    <row r="80" spans="1:7" x14ac:dyDescent="0.3">
      <c r="A80" s="25">
        <v>44880</v>
      </c>
      <c r="B80" t="s">
        <v>1778</v>
      </c>
      <c r="C80" t="s">
        <v>1887</v>
      </c>
      <c r="D80" s="35">
        <v>-673727</v>
      </c>
      <c r="E80">
        <f t="shared" si="7"/>
        <v>2548</v>
      </c>
      <c r="F80" s="27">
        <f>SUMIFS(Sheet1!H:H,Sheet1!B:B,C80)</f>
        <v>0</v>
      </c>
      <c r="G80" s="35">
        <f t="shared" si="8"/>
        <v>-673727</v>
      </c>
    </row>
    <row r="81" spans="1:7" x14ac:dyDescent="0.3">
      <c r="A81" s="25">
        <v>44880</v>
      </c>
      <c r="B81" t="s">
        <v>1778</v>
      </c>
      <c r="C81" t="s">
        <v>1877</v>
      </c>
      <c r="D81" s="35">
        <v>-1842051</v>
      </c>
      <c r="E81">
        <f t="shared" si="7"/>
        <v>2596</v>
      </c>
      <c r="F81" s="27">
        <f>SUMIFS(Sheet1!H:H,Sheet1!B:B,C81)</f>
        <v>0</v>
      </c>
      <c r="G81" s="35">
        <f t="shared" si="8"/>
        <v>-1842051</v>
      </c>
    </row>
    <row r="82" spans="1:7" x14ac:dyDescent="0.3">
      <c r="A82" s="25">
        <v>44880</v>
      </c>
      <c r="B82" t="s">
        <v>1778</v>
      </c>
      <c r="C82" t="s">
        <v>1883</v>
      </c>
      <c r="D82" s="35">
        <v>-3266556</v>
      </c>
      <c r="E82">
        <f t="shared" si="7"/>
        <v>2597</v>
      </c>
      <c r="F82" s="27">
        <f>SUMIFS(Sheet1!H:H,Sheet1!B:B,C82)</f>
        <v>0</v>
      </c>
      <c r="G82" s="35">
        <f t="shared" si="8"/>
        <v>-3266556</v>
      </c>
    </row>
    <row r="83" spans="1:7" x14ac:dyDescent="0.3">
      <c r="A83" s="25">
        <v>44880</v>
      </c>
      <c r="B83" t="s">
        <v>1778</v>
      </c>
      <c r="C83" t="s">
        <v>1879</v>
      </c>
      <c r="D83" s="35">
        <v>-1504646</v>
      </c>
      <c r="E83">
        <f t="shared" si="7"/>
        <v>2603</v>
      </c>
      <c r="F83" s="27">
        <f>SUMIFS(Sheet1!H:H,Sheet1!B:B,C83)</f>
        <v>0</v>
      </c>
      <c r="G83" s="35">
        <f t="shared" si="8"/>
        <v>-1504646</v>
      </c>
    </row>
    <row r="84" spans="1:7" x14ac:dyDescent="0.3">
      <c r="A84" s="25">
        <v>44880</v>
      </c>
      <c r="B84" t="s">
        <v>1778</v>
      </c>
      <c r="C84" t="s">
        <v>1873</v>
      </c>
      <c r="D84" s="35">
        <v>-950470</v>
      </c>
      <c r="E84">
        <f t="shared" si="7"/>
        <v>2604</v>
      </c>
      <c r="F84" s="27">
        <f>SUMIFS(Sheet1!H:H,Sheet1!B:B,C84)</f>
        <v>0</v>
      </c>
      <c r="G84" s="35">
        <f t="shared" si="8"/>
        <v>-950470</v>
      </c>
    </row>
    <row r="85" spans="1:7" x14ac:dyDescent="0.3">
      <c r="A85" s="25">
        <v>44880</v>
      </c>
      <c r="B85" t="s">
        <v>1778</v>
      </c>
      <c r="C85" t="s">
        <v>1871</v>
      </c>
      <c r="D85" s="35">
        <v>-1182368</v>
      </c>
      <c r="E85">
        <f t="shared" si="7"/>
        <v>2650</v>
      </c>
      <c r="F85" s="27">
        <f>SUMIFS(Sheet1!H:H,Sheet1!B:B,C85)</f>
        <v>0</v>
      </c>
      <c r="G85" s="35">
        <f t="shared" si="8"/>
        <v>-1182368</v>
      </c>
    </row>
    <row r="86" spans="1:7" x14ac:dyDescent="0.3">
      <c r="A86" s="25">
        <v>44880</v>
      </c>
      <c r="B86" t="s">
        <v>1778</v>
      </c>
      <c r="C86" t="s">
        <v>1895</v>
      </c>
      <c r="D86" s="35">
        <v>-1302059</v>
      </c>
      <c r="E86">
        <f t="shared" si="7"/>
        <v>2748</v>
      </c>
      <c r="F86" s="27">
        <f>SUMIFS(Sheet1!H:H,Sheet1!B:B,C86)</f>
        <v>0</v>
      </c>
      <c r="G86" s="35">
        <f t="shared" si="8"/>
        <v>-1302059</v>
      </c>
    </row>
    <row r="87" spans="1:7" x14ac:dyDescent="0.3">
      <c r="A87" s="25">
        <v>44880</v>
      </c>
      <c r="B87" t="s">
        <v>1778</v>
      </c>
      <c r="C87" t="s">
        <v>1960</v>
      </c>
      <c r="D87" s="35">
        <v>-2003672</v>
      </c>
      <c r="E87">
        <f t="shared" si="7"/>
        <v>2781</v>
      </c>
      <c r="F87" s="27">
        <f>SUMIFS(Sheet1!H:H,Sheet1!B:B,C87)</f>
        <v>0</v>
      </c>
      <c r="G87" s="35">
        <f t="shared" si="8"/>
        <v>-2003672</v>
      </c>
    </row>
    <row r="88" spans="1:7" x14ac:dyDescent="0.3">
      <c r="A88" s="25">
        <v>44880</v>
      </c>
      <c r="B88" t="s">
        <v>1778</v>
      </c>
      <c r="C88" t="s">
        <v>1962</v>
      </c>
      <c r="D88" s="35">
        <v>-248402</v>
      </c>
      <c r="E88">
        <f t="shared" si="7"/>
        <v>2782</v>
      </c>
      <c r="F88" s="27">
        <f>SUMIFS(Sheet1!H:H,Sheet1!B:B,C88)</f>
        <v>0</v>
      </c>
      <c r="G88" s="35">
        <f t="shared" si="8"/>
        <v>-248402</v>
      </c>
    </row>
    <row r="89" spans="1:7" x14ac:dyDescent="0.3">
      <c r="A89" s="25">
        <v>44880</v>
      </c>
      <c r="B89" t="s">
        <v>1778</v>
      </c>
      <c r="C89" t="s">
        <v>1948</v>
      </c>
      <c r="D89" s="35">
        <v>-1349678</v>
      </c>
      <c r="E89">
        <f t="shared" si="7"/>
        <v>2883</v>
      </c>
      <c r="F89" s="27">
        <f>SUMIFS(Sheet1!H:H,Sheet1!B:B,C89)</f>
        <v>0</v>
      </c>
      <c r="G89" s="35">
        <f t="shared" si="8"/>
        <v>-1349678</v>
      </c>
    </row>
    <row r="90" spans="1:7" x14ac:dyDescent="0.3">
      <c r="A90" s="25">
        <v>44880</v>
      </c>
      <c r="B90" t="s">
        <v>1778</v>
      </c>
      <c r="C90" t="s">
        <v>1889</v>
      </c>
      <c r="D90" s="35">
        <v>-1577257</v>
      </c>
      <c r="E90">
        <f t="shared" si="7"/>
        <v>2886</v>
      </c>
      <c r="F90" s="27">
        <f>SUMIFS(Sheet1!H:H,Sheet1!B:B,C90)</f>
        <v>0</v>
      </c>
      <c r="G90" s="35">
        <f t="shared" si="8"/>
        <v>-1577257</v>
      </c>
    </row>
    <row r="91" spans="1:7" x14ac:dyDescent="0.3">
      <c r="A91" s="25">
        <v>44880</v>
      </c>
      <c r="B91" t="s">
        <v>1778</v>
      </c>
      <c r="C91" t="s">
        <v>1897</v>
      </c>
      <c r="D91" s="35">
        <v>-766022</v>
      </c>
      <c r="E91">
        <f t="shared" si="7"/>
        <v>2888</v>
      </c>
      <c r="F91" s="27">
        <f>SUMIFS(Sheet1!H:H,Sheet1!B:B,C91)</f>
        <v>0</v>
      </c>
      <c r="G91" s="35">
        <f t="shared" si="8"/>
        <v>-766022</v>
      </c>
    </row>
    <row r="92" spans="1:7" x14ac:dyDescent="0.3">
      <c r="A92" s="25">
        <v>44880</v>
      </c>
      <c r="B92" t="s">
        <v>1778</v>
      </c>
      <c r="C92" t="s">
        <v>1893</v>
      </c>
      <c r="D92" s="35">
        <v>-726968</v>
      </c>
      <c r="E92">
        <f t="shared" si="7"/>
        <v>2900</v>
      </c>
      <c r="F92" s="27">
        <f>SUMIFS(Sheet1!H:H,Sheet1!B:B,C92)</f>
        <v>0</v>
      </c>
      <c r="G92" s="35">
        <f t="shared" si="8"/>
        <v>-726968</v>
      </c>
    </row>
    <row r="93" spans="1:7" x14ac:dyDescent="0.3">
      <c r="A93" s="25">
        <v>44880</v>
      </c>
      <c r="B93" t="s">
        <v>1778</v>
      </c>
      <c r="C93" t="s">
        <v>1909</v>
      </c>
      <c r="D93" s="35">
        <v>-1898090</v>
      </c>
      <c r="E93">
        <f t="shared" si="7"/>
        <v>3047</v>
      </c>
      <c r="F93" s="27">
        <f>SUMIFS(Sheet1!H:H,Sheet1!B:B,C93)</f>
        <v>0</v>
      </c>
      <c r="G93" s="35">
        <f t="shared" si="8"/>
        <v>-1898090</v>
      </c>
    </row>
    <row r="94" spans="1:7" x14ac:dyDescent="0.3">
      <c r="A94" s="25">
        <v>44880</v>
      </c>
      <c r="B94" t="s">
        <v>1778</v>
      </c>
      <c r="C94" t="s">
        <v>1891</v>
      </c>
      <c r="D94" s="35">
        <v>-3066037</v>
      </c>
      <c r="E94">
        <f t="shared" si="7"/>
        <v>3051</v>
      </c>
      <c r="F94" s="27">
        <f>SUMIFS(Sheet1!H:H,Sheet1!B:B,C94)</f>
        <v>0</v>
      </c>
      <c r="G94" s="35">
        <f t="shared" si="8"/>
        <v>-3066037</v>
      </c>
    </row>
    <row r="95" spans="1:7" x14ac:dyDescent="0.3">
      <c r="A95" s="25">
        <v>44880</v>
      </c>
      <c r="B95" t="s">
        <v>1778</v>
      </c>
      <c r="C95" t="s">
        <v>1911</v>
      </c>
      <c r="D95" s="35">
        <v>-726968</v>
      </c>
      <c r="E95">
        <f t="shared" si="7"/>
        <v>3190</v>
      </c>
      <c r="F95" s="27">
        <f>SUMIFS(Sheet1!H:H,Sheet1!B:B,C95)</f>
        <v>0</v>
      </c>
      <c r="G95" s="35">
        <f t="shared" si="8"/>
        <v>-726968</v>
      </c>
    </row>
    <row r="96" spans="1:7" x14ac:dyDescent="0.3">
      <c r="A96" s="25">
        <v>44880</v>
      </c>
      <c r="B96" t="s">
        <v>1778</v>
      </c>
      <c r="C96" t="s">
        <v>1899</v>
      </c>
      <c r="D96" s="35">
        <v>-1492442</v>
      </c>
      <c r="E96">
        <f t="shared" si="7"/>
        <v>3191</v>
      </c>
      <c r="F96" s="27">
        <f>SUMIFS(Sheet1!H:H,Sheet1!B:B,C96)</f>
        <v>0</v>
      </c>
      <c r="G96" s="35">
        <f t="shared" si="8"/>
        <v>-1492442</v>
      </c>
    </row>
    <row r="97" spans="1:7" x14ac:dyDescent="0.3">
      <c r="A97" s="25">
        <v>44880</v>
      </c>
      <c r="B97" t="s">
        <v>1778</v>
      </c>
      <c r="C97" t="s">
        <v>1901</v>
      </c>
      <c r="D97" s="35">
        <v>-1567768</v>
      </c>
      <c r="E97">
        <f t="shared" si="7"/>
        <v>3193</v>
      </c>
      <c r="F97" s="27">
        <f>SUMIFS(Sheet1!H:H,Sheet1!B:B,C97)</f>
        <v>0</v>
      </c>
      <c r="G97" s="35">
        <f t="shared" si="8"/>
        <v>-1567768</v>
      </c>
    </row>
    <row r="98" spans="1:7" x14ac:dyDescent="0.3">
      <c r="A98" s="25">
        <v>44880</v>
      </c>
      <c r="B98" t="s">
        <v>1778</v>
      </c>
      <c r="C98" t="s">
        <v>1921</v>
      </c>
      <c r="D98" s="35">
        <v>-439789</v>
      </c>
      <c r="E98">
        <f t="shared" si="7"/>
        <v>3400</v>
      </c>
      <c r="F98" s="27">
        <f>SUMIFS(Sheet1!H:H,Sheet1!B:B,C98)</f>
        <v>0</v>
      </c>
      <c r="G98" s="35">
        <f t="shared" si="8"/>
        <v>-439789</v>
      </c>
    </row>
    <row r="99" spans="1:7" x14ac:dyDescent="0.3">
      <c r="A99" s="25">
        <v>44880</v>
      </c>
      <c r="B99" t="s">
        <v>1778</v>
      </c>
      <c r="C99" t="s">
        <v>1913</v>
      </c>
      <c r="D99" s="35">
        <v>-1003569</v>
      </c>
      <c r="E99">
        <f t="shared" si="7"/>
        <v>3401</v>
      </c>
      <c r="F99" s="27">
        <f>SUMIFS(Sheet1!H:H,Sheet1!B:B,C99)</f>
        <v>0</v>
      </c>
      <c r="G99" s="35">
        <f t="shared" si="8"/>
        <v>-1003569</v>
      </c>
    </row>
    <row r="100" spans="1:7" x14ac:dyDescent="0.3">
      <c r="A100" s="25">
        <v>44880</v>
      </c>
      <c r="B100" t="s">
        <v>1778</v>
      </c>
      <c r="C100" t="s">
        <v>1903</v>
      </c>
      <c r="D100" s="35">
        <v>-1386651</v>
      </c>
      <c r="E100">
        <f t="shared" si="7"/>
        <v>3402</v>
      </c>
      <c r="F100" s="27">
        <f>SUMIFS(Sheet1!H:H,Sheet1!B:B,C100)</f>
        <v>0</v>
      </c>
      <c r="G100" s="35">
        <f t="shared" si="8"/>
        <v>-1386651</v>
      </c>
    </row>
    <row r="101" spans="1:7" x14ac:dyDescent="0.3">
      <c r="A101" s="25">
        <v>44880</v>
      </c>
      <c r="B101" t="s">
        <v>1778</v>
      </c>
      <c r="C101" t="s">
        <v>1917</v>
      </c>
      <c r="D101" s="35">
        <v>-1661849</v>
      </c>
      <c r="E101">
        <f t="shared" si="7"/>
        <v>3517</v>
      </c>
      <c r="F101" s="27">
        <f>SUMIFS(Sheet1!H:H,Sheet1!B:B,C101)</f>
        <v>0</v>
      </c>
      <c r="G101" s="35">
        <f t="shared" si="8"/>
        <v>-1661849</v>
      </c>
    </row>
    <row r="102" spans="1:7" x14ac:dyDescent="0.3">
      <c r="A102" s="25">
        <v>44880</v>
      </c>
      <c r="B102" t="s">
        <v>1778</v>
      </c>
      <c r="C102" t="s">
        <v>1915</v>
      </c>
      <c r="D102" s="35">
        <v>-751300</v>
      </c>
      <c r="E102">
        <f t="shared" si="7"/>
        <v>3519</v>
      </c>
      <c r="F102" s="27">
        <f>SUMIFS(Sheet1!H:H,Sheet1!B:B,C102)</f>
        <v>0</v>
      </c>
      <c r="G102" s="35">
        <f t="shared" si="8"/>
        <v>-751300</v>
      </c>
    </row>
    <row r="103" spans="1:7" x14ac:dyDescent="0.3">
      <c r="A103" s="25">
        <v>44880</v>
      </c>
      <c r="B103" t="s">
        <v>1778</v>
      </c>
      <c r="C103" t="s">
        <v>1923</v>
      </c>
      <c r="D103" s="35">
        <v>-1108256</v>
      </c>
      <c r="E103">
        <f t="shared" si="7"/>
        <v>3586</v>
      </c>
      <c r="F103" s="27">
        <f>SUMIFS(Sheet1!H:H,Sheet1!B:B,C103)</f>
        <v>1584306</v>
      </c>
      <c r="G103" s="35">
        <f t="shared" si="8"/>
        <v>476050</v>
      </c>
    </row>
    <row r="104" spans="1:7" x14ac:dyDescent="0.3">
      <c r="A104" s="25">
        <v>44880</v>
      </c>
      <c r="B104" t="s">
        <v>1778</v>
      </c>
      <c r="C104" t="s">
        <v>1958</v>
      </c>
      <c r="D104" s="35">
        <v>-3175337</v>
      </c>
      <c r="E104">
        <f t="shared" si="7"/>
        <v>3603</v>
      </c>
      <c r="F104" s="27">
        <f>SUMIFS(Sheet1!H:H,Sheet1!B:B,C104)</f>
        <v>0</v>
      </c>
      <c r="G104" s="35">
        <f t="shared" si="8"/>
        <v>-3175337</v>
      </c>
    </row>
    <row r="105" spans="1:7" x14ac:dyDescent="0.3">
      <c r="A105" s="25">
        <v>44880</v>
      </c>
      <c r="B105" t="s">
        <v>1778</v>
      </c>
      <c r="C105" t="s">
        <v>1925</v>
      </c>
      <c r="D105" s="35">
        <v>-872362</v>
      </c>
      <c r="E105">
        <f t="shared" si="7"/>
        <v>3711</v>
      </c>
      <c r="F105" s="27">
        <f>SUMIFS(Sheet1!H:H,Sheet1!B:B,C105)</f>
        <v>0</v>
      </c>
      <c r="G105" s="35">
        <f t="shared" si="8"/>
        <v>-872362</v>
      </c>
    </row>
    <row r="106" spans="1:7" x14ac:dyDescent="0.3">
      <c r="A106" s="25">
        <v>44880</v>
      </c>
      <c r="B106" t="s">
        <v>1778</v>
      </c>
      <c r="C106" t="s">
        <v>1907</v>
      </c>
      <c r="D106" s="35">
        <v>-1387551</v>
      </c>
      <c r="E106">
        <f t="shared" si="7"/>
        <v>3712</v>
      </c>
      <c r="F106" s="27">
        <f>SUMIFS(Sheet1!H:H,Sheet1!B:B,C106)</f>
        <v>0</v>
      </c>
      <c r="G106" s="35">
        <f t="shared" si="8"/>
        <v>-1387551</v>
      </c>
    </row>
    <row r="107" spans="1:7" x14ac:dyDescent="0.3">
      <c r="A107" s="25">
        <v>44880</v>
      </c>
      <c r="B107" t="s">
        <v>1778</v>
      </c>
      <c r="C107" t="s">
        <v>1929</v>
      </c>
      <c r="D107" s="35">
        <v>-726968</v>
      </c>
      <c r="E107">
        <f t="shared" si="7"/>
        <v>3727</v>
      </c>
      <c r="F107" s="27">
        <f>SUMIFS(Sheet1!H:H,Sheet1!B:B,C107)</f>
        <v>0</v>
      </c>
      <c r="G107" s="35">
        <f t="shared" si="8"/>
        <v>-726968</v>
      </c>
    </row>
    <row r="108" spans="1:7" x14ac:dyDescent="0.3">
      <c r="A108" s="25">
        <v>44880</v>
      </c>
      <c r="B108" t="s">
        <v>1778</v>
      </c>
      <c r="C108" t="s">
        <v>1905</v>
      </c>
      <c r="D108" s="35">
        <v>-2806811</v>
      </c>
      <c r="E108">
        <f t="shared" si="7"/>
        <v>3728</v>
      </c>
      <c r="F108" s="27">
        <f>SUMIFS(Sheet1!H:H,Sheet1!B:B,C108)</f>
        <v>0</v>
      </c>
      <c r="G108" s="35">
        <f t="shared" si="8"/>
        <v>-2806811</v>
      </c>
    </row>
    <row r="109" spans="1:7" x14ac:dyDescent="0.3">
      <c r="A109" s="25">
        <v>44880</v>
      </c>
      <c r="B109" t="s">
        <v>1778</v>
      </c>
      <c r="C109" t="s">
        <v>1927</v>
      </c>
      <c r="D109" s="35">
        <v>-2779304</v>
      </c>
      <c r="E109">
        <f t="shared" si="7"/>
        <v>3777</v>
      </c>
      <c r="F109" s="27">
        <f>SUMIFS(Sheet1!H:H,Sheet1!B:B,C109)</f>
        <v>0</v>
      </c>
      <c r="G109" s="35">
        <f t="shared" si="8"/>
        <v>-2779304</v>
      </c>
    </row>
    <row r="110" spans="1:7" x14ac:dyDescent="0.3">
      <c r="A110" s="25">
        <v>44880</v>
      </c>
      <c r="B110" t="s">
        <v>1778</v>
      </c>
      <c r="C110" t="s">
        <v>1919</v>
      </c>
      <c r="D110" s="35">
        <v>-726968</v>
      </c>
      <c r="E110">
        <f t="shared" si="7"/>
        <v>3778</v>
      </c>
      <c r="F110" s="27">
        <f>SUMIFS(Sheet1!H:H,Sheet1!B:B,C110)</f>
        <v>0</v>
      </c>
      <c r="G110" s="35">
        <f t="shared" si="8"/>
        <v>-726968</v>
      </c>
    </row>
    <row r="111" spans="1:7" x14ac:dyDescent="0.3">
      <c r="A111" s="25">
        <v>44880</v>
      </c>
      <c r="B111" t="s">
        <v>1778</v>
      </c>
      <c r="C111" t="s">
        <v>1950</v>
      </c>
      <c r="D111" s="35">
        <v>-1639407</v>
      </c>
      <c r="E111">
        <f t="shared" si="7"/>
        <v>3853</v>
      </c>
      <c r="F111" s="27">
        <f>SUMIFS(Sheet1!H:H,Sheet1!B:B,C111)</f>
        <v>0</v>
      </c>
      <c r="G111" s="35">
        <f t="shared" si="8"/>
        <v>-1639407</v>
      </c>
    </row>
    <row r="112" spans="1:7" x14ac:dyDescent="0.3">
      <c r="A112" s="25">
        <v>44880</v>
      </c>
      <c r="B112" t="s">
        <v>1778</v>
      </c>
      <c r="C112" t="s">
        <v>1942</v>
      </c>
      <c r="D112" s="35">
        <v>-1424418</v>
      </c>
      <c r="E112">
        <f t="shared" si="7"/>
        <v>3902</v>
      </c>
      <c r="F112" s="27">
        <f>SUMIFS(Sheet1!H:H,Sheet1!B:B,C112)</f>
        <v>0</v>
      </c>
      <c r="G112" s="35">
        <f t="shared" si="8"/>
        <v>-1424418</v>
      </c>
    </row>
    <row r="113" spans="1:7" x14ac:dyDescent="0.3">
      <c r="A113" s="25">
        <v>44880</v>
      </c>
      <c r="B113" t="s">
        <v>1778</v>
      </c>
      <c r="C113" t="s">
        <v>1933</v>
      </c>
      <c r="D113" s="35">
        <v>-1443666</v>
      </c>
      <c r="E113">
        <f t="shared" si="7"/>
        <v>3947</v>
      </c>
      <c r="F113" s="27">
        <f>SUMIFS(Sheet1!H:H,Sheet1!B:B,C113)</f>
        <v>0</v>
      </c>
      <c r="G113" s="35">
        <f t="shared" si="8"/>
        <v>-1443666</v>
      </c>
    </row>
    <row r="114" spans="1:7" x14ac:dyDescent="0.3">
      <c r="A114" s="25">
        <v>44880</v>
      </c>
      <c r="B114" t="s">
        <v>1778</v>
      </c>
      <c r="C114" t="s">
        <v>394</v>
      </c>
      <c r="D114" s="35">
        <v>-4027067</v>
      </c>
      <c r="E114">
        <f t="shared" si="7"/>
        <v>3998</v>
      </c>
      <c r="F114" s="27">
        <f>SUMIFS(Sheet1!H:H,Sheet1!B:B,C114)</f>
        <v>3179581</v>
      </c>
      <c r="G114" s="35">
        <f t="shared" si="8"/>
        <v>-847486</v>
      </c>
    </row>
    <row r="115" spans="1:7" x14ac:dyDescent="0.3">
      <c r="A115" s="25">
        <v>44880</v>
      </c>
      <c r="B115" t="s">
        <v>1778</v>
      </c>
      <c r="C115" t="s">
        <v>1939</v>
      </c>
      <c r="D115" s="35">
        <v>-2644584</v>
      </c>
      <c r="E115">
        <f t="shared" si="7"/>
        <v>4174</v>
      </c>
      <c r="F115" s="27">
        <f>SUMIFS(Sheet1!H:H,Sheet1!B:B,C115)</f>
        <v>0</v>
      </c>
      <c r="G115" s="35">
        <f t="shared" si="8"/>
        <v>-2644584</v>
      </c>
    </row>
    <row r="116" spans="1:7" x14ac:dyDescent="0.3">
      <c r="A116" s="25">
        <v>44880</v>
      </c>
      <c r="B116" t="s">
        <v>1778</v>
      </c>
      <c r="C116" t="s">
        <v>1937</v>
      </c>
      <c r="D116" s="35">
        <v>-3325411</v>
      </c>
      <c r="E116">
        <f t="shared" si="7"/>
        <v>4175</v>
      </c>
      <c r="F116" s="27">
        <f>SUMIFS(Sheet1!H:H,Sheet1!B:B,C116)</f>
        <v>0</v>
      </c>
      <c r="G116" s="35">
        <f t="shared" si="8"/>
        <v>-3325411</v>
      </c>
    </row>
    <row r="117" spans="1:7" x14ac:dyDescent="0.3">
      <c r="A117" s="25">
        <v>44880</v>
      </c>
      <c r="B117" t="s">
        <v>1778</v>
      </c>
      <c r="C117" t="s">
        <v>1964</v>
      </c>
      <c r="D117" s="35">
        <v>-2350040</v>
      </c>
      <c r="E117">
        <f t="shared" si="7"/>
        <v>4176</v>
      </c>
      <c r="F117" s="27">
        <f>SUMIFS(Sheet1!H:H,Sheet1!B:B,C117)</f>
        <v>0</v>
      </c>
      <c r="G117" s="35">
        <f t="shared" si="8"/>
        <v>-2350040</v>
      </c>
    </row>
    <row r="118" spans="1:7" x14ac:dyDescent="0.3">
      <c r="A118" s="25">
        <v>44880</v>
      </c>
      <c r="B118" t="s">
        <v>1778</v>
      </c>
      <c r="C118" t="s">
        <v>1931</v>
      </c>
      <c r="D118" s="35">
        <v>-1413889</v>
      </c>
      <c r="E118">
        <f t="shared" si="7"/>
        <v>4183</v>
      </c>
      <c r="F118" s="27">
        <f>SUMIFS(Sheet1!H:H,Sheet1!B:B,C118)</f>
        <v>0</v>
      </c>
      <c r="G118" s="35">
        <f t="shared" si="8"/>
        <v>-1413889</v>
      </c>
    </row>
    <row r="119" spans="1:7" x14ac:dyDescent="0.3">
      <c r="A119" s="25">
        <v>44880</v>
      </c>
      <c r="B119" t="s">
        <v>1778</v>
      </c>
      <c r="C119" t="s">
        <v>1935</v>
      </c>
      <c r="D119" s="35">
        <v>-1453936</v>
      </c>
      <c r="E119">
        <f t="shared" si="7"/>
        <v>4185</v>
      </c>
      <c r="F119" s="27">
        <f>SUMIFS(Sheet1!H:H,Sheet1!B:B,C119)</f>
        <v>0</v>
      </c>
      <c r="G119" s="35">
        <f t="shared" si="8"/>
        <v>-1453936</v>
      </c>
    </row>
    <row r="120" spans="1:7" x14ac:dyDescent="0.3">
      <c r="A120" s="25">
        <v>44880</v>
      </c>
      <c r="B120" t="s">
        <v>1778</v>
      </c>
      <c r="C120" t="s">
        <v>1776</v>
      </c>
      <c r="D120" s="35">
        <v>-2343330</v>
      </c>
      <c r="E120">
        <f t="shared" si="7"/>
        <v>44241</v>
      </c>
      <c r="F120" s="27">
        <f>SUMIFS(Sheet1!H:H,Sheet1!B:B,C120)</f>
        <v>0</v>
      </c>
      <c r="G120" s="35">
        <f t="shared" si="8"/>
        <v>-2343330</v>
      </c>
    </row>
    <row r="121" spans="1:7" x14ac:dyDescent="0.3">
      <c r="A121" s="25">
        <v>44880</v>
      </c>
      <c r="B121" t="s">
        <v>1778</v>
      </c>
      <c r="C121" t="s">
        <v>1791</v>
      </c>
      <c r="D121" s="35">
        <v>-1453936</v>
      </c>
      <c r="E121">
        <f t="shared" si="7"/>
        <v>49796</v>
      </c>
      <c r="F121" s="27">
        <f>SUMIFS(Sheet1!H:H,Sheet1!B:B,C121)</f>
        <v>0</v>
      </c>
      <c r="G121" s="35">
        <f t="shared" si="8"/>
        <v>-1453936</v>
      </c>
    </row>
    <row r="122" spans="1:7" x14ac:dyDescent="0.3">
      <c r="A122" s="25">
        <v>44880</v>
      </c>
      <c r="B122" t="s">
        <v>1778</v>
      </c>
      <c r="C122" t="s">
        <v>1783</v>
      </c>
      <c r="D122" s="35">
        <v>-2846720</v>
      </c>
      <c r="E122">
        <f t="shared" si="7"/>
        <v>49803</v>
      </c>
      <c r="F122" s="27">
        <f>SUMIFS(Sheet1!H:H,Sheet1!B:B,C122)</f>
        <v>0</v>
      </c>
      <c r="G122" s="35">
        <f t="shared" si="8"/>
        <v>-2846720</v>
      </c>
    </row>
    <row r="123" spans="1:7" x14ac:dyDescent="0.3">
      <c r="A123" s="25">
        <v>44880</v>
      </c>
      <c r="B123" t="s">
        <v>1778</v>
      </c>
      <c r="C123" t="s">
        <v>1952</v>
      </c>
      <c r="D123" s="35">
        <v>-2225938</v>
      </c>
      <c r="E123">
        <f t="shared" si="7"/>
        <v>49896</v>
      </c>
      <c r="F123" s="27">
        <f>SUMIFS(Sheet1!H:H,Sheet1!B:B,C123)</f>
        <v>0</v>
      </c>
      <c r="G123" s="35">
        <f t="shared" si="8"/>
        <v>-2225938</v>
      </c>
    </row>
    <row r="124" spans="1:7" x14ac:dyDescent="0.3">
      <c r="A124" s="25">
        <v>44880</v>
      </c>
      <c r="B124" t="s">
        <v>1778</v>
      </c>
      <c r="C124" t="s">
        <v>1785</v>
      </c>
      <c r="D124" s="35">
        <v>-1147920</v>
      </c>
      <c r="E124">
        <f t="shared" si="7"/>
        <v>49897</v>
      </c>
      <c r="F124" s="27">
        <f>SUMIFS(Sheet1!H:H,Sheet1!B:B,C124)</f>
        <v>0</v>
      </c>
      <c r="G124" s="35">
        <f t="shared" si="8"/>
        <v>-1147920</v>
      </c>
    </row>
    <row r="125" spans="1:7" x14ac:dyDescent="0.3">
      <c r="A125" s="25">
        <v>44880</v>
      </c>
      <c r="B125" t="s">
        <v>1778</v>
      </c>
      <c r="C125" t="s">
        <v>1944</v>
      </c>
      <c r="D125" s="35">
        <v>-2900519</v>
      </c>
      <c r="E125">
        <f t="shared" si="7"/>
        <v>49996</v>
      </c>
      <c r="F125" s="27">
        <f>SUMIFS(Sheet1!H:H,Sheet1!B:B,C125)</f>
        <v>0</v>
      </c>
      <c r="G125" s="35">
        <f t="shared" si="8"/>
        <v>-2900519</v>
      </c>
    </row>
    <row r="126" spans="1:7" x14ac:dyDescent="0.3">
      <c r="A126" s="25">
        <v>44880</v>
      </c>
      <c r="B126" t="s">
        <v>1778</v>
      </c>
      <c r="C126" t="s">
        <v>1970</v>
      </c>
      <c r="D126" s="35">
        <v>1141162</v>
      </c>
      <c r="E126" t="e">
        <f t="shared" si="7"/>
        <v>#VALUE!</v>
      </c>
      <c r="F126" s="27">
        <f>SUMIFS(Sheet1!H:H,Sheet1!B:B,C126)</f>
        <v>0</v>
      </c>
      <c r="G126" s="35">
        <f t="shared" si="8"/>
        <v>1141162</v>
      </c>
    </row>
    <row r="127" spans="1:7" x14ac:dyDescent="0.3">
      <c r="A127" s="25">
        <v>44880</v>
      </c>
      <c r="B127" t="s">
        <v>1778</v>
      </c>
      <c r="C127" t="s">
        <v>1972</v>
      </c>
      <c r="D127" s="35">
        <v>673127</v>
      </c>
      <c r="E127" t="e">
        <f t="shared" si="7"/>
        <v>#VALUE!</v>
      </c>
      <c r="F127" s="27">
        <f>SUMIFS(Sheet1!H:H,Sheet1!B:B,C127)</f>
        <v>0</v>
      </c>
      <c r="G127" s="35">
        <f t="shared" si="8"/>
        <v>673127</v>
      </c>
    </row>
    <row r="128" spans="1:7" x14ac:dyDescent="0.3">
      <c r="A128" s="25">
        <v>44880</v>
      </c>
      <c r="B128" t="s">
        <v>1778</v>
      </c>
      <c r="C128" t="s">
        <v>1968</v>
      </c>
      <c r="D128" s="35">
        <v>212768</v>
      </c>
      <c r="E128" t="e">
        <f t="shared" si="7"/>
        <v>#VALUE!</v>
      </c>
      <c r="F128" s="27">
        <f>SUMIFS(Sheet1!H:H,Sheet1!B:B,C128)</f>
        <v>0</v>
      </c>
      <c r="G128" s="35">
        <f t="shared" si="8"/>
        <v>212768</v>
      </c>
    </row>
    <row r="129" spans="1:7" x14ac:dyDescent="0.3">
      <c r="A129" s="25">
        <v>44880</v>
      </c>
      <c r="B129" t="s">
        <v>1778</v>
      </c>
      <c r="C129" t="s">
        <v>1966</v>
      </c>
      <c r="D129" s="35">
        <v>605361</v>
      </c>
      <c r="E129" t="e">
        <f t="shared" ref="E129:E192" si="9">VALUE(C129)</f>
        <v>#VALUE!</v>
      </c>
      <c r="F129" s="27">
        <f>SUMIFS(Sheet1!H:H,Sheet1!B:B,C129)</f>
        <v>0</v>
      </c>
      <c r="G129" s="35">
        <f t="shared" ref="G129:G192" si="10">D129+F129</f>
        <v>605361</v>
      </c>
    </row>
    <row r="130" spans="1:7" x14ac:dyDescent="0.3">
      <c r="A130" s="25">
        <v>44880</v>
      </c>
      <c r="B130" t="s">
        <v>1976</v>
      </c>
      <c r="C130" t="s">
        <v>1974</v>
      </c>
      <c r="D130" s="35">
        <v>-2974340</v>
      </c>
      <c r="E130">
        <f t="shared" si="9"/>
        <v>4264</v>
      </c>
      <c r="F130" s="27">
        <f>SUMIFS(Sheet1!H:H,Sheet1!B:B,C130)</f>
        <v>0</v>
      </c>
      <c r="G130" s="35">
        <f t="shared" si="10"/>
        <v>-2974340</v>
      </c>
    </row>
    <row r="131" spans="1:7" x14ac:dyDescent="0.3">
      <c r="A131" s="25">
        <v>44880</v>
      </c>
      <c r="B131" t="s">
        <v>1976</v>
      </c>
      <c r="C131" t="s">
        <v>1997</v>
      </c>
      <c r="D131" s="35">
        <v>-3914885</v>
      </c>
      <c r="E131">
        <f t="shared" si="9"/>
        <v>4548</v>
      </c>
      <c r="F131" s="27">
        <f>SUMIFS(Sheet1!H:H,Sheet1!B:B,C131)</f>
        <v>0</v>
      </c>
      <c r="G131" s="35">
        <f t="shared" si="10"/>
        <v>-3914885</v>
      </c>
    </row>
    <row r="132" spans="1:7" x14ac:dyDescent="0.3">
      <c r="A132" s="25">
        <v>44880</v>
      </c>
      <c r="B132" t="s">
        <v>1976</v>
      </c>
      <c r="C132" t="s">
        <v>1985</v>
      </c>
      <c r="D132" s="35">
        <v>-1950740</v>
      </c>
      <c r="E132">
        <f t="shared" si="9"/>
        <v>4550</v>
      </c>
      <c r="F132" s="27">
        <f>SUMIFS(Sheet1!H:H,Sheet1!B:B,C132)</f>
        <v>0</v>
      </c>
      <c r="G132" s="35">
        <f t="shared" si="10"/>
        <v>-1950740</v>
      </c>
    </row>
    <row r="133" spans="1:7" x14ac:dyDescent="0.3">
      <c r="A133" s="25">
        <v>44880</v>
      </c>
      <c r="B133" t="s">
        <v>1976</v>
      </c>
      <c r="C133" t="s">
        <v>2015</v>
      </c>
      <c r="D133" s="35">
        <v>-2749703</v>
      </c>
      <c r="E133">
        <f t="shared" si="9"/>
        <v>4552</v>
      </c>
      <c r="F133" s="27">
        <f>SUMIFS(Sheet1!H:H,Sheet1!B:B,C133)</f>
        <v>0</v>
      </c>
      <c r="G133" s="35">
        <f t="shared" si="10"/>
        <v>-2749703</v>
      </c>
    </row>
    <row r="134" spans="1:7" x14ac:dyDescent="0.3">
      <c r="A134" s="25">
        <v>44880</v>
      </c>
      <c r="B134" t="s">
        <v>1976</v>
      </c>
      <c r="C134" t="s">
        <v>1987</v>
      </c>
      <c r="D134" s="35">
        <v>-2750066</v>
      </c>
      <c r="E134">
        <f t="shared" si="9"/>
        <v>4606</v>
      </c>
      <c r="F134" s="27">
        <f>SUMIFS(Sheet1!H:H,Sheet1!B:B,C134)</f>
        <v>0</v>
      </c>
      <c r="G134" s="35">
        <f t="shared" si="10"/>
        <v>-2750066</v>
      </c>
    </row>
    <row r="135" spans="1:7" x14ac:dyDescent="0.3">
      <c r="A135" s="25">
        <v>44880</v>
      </c>
      <c r="B135" t="s">
        <v>1976</v>
      </c>
      <c r="C135" t="s">
        <v>1989</v>
      </c>
      <c r="D135" s="35">
        <v>-2604672</v>
      </c>
      <c r="E135">
        <f t="shared" si="9"/>
        <v>4675</v>
      </c>
      <c r="F135" s="27">
        <f>SUMIFS(Sheet1!H:H,Sheet1!B:B,C135)</f>
        <v>0</v>
      </c>
      <c r="G135" s="35">
        <f t="shared" si="10"/>
        <v>-2604672</v>
      </c>
    </row>
    <row r="136" spans="1:7" x14ac:dyDescent="0.3">
      <c r="A136" s="25">
        <v>44880</v>
      </c>
      <c r="B136" t="s">
        <v>1976</v>
      </c>
      <c r="C136" t="s">
        <v>1979</v>
      </c>
      <c r="D136" s="35">
        <v>-1795625</v>
      </c>
      <c r="E136">
        <f t="shared" si="9"/>
        <v>4704</v>
      </c>
      <c r="F136" s="27">
        <f>SUMIFS(Sheet1!H:H,Sheet1!B:B,C136)</f>
        <v>0</v>
      </c>
      <c r="G136" s="35">
        <f t="shared" si="10"/>
        <v>-1795625</v>
      </c>
    </row>
    <row r="137" spans="1:7" x14ac:dyDescent="0.3">
      <c r="A137" s="25">
        <v>44880</v>
      </c>
      <c r="B137" t="s">
        <v>1976</v>
      </c>
      <c r="C137" t="s">
        <v>1977</v>
      </c>
      <c r="D137" s="35">
        <v>-1944943</v>
      </c>
      <c r="E137">
        <f t="shared" si="9"/>
        <v>4738</v>
      </c>
      <c r="F137" s="27">
        <f>SUMIFS(Sheet1!H:H,Sheet1!B:B,C137)</f>
        <v>0</v>
      </c>
      <c r="G137" s="35">
        <f t="shared" si="10"/>
        <v>-1944943</v>
      </c>
    </row>
    <row r="138" spans="1:7" x14ac:dyDescent="0.3">
      <c r="A138" s="25">
        <v>44880</v>
      </c>
      <c r="B138" t="s">
        <v>1976</v>
      </c>
      <c r="C138" t="s">
        <v>1991</v>
      </c>
      <c r="D138" s="35">
        <v>-2181592</v>
      </c>
      <c r="E138">
        <f t="shared" si="9"/>
        <v>4740</v>
      </c>
      <c r="F138" s="27">
        <f>SUMIFS(Sheet1!H:H,Sheet1!B:B,C138)</f>
        <v>0</v>
      </c>
      <c r="G138" s="35">
        <f t="shared" si="10"/>
        <v>-2181592</v>
      </c>
    </row>
    <row r="139" spans="1:7" x14ac:dyDescent="0.3">
      <c r="A139" s="25">
        <v>44880</v>
      </c>
      <c r="B139" t="s">
        <v>1976</v>
      </c>
      <c r="C139" t="s">
        <v>1981</v>
      </c>
      <c r="D139" s="35">
        <v>-1826440</v>
      </c>
      <c r="E139">
        <f t="shared" si="9"/>
        <v>4743</v>
      </c>
      <c r="F139" s="27">
        <f>SUMIFS(Sheet1!H:H,Sheet1!B:B,C139)</f>
        <v>0</v>
      </c>
      <c r="G139" s="35">
        <f t="shared" si="10"/>
        <v>-1826440</v>
      </c>
    </row>
    <row r="140" spans="1:7" x14ac:dyDescent="0.3">
      <c r="A140" s="25">
        <v>44880</v>
      </c>
      <c r="B140" t="s">
        <v>1976</v>
      </c>
      <c r="C140" t="s">
        <v>1995</v>
      </c>
      <c r="D140" s="35">
        <v>-1034143</v>
      </c>
      <c r="E140">
        <f t="shared" si="9"/>
        <v>4945</v>
      </c>
      <c r="F140" s="27">
        <f>SUMIFS(Sheet1!H:H,Sheet1!B:B,C140)</f>
        <v>0</v>
      </c>
      <c r="G140" s="35">
        <f t="shared" si="10"/>
        <v>-1034143</v>
      </c>
    </row>
    <row r="141" spans="1:7" x14ac:dyDescent="0.3">
      <c r="A141" s="25">
        <v>44880</v>
      </c>
      <c r="B141" t="s">
        <v>1976</v>
      </c>
      <c r="C141" t="s">
        <v>2001</v>
      </c>
      <c r="D141" s="35">
        <v>-726968</v>
      </c>
      <c r="E141">
        <f t="shared" si="9"/>
        <v>4946</v>
      </c>
      <c r="F141" s="27">
        <f>SUMIFS(Sheet1!H:H,Sheet1!B:B,C141)</f>
        <v>0</v>
      </c>
      <c r="G141" s="35">
        <f t="shared" si="10"/>
        <v>-726968</v>
      </c>
    </row>
    <row r="142" spans="1:7" x14ac:dyDescent="0.3">
      <c r="A142" s="25">
        <v>44880</v>
      </c>
      <c r="B142" t="s">
        <v>1976</v>
      </c>
      <c r="C142" t="s">
        <v>2017</v>
      </c>
      <c r="D142" s="35">
        <v>-2696771</v>
      </c>
      <c r="E142">
        <f t="shared" si="9"/>
        <v>4948</v>
      </c>
      <c r="F142" s="27">
        <f>SUMIFS(Sheet1!H:H,Sheet1!B:B,C142)</f>
        <v>0</v>
      </c>
      <c r="G142" s="35">
        <f t="shared" si="10"/>
        <v>-2696771</v>
      </c>
    </row>
    <row r="143" spans="1:7" x14ac:dyDescent="0.3">
      <c r="A143" s="25">
        <v>44880</v>
      </c>
      <c r="B143" t="s">
        <v>1976</v>
      </c>
      <c r="C143" t="s">
        <v>2007</v>
      </c>
      <c r="D143" s="35">
        <v>-1205851</v>
      </c>
      <c r="E143">
        <f t="shared" si="9"/>
        <v>4951</v>
      </c>
      <c r="F143" s="27">
        <f>SUMIFS(Sheet1!H:H,Sheet1!B:B,C143)</f>
        <v>0</v>
      </c>
      <c r="G143" s="35">
        <f t="shared" si="10"/>
        <v>-1205851</v>
      </c>
    </row>
    <row r="144" spans="1:7" x14ac:dyDescent="0.3">
      <c r="A144" s="25">
        <v>44880</v>
      </c>
      <c r="B144" t="s">
        <v>1976</v>
      </c>
      <c r="C144" t="s">
        <v>1983</v>
      </c>
      <c r="D144" s="35">
        <v>-2097044</v>
      </c>
      <c r="E144">
        <f t="shared" si="9"/>
        <v>5129</v>
      </c>
      <c r="F144" s="27">
        <f>SUMIFS(Sheet1!H:H,Sheet1!B:B,C144)</f>
        <v>0</v>
      </c>
      <c r="G144" s="35">
        <f t="shared" si="10"/>
        <v>-2097044</v>
      </c>
    </row>
    <row r="145" spans="1:7" x14ac:dyDescent="0.3">
      <c r="A145" s="25">
        <v>44880</v>
      </c>
      <c r="B145" t="s">
        <v>1976</v>
      </c>
      <c r="C145" t="s">
        <v>2009</v>
      </c>
      <c r="D145" s="35">
        <v>-2587123</v>
      </c>
      <c r="E145">
        <f t="shared" si="9"/>
        <v>5130</v>
      </c>
      <c r="F145" s="27">
        <f>SUMIFS(Sheet1!H:H,Sheet1!B:B,C145)</f>
        <v>0</v>
      </c>
      <c r="G145" s="35">
        <f t="shared" si="10"/>
        <v>-2587123</v>
      </c>
    </row>
    <row r="146" spans="1:7" x14ac:dyDescent="0.3">
      <c r="A146" s="25">
        <v>44880</v>
      </c>
      <c r="B146" t="s">
        <v>1976</v>
      </c>
      <c r="C146" t="s">
        <v>1993</v>
      </c>
      <c r="D146" s="35">
        <v>-3282477</v>
      </c>
      <c r="E146">
        <f t="shared" si="9"/>
        <v>5329</v>
      </c>
      <c r="F146" s="27">
        <f>SUMIFS(Sheet1!H:H,Sheet1!B:B,C146)</f>
        <v>0</v>
      </c>
      <c r="G146" s="35">
        <f t="shared" si="10"/>
        <v>-3282477</v>
      </c>
    </row>
    <row r="147" spans="1:7" x14ac:dyDescent="0.3">
      <c r="A147" s="25">
        <v>44880</v>
      </c>
      <c r="B147" t="s">
        <v>1976</v>
      </c>
      <c r="C147" t="s">
        <v>2003</v>
      </c>
      <c r="D147" s="35">
        <v>-1198461</v>
      </c>
      <c r="E147">
        <f t="shared" si="9"/>
        <v>5396</v>
      </c>
      <c r="F147" s="27">
        <f>SUMIFS(Sheet1!H:H,Sheet1!B:B,C147)</f>
        <v>0</v>
      </c>
      <c r="G147" s="35">
        <f t="shared" si="10"/>
        <v>-1198461</v>
      </c>
    </row>
    <row r="148" spans="1:7" x14ac:dyDescent="0.3">
      <c r="A148" s="25">
        <v>44880</v>
      </c>
      <c r="B148" t="s">
        <v>1976</v>
      </c>
      <c r="C148" t="s">
        <v>2011</v>
      </c>
      <c r="D148" s="35">
        <v>-1029320</v>
      </c>
      <c r="E148">
        <f t="shared" si="9"/>
        <v>5400</v>
      </c>
      <c r="F148" s="27">
        <f>SUMIFS(Sheet1!H:H,Sheet1!B:B,C148)</f>
        <v>0</v>
      </c>
      <c r="G148" s="35">
        <f t="shared" si="10"/>
        <v>-1029320</v>
      </c>
    </row>
    <row r="149" spans="1:7" x14ac:dyDescent="0.3">
      <c r="A149" s="25">
        <v>44880</v>
      </c>
      <c r="B149" t="s">
        <v>1976</v>
      </c>
      <c r="C149" t="s">
        <v>2005</v>
      </c>
      <c r="D149" s="35">
        <v>-896467</v>
      </c>
      <c r="E149">
        <f t="shared" si="9"/>
        <v>5402</v>
      </c>
      <c r="F149" s="27">
        <f>SUMIFS(Sheet1!H:H,Sheet1!B:B,C149)</f>
        <v>0</v>
      </c>
      <c r="G149" s="35">
        <f t="shared" si="10"/>
        <v>-896467</v>
      </c>
    </row>
    <row r="150" spans="1:7" x14ac:dyDescent="0.3">
      <c r="A150" s="25">
        <v>44880</v>
      </c>
      <c r="B150" t="s">
        <v>1976</v>
      </c>
      <c r="C150" t="s">
        <v>1999</v>
      </c>
      <c r="D150" s="35">
        <v>-4563471</v>
      </c>
      <c r="E150">
        <f t="shared" si="9"/>
        <v>5404</v>
      </c>
      <c r="F150" s="27">
        <f>SUMIFS(Sheet1!H:H,Sheet1!B:B,C150)</f>
        <v>0</v>
      </c>
      <c r="G150" s="35">
        <f t="shared" si="10"/>
        <v>-4563471</v>
      </c>
    </row>
    <row r="151" spans="1:7" x14ac:dyDescent="0.3">
      <c r="A151" s="25">
        <v>44880</v>
      </c>
      <c r="B151" t="s">
        <v>1976</v>
      </c>
      <c r="C151" t="s">
        <v>2013</v>
      </c>
      <c r="D151" s="35">
        <v>-3477034</v>
      </c>
      <c r="E151">
        <f t="shared" si="9"/>
        <v>5528</v>
      </c>
      <c r="F151" s="27">
        <f>SUMIFS(Sheet1!H:H,Sheet1!B:B,C151)</f>
        <v>0</v>
      </c>
      <c r="G151" s="35">
        <f t="shared" si="10"/>
        <v>-3477034</v>
      </c>
    </row>
    <row r="152" spans="1:7" x14ac:dyDescent="0.3">
      <c r="A152" s="25">
        <v>44880</v>
      </c>
      <c r="B152" t="s">
        <v>2021</v>
      </c>
      <c r="C152" t="s">
        <v>2019</v>
      </c>
      <c r="D152" s="35">
        <v>-3930190</v>
      </c>
      <c r="E152">
        <f t="shared" si="9"/>
        <v>5577</v>
      </c>
      <c r="F152" s="27">
        <f>SUMIFS(Sheet1!H:H,Sheet1!B:B,C152)</f>
        <v>0</v>
      </c>
      <c r="G152" s="35">
        <f t="shared" si="10"/>
        <v>-3930190</v>
      </c>
    </row>
    <row r="153" spans="1:7" x14ac:dyDescent="0.3">
      <c r="A153" s="25">
        <v>44880</v>
      </c>
      <c r="B153" t="s">
        <v>2021</v>
      </c>
      <c r="C153" t="s">
        <v>2022</v>
      </c>
      <c r="D153" s="35">
        <v>-1040672</v>
      </c>
      <c r="E153">
        <f t="shared" si="9"/>
        <v>5629</v>
      </c>
      <c r="F153" s="27">
        <f>SUMIFS(Sheet1!H:H,Sheet1!B:B,C153)</f>
        <v>0</v>
      </c>
      <c r="G153" s="35">
        <f t="shared" si="10"/>
        <v>-1040672</v>
      </c>
    </row>
    <row r="154" spans="1:7" x14ac:dyDescent="0.3">
      <c r="A154" s="25">
        <v>44880</v>
      </c>
      <c r="B154" t="s">
        <v>2021</v>
      </c>
      <c r="C154" t="s">
        <v>2026</v>
      </c>
      <c r="D154" s="35">
        <v>-2180904</v>
      </c>
      <c r="E154">
        <f t="shared" si="9"/>
        <v>5768</v>
      </c>
      <c r="F154" s="27">
        <f>SUMIFS(Sheet1!H:H,Sheet1!B:B,C154)</f>
        <v>0</v>
      </c>
      <c r="G154" s="35">
        <f t="shared" si="10"/>
        <v>-2180904</v>
      </c>
    </row>
    <row r="155" spans="1:7" x14ac:dyDescent="0.3">
      <c r="A155" s="25">
        <v>44880</v>
      </c>
      <c r="B155" t="s">
        <v>2021</v>
      </c>
      <c r="C155" t="s">
        <v>2032</v>
      </c>
      <c r="D155" s="35">
        <v>-1560811</v>
      </c>
      <c r="E155">
        <f t="shared" si="9"/>
        <v>5787</v>
      </c>
      <c r="F155" s="27">
        <f>SUMIFS(Sheet1!H:H,Sheet1!B:B,C155)</f>
        <v>0</v>
      </c>
      <c r="G155" s="35">
        <f t="shared" si="10"/>
        <v>-1560811</v>
      </c>
    </row>
    <row r="156" spans="1:7" x14ac:dyDescent="0.3">
      <c r="A156" s="25">
        <v>44880</v>
      </c>
      <c r="B156" t="s">
        <v>2021</v>
      </c>
      <c r="C156" t="s">
        <v>2024</v>
      </c>
      <c r="D156" s="35">
        <v>-2180904</v>
      </c>
      <c r="E156">
        <f t="shared" si="9"/>
        <v>5795</v>
      </c>
      <c r="F156" s="27">
        <f>SUMIFS(Sheet1!H:H,Sheet1!B:B,C156)</f>
        <v>0</v>
      </c>
      <c r="G156" s="35">
        <f t="shared" si="10"/>
        <v>-2180904</v>
      </c>
    </row>
    <row r="157" spans="1:7" x14ac:dyDescent="0.3">
      <c r="A157" s="25">
        <v>44880</v>
      </c>
      <c r="B157" t="s">
        <v>2021</v>
      </c>
      <c r="C157" t="s">
        <v>2028</v>
      </c>
      <c r="D157" s="35">
        <v>-1590408</v>
      </c>
      <c r="E157">
        <f t="shared" si="9"/>
        <v>5938</v>
      </c>
      <c r="F157" s="27">
        <f>SUMIFS(Sheet1!H:H,Sheet1!B:B,C157)</f>
        <v>0</v>
      </c>
      <c r="G157" s="35">
        <f t="shared" si="10"/>
        <v>-1590408</v>
      </c>
    </row>
    <row r="158" spans="1:7" x14ac:dyDescent="0.3">
      <c r="A158" s="25">
        <v>44880</v>
      </c>
      <c r="B158" t="s">
        <v>2021</v>
      </c>
      <c r="C158" t="s">
        <v>2030</v>
      </c>
      <c r="D158" s="35">
        <v>-2180904</v>
      </c>
      <c r="E158">
        <f t="shared" si="9"/>
        <v>6024</v>
      </c>
      <c r="F158" s="27">
        <f>SUMIFS(Sheet1!H:H,Sheet1!B:B,C158)</f>
        <v>0</v>
      </c>
      <c r="G158" s="35">
        <f t="shared" si="10"/>
        <v>-2180904</v>
      </c>
    </row>
    <row r="159" spans="1:7" x14ac:dyDescent="0.3">
      <c r="A159" s="25">
        <v>44880</v>
      </c>
      <c r="B159" t="s">
        <v>2021</v>
      </c>
      <c r="C159" t="s">
        <v>2034</v>
      </c>
      <c r="D159" s="35">
        <v>-2731300</v>
      </c>
      <c r="E159">
        <f t="shared" si="9"/>
        <v>6033</v>
      </c>
      <c r="F159" s="27">
        <f>SUMIFS(Sheet1!H:H,Sheet1!B:B,C159)</f>
        <v>0</v>
      </c>
      <c r="G159" s="35">
        <f t="shared" si="10"/>
        <v>-2731300</v>
      </c>
    </row>
    <row r="160" spans="1:7" x14ac:dyDescent="0.3">
      <c r="A160" s="25">
        <v>44880</v>
      </c>
      <c r="B160" t="s">
        <v>2038</v>
      </c>
      <c r="C160" t="s">
        <v>2036</v>
      </c>
      <c r="D160" s="35">
        <v>-3631178</v>
      </c>
      <c r="E160">
        <f t="shared" si="9"/>
        <v>6187</v>
      </c>
      <c r="F160" s="27">
        <f>SUMIFS(Sheet1!H:H,Sheet1!B:B,C160)</f>
        <v>0</v>
      </c>
      <c r="G160" s="35">
        <f t="shared" si="10"/>
        <v>-3631178</v>
      </c>
    </row>
    <row r="161" spans="1:7" x14ac:dyDescent="0.3">
      <c r="A161" s="25">
        <v>44880</v>
      </c>
      <c r="B161" t="s">
        <v>2038</v>
      </c>
      <c r="C161" t="s">
        <v>2041</v>
      </c>
      <c r="D161" s="35">
        <v>-3634840</v>
      </c>
      <c r="E161">
        <f t="shared" si="9"/>
        <v>6192</v>
      </c>
      <c r="F161" s="27">
        <f>SUMIFS(Sheet1!H:H,Sheet1!B:B,C161)</f>
        <v>0</v>
      </c>
      <c r="G161" s="35">
        <f t="shared" si="10"/>
        <v>-3634840</v>
      </c>
    </row>
    <row r="162" spans="1:7" x14ac:dyDescent="0.3">
      <c r="A162" s="25">
        <v>44880</v>
      </c>
      <c r="B162" t="s">
        <v>2038</v>
      </c>
      <c r="C162" t="s">
        <v>2073</v>
      </c>
      <c r="D162" s="35">
        <v>-3228104</v>
      </c>
      <c r="E162">
        <f t="shared" si="9"/>
        <v>6234</v>
      </c>
      <c r="F162" s="27">
        <f>SUMIFS(Sheet1!H:H,Sheet1!B:B,C162)</f>
        <v>0</v>
      </c>
      <c r="G162" s="35">
        <f t="shared" si="10"/>
        <v>-3228104</v>
      </c>
    </row>
    <row r="163" spans="1:7" x14ac:dyDescent="0.3">
      <c r="A163" s="25">
        <v>44880</v>
      </c>
      <c r="B163" t="s">
        <v>2038</v>
      </c>
      <c r="C163" t="s">
        <v>2045</v>
      </c>
      <c r="D163" s="35">
        <v>-3634840</v>
      </c>
      <c r="E163">
        <f t="shared" si="9"/>
        <v>6405</v>
      </c>
      <c r="F163" s="27">
        <f>SUMIFS(Sheet1!H:H,Sheet1!B:B,C163)</f>
        <v>0</v>
      </c>
      <c r="G163" s="35">
        <f t="shared" si="10"/>
        <v>-3634840</v>
      </c>
    </row>
    <row r="164" spans="1:7" x14ac:dyDescent="0.3">
      <c r="A164" s="25">
        <v>44880</v>
      </c>
      <c r="B164" t="s">
        <v>2038</v>
      </c>
      <c r="C164" t="s">
        <v>2039</v>
      </c>
      <c r="D164" s="35">
        <v>-4753672</v>
      </c>
      <c r="E164">
        <f t="shared" si="9"/>
        <v>6406</v>
      </c>
      <c r="F164" s="27">
        <f>SUMIFS(Sheet1!H:H,Sheet1!B:B,C164)</f>
        <v>0</v>
      </c>
      <c r="G164" s="35">
        <f t="shared" si="10"/>
        <v>-4753672</v>
      </c>
    </row>
    <row r="165" spans="1:7" x14ac:dyDescent="0.3">
      <c r="A165" s="25">
        <v>44880</v>
      </c>
      <c r="B165" t="s">
        <v>2038</v>
      </c>
      <c r="C165" t="s">
        <v>2047</v>
      </c>
      <c r="D165" s="35">
        <v>-2003672</v>
      </c>
      <c r="E165">
        <f t="shared" si="9"/>
        <v>6611</v>
      </c>
      <c r="F165" s="27">
        <f>SUMIFS(Sheet1!H:H,Sheet1!B:B,C165)</f>
        <v>0</v>
      </c>
      <c r="G165" s="35">
        <f t="shared" si="10"/>
        <v>-2003672</v>
      </c>
    </row>
    <row r="166" spans="1:7" x14ac:dyDescent="0.3">
      <c r="A166" s="25">
        <v>44880</v>
      </c>
      <c r="B166" t="s">
        <v>2038</v>
      </c>
      <c r="C166" t="s">
        <v>2043</v>
      </c>
      <c r="D166" s="35">
        <v>-3100724</v>
      </c>
      <c r="E166">
        <f t="shared" si="9"/>
        <v>6648</v>
      </c>
      <c r="F166" s="27">
        <f>SUMIFS(Sheet1!H:H,Sheet1!B:B,C166)</f>
        <v>0</v>
      </c>
      <c r="G166" s="35">
        <f t="shared" si="10"/>
        <v>-3100724</v>
      </c>
    </row>
    <row r="167" spans="1:7" x14ac:dyDescent="0.3">
      <c r="A167" s="25">
        <v>44880</v>
      </c>
      <c r="B167" t="s">
        <v>2038</v>
      </c>
      <c r="C167" t="s">
        <v>2051</v>
      </c>
      <c r="D167" s="35">
        <v>-3672966</v>
      </c>
      <c r="E167">
        <f t="shared" si="9"/>
        <v>6655</v>
      </c>
      <c r="F167" s="27">
        <f>SUMIFS(Sheet1!H:H,Sheet1!B:B,C167)</f>
        <v>0</v>
      </c>
      <c r="G167" s="35">
        <f t="shared" si="10"/>
        <v>-3672966</v>
      </c>
    </row>
    <row r="168" spans="1:7" x14ac:dyDescent="0.3">
      <c r="A168" s="25">
        <v>44880</v>
      </c>
      <c r="B168" t="s">
        <v>2038</v>
      </c>
      <c r="C168" t="s">
        <v>2053</v>
      </c>
      <c r="D168" s="35">
        <v>-1640188</v>
      </c>
      <c r="E168">
        <f t="shared" si="9"/>
        <v>6815</v>
      </c>
      <c r="F168" s="27">
        <f>SUMIFS(Sheet1!H:H,Sheet1!B:B,C168)</f>
        <v>0</v>
      </c>
      <c r="G168" s="35">
        <f t="shared" si="10"/>
        <v>-1640188</v>
      </c>
    </row>
    <row r="169" spans="1:7" x14ac:dyDescent="0.3">
      <c r="A169" s="25">
        <v>44880</v>
      </c>
      <c r="B169" t="s">
        <v>2038</v>
      </c>
      <c r="C169" t="s">
        <v>2049</v>
      </c>
      <c r="D169" s="35">
        <v>-2421573</v>
      </c>
      <c r="E169">
        <f t="shared" si="9"/>
        <v>6895</v>
      </c>
      <c r="F169" s="27">
        <f>SUMIFS(Sheet1!H:H,Sheet1!B:B,C169)</f>
        <v>0</v>
      </c>
      <c r="G169" s="35">
        <f t="shared" si="10"/>
        <v>-2421573</v>
      </c>
    </row>
    <row r="170" spans="1:7" x14ac:dyDescent="0.3">
      <c r="A170" s="25">
        <v>44880</v>
      </c>
      <c r="B170" t="s">
        <v>2038</v>
      </c>
      <c r="C170" t="s">
        <v>2075</v>
      </c>
      <c r="D170" s="35">
        <v>-3849538</v>
      </c>
      <c r="E170">
        <f t="shared" si="9"/>
        <v>6921</v>
      </c>
      <c r="F170" s="27">
        <f>SUMIFS(Sheet1!H:H,Sheet1!B:B,C170)</f>
        <v>0</v>
      </c>
      <c r="G170" s="35">
        <f t="shared" si="10"/>
        <v>-3849538</v>
      </c>
    </row>
    <row r="171" spans="1:7" x14ac:dyDescent="0.3">
      <c r="A171" s="25">
        <v>44880</v>
      </c>
      <c r="B171" t="s">
        <v>2038</v>
      </c>
      <c r="C171" t="s">
        <v>2055</v>
      </c>
      <c r="D171" s="35">
        <v>-1800304</v>
      </c>
      <c r="E171">
        <f t="shared" si="9"/>
        <v>7176</v>
      </c>
      <c r="F171" s="27">
        <f>SUMIFS(Sheet1!H:H,Sheet1!B:B,C171)</f>
        <v>0</v>
      </c>
      <c r="G171" s="35">
        <f t="shared" si="10"/>
        <v>-1800304</v>
      </c>
    </row>
    <row r="172" spans="1:7" x14ac:dyDescent="0.3">
      <c r="A172" s="25">
        <v>44880</v>
      </c>
      <c r="B172" t="s">
        <v>2038</v>
      </c>
      <c r="C172" t="s">
        <v>2057</v>
      </c>
      <c r="D172" s="35">
        <v>-688191</v>
      </c>
      <c r="E172">
        <f t="shared" si="9"/>
        <v>7411</v>
      </c>
      <c r="F172" s="27">
        <f>SUMIFS(Sheet1!H:H,Sheet1!B:B,C172)</f>
        <v>0</v>
      </c>
      <c r="G172" s="35">
        <f t="shared" si="10"/>
        <v>-688191</v>
      </c>
    </row>
    <row r="173" spans="1:7" x14ac:dyDescent="0.3">
      <c r="A173" s="25">
        <v>44880</v>
      </c>
      <c r="B173" t="s">
        <v>2038</v>
      </c>
      <c r="C173" t="s">
        <v>2059</v>
      </c>
      <c r="D173" s="35">
        <v>-3069638</v>
      </c>
      <c r="E173">
        <f t="shared" si="9"/>
        <v>7413</v>
      </c>
      <c r="F173" s="27">
        <f>SUMIFS(Sheet1!H:H,Sheet1!B:B,C173)</f>
        <v>0</v>
      </c>
      <c r="G173" s="35">
        <f t="shared" si="10"/>
        <v>-3069638</v>
      </c>
    </row>
    <row r="174" spans="1:7" x14ac:dyDescent="0.3">
      <c r="A174" s="25">
        <v>44880</v>
      </c>
      <c r="B174" t="s">
        <v>2038</v>
      </c>
      <c r="C174" t="s">
        <v>2061</v>
      </c>
      <c r="D174" s="35">
        <v>-4949010</v>
      </c>
      <c r="E174">
        <f t="shared" si="9"/>
        <v>7417</v>
      </c>
      <c r="F174" s="27">
        <f>SUMIFS(Sheet1!H:H,Sheet1!B:B,C174)</f>
        <v>0</v>
      </c>
      <c r="G174" s="35">
        <f t="shared" si="10"/>
        <v>-4949010</v>
      </c>
    </row>
    <row r="175" spans="1:7" x14ac:dyDescent="0.3">
      <c r="A175" s="25">
        <v>44880</v>
      </c>
      <c r="B175" t="s">
        <v>2038</v>
      </c>
      <c r="C175" t="s">
        <v>2065</v>
      </c>
      <c r="D175" s="35">
        <v>-1826440</v>
      </c>
      <c r="E175">
        <f t="shared" si="9"/>
        <v>7667</v>
      </c>
      <c r="F175" s="27">
        <f>SUMIFS(Sheet1!H:H,Sheet1!B:B,C175)</f>
        <v>0</v>
      </c>
      <c r="G175" s="35">
        <f t="shared" si="10"/>
        <v>-1826440</v>
      </c>
    </row>
    <row r="176" spans="1:7" x14ac:dyDescent="0.3">
      <c r="A176" s="25">
        <v>44880</v>
      </c>
      <c r="B176" t="s">
        <v>2038</v>
      </c>
      <c r="C176" t="s">
        <v>2067</v>
      </c>
      <c r="D176" s="35">
        <v>-2199604</v>
      </c>
      <c r="E176">
        <f t="shared" si="9"/>
        <v>7793</v>
      </c>
      <c r="F176" s="27">
        <f>SUMIFS(Sheet1!H:H,Sheet1!B:B,C176)</f>
        <v>0</v>
      </c>
      <c r="G176" s="35">
        <f t="shared" si="10"/>
        <v>-2199604</v>
      </c>
    </row>
    <row r="177" spans="1:7" x14ac:dyDescent="0.3">
      <c r="A177" s="25">
        <v>44880</v>
      </c>
      <c r="B177" t="s">
        <v>2038</v>
      </c>
      <c r="C177" t="s">
        <v>2069</v>
      </c>
      <c r="D177" s="35">
        <v>-2051676</v>
      </c>
      <c r="E177">
        <f t="shared" si="9"/>
        <v>8022</v>
      </c>
      <c r="F177" s="27">
        <f>SUMIFS(Sheet1!H:H,Sheet1!B:B,C177)</f>
        <v>0</v>
      </c>
      <c r="G177" s="35">
        <f t="shared" si="10"/>
        <v>-2051676</v>
      </c>
    </row>
    <row r="178" spans="1:7" x14ac:dyDescent="0.3">
      <c r="A178" s="25">
        <v>44880</v>
      </c>
      <c r="B178" t="s">
        <v>2038</v>
      </c>
      <c r="C178" t="s">
        <v>2071</v>
      </c>
      <c r="D178" s="35">
        <v>-862330</v>
      </c>
      <c r="E178">
        <f t="shared" si="9"/>
        <v>8097</v>
      </c>
      <c r="F178" s="27">
        <f>SUMIFS(Sheet1!H:H,Sheet1!B:B,C178)</f>
        <v>0</v>
      </c>
      <c r="G178" s="35">
        <f t="shared" si="10"/>
        <v>-862330</v>
      </c>
    </row>
    <row r="179" spans="1:7" x14ac:dyDescent="0.3">
      <c r="A179" s="25">
        <v>44880</v>
      </c>
      <c r="B179" t="s">
        <v>2038</v>
      </c>
      <c r="C179" t="s">
        <v>2077</v>
      </c>
      <c r="D179" s="35">
        <v>-2448369</v>
      </c>
      <c r="E179">
        <f t="shared" si="9"/>
        <v>8099</v>
      </c>
      <c r="F179" s="27">
        <f>SUMIFS(Sheet1!H:H,Sheet1!B:B,C179)</f>
        <v>0</v>
      </c>
      <c r="G179" s="35">
        <f t="shared" si="10"/>
        <v>-2448369</v>
      </c>
    </row>
    <row r="180" spans="1:7" x14ac:dyDescent="0.3">
      <c r="A180" s="25">
        <v>44880</v>
      </c>
      <c r="B180" t="s">
        <v>2038</v>
      </c>
      <c r="C180" t="s">
        <v>2079</v>
      </c>
      <c r="D180" s="35">
        <v>-1855608</v>
      </c>
      <c r="E180">
        <f t="shared" si="9"/>
        <v>38498</v>
      </c>
      <c r="F180" s="27">
        <f>SUMIFS(Sheet1!H:H,Sheet1!B:B,C180)</f>
        <v>0</v>
      </c>
      <c r="G180" s="35">
        <f t="shared" si="10"/>
        <v>-1855608</v>
      </c>
    </row>
    <row r="181" spans="1:7" x14ac:dyDescent="0.3">
      <c r="A181" s="25">
        <v>44880</v>
      </c>
      <c r="B181" t="s">
        <v>2038</v>
      </c>
      <c r="C181" t="s">
        <v>2063</v>
      </c>
      <c r="D181" s="35">
        <v>-2935130</v>
      </c>
      <c r="E181">
        <f t="shared" si="9"/>
        <v>7416</v>
      </c>
      <c r="F181" s="27">
        <f>SUMIFS(Sheet1!H:H,Sheet1!B:B,C181)</f>
        <v>0</v>
      </c>
      <c r="G181" s="35">
        <f t="shared" si="10"/>
        <v>-2935130</v>
      </c>
    </row>
    <row r="182" spans="1:7" x14ac:dyDescent="0.3">
      <c r="A182" s="25">
        <v>44880</v>
      </c>
      <c r="B182" t="s">
        <v>2083</v>
      </c>
      <c r="C182" t="s">
        <v>2116</v>
      </c>
      <c r="D182" s="35">
        <v>-875970</v>
      </c>
      <c r="E182">
        <f t="shared" si="9"/>
        <v>122</v>
      </c>
      <c r="F182" s="27">
        <f>SUMIFS(Sheet1!H:H,Sheet1!B:B,C182)</f>
        <v>-432052</v>
      </c>
      <c r="G182" s="35">
        <f t="shared" si="10"/>
        <v>-1308022</v>
      </c>
    </row>
    <row r="183" spans="1:7" x14ac:dyDescent="0.3">
      <c r="A183" s="25">
        <v>44880</v>
      </c>
      <c r="B183" t="s">
        <v>2083</v>
      </c>
      <c r="C183" t="s">
        <v>2118</v>
      </c>
      <c r="D183" s="35">
        <v>-2300531</v>
      </c>
      <c r="E183">
        <f t="shared" si="9"/>
        <v>129</v>
      </c>
      <c r="F183" s="27">
        <f>SUMIFS(Sheet1!H:H,Sheet1!B:B,C183)</f>
        <v>0</v>
      </c>
      <c r="G183" s="35">
        <f t="shared" si="10"/>
        <v>-2300531</v>
      </c>
    </row>
    <row r="184" spans="1:7" x14ac:dyDescent="0.3">
      <c r="A184" s="25">
        <v>44880</v>
      </c>
      <c r="B184" t="s">
        <v>2083</v>
      </c>
      <c r="C184" t="s">
        <v>2122</v>
      </c>
      <c r="D184" s="35">
        <v>-1754869</v>
      </c>
      <c r="E184">
        <f t="shared" si="9"/>
        <v>490</v>
      </c>
      <c r="F184" s="27">
        <f>SUMIFS(Sheet1!H:H,Sheet1!B:B,C184)</f>
        <v>0</v>
      </c>
      <c r="G184" s="35">
        <f t="shared" si="10"/>
        <v>-1754869</v>
      </c>
    </row>
    <row r="185" spans="1:7" x14ac:dyDescent="0.3">
      <c r="A185" s="25">
        <v>44880</v>
      </c>
      <c r="B185" t="s">
        <v>2083</v>
      </c>
      <c r="C185" t="s">
        <v>2110</v>
      </c>
      <c r="D185" s="35">
        <v>-2808311</v>
      </c>
      <c r="E185">
        <f t="shared" si="9"/>
        <v>506</v>
      </c>
      <c r="F185" s="27">
        <f>SUMIFS(Sheet1!H:H,Sheet1!B:B,C185)</f>
        <v>0</v>
      </c>
      <c r="G185" s="35">
        <f t="shared" si="10"/>
        <v>-2808311</v>
      </c>
    </row>
    <row r="186" spans="1:7" x14ac:dyDescent="0.3">
      <c r="A186" s="25">
        <v>44880</v>
      </c>
      <c r="B186" t="s">
        <v>2083</v>
      </c>
      <c r="C186" t="s">
        <v>2128</v>
      </c>
      <c r="D186" s="35">
        <v>-2084885</v>
      </c>
      <c r="E186">
        <f t="shared" si="9"/>
        <v>636</v>
      </c>
      <c r="F186" s="27">
        <f>SUMIFS(Sheet1!H:H,Sheet1!B:B,C186)</f>
        <v>0</v>
      </c>
      <c r="G186" s="35">
        <f t="shared" si="10"/>
        <v>-2084885</v>
      </c>
    </row>
    <row r="187" spans="1:7" x14ac:dyDescent="0.3">
      <c r="A187" s="25">
        <v>44880</v>
      </c>
      <c r="B187" t="s">
        <v>2083</v>
      </c>
      <c r="C187" t="s">
        <v>2112</v>
      </c>
      <c r="D187" s="35">
        <v>-3688399</v>
      </c>
      <c r="E187">
        <f t="shared" si="9"/>
        <v>643</v>
      </c>
      <c r="F187" s="27">
        <f>SUMIFS(Sheet1!H:H,Sheet1!B:B,C187)</f>
        <v>0</v>
      </c>
      <c r="G187" s="35">
        <f t="shared" si="10"/>
        <v>-3688399</v>
      </c>
    </row>
    <row r="188" spans="1:7" x14ac:dyDescent="0.3">
      <c r="A188" s="25">
        <v>44880</v>
      </c>
      <c r="B188" t="s">
        <v>2083</v>
      </c>
      <c r="C188" t="s">
        <v>2124</v>
      </c>
      <c r="D188" s="35">
        <v>-1862282</v>
      </c>
      <c r="E188">
        <f t="shared" si="9"/>
        <v>647</v>
      </c>
      <c r="F188" s="27">
        <f>SUMIFS(Sheet1!H:H,Sheet1!B:B,C188)</f>
        <v>0</v>
      </c>
      <c r="G188" s="35">
        <f t="shared" si="10"/>
        <v>-1862282</v>
      </c>
    </row>
    <row r="189" spans="1:7" x14ac:dyDescent="0.3">
      <c r="A189" s="25">
        <v>44880</v>
      </c>
      <c r="B189" t="s">
        <v>2083</v>
      </c>
      <c r="C189" t="s">
        <v>2126</v>
      </c>
      <c r="D189" s="35">
        <v>-2092151</v>
      </c>
      <c r="E189">
        <f t="shared" si="9"/>
        <v>667</v>
      </c>
      <c r="F189" s="27">
        <f>SUMIFS(Sheet1!H:H,Sheet1!B:B,C189)</f>
        <v>0</v>
      </c>
      <c r="G189" s="35">
        <f t="shared" si="10"/>
        <v>-2092151</v>
      </c>
    </row>
    <row r="190" spans="1:7" x14ac:dyDescent="0.3">
      <c r="A190" s="25">
        <v>44880</v>
      </c>
      <c r="B190" t="s">
        <v>2083</v>
      </c>
      <c r="C190" t="s">
        <v>2136</v>
      </c>
      <c r="D190" s="35">
        <v>-2013715</v>
      </c>
      <c r="E190">
        <f t="shared" si="9"/>
        <v>737</v>
      </c>
      <c r="F190" s="27">
        <f>SUMIFS(Sheet1!H:H,Sheet1!B:B,C190)</f>
        <v>0</v>
      </c>
      <c r="G190" s="35">
        <f t="shared" si="10"/>
        <v>-2013715</v>
      </c>
    </row>
    <row r="191" spans="1:7" x14ac:dyDescent="0.3">
      <c r="A191" s="25">
        <v>44880</v>
      </c>
      <c r="B191" t="s">
        <v>2083</v>
      </c>
      <c r="C191" t="s">
        <v>2081</v>
      </c>
      <c r="D191" s="35">
        <v>-2936978</v>
      </c>
      <c r="E191">
        <f t="shared" si="9"/>
        <v>8213</v>
      </c>
      <c r="F191" s="27">
        <f>SUMIFS(Sheet1!H:H,Sheet1!B:B,C191)</f>
        <v>0</v>
      </c>
      <c r="G191" s="35">
        <f t="shared" si="10"/>
        <v>-2936978</v>
      </c>
    </row>
    <row r="192" spans="1:7" x14ac:dyDescent="0.3">
      <c r="A192" s="25">
        <v>44880</v>
      </c>
      <c r="B192" t="s">
        <v>2083</v>
      </c>
      <c r="C192" t="s">
        <v>2084</v>
      </c>
      <c r="D192" s="35">
        <v>-4084082</v>
      </c>
      <c r="E192">
        <f t="shared" si="9"/>
        <v>8225</v>
      </c>
      <c r="F192" s="27">
        <f>SUMIFS(Sheet1!H:H,Sheet1!B:B,C192)</f>
        <v>0</v>
      </c>
      <c r="G192" s="35">
        <f t="shared" si="10"/>
        <v>-4084082</v>
      </c>
    </row>
    <row r="193" spans="1:7" x14ac:dyDescent="0.3">
      <c r="A193" s="25">
        <v>44880</v>
      </c>
      <c r="B193" t="s">
        <v>2083</v>
      </c>
      <c r="C193" t="s">
        <v>2086</v>
      </c>
      <c r="D193" s="35">
        <v>-1812763</v>
      </c>
      <c r="E193">
        <f t="shared" ref="E193:E256" si="11">VALUE(C193)</f>
        <v>8238</v>
      </c>
      <c r="F193" s="27">
        <f>SUMIFS(Sheet1!H:H,Sheet1!B:B,C193)</f>
        <v>0</v>
      </c>
      <c r="G193" s="35">
        <f t="shared" ref="G193:G256" si="12">D193+F193</f>
        <v>-1812763</v>
      </c>
    </row>
    <row r="194" spans="1:7" x14ac:dyDescent="0.3">
      <c r="A194" s="25">
        <v>44880</v>
      </c>
      <c r="B194" t="s">
        <v>2083</v>
      </c>
      <c r="C194" t="s">
        <v>2098</v>
      </c>
      <c r="D194" s="35">
        <v>-1182368</v>
      </c>
      <c r="E194">
        <f t="shared" si="11"/>
        <v>8296</v>
      </c>
      <c r="F194" s="27">
        <f>SUMIFS(Sheet1!H:H,Sheet1!B:B,C194)</f>
        <v>0</v>
      </c>
      <c r="G194" s="35">
        <f t="shared" si="12"/>
        <v>-1182368</v>
      </c>
    </row>
    <row r="195" spans="1:7" x14ac:dyDescent="0.3">
      <c r="A195" s="25">
        <v>44880</v>
      </c>
      <c r="B195" t="s">
        <v>2083</v>
      </c>
      <c r="C195" t="s">
        <v>2094</v>
      </c>
      <c r="D195" s="35">
        <v>-3046265</v>
      </c>
      <c r="E195">
        <f t="shared" si="11"/>
        <v>8304</v>
      </c>
      <c r="F195" s="27">
        <f>SUMIFS(Sheet1!H:H,Sheet1!B:B,C195)</f>
        <v>0</v>
      </c>
      <c r="G195" s="35">
        <f t="shared" si="12"/>
        <v>-3046265</v>
      </c>
    </row>
    <row r="196" spans="1:7" x14ac:dyDescent="0.3">
      <c r="A196" s="25">
        <v>44880</v>
      </c>
      <c r="B196" t="s">
        <v>2083</v>
      </c>
      <c r="C196" t="s">
        <v>2090</v>
      </c>
      <c r="D196" s="35">
        <v>-1213859</v>
      </c>
      <c r="E196">
        <f t="shared" si="11"/>
        <v>8314</v>
      </c>
      <c r="F196" s="27">
        <f>SUMIFS(Sheet1!H:H,Sheet1!B:B,C196)</f>
        <v>0</v>
      </c>
      <c r="G196" s="35">
        <f t="shared" si="12"/>
        <v>-1213859</v>
      </c>
    </row>
    <row r="197" spans="1:7" x14ac:dyDescent="0.3">
      <c r="A197" s="25">
        <v>44880</v>
      </c>
      <c r="B197" t="s">
        <v>2083</v>
      </c>
      <c r="C197" t="s">
        <v>2088</v>
      </c>
      <c r="D197" s="35">
        <v>-1296130</v>
      </c>
      <c r="E197">
        <f t="shared" si="11"/>
        <v>8333</v>
      </c>
      <c r="F197" s="27">
        <f>SUMIFS(Sheet1!H:H,Sheet1!B:B,C197)</f>
        <v>0</v>
      </c>
      <c r="G197" s="35">
        <f t="shared" si="12"/>
        <v>-1296130</v>
      </c>
    </row>
    <row r="198" spans="1:7" x14ac:dyDescent="0.3">
      <c r="A198" s="25">
        <v>44880</v>
      </c>
      <c r="B198" t="s">
        <v>2083</v>
      </c>
      <c r="C198" t="s">
        <v>2100</v>
      </c>
      <c r="D198" s="35">
        <v>-963389</v>
      </c>
      <c r="E198">
        <f t="shared" si="11"/>
        <v>8354</v>
      </c>
      <c r="F198" s="27">
        <f>SUMIFS(Sheet1!H:H,Sheet1!B:B,C198)</f>
        <v>0</v>
      </c>
      <c r="G198" s="35">
        <f t="shared" si="12"/>
        <v>-963389</v>
      </c>
    </row>
    <row r="199" spans="1:7" x14ac:dyDescent="0.3">
      <c r="A199" s="25">
        <v>44880</v>
      </c>
      <c r="B199" t="s">
        <v>2083</v>
      </c>
      <c r="C199" t="s">
        <v>2092</v>
      </c>
      <c r="D199" s="35">
        <v>-3670502</v>
      </c>
      <c r="E199">
        <f t="shared" si="11"/>
        <v>8355</v>
      </c>
      <c r="F199" s="27">
        <f>SUMIFS(Sheet1!H:H,Sheet1!B:B,C199)</f>
        <v>0</v>
      </c>
      <c r="G199" s="35">
        <f t="shared" si="12"/>
        <v>-3670502</v>
      </c>
    </row>
    <row r="200" spans="1:7" x14ac:dyDescent="0.3">
      <c r="A200" s="25">
        <v>44880</v>
      </c>
      <c r="B200" t="s">
        <v>2083</v>
      </c>
      <c r="C200" t="s">
        <v>2132</v>
      </c>
      <c r="D200" s="35">
        <v>-1453936</v>
      </c>
      <c r="E200">
        <f t="shared" si="11"/>
        <v>8377</v>
      </c>
      <c r="F200" s="27">
        <f>SUMIFS(Sheet1!H:H,Sheet1!B:B,C200)</f>
        <v>0</v>
      </c>
      <c r="G200" s="35">
        <f t="shared" si="12"/>
        <v>-1453936</v>
      </c>
    </row>
    <row r="201" spans="1:7" x14ac:dyDescent="0.3">
      <c r="A201" s="25">
        <v>44880</v>
      </c>
      <c r="B201" t="s">
        <v>2083</v>
      </c>
      <c r="C201" t="s">
        <v>2102</v>
      </c>
      <c r="D201" s="35">
        <v>-2104010</v>
      </c>
      <c r="E201">
        <f t="shared" si="11"/>
        <v>8525</v>
      </c>
      <c r="F201" s="27">
        <f>SUMIFS(Sheet1!H:H,Sheet1!B:B,C201)</f>
        <v>0</v>
      </c>
      <c r="G201" s="35">
        <f t="shared" si="12"/>
        <v>-2104010</v>
      </c>
    </row>
    <row r="202" spans="1:7" x14ac:dyDescent="0.3">
      <c r="A202" s="25">
        <v>44880</v>
      </c>
      <c r="B202" t="s">
        <v>2083</v>
      </c>
      <c r="C202" t="s">
        <v>2096</v>
      </c>
      <c r="D202" s="35">
        <v>-1840853</v>
      </c>
      <c r="E202">
        <f t="shared" si="11"/>
        <v>8547</v>
      </c>
      <c r="F202" s="27">
        <f>SUMIFS(Sheet1!H:H,Sheet1!B:B,C202)</f>
        <v>0</v>
      </c>
      <c r="G202" s="35">
        <f t="shared" si="12"/>
        <v>-1840853</v>
      </c>
    </row>
    <row r="203" spans="1:7" x14ac:dyDescent="0.3">
      <c r="A203" s="25">
        <v>44880</v>
      </c>
      <c r="B203" t="s">
        <v>2083</v>
      </c>
      <c r="C203" t="s">
        <v>2104</v>
      </c>
      <c r="D203" s="35">
        <v>-726968</v>
      </c>
      <c r="E203">
        <f t="shared" si="11"/>
        <v>8676</v>
      </c>
      <c r="F203" s="27">
        <f>SUMIFS(Sheet1!H:H,Sheet1!B:B,C203)</f>
        <v>0</v>
      </c>
      <c r="G203" s="35">
        <f t="shared" si="12"/>
        <v>-726968</v>
      </c>
    </row>
    <row r="204" spans="1:7" x14ac:dyDescent="0.3">
      <c r="A204" s="25">
        <v>44880</v>
      </c>
      <c r="B204" t="s">
        <v>2083</v>
      </c>
      <c r="C204" t="s">
        <v>2106</v>
      </c>
      <c r="D204" s="35">
        <v>-298082</v>
      </c>
      <c r="E204">
        <f t="shared" si="11"/>
        <v>8677</v>
      </c>
      <c r="F204" s="27">
        <f>SUMIFS(Sheet1!H:H,Sheet1!B:B,C204)</f>
        <v>0</v>
      </c>
      <c r="G204" s="35">
        <f t="shared" si="12"/>
        <v>-298082</v>
      </c>
    </row>
    <row r="205" spans="1:7" x14ac:dyDescent="0.3">
      <c r="A205" s="25">
        <v>44880</v>
      </c>
      <c r="B205" t="s">
        <v>2083</v>
      </c>
      <c r="C205" t="s">
        <v>2108</v>
      </c>
      <c r="D205" s="35">
        <v>-4563471</v>
      </c>
      <c r="E205">
        <f t="shared" si="11"/>
        <v>8973</v>
      </c>
      <c r="F205" s="27">
        <f>SUMIFS(Sheet1!H:H,Sheet1!B:B,C205)</f>
        <v>0</v>
      </c>
      <c r="G205" s="35">
        <f t="shared" si="12"/>
        <v>-4563471</v>
      </c>
    </row>
    <row r="206" spans="1:7" x14ac:dyDescent="0.3">
      <c r="A206" s="25">
        <v>44880</v>
      </c>
      <c r="B206" t="s">
        <v>2083</v>
      </c>
      <c r="C206" t="s">
        <v>2134</v>
      </c>
      <c r="D206" s="35">
        <v>-1596276</v>
      </c>
      <c r="E206">
        <f t="shared" si="11"/>
        <v>9265</v>
      </c>
      <c r="F206" s="27">
        <f>SUMIFS(Sheet1!H:H,Sheet1!B:B,C206)</f>
        <v>0</v>
      </c>
      <c r="G206" s="35">
        <f t="shared" si="12"/>
        <v>-1596276</v>
      </c>
    </row>
    <row r="207" spans="1:7" x14ac:dyDescent="0.3">
      <c r="A207" s="25">
        <v>44880</v>
      </c>
      <c r="B207" t="s">
        <v>2083</v>
      </c>
      <c r="C207" t="s">
        <v>2120</v>
      </c>
      <c r="D207" s="35">
        <v>-1095864</v>
      </c>
      <c r="E207">
        <f t="shared" si="11"/>
        <v>9980</v>
      </c>
      <c r="F207" s="27">
        <f>SUMIFS(Sheet1!H:H,Sheet1!B:B,C207)</f>
        <v>0</v>
      </c>
      <c r="G207" s="35">
        <f t="shared" si="12"/>
        <v>-1095864</v>
      </c>
    </row>
    <row r="208" spans="1:7" x14ac:dyDescent="0.3">
      <c r="A208" s="25">
        <v>44880</v>
      </c>
      <c r="B208" t="s">
        <v>2083</v>
      </c>
      <c r="C208" t="s">
        <v>2114</v>
      </c>
      <c r="D208" s="35">
        <v>-2971969</v>
      </c>
      <c r="E208">
        <f t="shared" si="11"/>
        <v>9995</v>
      </c>
      <c r="F208" s="27">
        <f>SUMIFS(Sheet1!H:H,Sheet1!B:B,C208)</f>
        <v>0</v>
      </c>
      <c r="G208" s="35">
        <f t="shared" si="12"/>
        <v>-2971969</v>
      </c>
    </row>
    <row r="209" spans="1:7" x14ac:dyDescent="0.3">
      <c r="A209" s="25">
        <v>44880</v>
      </c>
      <c r="B209" t="s">
        <v>2083</v>
      </c>
      <c r="C209" t="s">
        <v>2130</v>
      </c>
      <c r="D209" s="35">
        <v>-2137652</v>
      </c>
      <c r="E209">
        <f t="shared" si="11"/>
        <v>9996</v>
      </c>
      <c r="F209" s="27">
        <f>SUMIFS(Sheet1!H:H,Sheet1!B:B,C209)</f>
        <v>0</v>
      </c>
      <c r="G209" s="35">
        <f t="shared" si="12"/>
        <v>-2137652</v>
      </c>
    </row>
    <row r="210" spans="1:7" x14ac:dyDescent="0.3">
      <c r="A210" s="25">
        <v>44880</v>
      </c>
      <c r="B210" t="s">
        <v>2140</v>
      </c>
      <c r="C210" t="s">
        <v>2145</v>
      </c>
      <c r="D210" s="35">
        <v>-875970</v>
      </c>
      <c r="E210">
        <f t="shared" si="11"/>
        <v>906</v>
      </c>
      <c r="F210" s="27">
        <f>SUMIFS(Sheet1!H:H,Sheet1!B:B,C210)</f>
        <v>0</v>
      </c>
      <c r="G210" s="35">
        <f t="shared" si="12"/>
        <v>-875970</v>
      </c>
    </row>
    <row r="211" spans="1:7" x14ac:dyDescent="0.3">
      <c r="A211" s="25">
        <v>44880</v>
      </c>
      <c r="B211" t="s">
        <v>2140</v>
      </c>
      <c r="C211" t="s">
        <v>2143</v>
      </c>
      <c r="D211" s="35">
        <v>-1096260</v>
      </c>
      <c r="E211">
        <f t="shared" si="11"/>
        <v>1049</v>
      </c>
      <c r="F211" s="27">
        <f>SUMIFS(Sheet1!H:H,Sheet1!B:B,C211)</f>
        <v>0</v>
      </c>
      <c r="G211" s="35">
        <f t="shared" si="12"/>
        <v>-1096260</v>
      </c>
    </row>
    <row r="212" spans="1:7" x14ac:dyDescent="0.3">
      <c r="A212" s="25">
        <v>44880</v>
      </c>
      <c r="B212" t="s">
        <v>2140</v>
      </c>
      <c r="C212" t="s">
        <v>2206</v>
      </c>
      <c r="D212" s="35">
        <v>-2501136</v>
      </c>
      <c r="E212">
        <f t="shared" si="11"/>
        <v>1069</v>
      </c>
      <c r="F212" s="27">
        <f>SUMIFS(Sheet1!H:H,Sheet1!B:B,C212)</f>
        <v>0</v>
      </c>
      <c r="G212" s="35">
        <f t="shared" si="12"/>
        <v>-2501136</v>
      </c>
    </row>
    <row r="213" spans="1:7" x14ac:dyDescent="0.3">
      <c r="A213" s="25">
        <v>44880</v>
      </c>
      <c r="B213" t="s">
        <v>2140</v>
      </c>
      <c r="C213" t="s">
        <v>2147</v>
      </c>
      <c r="D213" s="35">
        <v>-1900967</v>
      </c>
      <c r="E213">
        <f t="shared" si="11"/>
        <v>1169</v>
      </c>
      <c r="F213" s="27">
        <f>SUMIFS(Sheet1!H:H,Sheet1!B:B,C213)</f>
        <v>0</v>
      </c>
      <c r="G213" s="35">
        <f t="shared" si="12"/>
        <v>-1900967</v>
      </c>
    </row>
    <row r="214" spans="1:7" x14ac:dyDescent="0.3">
      <c r="A214" s="25">
        <v>44880</v>
      </c>
      <c r="B214" t="s">
        <v>2140</v>
      </c>
      <c r="C214" t="s">
        <v>2149</v>
      </c>
      <c r="D214" s="35">
        <v>-2480689</v>
      </c>
      <c r="E214">
        <f t="shared" si="11"/>
        <v>1185</v>
      </c>
      <c r="F214" s="27">
        <f>SUMIFS(Sheet1!H:H,Sheet1!B:B,C214)</f>
        <v>0</v>
      </c>
      <c r="G214" s="35">
        <f t="shared" si="12"/>
        <v>-2480689</v>
      </c>
    </row>
    <row r="215" spans="1:7" x14ac:dyDescent="0.3">
      <c r="A215" s="25">
        <v>44880</v>
      </c>
      <c r="B215" t="s">
        <v>2140</v>
      </c>
      <c r="C215" t="s">
        <v>2157</v>
      </c>
      <c r="D215" s="35">
        <v>-2045808</v>
      </c>
      <c r="E215">
        <f t="shared" si="11"/>
        <v>1296</v>
      </c>
      <c r="F215" s="27">
        <f>SUMIFS(Sheet1!H:H,Sheet1!B:B,C215)</f>
        <v>0</v>
      </c>
      <c r="G215" s="35">
        <f t="shared" si="12"/>
        <v>-2045808</v>
      </c>
    </row>
    <row r="216" spans="1:7" x14ac:dyDescent="0.3">
      <c r="A216" s="25">
        <v>44880</v>
      </c>
      <c r="B216" t="s">
        <v>2140</v>
      </c>
      <c r="C216" t="s">
        <v>2151</v>
      </c>
      <c r="D216" s="35">
        <v>-1826440</v>
      </c>
      <c r="E216">
        <f t="shared" si="11"/>
        <v>1306</v>
      </c>
      <c r="F216" s="27">
        <f>SUMIFS(Sheet1!H:H,Sheet1!B:B,C216)</f>
        <v>0</v>
      </c>
      <c r="G216" s="35">
        <f t="shared" si="12"/>
        <v>-1826440</v>
      </c>
    </row>
    <row r="217" spans="1:7" x14ac:dyDescent="0.3">
      <c r="A217" s="25">
        <v>44880</v>
      </c>
      <c r="B217" t="s">
        <v>2140</v>
      </c>
      <c r="C217" t="s">
        <v>2155</v>
      </c>
      <c r="D217" s="35">
        <v>-2070823</v>
      </c>
      <c r="E217">
        <f t="shared" si="11"/>
        <v>1311</v>
      </c>
      <c r="F217" s="27">
        <f>SUMIFS(Sheet1!H:H,Sheet1!B:B,C217)</f>
        <v>470176</v>
      </c>
      <c r="G217" s="35">
        <f t="shared" si="12"/>
        <v>-1600647</v>
      </c>
    </row>
    <row r="218" spans="1:7" x14ac:dyDescent="0.3">
      <c r="A218" s="25">
        <v>44880</v>
      </c>
      <c r="B218" t="s">
        <v>2140</v>
      </c>
      <c r="C218" t="s">
        <v>2159</v>
      </c>
      <c r="D218" s="35">
        <v>-1339347</v>
      </c>
      <c r="E218">
        <f t="shared" si="11"/>
        <v>1349</v>
      </c>
      <c r="F218" s="27">
        <f>SUMIFS(Sheet1!H:H,Sheet1!B:B,C218)</f>
        <v>0</v>
      </c>
      <c r="G218" s="35">
        <f t="shared" si="12"/>
        <v>-1339347</v>
      </c>
    </row>
    <row r="219" spans="1:7" x14ac:dyDescent="0.3">
      <c r="A219" s="25">
        <v>44880</v>
      </c>
      <c r="B219" t="s">
        <v>2140</v>
      </c>
      <c r="C219" t="s">
        <v>2153</v>
      </c>
      <c r="D219" s="35">
        <v>-3698277</v>
      </c>
      <c r="E219">
        <f t="shared" si="11"/>
        <v>1354</v>
      </c>
      <c r="F219" s="27">
        <f>SUMIFS(Sheet1!H:H,Sheet1!B:B,C219)</f>
        <v>0</v>
      </c>
      <c r="G219" s="35">
        <f t="shared" si="12"/>
        <v>-3698277</v>
      </c>
    </row>
    <row r="220" spans="1:7" x14ac:dyDescent="0.3">
      <c r="A220" s="25">
        <v>44880</v>
      </c>
      <c r="B220" t="s">
        <v>2140</v>
      </c>
      <c r="C220" t="s">
        <v>2208</v>
      </c>
      <c r="D220" s="35">
        <v>-1844608</v>
      </c>
      <c r="E220">
        <f t="shared" si="11"/>
        <v>1550</v>
      </c>
      <c r="F220" s="27">
        <f>SUMIFS(Sheet1!H:H,Sheet1!B:B,C220)</f>
        <v>0</v>
      </c>
      <c r="G220" s="35">
        <f t="shared" si="12"/>
        <v>-1844608</v>
      </c>
    </row>
    <row r="221" spans="1:7" x14ac:dyDescent="0.3">
      <c r="A221" s="25">
        <v>44880</v>
      </c>
      <c r="B221" t="s">
        <v>2140</v>
      </c>
      <c r="C221" t="s">
        <v>2167</v>
      </c>
      <c r="D221" s="35">
        <v>-2423938</v>
      </c>
      <c r="E221">
        <f t="shared" si="11"/>
        <v>1853</v>
      </c>
      <c r="F221" s="27">
        <f>SUMIFS(Sheet1!H:H,Sheet1!B:B,C221)</f>
        <v>0</v>
      </c>
      <c r="G221" s="35">
        <f t="shared" si="12"/>
        <v>-2423938</v>
      </c>
    </row>
    <row r="222" spans="1:7" x14ac:dyDescent="0.3">
      <c r="A222" s="25">
        <v>44880</v>
      </c>
      <c r="B222" t="s">
        <v>2140</v>
      </c>
      <c r="C222" t="s">
        <v>2169</v>
      </c>
      <c r="D222" s="35">
        <v>-1206207</v>
      </c>
      <c r="E222">
        <f t="shared" si="11"/>
        <v>1956</v>
      </c>
      <c r="F222" s="27">
        <f>SUMIFS(Sheet1!H:H,Sheet1!B:B,C222)</f>
        <v>0</v>
      </c>
      <c r="G222" s="35">
        <f t="shared" si="12"/>
        <v>-1206207</v>
      </c>
    </row>
    <row r="223" spans="1:7" x14ac:dyDescent="0.3">
      <c r="A223" s="25">
        <v>44880</v>
      </c>
      <c r="B223" t="s">
        <v>2140</v>
      </c>
      <c r="C223" t="s">
        <v>2171</v>
      </c>
      <c r="D223" s="35">
        <v>-2357861</v>
      </c>
      <c r="E223">
        <f t="shared" si="11"/>
        <v>1992</v>
      </c>
      <c r="F223" s="27">
        <f>SUMIFS(Sheet1!H:H,Sheet1!B:B,C223)</f>
        <v>0</v>
      </c>
      <c r="G223" s="35">
        <f t="shared" si="12"/>
        <v>-2357861</v>
      </c>
    </row>
    <row r="224" spans="1:7" x14ac:dyDescent="0.3">
      <c r="A224" s="25">
        <v>44880</v>
      </c>
      <c r="B224" t="s">
        <v>2140</v>
      </c>
      <c r="C224" t="s">
        <v>2163</v>
      </c>
      <c r="D224" s="35">
        <v>-1223463</v>
      </c>
      <c r="E224">
        <f t="shared" si="11"/>
        <v>2032</v>
      </c>
      <c r="F224" s="27">
        <f>SUMIFS(Sheet1!H:H,Sheet1!B:B,C224)</f>
        <v>0</v>
      </c>
      <c r="G224" s="35">
        <f t="shared" si="12"/>
        <v>-1223463</v>
      </c>
    </row>
    <row r="225" spans="1:7" x14ac:dyDescent="0.3">
      <c r="A225" s="25">
        <v>44880</v>
      </c>
      <c r="B225" t="s">
        <v>2140</v>
      </c>
      <c r="C225" t="s">
        <v>2212</v>
      </c>
      <c r="D225" s="35">
        <v>-3069638</v>
      </c>
      <c r="E225">
        <f t="shared" si="11"/>
        <v>2044</v>
      </c>
      <c r="F225" s="27">
        <f>SUMIFS(Sheet1!H:H,Sheet1!B:B,C225)</f>
        <v>0</v>
      </c>
      <c r="G225" s="35">
        <f t="shared" si="12"/>
        <v>-3069638</v>
      </c>
    </row>
    <row r="226" spans="1:7" x14ac:dyDescent="0.3">
      <c r="A226" s="25">
        <v>44880</v>
      </c>
      <c r="B226" t="s">
        <v>2140</v>
      </c>
      <c r="C226" t="s">
        <v>2165</v>
      </c>
      <c r="D226" s="35">
        <v>-2471442</v>
      </c>
      <c r="E226">
        <f t="shared" si="11"/>
        <v>2099</v>
      </c>
      <c r="F226" s="27">
        <f>SUMIFS(Sheet1!H:H,Sheet1!B:B,C226)</f>
        <v>0</v>
      </c>
      <c r="G226" s="35">
        <f t="shared" si="12"/>
        <v>-2471442</v>
      </c>
    </row>
    <row r="227" spans="1:7" x14ac:dyDescent="0.3">
      <c r="A227" s="25">
        <v>44880</v>
      </c>
      <c r="B227" t="s">
        <v>2140</v>
      </c>
      <c r="C227" t="s">
        <v>2161</v>
      </c>
      <c r="D227" s="35">
        <v>-1190217</v>
      </c>
      <c r="E227">
        <f t="shared" si="11"/>
        <v>2155</v>
      </c>
      <c r="F227" s="27">
        <f>SUMIFS(Sheet1!H:H,Sheet1!B:B,C227)</f>
        <v>0</v>
      </c>
      <c r="G227" s="35">
        <f t="shared" si="12"/>
        <v>-1190217</v>
      </c>
    </row>
    <row r="228" spans="1:7" x14ac:dyDescent="0.3">
      <c r="A228" s="25">
        <v>44880</v>
      </c>
      <c r="B228" t="s">
        <v>2140</v>
      </c>
      <c r="C228" t="s">
        <v>2181</v>
      </c>
      <c r="D228" s="35">
        <v>-1393041</v>
      </c>
      <c r="E228">
        <f t="shared" si="11"/>
        <v>2255</v>
      </c>
      <c r="F228" s="27">
        <f>SUMIFS(Sheet1!H:H,Sheet1!B:B,C228)</f>
        <v>0</v>
      </c>
      <c r="G228" s="35">
        <f t="shared" si="12"/>
        <v>-1393041</v>
      </c>
    </row>
    <row r="229" spans="1:7" x14ac:dyDescent="0.3">
      <c r="A229" s="25">
        <v>44880</v>
      </c>
      <c r="B229" t="s">
        <v>2140</v>
      </c>
      <c r="C229" t="s">
        <v>2179</v>
      </c>
      <c r="D229" s="35">
        <v>-1550461</v>
      </c>
      <c r="E229">
        <f t="shared" si="11"/>
        <v>2363</v>
      </c>
      <c r="F229" s="27">
        <f>SUMIFS(Sheet1!H:H,Sheet1!B:B,C229)</f>
        <v>0</v>
      </c>
      <c r="G229" s="35">
        <f t="shared" si="12"/>
        <v>-1550461</v>
      </c>
    </row>
    <row r="230" spans="1:7" x14ac:dyDescent="0.3">
      <c r="A230" s="25">
        <v>44880</v>
      </c>
      <c r="B230" t="s">
        <v>2140</v>
      </c>
      <c r="C230" t="s">
        <v>2175</v>
      </c>
      <c r="D230" s="35">
        <v>-1930557</v>
      </c>
      <c r="E230">
        <f t="shared" si="11"/>
        <v>2455</v>
      </c>
      <c r="F230" s="27">
        <f>SUMIFS(Sheet1!H:H,Sheet1!B:B,C230)</f>
        <v>0</v>
      </c>
      <c r="G230" s="35">
        <f t="shared" si="12"/>
        <v>-1930557</v>
      </c>
    </row>
    <row r="231" spans="1:7" x14ac:dyDescent="0.3">
      <c r="A231" s="25">
        <v>44880</v>
      </c>
      <c r="B231" t="s">
        <v>2140</v>
      </c>
      <c r="C231" t="s">
        <v>2183</v>
      </c>
      <c r="D231" s="35">
        <v>-1064105</v>
      </c>
      <c r="E231">
        <f t="shared" si="11"/>
        <v>2466</v>
      </c>
      <c r="F231" s="27">
        <f>SUMIFS(Sheet1!H:H,Sheet1!B:B,C231)</f>
        <v>0</v>
      </c>
      <c r="G231" s="35">
        <f t="shared" si="12"/>
        <v>-1064105</v>
      </c>
    </row>
    <row r="232" spans="1:7" x14ac:dyDescent="0.3">
      <c r="A232" s="25">
        <v>44880</v>
      </c>
      <c r="B232" t="s">
        <v>2140</v>
      </c>
      <c r="C232" t="s">
        <v>2177</v>
      </c>
      <c r="D232" s="35">
        <v>-591184</v>
      </c>
      <c r="E232">
        <f t="shared" si="11"/>
        <v>2502</v>
      </c>
      <c r="F232" s="27">
        <f>SUMIFS(Sheet1!H:H,Sheet1!B:B,C232)</f>
        <v>0</v>
      </c>
      <c r="G232" s="35">
        <f t="shared" si="12"/>
        <v>-591184</v>
      </c>
    </row>
    <row r="233" spans="1:7" x14ac:dyDescent="0.3">
      <c r="A233" s="25">
        <v>44880</v>
      </c>
      <c r="B233" t="s">
        <v>2140</v>
      </c>
      <c r="C233" t="s">
        <v>2185</v>
      </c>
      <c r="D233" s="35">
        <v>-938839</v>
      </c>
      <c r="E233">
        <f t="shared" si="11"/>
        <v>2655</v>
      </c>
      <c r="F233" s="27">
        <f>SUMIFS(Sheet1!H:H,Sheet1!B:B,C233)</f>
        <v>0</v>
      </c>
      <c r="G233" s="35">
        <f t="shared" si="12"/>
        <v>-938839</v>
      </c>
    </row>
    <row r="234" spans="1:7" x14ac:dyDescent="0.3">
      <c r="A234" s="25">
        <v>44880</v>
      </c>
      <c r="B234" t="s">
        <v>2140</v>
      </c>
      <c r="C234" t="s">
        <v>2173</v>
      </c>
      <c r="D234" s="35">
        <v>-2594984</v>
      </c>
      <c r="E234">
        <f t="shared" si="11"/>
        <v>2657</v>
      </c>
      <c r="F234" s="27">
        <f>SUMIFS(Sheet1!H:H,Sheet1!B:B,C234)</f>
        <v>0</v>
      </c>
      <c r="G234" s="35">
        <f t="shared" si="12"/>
        <v>-2594984</v>
      </c>
    </row>
    <row r="235" spans="1:7" x14ac:dyDescent="0.3">
      <c r="A235" s="25">
        <v>44880</v>
      </c>
      <c r="B235" t="s">
        <v>2140</v>
      </c>
      <c r="C235" t="s">
        <v>2187</v>
      </c>
      <c r="D235" s="35">
        <v>-1217467</v>
      </c>
      <c r="E235">
        <f t="shared" si="11"/>
        <v>2832</v>
      </c>
      <c r="F235" s="27">
        <f>SUMIFS(Sheet1!H:H,Sheet1!B:B,C235)</f>
        <v>0</v>
      </c>
      <c r="G235" s="35">
        <f t="shared" si="12"/>
        <v>-1217467</v>
      </c>
    </row>
    <row r="236" spans="1:7" x14ac:dyDescent="0.3">
      <c r="A236" s="25">
        <v>44880</v>
      </c>
      <c r="B236" t="s">
        <v>2140</v>
      </c>
      <c r="C236" t="s">
        <v>2189</v>
      </c>
      <c r="D236" s="35">
        <v>-1394342</v>
      </c>
      <c r="E236">
        <f t="shared" si="11"/>
        <v>3149</v>
      </c>
      <c r="F236" s="27">
        <f>SUMIFS(Sheet1!H:H,Sheet1!B:B,C236)</f>
        <v>0</v>
      </c>
      <c r="G236" s="35">
        <f t="shared" si="12"/>
        <v>-1394342</v>
      </c>
    </row>
    <row r="237" spans="1:7" x14ac:dyDescent="0.3">
      <c r="A237" s="25">
        <v>44880</v>
      </c>
      <c r="B237" t="s">
        <v>2140</v>
      </c>
      <c r="C237" t="s">
        <v>2200</v>
      </c>
      <c r="D237" s="35">
        <v>-1873542</v>
      </c>
      <c r="E237">
        <f t="shared" si="11"/>
        <v>3267</v>
      </c>
      <c r="F237" s="27">
        <f>SUMIFS(Sheet1!H:H,Sheet1!B:B,C237)</f>
        <v>0</v>
      </c>
      <c r="G237" s="35">
        <f t="shared" si="12"/>
        <v>-1873542</v>
      </c>
    </row>
    <row r="238" spans="1:7" x14ac:dyDescent="0.3">
      <c r="A238" s="25">
        <v>44880</v>
      </c>
      <c r="B238" t="s">
        <v>2140</v>
      </c>
      <c r="C238" t="s">
        <v>2193</v>
      </c>
      <c r="D238" s="35">
        <v>-1918356</v>
      </c>
      <c r="E238">
        <f t="shared" si="11"/>
        <v>3270</v>
      </c>
      <c r="F238" s="27">
        <f>SUMIFS(Sheet1!H:H,Sheet1!B:B,C238)</f>
        <v>0</v>
      </c>
      <c r="G238" s="35">
        <f t="shared" si="12"/>
        <v>-1918356</v>
      </c>
    </row>
    <row r="239" spans="1:7" x14ac:dyDescent="0.3">
      <c r="A239" s="25">
        <v>44880</v>
      </c>
      <c r="B239" t="s">
        <v>2140</v>
      </c>
      <c r="C239" t="s">
        <v>2214</v>
      </c>
      <c r="D239" s="35">
        <v>-1365650</v>
      </c>
      <c r="E239">
        <f t="shared" si="11"/>
        <v>3319</v>
      </c>
      <c r="F239" s="27">
        <f>SUMIFS(Sheet1!H:H,Sheet1!B:B,C239)</f>
        <v>0</v>
      </c>
      <c r="G239" s="35">
        <f t="shared" si="12"/>
        <v>-1365650</v>
      </c>
    </row>
    <row r="240" spans="1:7" x14ac:dyDescent="0.3">
      <c r="A240" s="25">
        <v>44880</v>
      </c>
      <c r="B240" t="s">
        <v>2140</v>
      </c>
      <c r="C240" t="s">
        <v>2210</v>
      </c>
      <c r="D240" s="35">
        <v>-1693347</v>
      </c>
      <c r="E240">
        <f t="shared" si="11"/>
        <v>3367</v>
      </c>
      <c r="F240" s="27">
        <f>SUMIFS(Sheet1!H:H,Sheet1!B:B,C240)</f>
        <v>0</v>
      </c>
      <c r="G240" s="35">
        <f t="shared" si="12"/>
        <v>-1693347</v>
      </c>
    </row>
    <row r="241" spans="1:7" x14ac:dyDescent="0.3">
      <c r="A241" s="25">
        <v>44880</v>
      </c>
      <c r="B241" t="s">
        <v>2140</v>
      </c>
      <c r="C241" t="s">
        <v>2197</v>
      </c>
      <c r="D241" s="35">
        <v>-1607206</v>
      </c>
      <c r="E241">
        <f t="shared" si="11"/>
        <v>3373</v>
      </c>
      <c r="F241" s="27">
        <f>SUMIFS(Sheet1!H:H,Sheet1!B:B,C241)</f>
        <v>0</v>
      </c>
      <c r="G241" s="35">
        <f t="shared" si="12"/>
        <v>-1607206</v>
      </c>
    </row>
    <row r="242" spans="1:7" x14ac:dyDescent="0.3">
      <c r="A242" s="25">
        <v>44880</v>
      </c>
      <c r="B242" t="s">
        <v>2140</v>
      </c>
      <c r="C242" t="s">
        <v>2202</v>
      </c>
      <c r="D242" s="35">
        <v>-1951730</v>
      </c>
      <c r="E242">
        <f t="shared" si="11"/>
        <v>3701</v>
      </c>
      <c r="F242" s="27">
        <f>SUMIFS(Sheet1!H:H,Sheet1!B:B,C242)</f>
        <v>0</v>
      </c>
      <c r="G242" s="35">
        <f t="shared" si="12"/>
        <v>-1951730</v>
      </c>
    </row>
    <row r="243" spans="1:7" x14ac:dyDescent="0.3">
      <c r="A243" s="25">
        <v>44880</v>
      </c>
      <c r="B243" t="s">
        <v>2140</v>
      </c>
      <c r="C243" t="s">
        <v>1907</v>
      </c>
      <c r="D243" s="35">
        <v>-1464839</v>
      </c>
      <c r="E243">
        <f t="shared" si="11"/>
        <v>3712</v>
      </c>
      <c r="F243" s="27">
        <f>SUMIFS(Sheet1!H:H,Sheet1!B:B,C243)</f>
        <v>0</v>
      </c>
      <c r="G243" s="35">
        <f t="shared" si="12"/>
        <v>-1464839</v>
      </c>
    </row>
    <row r="244" spans="1:7" x14ac:dyDescent="0.3">
      <c r="A244" s="25">
        <v>44880</v>
      </c>
      <c r="B244" t="s">
        <v>2140</v>
      </c>
      <c r="C244" t="s">
        <v>2191</v>
      </c>
      <c r="D244" s="35">
        <v>-2607010</v>
      </c>
      <c r="E244">
        <f t="shared" si="11"/>
        <v>3758</v>
      </c>
      <c r="F244" s="27">
        <f>SUMIFS(Sheet1!H:H,Sheet1!B:B,C244)</f>
        <v>0</v>
      </c>
      <c r="G244" s="35">
        <f t="shared" si="12"/>
        <v>-2607010</v>
      </c>
    </row>
    <row r="245" spans="1:7" x14ac:dyDescent="0.3">
      <c r="A245" s="25">
        <v>44880</v>
      </c>
      <c r="B245" t="s">
        <v>2140</v>
      </c>
      <c r="C245" t="s">
        <v>2195</v>
      </c>
      <c r="D245" s="35">
        <v>-766022</v>
      </c>
      <c r="E245">
        <f t="shared" si="11"/>
        <v>3760</v>
      </c>
      <c r="F245" s="27">
        <f>SUMIFS(Sheet1!H:H,Sheet1!B:B,C245)</f>
        <v>0</v>
      </c>
      <c r="G245" s="35">
        <f t="shared" si="12"/>
        <v>-766022</v>
      </c>
    </row>
    <row r="246" spans="1:7" x14ac:dyDescent="0.3">
      <c r="A246" s="25">
        <v>44880</v>
      </c>
      <c r="B246" t="s">
        <v>2140</v>
      </c>
      <c r="C246" t="s">
        <v>2216</v>
      </c>
      <c r="D246" s="35">
        <v>-1623072</v>
      </c>
      <c r="E246">
        <f t="shared" si="11"/>
        <v>3779</v>
      </c>
      <c r="F246" s="27">
        <f>SUMIFS(Sheet1!H:H,Sheet1!B:B,C246)</f>
        <v>0</v>
      </c>
      <c r="G246" s="35">
        <f t="shared" si="12"/>
        <v>-1623072</v>
      </c>
    </row>
    <row r="247" spans="1:7" x14ac:dyDescent="0.3">
      <c r="A247" s="25">
        <v>44880</v>
      </c>
      <c r="B247" t="s">
        <v>2140</v>
      </c>
      <c r="C247" t="s">
        <v>2204</v>
      </c>
      <c r="D247" s="35">
        <v>-1375033</v>
      </c>
      <c r="E247">
        <f t="shared" si="11"/>
        <v>4556</v>
      </c>
      <c r="F247" s="27">
        <f>SUMIFS(Sheet1!H:H,Sheet1!B:B,C247)</f>
        <v>0</v>
      </c>
      <c r="G247" s="35">
        <f t="shared" si="12"/>
        <v>-1375033</v>
      </c>
    </row>
    <row r="248" spans="1:7" x14ac:dyDescent="0.3">
      <c r="A248" s="25">
        <v>44880</v>
      </c>
      <c r="B248" t="s">
        <v>2140</v>
      </c>
      <c r="C248" t="s">
        <v>2138</v>
      </c>
      <c r="D248" s="35">
        <v>-2501862</v>
      </c>
      <c r="E248">
        <f t="shared" si="11"/>
        <v>8822</v>
      </c>
      <c r="F248" s="27">
        <f>SUMIFS(Sheet1!H:H,Sheet1!B:B,C248)</f>
        <v>0</v>
      </c>
      <c r="G248" s="35">
        <f t="shared" si="12"/>
        <v>-2501862</v>
      </c>
    </row>
    <row r="249" spans="1:7" x14ac:dyDescent="0.3">
      <c r="A249" s="25">
        <v>44880</v>
      </c>
      <c r="B249" t="s">
        <v>2140</v>
      </c>
      <c r="C249" t="s">
        <v>2141</v>
      </c>
      <c r="D249" s="35">
        <v>-1716889</v>
      </c>
      <c r="E249">
        <f t="shared" si="11"/>
        <v>8965</v>
      </c>
      <c r="F249" s="27">
        <f>SUMIFS(Sheet1!H:H,Sheet1!B:B,C249)</f>
        <v>0</v>
      </c>
      <c r="G249" s="35">
        <f t="shared" si="12"/>
        <v>-1716889</v>
      </c>
    </row>
    <row r="250" spans="1:7" x14ac:dyDescent="0.3">
      <c r="A250" s="25">
        <v>44880</v>
      </c>
      <c r="B250" t="s">
        <v>2220</v>
      </c>
      <c r="C250" t="s">
        <v>2333</v>
      </c>
      <c r="D250" s="35">
        <v>-1100132</v>
      </c>
      <c r="E250">
        <f t="shared" si="11"/>
        <v>4588</v>
      </c>
      <c r="F250" s="27">
        <f>SUMIFS(Sheet1!H:H,Sheet1!B:B,C250)</f>
        <v>0</v>
      </c>
      <c r="G250" s="35">
        <f t="shared" si="12"/>
        <v>-1100132</v>
      </c>
    </row>
    <row r="251" spans="1:7" x14ac:dyDescent="0.3">
      <c r="A251" s="25">
        <v>44880</v>
      </c>
      <c r="B251" t="s">
        <v>2220</v>
      </c>
      <c r="C251" t="s">
        <v>2231</v>
      </c>
      <c r="D251" s="35">
        <v>-4149068</v>
      </c>
      <c r="E251">
        <f t="shared" si="11"/>
        <v>4595</v>
      </c>
      <c r="F251" s="27">
        <f>SUMIFS(Sheet1!H:H,Sheet1!B:B,C251)</f>
        <v>0</v>
      </c>
      <c r="G251" s="35">
        <f t="shared" si="12"/>
        <v>-4149068</v>
      </c>
    </row>
    <row r="252" spans="1:7" x14ac:dyDescent="0.3">
      <c r="A252" s="25">
        <v>44880</v>
      </c>
      <c r="B252" t="s">
        <v>2220</v>
      </c>
      <c r="C252" t="s">
        <v>2227</v>
      </c>
      <c r="D252" s="35">
        <v>-1064501</v>
      </c>
      <c r="E252">
        <f t="shared" si="11"/>
        <v>4667</v>
      </c>
      <c r="F252" s="27">
        <f>SUMIFS(Sheet1!H:H,Sheet1!B:B,C252)</f>
        <v>0</v>
      </c>
      <c r="G252" s="35">
        <f t="shared" si="12"/>
        <v>-1064501</v>
      </c>
    </row>
    <row r="253" spans="1:7" x14ac:dyDescent="0.3">
      <c r="A253" s="25">
        <v>44880</v>
      </c>
      <c r="B253" t="s">
        <v>2220</v>
      </c>
      <c r="C253" t="s">
        <v>2218</v>
      </c>
      <c r="D253" s="35">
        <v>-2575729</v>
      </c>
      <c r="E253">
        <f t="shared" si="11"/>
        <v>4681</v>
      </c>
      <c r="F253" s="27">
        <f>SUMIFS(Sheet1!H:H,Sheet1!B:B,C253)</f>
        <v>0</v>
      </c>
      <c r="G253" s="35">
        <f t="shared" si="12"/>
        <v>-2575729</v>
      </c>
    </row>
    <row r="254" spans="1:7" x14ac:dyDescent="0.3">
      <c r="A254" s="25">
        <v>44880</v>
      </c>
      <c r="B254" t="s">
        <v>2220</v>
      </c>
      <c r="C254" t="s">
        <v>2221</v>
      </c>
      <c r="D254" s="35">
        <v>-1572225</v>
      </c>
      <c r="E254">
        <f t="shared" si="11"/>
        <v>4734</v>
      </c>
      <c r="F254" s="27">
        <f>SUMIFS(Sheet1!H:H,Sheet1!B:B,C254)</f>
        <v>0</v>
      </c>
      <c r="G254" s="35">
        <f t="shared" si="12"/>
        <v>-1572225</v>
      </c>
    </row>
    <row r="255" spans="1:7" x14ac:dyDescent="0.3">
      <c r="A255" s="25">
        <v>44880</v>
      </c>
      <c r="B255" t="s">
        <v>2220</v>
      </c>
      <c r="C255" t="s">
        <v>2345</v>
      </c>
      <c r="D255" s="35">
        <v>-2500476</v>
      </c>
      <c r="E255">
        <f t="shared" si="11"/>
        <v>4905</v>
      </c>
      <c r="F255" s="27">
        <f>SUMIFS(Sheet1!H:H,Sheet1!B:B,C255)</f>
        <v>0</v>
      </c>
      <c r="G255" s="35">
        <f t="shared" si="12"/>
        <v>-2500476</v>
      </c>
    </row>
    <row r="256" spans="1:7" x14ac:dyDescent="0.3">
      <c r="A256" s="25">
        <v>44880</v>
      </c>
      <c r="B256" t="s">
        <v>2220</v>
      </c>
      <c r="C256" t="s">
        <v>2229</v>
      </c>
      <c r="D256" s="35">
        <v>-3135781</v>
      </c>
      <c r="E256">
        <f t="shared" si="11"/>
        <v>5080</v>
      </c>
      <c r="F256" s="27">
        <f>SUMIFS(Sheet1!H:H,Sheet1!B:B,C256)</f>
        <v>0</v>
      </c>
      <c r="G256" s="35">
        <f t="shared" si="12"/>
        <v>-3135781</v>
      </c>
    </row>
    <row r="257" spans="1:7" x14ac:dyDescent="0.3">
      <c r="A257" s="25">
        <v>44880</v>
      </c>
      <c r="B257" t="s">
        <v>2220</v>
      </c>
      <c r="C257" t="s">
        <v>2223</v>
      </c>
      <c r="D257" s="35">
        <v>-1276704</v>
      </c>
      <c r="E257">
        <f t="shared" ref="E257:E320" si="13">VALUE(C257)</f>
        <v>5091</v>
      </c>
      <c r="F257" s="27">
        <f>SUMIFS(Sheet1!H:H,Sheet1!B:B,C257)</f>
        <v>0</v>
      </c>
      <c r="G257" s="35">
        <f t="shared" ref="G257:G320" si="14">D257+F257</f>
        <v>-1276704</v>
      </c>
    </row>
    <row r="258" spans="1:7" x14ac:dyDescent="0.3">
      <c r="A258" s="25">
        <v>44880</v>
      </c>
      <c r="B258" t="s">
        <v>2220</v>
      </c>
      <c r="C258" t="s">
        <v>2237</v>
      </c>
      <c r="D258" s="35">
        <v>-1249028</v>
      </c>
      <c r="E258">
        <f t="shared" si="13"/>
        <v>5253</v>
      </c>
      <c r="F258" s="27">
        <f>SUMIFS(Sheet1!H:H,Sheet1!B:B,C258)</f>
        <v>0</v>
      </c>
      <c r="G258" s="35">
        <f t="shared" si="14"/>
        <v>-1249028</v>
      </c>
    </row>
    <row r="259" spans="1:7" x14ac:dyDescent="0.3">
      <c r="A259" s="25">
        <v>44880</v>
      </c>
      <c r="B259" t="s">
        <v>2220</v>
      </c>
      <c r="C259" t="s">
        <v>2243</v>
      </c>
      <c r="D259" s="35">
        <v>-1726298</v>
      </c>
      <c r="E259">
        <f t="shared" si="13"/>
        <v>5254</v>
      </c>
      <c r="F259" s="27">
        <f>SUMIFS(Sheet1!H:H,Sheet1!B:B,C259)</f>
        <v>0</v>
      </c>
      <c r="G259" s="35">
        <f t="shared" si="14"/>
        <v>-1726298</v>
      </c>
    </row>
    <row r="260" spans="1:7" x14ac:dyDescent="0.3">
      <c r="A260" s="25">
        <v>44880</v>
      </c>
      <c r="B260" t="s">
        <v>2220</v>
      </c>
      <c r="C260" t="s">
        <v>2241</v>
      </c>
      <c r="D260" s="35">
        <v>-915460</v>
      </c>
      <c r="E260">
        <f t="shared" si="13"/>
        <v>5257</v>
      </c>
      <c r="F260" s="27">
        <f>SUMIFS(Sheet1!H:H,Sheet1!B:B,C260)</f>
        <v>0</v>
      </c>
      <c r="G260" s="35">
        <f t="shared" si="14"/>
        <v>-915460</v>
      </c>
    </row>
    <row r="261" spans="1:7" x14ac:dyDescent="0.3">
      <c r="A261" s="25">
        <v>44880</v>
      </c>
      <c r="B261" t="s">
        <v>2220</v>
      </c>
      <c r="C261" t="s">
        <v>2235</v>
      </c>
      <c r="D261" s="35">
        <v>-866512</v>
      </c>
      <c r="E261">
        <f t="shared" si="13"/>
        <v>5342</v>
      </c>
      <c r="F261" s="27">
        <f>SUMIFS(Sheet1!H:H,Sheet1!B:B,C261)</f>
        <v>0</v>
      </c>
      <c r="G261" s="35">
        <f t="shared" si="14"/>
        <v>-866512</v>
      </c>
    </row>
    <row r="262" spans="1:7" x14ac:dyDescent="0.3">
      <c r="A262" s="25">
        <v>44880</v>
      </c>
      <c r="B262" t="s">
        <v>2220</v>
      </c>
      <c r="C262" t="s">
        <v>2239</v>
      </c>
      <c r="D262" s="35">
        <v>-1883455</v>
      </c>
      <c r="E262">
        <f t="shared" si="13"/>
        <v>5454</v>
      </c>
      <c r="F262" s="27">
        <f>SUMIFS(Sheet1!H:H,Sheet1!B:B,C262)</f>
        <v>0</v>
      </c>
      <c r="G262" s="35">
        <f t="shared" si="14"/>
        <v>-1883455</v>
      </c>
    </row>
    <row r="263" spans="1:7" x14ac:dyDescent="0.3">
      <c r="A263" s="25">
        <v>44880</v>
      </c>
      <c r="B263" t="s">
        <v>2220</v>
      </c>
      <c r="C263" t="s">
        <v>2335</v>
      </c>
      <c r="D263" s="35">
        <v>-1923511</v>
      </c>
      <c r="E263">
        <f t="shared" si="13"/>
        <v>5468</v>
      </c>
      <c r="F263" s="27">
        <f>SUMIFS(Sheet1!H:H,Sheet1!B:B,C263)</f>
        <v>0</v>
      </c>
      <c r="G263" s="35">
        <f t="shared" si="14"/>
        <v>-1923511</v>
      </c>
    </row>
    <row r="264" spans="1:7" x14ac:dyDescent="0.3">
      <c r="A264" s="25">
        <v>44880</v>
      </c>
      <c r="B264" t="s">
        <v>2220</v>
      </c>
      <c r="C264" t="s">
        <v>2245</v>
      </c>
      <c r="D264" s="35">
        <v>-3102825</v>
      </c>
      <c r="E264">
        <f t="shared" si="13"/>
        <v>5646</v>
      </c>
      <c r="F264" s="27">
        <f>SUMIFS(Sheet1!H:H,Sheet1!B:B,C264)</f>
        <v>0</v>
      </c>
      <c r="G264" s="35">
        <f t="shared" si="14"/>
        <v>-3102825</v>
      </c>
    </row>
    <row r="265" spans="1:7" x14ac:dyDescent="0.3">
      <c r="A265" s="25">
        <v>44880</v>
      </c>
      <c r="B265" t="s">
        <v>2220</v>
      </c>
      <c r="C265" t="s">
        <v>2251</v>
      </c>
      <c r="D265" s="35">
        <v>-5080570</v>
      </c>
      <c r="E265">
        <f t="shared" si="13"/>
        <v>5655</v>
      </c>
      <c r="F265" s="27">
        <f>SUMIFS(Sheet1!H:H,Sheet1!B:B,C265)</f>
        <v>0</v>
      </c>
      <c r="G265" s="35">
        <f t="shared" si="14"/>
        <v>-5080570</v>
      </c>
    </row>
    <row r="266" spans="1:7" x14ac:dyDescent="0.3">
      <c r="A266" s="25">
        <v>44880</v>
      </c>
      <c r="B266" t="s">
        <v>2220</v>
      </c>
      <c r="C266" t="s">
        <v>2247</v>
      </c>
      <c r="D266" s="35">
        <v>-1095864</v>
      </c>
      <c r="E266">
        <f t="shared" si="13"/>
        <v>5967</v>
      </c>
      <c r="F266" s="27">
        <f>SUMIFS(Sheet1!H:H,Sheet1!B:B,C266)</f>
        <v>0</v>
      </c>
      <c r="G266" s="35">
        <f t="shared" si="14"/>
        <v>-1095864</v>
      </c>
    </row>
    <row r="267" spans="1:7" x14ac:dyDescent="0.3">
      <c r="A267" s="25">
        <v>44880</v>
      </c>
      <c r="B267" t="s">
        <v>2220</v>
      </c>
      <c r="C267" t="s">
        <v>2233</v>
      </c>
      <c r="D267" s="35">
        <v>-1436820</v>
      </c>
      <c r="E267">
        <f t="shared" si="13"/>
        <v>5988</v>
      </c>
      <c r="F267" s="27">
        <f>SUMIFS(Sheet1!H:H,Sheet1!B:B,C267)</f>
        <v>0</v>
      </c>
      <c r="G267" s="35">
        <f t="shared" si="14"/>
        <v>-1436820</v>
      </c>
    </row>
    <row r="268" spans="1:7" x14ac:dyDescent="0.3">
      <c r="A268" s="25">
        <v>44880</v>
      </c>
      <c r="B268" t="s">
        <v>2220</v>
      </c>
      <c r="C268" t="s">
        <v>2249</v>
      </c>
      <c r="D268" s="35">
        <v>-1881447</v>
      </c>
      <c r="E268">
        <f t="shared" si="13"/>
        <v>6016</v>
      </c>
      <c r="F268" s="27">
        <f>SUMIFS(Sheet1!H:H,Sheet1!B:B,C268)</f>
        <v>0</v>
      </c>
      <c r="G268" s="35">
        <f t="shared" si="14"/>
        <v>-1881447</v>
      </c>
    </row>
    <row r="269" spans="1:7" x14ac:dyDescent="0.3">
      <c r="A269" s="25">
        <v>44880</v>
      </c>
      <c r="B269" t="s">
        <v>2220</v>
      </c>
      <c r="C269" t="s">
        <v>2347</v>
      </c>
      <c r="D269" s="35">
        <v>-1099472</v>
      </c>
      <c r="E269">
        <f t="shared" si="13"/>
        <v>6026</v>
      </c>
      <c r="F269" s="27">
        <f>SUMIFS(Sheet1!H:H,Sheet1!B:B,C269)</f>
        <v>0</v>
      </c>
      <c r="G269" s="35">
        <f t="shared" si="14"/>
        <v>-1099472</v>
      </c>
    </row>
    <row r="270" spans="1:7" x14ac:dyDescent="0.3">
      <c r="A270" s="25">
        <v>44880</v>
      </c>
      <c r="B270" t="s">
        <v>2220</v>
      </c>
      <c r="C270" t="s">
        <v>2253</v>
      </c>
      <c r="D270" s="35">
        <v>-1325709</v>
      </c>
      <c r="E270">
        <f t="shared" si="13"/>
        <v>6262</v>
      </c>
      <c r="F270" s="27">
        <f>SUMIFS(Sheet1!H:H,Sheet1!B:B,C270)</f>
        <v>0</v>
      </c>
      <c r="G270" s="35">
        <f t="shared" si="14"/>
        <v>-1325709</v>
      </c>
    </row>
    <row r="271" spans="1:7" x14ac:dyDescent="0.3">
      <c r="A271" s="25">
        <v>44880</v>
      </c>
      <c r="B271" t="s">
        <v>2220</v>
      </c>
      <c r="C271" t="s">
        <v>2255</v>
      </c>
      <c r="D271" s="35">
        <v>-986577</v>
      </c>
      <c r="E271">
        <f t="shared" si="13"/>
        <v>6684</v>
      </c>
      <c r="F271" s="27">
        <f>SUMIFS(Sheet1!H:H,Sheet1!B:B,C271)</f>
        <v>0</v>
      </c>
      <c r="G271" s="35">
        <f t="shared" si="14"/>
        <v>-986577</v>
      </c>
    </row>
    <row r="272" spans="1:7" x14ac:dyDescent="0.3">
      <c r="A272" s="25">
        <v>44880</v>
      </c>
      <c r="B272" t="s">
        <v>2220</v>
      </c>
      <c r="C272" t="s">
        <v>2259</v>
      </c>
      <c r="D272" s="35">
        <v>-1386651</v>
      </c>
      <c r="E272">
        <f t="shared" si="13"/>
        <v>6708</v>
      </c>
      <c r="F272" s="27">
        <f>SUMIFS(Sheet1!H:H,Sheet1!B:B,C272)</f>
        <v>0</v>
      </c>
      <c r="G272" s="35">
        <f t="shared" si="14"/>
        <v>-1386651</v>
      </c>
    </row>
    <row r="273" spans="1:7" x14ac:dyDescent="0.3">
      <c r="A273" s="25">
        <v>44880</v>
      </c>
      <c r="B273" t="s">
        <v>2220</v>
      </c>
      <c r="C273" t="s">
        <v>2225</v>
      </c>
      <c r="D273" s="35">
        <v>-1558326</v>
      </c>
      <c r="E273">
        <f t="shared" si="13"/>
        <v>6902</v>
      </c>
      <c r="F273" s="27">
        <f>SUMIFS(Sheet1!H:H,Sheet1!B:B,C273)</f>
        <v>0</v>
      </c>
      <c r="G273" s="35">
        <f t="shared" si="14"/>
        <v>-1558326</v>
      </c>
    </row>
    <row r="274" spans="1:7" x14ac:dyDescent="0.3">
      <c r="A274" s="25">
        <v>44880</v>
      </c>
      <c r="B274" t="s">
        <v>2220</v>
      </c>
      <c r="C274" t="s">
        <v>2257</v>
      </c>
      <c r="D274" s="35">
        <v>-3759015</v>
      </c>
      <c r="E274">
        <f t="shared" si="13"/>
        <v>6903</v>
      </c>
      <c r="F274" s="27">
        <f>SUMIFS(Sheet1!H:H,Sheet1!B:B,C274)</f>
        <v>0</v>
      </c>
      <c r="G274" s="35">
        <f t="shared" si="14"/>
        <v>-3759015</v>
      </c>
    </row>
    <row r="275" spans="1:7" x14ac:dyDescent="0.3">
      <c r="A275" s="25">
        <v>44880</v>
      </c>
      <c r="B275" t="s">
        <v>2220</v>
      </c>
      <c r="C275" t="s">
        <v>2273</v>
      </c>
      <c r="D275" s="35">
        <v>-1248553</v>
      </c>
      <c r="E275">
        <f t="shared" si="13"/>
        <v>7162</v>
      </c>
      <c r="F275" s="27">
        <f>SUMIFS(Sheet1!H:H,Sheet1!B:B,C275)</f>
        <v>0</v>
      </c>
      <c r="G275" s="35">
        <f t="shared" si="14"/>
        <v>-1248553</v>
      </c>
    </row>
    <row r="276" spans="1:7" x14ac:dyDescent="0.3">
      <c r="A276" s="25">
        <v>44880</v>
      </c>
      <c r="B276" t="s">
        <v>2220</v>
      </c>
      <c r="C276" t="s">
        <v>2265</v>
      </c>
      <c r="D276" s="35">
        <v>-2105047</v>
      </c>
      <c r="E276">
        <f t="shared" si="13"/>
        <v>7167</v>
      </c>
      <c r="F276" s="27">
        <f>SUMIFS(Sheet1!H:H,Sheet1!B:B,C276)</f>
        <v>0</v>
      </c>
      <c r="G276" s="35">
        <f t="shared" si="14"/>
        <v>-2105047</v>
      </c>
    </row>
    <row r="277" spans="1:7" x14ac:dyDescent="0.3">
      <c r="A277" s="25">
        <v>44880</v>
      </c>
      <c r="B277" t="s">
        <v>2220</v>
      </c>
      <c r="C277" t="s">
        <v>2271</v>
      </c>
      <c r="D277" s="35">
        <v>-2203780</v>
      </c>
      <c r="E277">
        <f t="shared" si="13"/>
        <v>7169</v>
      </c>
      <c r="F277" s="27">
        <f>SUMIFS(Sheet1!H:H,Sheet1!B:B,C277)</f>
        <v>0</v>
      </c>
      <c r="G277" s="35">
        <f t="shared" si="14"/>
        <v>-2203780</v>
      </c>
    </row>
    <row r="278" spans="1:7" x14ac:dyDescent="0.3">
      <c r="A278" s="25">
        <v>44880</v>
      </c>
      <c r="B278" t="s">
        <v>2220</v>
      </c>
      <c r="C278" t="s">
        <v>2267</v>
      </c>
      <c r="D278" s="35">
        <v>-1624960</v>
      </c>
      <c r="E278">
        <f t="shared" si="13"/>
        <v>7170</v>
      </c>
      <c r="F278" s="27">
        <f>SUMIFS(Sheet1!H:H,Sheet1!B:B,C278)</f>
        <v>0</v>
      </c>
      <c r="G278" s="35">
        <f t="shared" si="14"/>
        <v>-1624960</v>
      </c>
    </row>
    <row r="279" spans="1:7" x14ac:dyDescent="0.3">
      <c r="A279" s="25">
        <v>44880</v>
      </c>
      <c r="B279" t="s">
        <v>2220</v>
      </c>
      <c r="C279" t="s">
        <v>2349</v>
      </c>
      <c r="D279" s="35">
        <v>-2004332</v>
      </c>
      <c r="E279">
        <f t="shared" si="13"/>
        <v>7174</v>
      </c>
      <c r="F279" s="27">
        <f>SUMIFS(Sheet1!H:H,Sheet1!B:B,C279)</f>
        <v>0</v>
      </c>
      <c r="G279" s="35">
        <f t="shared" si="14"/>
        <v>-2004332</v>
      </c>
    </row>
    <row r="280" spans="1:7" x14ac:dyDescent="0.3">
      <c r="A280" s="25">
        <v>44880</v>
      </c>
      <c r="B280" t="s">
        <v>2220</v>
      </c>
      <c r="C280" t="s">
        <v>2337</v>
      </c>
      <c r="D280" s="35">
        <v>-1862454</v>
      </c>
      <c r="E280">
        <f t="shared" si="13"/>
        <v>7440</v>
      </c>
      <c r="F280" s="27">
        <f>SUMIFS(Sheet1!H:H,Sheet1!B:B,C280)</f>
        <v>0</v>
      </c>
      <c r="G280" s="35">
        <f t="shared" si="14"/>
        <v>-1862454</v>
      </c>
    </row>
    <row r="281" spans="1:7" x14ac:dyDescent="0.3">
      <c r="A281" s="25">
        <v>44880</v>
      </c>
      <c r="B281" t="s">
        <v>2220</v>
      </c>
      <c r="C281" t="s">
        <v>2269</v>
      </c>
      <c r="D281" s="35">
        <v>-1863004</v>
      </c>
      <c r="E281">
        <f t="shared" si="13"/>
        <v>7451</v>
      </c>
      <c r="F281" s="27">
        <f>SUMIFS(Sheet1!H:H,Sheet1!B:B,C281)</f>
        <v>0</v>
      </c>
      <c r="G281" s="35">
        <f t="shared" si="14"/>
        <v>-1863004</v>
      </c>
    </row>
    <row r="282" spans="1:7" x14ac:dyDescent="0.3">
      <c r="A282" s="25">
        <v>44880</v>
      </c>
      <c r="B282" t="s">
        <v>2220</v>
      </c>
      <c r="C282" t="s">
        <v>2261</v>
      </c>
      <c r="D282" s="35">
        <v>-3300462</v>
      </c>
      <c r="E282">
        <f t="shared" si="13"/>
        <v>7452</v>
      </c>
      <c r="F282" s="27">
        <f>SUMIFS(Sheet1!H:H,Sheet1!B:B,C282)</f>
        <v>0</v>
      </c>
      <c r="G282" s="35">
        <f t="shared" si="14"/>
        <v>-3300462</v>
      </c>
    </row>
    <row r="283" spans="1:7" x14ac:dyDescent="0.3">
      <c r="A283" s="25">
        <v>44880</v>
      </c>
      <c r="B283" t="s">
        <v>2220</v>
      </c>
      <c r="C283" t="s">
        <v>2263</v>
      </c>
      <c r="D283" s="35">
        <v>-1944435</v>
      </c>
      <c r="E283">
        <f t="shared" si="13"/>
        <v>7700</v>
      </c>
      <c r="F283" s="27">
        <f>SUMIFS(Sheet1!H:H,Sheet1!B:B,C283)</f>
        <v>0</v>
      </c>
      <c r="G283" s="35">
        <f t="shared" si="14"/>
        <v>-1944435</v>
      </c>
    </row>
    <row r="284" spans="1:7" x14ac:dyDescent="0.3">
      <c r="A284" s="25">
        <v>44880</v>
      </c>
      <c r="B284" t="s">
        <v>2220</v>
      </c>
      <c r="C284" t="s">
        <v>2281</v>
      </c>
      <c r="D284" s="35">
        <v>-1726298</v>
      </c>
      <c r="E284">
        <f t="shared" si="13"/>
        <v>8632</v>
      </c>
      <c r="F284" s="27">
        <f>SUMIFS(Sheet1!H:H,Sheet1!B:B,C284)</f>
        <v>0</v>
      </c>
      <c r="G284" s="35">
        <f t="shared" si="14"/>
        <v>-1726298</v>
      </c>
    </row>
    <row r="285" spans="1:7" x14ac:dyDescent="0.3">
      <c r="A285" s="25">
        <v>44880</v>
      </c>
      <c r="B285" t="s">
        <v>2220</v>
      </c>
      <c r="C285" t="s">
        <v>2275</v>
      </c>
      <c r="D285" s="35">
        <v>-1805531</v>
      </c>
      <c r="E285">
        <f t="shared" si="13"/>
        <v>8637</v>
      </c>
      <c r="F285" s="27">
        <f>SUMIFS(Sheet1!H:H,Sheet1!B:B,C285)</f>
        <v>0</v>
      </c>
      <c r="G285" s="35">
        <f t="shared" si="14"/>
        <v>-1805531</v>
      </c>
    </row>
    <row r="286" spans="1:7" x14ac:dyDescent="0.3">
      <c r="A286" s="25">
        <v>44880</v>
      </c>
      <c r="B286" t="s">
        <v>2220</v>
      </c>
      <c r="C286" t="s">
        <v>2279</v>
      </c>
      <c r="D286" s="35">
        <v>-2902676</v>
      </c>
      <c r="E286">
        <f t="shared" si="13"/>
        <v>8878</v>
      </c>
      <c r="F286" s="27">
        <f>SUMIFS(Sheet1!H:H,Sheet1!B:B,C286)</f>
        <v>0</v>
      </c>
      <c r="G286" s="35">
        <f t="shared" si="14"/>
        <v>-2902676</v>
      </c>
    </row>
    <row r="287" spans="1:7" x14ac:dyDescent="0.3">
      <c r="A287" s="25">
        <v>44880</v>
      </c>
      <c r="B287" t="s">
        <v>2220</v>
      </c>
      <c r="C287" t="s">
        <v>2277</v>
      </c>
      <c r="D287" s="35">
        <v>-726968</v>
      </c>
      <c r="E287">
        <f t="shared" si="13"/>
        <v>8879</v>
      </c>
      <c r="F287" s="27">
        <f>SUMIFS(Sheet1!H:H,Sheet1!B:B,C287)</f>
        <v>0</v>
      </c>
      <c r="G287" s="35">
        <f t="shared" si="14"/>
        <v>-726968</v>
      </c>
    </row>
    <row r="288" spans="1:7" x14ac:dyDescent="0.3">
      <c r="A288" s="25">
        <v>44880</v>
      </c>
      <c r="B288" t="s">
        <v>2220</v>
      </c>
      <c r="C288" t="s">
        <v>2285</v>
      </c>
      <c r="D288" s="35">
        <v>-1549187</v>
      </c>
      <c r="E288">
        <f t="shared" si="13"/>
        <v>8933</v>
      </c>
      <c r="F288" s="27">
        <f>SUMIFS(Sheet1!H:H,Sheet1!B:B,C288)</f>
        <v>0</v>
      </c>
      <c r="G288" s="35">
        <f t="shared" si="14"/>
        <v>-1549187</v>
      </c>
    </row>
    <row r="289" spans="1:7" x14ac:dyDescent="0.3">
      <c r="A289" s="25">
        <v>44880</v>
      </c>
      <c r="B289" t="s">
        <v>2220</v>
      </c>
      <c r="C289" t="s">
        <v>2283</v>
      </c>
      <c r="D289" s="35">
        <v>-2630419</v>
      </c>
      <c r="E289">
        <f t="shared" si="13"/>
        <v>8935</v>
      </c>
      <c r="F289" s="27">
        <f>SUMIFS(Sheet1!H:H,Sheet1!B:B,C289)</f>
        <v>0</v>
      </c>
      <c r="G289" s="35">
        <f t="shared" si="14"/>
        <v>-2630419</v>
      </c>
    </row>
    <row r="290" spans="1:7" x14ac:dyDescent="0.3">
      <c r="A290" s="25">
        <v>44880</v>
      </c>
      <c r="B290" t="s">
        <v>2220</v>
      </c>
      <c r="C290" t="s">
        <v>2287</v>
      </c>
      <c r="D290" s="35">
        <v>-1795077</v>
      </c>
      <c r="E290">
        <f t="shared" si="13"/>
        <v>9712</v>
      </c>
      <c r="F290" s="27">
        <f>SUMIFS(Sheet1!H:H,Sheet1!B:B,C290)</f>
        <v>0</v>
      </c>
      <c r="G290" s="35">
        <f t="shared" si="14"/>
        <v>-1795077</v>
      </c>
    </row>
    <row r="291" spans="1:7" x14ac:dyDescent="0.3">
      <c r="A291" s="25">
        <v>44880</v>
      </c>
      <c r="B291" t="s">
        <v>2220</v>
      </c>
      <c r="C291" t="s">
        <v>2291</v>
      </c>
      <c r="D291" s="35">
        <v>-2396262</v>
      </c>
      <c r="E291">
        <f t="shared" si="13"/>
        <v>9713</v>
      </c>
      <c r="F291" s="27">
        <f>SUMIFS(Sheet1!H:H,Sheet1!B:B,C291)</f>
        <v>0</v>
      </c>
      <c r="G291" s="35">
        <f t="shared" si="14"/>
        <v>-2396262</v>
      </c>
    </row>
    <row r="292" spans="1:7" x14ac:dyDescent="0.3">
      <c r="A292" s="25">
        <v>44880</v>
      </c>
      <c r="B292" t="s">
        <v>2220</v>
      </c>
      <c r="C292" t="s">
        <v>2289</v>
      </c>
      <c r="D292" s="35">
        <v>-2475165</v>
      </c>
      <c r="E292">
        <f t="shared" si="13"/>
        <v>9720</v>
      </c>
      <c r="F292" s="27">
        <f>SUMIFS(Sheet1!H:H,Sheet1!B:B,C292)</f>
        <v>0</v>
      </c>
      <c r="G292" s="35">
        <f t="shared" si="14"/>
        <v>-2475165</v>
      </c>
    </row>
    <row r="293" spans="1:7" x14ac:dyDescent="0.3">
      <c r="A293" s="25">
        <v>44880</v>
      </c>
      <c r="B293" t="s">
        <v>2220</v>
      </c>
      <c r="C293" t="s">
        <v>2339</v>
      </c>
      <c r="D293" s="35">
        <v>-2163788</v>
      </c>
      <c r="E293">
        <f t="shared" si="13"/>
        <v>10219</v>
      </c>
      <c r="F293" s="27">
        <f>SUMIFS(Sheet1!H:H,Sheet1!B:B,C293)</f>
        <v>0</v>
      </c>
      <c r="G293" s="35">
        <f t="shared" si="14"/>
        <v>-2163788</v>
      </c>
    </row>
    <row r="294" spans="1:7" x14ac:dyDescent="0.3">
      <c r="A294" s="25">
        <v>44880</v>
      </c>
      <c r="B294" t="s">
        <v>2220</v>
      </c>
      <c r="C294" t="s">
        <v>2293</v>
      </c>
      <c r="D294" s="35">
        <v>-1774168</v>
      </c>
      <c r="E294">
        <f t="shared" si="13"/>
        <v>10247</v>
      </c>
      <c r="F294" s="27">
        <f>SUMIFS(Sheet1!H:H,Sheet1!B:B,C294)</f>
        <v>0</v>
      </c>
      <c r="G294" s="35">
        <f t="shared" si="14"/>
        <v>-1774168</v>
      </c>
    </row>
    <row r="295" spans="1:7" x14ac:dyDescent="0.3">
      <c r="A295" s="25">
        <v>44880</v>
      </c>
      <c r="B295" t="s">
        <v>2220</v>
      </c>
      <c r="C295" t="s">
        <v>2341</v>
      </c>
      <c r="D295" s="35">
        <v>-1738517</v>
      </c>
      <c r="E295">
        <f t="shared" si="13"/>
        <v>10347</v>
      </c>
      <c r="F295" s="27">
        <f>SUMIFS(Sheet1!H:H,Sheet1!B:B,C295)</f>
        <v>0</v>
      </c>
      <c r="G295" s="35">
        <f t="shared" si="14"/>
        <v>-1738517</v>
      </c>
    </row>
    <row r="296" spans="1:7" x14ac:dyDescent="0.3">
      <c r="A296" s="25">
        <v>44880</v>
      </c>
      <c r="B296" t="s">
        <v>2220</v>
      </c>
      <c r="C296" t="s">
        <v>2295</v>
      </c>
      <c r="D296" s="35">
        <v>-20533590</v>
      </c>
      <c r="E296">
        <f t="shared" si="13"/>
        <v>10348</v>
      </c>
      <c r="F296" s="27">
        <f>SUMIFS(Sheet1!H:H,Sheet1!B:B,C296)</f>
        <v>0</v>
      </c>
      <c r="G296" s="35">
        <f t="shared" si="14"/>
        <v>-20533590</v>
      </c>
    </row>
    <row r="297" spans="1:7" x14ac:dyDescent="0.3">
      <c r="A297" s="25">
        <v>44880</v>
      </c>
      <c r="B297" t="s">
        <v>2220</v>
      </c>
      <c r="C297" t="s">
        <v>2301</v>
      </c>
      <c r="D297" s="35">
        <v>-2124522</v>
      </c>
      <c r="E297">
        <f t="shared" si="13"/>
        <v>10354</v>
      </c>
      <c r="F297" s="27">
        <f>SUMIFS(Sheet1!H:H,Sheet1!B:B,C297)</f>
        <v>0</v>
      </c>
      <c r="G297" s="35">
        <f t="shared" si="14"/>
        <v>-2124522</v>
      </c>
    </row>
    <row r="298" spans="1:7" x14ac:dyDescent="0.3">
      <c r="A298" s="25">
        <v>44880</v>
      </c>
      <c r="B298" t="s">
        <v>2220</v>
      </c>
      <c r="C298" t="s">
        <v>2309</v>
      </c>
      <c r="D298" s="35">
        <v>-1099472</v>
      </c>
      <c r="E298">
        <f t="shared" si="13"/>
        <v>10407</v>
      </c>
      <c r="F298" s="27">
        <f>SUMIFS(Sheet1!H:H,Sheet1!B:B,C298)</f>
        <v>0</v>
      </c>
      <c r="G298" s="35">
        <f t="shared" si="14"/>
        <v>-1099472</v>
      </c>
    </row>
    <row r="299" spans="1:7" x14ac:dyDescent="0.3">
      <c r="A299" s="25">
        <v>44880</v>
      </c>
      <c r="B299" t="s">
        <v>2220</v>
      </c>
      <c r="C299" t="s">
        <v>2299</v>
      </c>
      <c r="D299" s="35">
        <v>-1078339</v>
      </c>
      <c r="E299">
        <f t="shared" si="13"/>
        <v>10432</v>
      </c>
      <c r="F299" s="27">
        <f>SUMIFS(Sheet1!H:H,Sheet1!B:B,C299)</f>
        <v>0</v>
      </c>
      <c r="G299" s="35">
        <f t="shared" si="14"/>
        <v>-1078339</v>
      </c>
    </row>
    <row r="300" spans="1:7" x14ac:dyDescent="0.3">
      <c r="A300" s="25">
        <v>44880</v>
      </c>
      <c r="B300" t="s">
        <v>2220</v>
      </c>
      <c r="C300" t="s">
        <v>2307</v>
      </c>
      <c r="D300" s="35">
        <v>-1711358</v>
      </c>
      <c r="E300">
        <f t="shared" si="13"/>
        <v>10433</v>
      </c>
      <c r="F300" s="27">
        <f>SUMIFS(Sheet1!H:H,Sheet1!B:B,C300)</f>
        <v>0</v>
      </c>
      <c r="G300" s="35">
        <f t="shared" si="14"/>
        <v>-1711358</v>
      </c>
    </row>
    <row r="301" spans="1:7" x14ac:dyDescent="0.3">
      <c r="A301" s="25">
        <v>44880</v>
      </c>
      <c r="B301" t="s">
        <v>2220</v>
      </c>
      <c r="C301" t="s">
        <v>2297</v>
      </c>
      <c r="D301" s="35">
        <v>-1156487</v>
      </c>
      <c r="E301">
        <f t="shared" si="13"/>
        <v>10460</v>
      </c>
      <c r="F301" s="27">
        <f>SUMIFS(Sheet1!H:H,Sheet1!B:B,C301)</f>
        <v>0</v>
      </c>
      <c r="G301" s="35">
        <f t="shared" si="14"/>
        <v>-1156487</v>
      </c>
    </row>
    <row r="302" spans="1:7" x14ac:dyDescent="0.3">
      <c r="A302" s="25">
        <v>44880</v>
      </c>
      <c r="B302" t="s">
        <v>2220</v>
      </c>
      <c r="C302" t="s">
        <v>2305</v>
      </c>
      <c r="D302" s="35">
        <v>-4149068</v>
      </c>
      <c r="E302">
        <f t="shared" si="13"/>
        <v>10471</v>
      </c>
      <c r="F302" s="27">
        <f>SUMIFS(Sheet1!H:H,Sheet1!B:B,C302)</f>
        <v>0</v>
      </c>
      <c r="G302" s="35">
        <f t="shared" si="14"/>
        <v>-4149068</v>
      </c>
    </row>
    <row r="303" spans="1:7" x14ac:dyDescent="0.3">
      <c r="A303" s="25">
        <v>44880</v>
      </c>
      <c r="B303" t="s">
        <v>2220</v>
      </c>
      <c r="C303" t="s">
        <v>2303</v>
      </c>
      <c r="D303" s="35">
        <v>-770554</v>
      </c>
      <c r="E303">
        <f t="shared" si="13"/>
        <v>10478</v>
      </c>
      <c r="F303" s="27">
        <f>SUMIFS(Sheet1!H:H,Sheet1!B:B,C303)</f>
        <v>0</v>
      </c>
      <c r="G303" s="35">
        <f t="shared" si="14"/>
        <v>-770554</v>
      </c>
    </row>
    <row r="304" spans="1:7" x14ac:dyDescent="0.3">
      <c r="A304" s="25">
        <v>44880</v>
      </c>
      <c r="B304" t="s">
        <v>2220</v>
      </c>
      <c r="C304" t="s">
        <v>2351</v>
      </c>
      <c r="D304" s="35">
        <v>-1596276</v>
      </c>
      <c r="E304">
        <f t="shared" si="13"/>
        <v>10486</v>
      </c>
      <c r="F304" s="27">
        <f>SUMIFS(Sheet1!H:H,Sheet1!B:B,C304)</f>
        <v>0</v>
      </c>
      <c r="G304" s="35">
        <f t="shared" si="14"/>
        <v>-1596276</v>
      </c>
    </row>
    <row r="305" spans="1:7" x14ac:dyDescent="0.3">
      <c r="A305" s="25">
        <v>44880</v>
      </c>
      <c r="B305" t="s">
        <v>2220</v>
      </c>
      <c r="C305" t="s">
        <v>2315</v>
      </c>
      <c r="D305" s="35">
        <v>-2665367</v>
      </c>
      <c r="E305">
        <f t="shared" si="13"/>
        <v>10652</v>
      </c>
      <c r="F305" s="27">
        <f>SUMIFS(Sheet1!H:H,Sheet1!B:B,C305)</f>
        <v>0</v>
      </c>
      <c r="G305" s="35">
        <f t="shared" si="14"/>
        <v>-2665367</v>
      </c>
    </row>
    <row r="306" spans="1:7" x14ac:dyDescent="0.3">
      <c r="A306" s="25">
        <v>44880</v>
      </c>
      <c r="B306" t="s">
        <v>2220</v>
      </c>
      <c r="C306" t="s">
        <v>2319</v>
      </c>
      <c r="D306" s="35">
        <v>-3446267</v>
      </c>
      <c r="E306">
        <f t="shared" si="13"/>
        <v>10657</v>
      </c>
      <c r="F306" s="27">
        <f>SUMIFS(Sheet1!H:H,Sheet1!B:B,C306)</f>
        <v>0</v>
      </c>
      <c r="G306" s="35">
        <f t="shared" si="14"/>
        <v>-3446267</v>
      </c>
    </row>
    <row r="307" spans="1:7" x14ac:dyDescent="0.3">
      <c r="A307" s="25">
        <v>44880</v>
      </c>
      <c r="B307" t="s">
        <v>2220</v>
      </c>
      <c r="C307" t="s">
        <v>2311</v>
      </c>
      <c r="D307" s="35">
        <v>-1882241</v>
      </c>
      <c r="E307">
        <f t="shared" si="13"/>
        <v>10681</v>
      </c>
      <c r="F307" s="27">
        <f>SUMIFS(Sheet1!H:H,Sheet1!B:B,C307)</f>
        <v>0</v>
      </c>
      <c r="G307" s="35">
        <f t="shared" si="14"/>
        <v>-1882241</v>
      </c>
    </row>
    <row r="308" spans="1:7" x14ac:dyDescent="0.3">
      <c r="A308" s="25">
        <v>44880</v>
      </c>
      <c r="B308" t="s">
        <v>2220</v>
      </c>
      <c r="C308" t="s">
        <v>2313</v>
      </c>
      <c r="D308" s="35">
        <v>-2159967</v>
      </c>
      <c r="E308">
        <f t="shared" si="13"/>
        <v>10685</v>
      </c>
      <c r="F308" s="27">
        <f>SUMIFS(Sheet1!H:H,Sheet1!B:B,C308)</f>
        <v>0</v>
      </c>
      <c r="G308" s="35">
        <f t="shared" si="14"/>
        <v>-2159967</v>
      </c>
    </row>
    <row r="309" spans="1:7" x14ac:dyDescent="0.3">
      <c r="A309" s="25">
        <v>44880</v>
      </c>
      <c r="B309" t="s">
        <v>2220</v>
      </c>
      <c r="C309" t="s">
        <v>2353</v>
      </c>
      <c r="D309" s="35">
        <v>-1610367</v>
      </c>
      <c r="E309">
        <f t="shared" si="13"/>
        <v>10690</v>
      </c>
      <c r="F309" s="27">
        <f>SUMIFS(Sheet1!H:H,Sheet1!B:B,C309)</f>
        <v>0</v>
      </c>
      <c r="G309" s="35">
        <f t="shared" si="14"/>
        <v>-1610367</v>
      </c>
    </row>
    <row r="310" spans="1:7" x14ac:dyDescent="0.3">
      <c r="A310" s="25">
        <v>44880</v>
      </c>
      <c r="B310" t="s">
        <v>2220</v>
      </c>
      <c r="C310" t="s">
        <v>2317</v>
      </c>
      <c r="D310" s="35">
        <v>-1806147</v>
      </c>
      <c r="E310">
        <f t="shared" si="13"/>
        <v>10756</v>
      </c>
      <c r="F310" s="27">
        <f>SUMIFS(Sheet1!H:H,Sheet1!B:B,C310)</f>
        <v>0</v>
      </c>
      <c r="G310" s="35">
        <f t="shared" si="14"/>
        <v>-1806147</v>
      </c>
    </row>
    <row r="311" spans="1:7" x14ac:dyDescent="0.3">
      <c r="A311" s="25">
        <v>44880</v>
      </c>
      <c r="B311" t="s">
        <v>2220</v>
      </c>
      <c r="C311" t="s">
        <v>2325</v>
      </c>
      <c r="D311" s="35">
        <v>-458011</v>
      </c>
      <c r="E311">
        <f t="shared" si="13"/>
        <v>11247</v>
      </c>
      <c r="F311" s="27">
        <f>SUMIFS(Sheet1!H:H,Sheet1!B:B,C311)</f>
        <v>0</v>
      </c>
      <c r="G311" s="35">
        <f t="shared" si="14"/>
        <v>-458011</v>
      </c>
    </row>
    <row r="312" spans="1:7" x14ac:dyDescent="0.3">
      <c r="A312" s="25">
        <v>44880</v>
      </c>
      <c r="B312" t="s">
        <v>2220</v>
      </c>
      <c r="C312" t="s">
        <v>2321</v>
      </c>
      <c r="D312" s="35">
        <v>-713750</v>
      </c>
      <c r="E312">
        <f t="shared" si="13"/>
        <v>11487</v>
      </c>
      <c r="F312" s="27">
        <f>SUMIFS(Sheet1!H:H,Sheet1!B:B,C312)</f>
        <v>0</v>
      </c>
      <c r="G312" s="35">
        <f t="shared" si="14"/>
        <v>-713750</v>
      </c>
    </row>
    <row r="313" spans="1:7" x14ac:dyDescent="0.3">
      <c r="A313" s="25">
        <v>44880</v>
      </c>
      <c r="B313" t="s">
        <v>2220</v>
      </c>
      <c r="C313" t="s">
        <v>2323</v>
      </c>
      <c r="D313" s="35">
        <v>-1889773</v>
      </c>
      <c r="E313">
        <f t="shared" si="13"/>
        <v>12713</v>
      </c>
      <c r="F313" s="27">
        <f>SUMIFS(Sheet1!H:H,Sheet1!B:B,C313)</f>
        <v>0</v>
      </c>
      <c r="G313" s="35">
        <f t="shared" si="14"/>
        <v>-1889773</v>
      </c>
    </row>
    <row r="314" spans="1:7" x14ac:dyDescent="0.3">
      <c r="A314" s="25">
        <v>44880</v>
      </c>
      <c r="B314" t="s">
        <v>2220</v>
      </c>
      <c r="C314" t="s">
        <v>2327</v>
      </c>
      <c r="D314" s="35">
        <v>-863844</v>
      </c>
      <c r="E314">
        <f t="shared" si="13"/>
        <v>12774</v>
      </c>
      <c r="F314" s="27">
        <f>SUMIFS(Sheet1!H:H,Sheet1!B:B,C314)</f>
        <v>0</v>
      </c>
      <c r="G314" s="35">
        <f t="shared" si="14"/>
        <v>-863844</v>
      </c>
    </row>
    <row r="315" spans="1:7" x14ac:dyDescent="0.3">
      <c r="A315" s="25">
        <v>44880</v>
      </c>
      <c r="B315" t="s">
        <v>2220</v>
      </c>
      <c r="C315" t="s">
        <v>2343</v>
      </c>
      <c r="D315" s="35">
        <v>-1435590</v>
      </c>
      <c r="E315">
        <f t="shared" si="13"/>
        <v>12797</v>
      </c>
      <c r="F315" s="27">
        <f>SUMIFS(Sheet1!H:H,Sheet1!B:B,C315)</f>
        <v>0</v>
      </c>
      <c r="G315" s="35">
        <f t="shared" si="14"/>
        <v>-1435590</v>
      </c>
    </row>
    <row r="316" spans="1:7" x14ac:dyDescent="0.3">
      <c r="A316" s="25">
        <v>44880</v>
      </c>
      <c r="B316" t="s">
        <v>2220</v>
      </c>
      <c r="C316" t="s">
        <v>2331</v>
      </c>
      <c r="D316" s="35">
        <v>-967991</v>
      </c>
      <c r="E316">
        <f t="shared" si="13"/>
        <v>12828</v>
      </c>
      <c r="F316" s="27">
        <f>SUMIFS(Sheet1!H:H,Sheet1!B:B,C316)</f>
        <v>0</v>
      </c>
      <c r="G316" s="35">
        <f t="shared" si="14"/>
        <v>-967991</v>
      </c>
    </row>
    <row r="317" spans="1:7" x14ac:dyDescent="0.3">
      <c r="A317" s="25">
        <v>44880</v>
      </c>
      <c r="B317" t="s">
        <v>2220</v>
      </c>
      <c r="C317" t="s">
        <v>2329</v>
      </c>
      <c r="D317" s="35">
        <v>-1361439</v>
      </c>
      <c r="E317">
        <f t="shared" si="13"/>
        <v>12834</v>
      </c>
      <c r="F317" s="27">
        <f>SUMIFS(Sheet1!H:H,Sheet1!B:B,C317)</f>
        <v>0</v>
      </c>
      <c r="G317" s="35">
        <f t="shared" si="14"/>
        <v>-1361439</v>
      </c>
    </row>
    <row r="318" spans="1:7" x14ac:dyDescent="0.3">
      <c r="A318" s="25">
        <v>44880</v>
      </c>
      <c r="B318" t="s">
        <v>2220</v>
      </c>
      <c r="C318" t="s">
        <v>2355</v>
      </c>
      <c r="D318" s="35">
        <v>248402</v>
      </c>
      <c r="E318" t="e">
        <f t="shared" si="13"/>
        <v>#VALUE!</v>
      </c>
      <c r="F318" s="27">
        <f>SUMIFS(Sheet1!H:H,Sheet1!B:B,C318)</f>
        <v>0</v>
      </c>
      <c r="G318" s="35">
        <f t="shared" si="14"/>
        <v>248402</v>
      </c>
    </row>
    <row r="319" spans="1:7" x14ac:dyDescent="0.3">
      <c r="A319" s="25">
        <v>44880</v>
      </c>
      <c r="B319" t="s">
        <v>2359</v>
      </c>
      <c r="C319" t="s">
        <v>2380</v>
      </c>
      <c r="D319" s="35">
        <v>-1079482</v>
      </c>
      <c r="E319">
        <f t="shared" si="13"/>
        <v>5101</v>
      </c>
      <c r="F319" s="27">
        <f>SUMIFS(Sheet1!H:H,Sheet1!B:B,C319)</f>
        <v>0</v>
      </c>
      <c r="G319" s="35">
        <f t="shared" si="14"/>
        <v>-1079482</v>
      </c>
    </row>
    <row r="320" spans="1:7" x14ac:dyDescent="0.3">
      <c r="A320" s="25">
        <v>44880</v>
      </c>
      <c r="B320" t="s">
        <v>2359</v>
      </c>
      <c r="C320" t="s">
        <v>2384</v>
      </c>
      <c r="D320" s="35">
        <v>-1075939</v>
      </c>
      <c r="E320">
        <f t="shared" si="13"/>
        <v>6023</v>
      </c>
      <c r="F320" s="27">
        <f>SUMIFS(Sheet1!H:H,Sheet1!B:B,C320)</f>
        <v>0</v>
      </c>
      <c r="G320" s="35">
        <f t="shared" si="14"/>
        <v>-1075939</v>
      </c>
    </row>
    <row r="321" spans="1:7" x14ac:dyDescent="0.3">
      <c r="A321" s="25">
        <v>44880</v>
      </c>
      <c r="B321" t="s">
        <v>2359</v>
      </c>
      <c r="C321" t="s">
        <v>2426</v>
      </c>
      <c r="D321" s="35">
        <v>-1671386</v>
      </c>
      <c r="E321">
        <f t="shared" ref="E321:E384" si="15">VALUE(C321)</f>
        <v>6262</v>
      </c>
      <c r="F321" s="27">
        <f>SUMIFS(Sheet1!H:H,Sheet1!B:B,C321)</f>
        <v>0</v>
      </c>
      <c r="G321" s="35">
        <f t="shared" ref="G321:G384" si="16">D321+F321</f>
        <v>-1671386</v>
      </c>
    </row>
    <row r="322" spans="1:7" x14ac:dyDescent="0.3">
      <c r="A322" s="25">
        <v>44880</v>
      </c>
      <c r="B322" t="s">
        <v>2359</v>
      </c>
      <c r="C322" t="s">
        <v>2420</v>
      </c>
      <c r="D322" s="35">
        <v>-1323367</v>
      </c>
      <c r="E322">
        <f t="shared" si="15"/>
        <v>7303</v>
      </c>
      <c r="F322" s="27">
        <f>SUMIFS(Sheet1!H:H,Sheet1!B:B,C322)</f>
        <v>0</v>
      </c>
      <c r="G322" s="35">
        <f t="shared" si="16"/>
        <v>-1323367</v>
      </c>
    </row>
    <row r="323" spans="1:7" x14ac:dyDescent="0.3">
      <c r="A323" s="25">
        <v>44880</v>
      </c>
      <c r="B323" t="s">
        <v>2359</v>
      </c>
      <c r="C323" t="s">
        <v>2390</v>
      </c>
      <c r="D323" s="35">
        <v>-1070626</v>
      </c>
      <c r="E323">
        <f t="shared" si="15"/>
        <v>8449</v>
      </c>
      <c r="F323" s="27">
        <f>SUMIFS(Sheet1!H:H,Sheet1!B:B,C323)</f>
        <v>0</v>
      </c>
      <c r="G323" s="35">
        <f t="shared" si="16"/>
        <v>-1070626</v>
      </c>
    </row>
    <row r="324" spans="1:7" x14ac:dyDescent="0.3">
      <c r="A324" s="25">
        <v>44880</v>
      </c>
      <c r="B324" t="s">
        <v>2359</v>
      </c>
      <c r="C324" t="s">
        <v>2388</v>
      </c>
      <c r="D324" s="35">
        <v>-1812305</v>
      </c>
      <c r="E324">
        <f t="shared" si="15"/>
        <v>8827</v>
      </c>
      <c r="F324" s="27">
        <f>SUMIFS(Sheet1!H:H,Sheet1!B:B,C324)</f>
        <v>0</v>
      </c>
      <c r="G324" s="35">
        <f t="shared" si="16"/>
        <v>-1812305</v>
      </c>
    </row>
    <row r="325" spans="1:7" x14ac:dyDescent="0.3">
      <c r="A325" s="25">
        <v>44880</v>
      </c>
      <c r="B325" t="s">
        <v>2359</v>
      </c>
      <c r="C325" t="s">
        <v>2404</v>
      </c>
      <c r="D325" s="35">
        <v>-912401</v>
      </c>
      <c r="E325">
        <f t="shared" si="15"/>
        <v>9504</v>
      </c>
      <c r="F325" s="27">
        <f>SUMIFS(Sheet1!H:H,Sheet1!B:B,C325)</f>
        <v>0</v>
      </c>
      <c r="G325" s="35">
        <f t="shared" si="16"/>
        <v>-912401</v>
      </c>
    </row>
    <row r="326" spans="1:7" x14ac:dyDescent="0.3">
      <c r="A326" s="25">
        <v>44880</v>
      </c>
      <c r="B326" t="s">
        <v>2359</v>
      </c>
      <c r="C326" t="s">
        <v>2398</v>
      </c>
      <c r="D326" s="35">
        <v>-1226377</v>
      </c>
      <c r="E326">
        <f t="shared" si="15"/>
        <v>9900</v>
      </c>
      <c r="F326" s="27">
        <f>SUMIFS(Sheet1!H:H,Sheet1!B:B,C326)</f>
        <v>0</v>
      </c>
      <c r="G326" s="35">
        <f t="shared" si="16"/>
        <v>-1226377</v>
      </c>
    </row>
    <row r="327" spans="1:7" x14ac:dyDescent="0.3">
      <c r="A327" s="25">
        <v>44880</v>
      </c>
      <c r="B327" t="s">
        <v>2359</v>
      </c>
      <c r="C327" t="s">
        <v>2412</v>
      </c>
      <c r="D327" s="35">
        <v>-2586719</v>
      </c>
      <c r="E327">
        <f t="shared" si="15"/>
        <v>9901</v>
      </c>
      <c r="F327" s="27">
        <f>SUMIFS(Sheet1!H:H,Sheet1!B:B,C327)</f>
        <v>0</v>
      </c>
      <c r="G327" s="35">
        <f t="shared" si="16"/>
        <v>-2586719</v>
      </c>
    </row>
    <row r="328" spans="1:7" x14ac:dyDescent="0.3">
      <c r="A328" s="25">
        <v>44880</v>
      </c>
      <c r="B328" t="s">
        <v>2359</v>
      </c>
      <c r="C328" t="s">
        <v>2406</v>
      </c>
      <c r="D328" s="35">
        <v>-4112640</v>
      </c>
      <c r="E328">
        <f t="shared" si="15"/>
        <v>9902</v>
      </c>
      <c r="F328" s="27">
        <f>SUMIFS(Sheet1!H:H,Sheet1!B:B,C328)</f>
        <v>0</v>
      </c>
      <c r="G328" s="35">
        <f t="shared" si="16"/>
        <v>-4112640</v>
      </c>
    </row>
    <row r="329" spans="1:7" x14ac:dyDescent="0.3">
      <c r="A329" s="25">
        <v>44880</v>
      </c>
      <c r="B329" t="s">
        <v>2359</v>
      </c>
      <c r="C329" t="s">
        <v>2408</v>
      </c>
      <c r="D329" s="35">
        <v>-1253491</v>
      </c>
      <c r="E329">
        <f t="shared" si="15"/>
        <v>10235</v>
      </c>
      <c r="F329" s="27">
        <f>SUMIFS(Sheet1!H:H,Sheet1!B:B,C329)</f>
        <v>0</v>
      </c>
      <c r="G329" s="35">
        <f t="shared" si="16"/>
        <v>-1253491</v>
      </c>
    </row>
    <row r="330" spans="1:7" x14ac:dyDescent="0.3">
      <c r="A330" s="25">
        <v>44880</v>
      </c>
      <c r="B330" t="s">
        <v>2359</v>
      </c>
      <c r="C330" t="s">
        <v>2430</v>
      </c>
      <c r="D330" s="35">
        <v>-1228187</v>
      </c>
      <c r="E330">
        <f t="shared" si="15"/>
        <v>10236</v>
      </c>
      <c r="F330" s="27">
        <f>SUMIFS(Sheet1!H:H,Sheet1!B:B,C330)</f>
        <v>0</v>
      </c>
      <c r="G330" s="35">
        <f t="shared" si="16"/>
        <v>-1228187</v>
      </c>
    </row>
    <row r="331" spans="1:7" x14ac:dyDescent="0.3">
      <c r="A331" s="25">
        <v>44880</v>
      </c>
      <c r="B331" t="s">
        <v>2359</v>
      </c>
      <c r="C331" t="s">
        <v>2422</v>
      </c>
      <c r="D331" s="35">
        <v>-2130272</v>
      </c>
      <c r="E331">
        <f t="shared" si="15"/>
        <v>10406</v>
      </c>
      <c r="F331" s="27">
        <f>SUMIFS(Sheet1!H:H,Sheet1!B:B,C331)</f>
        <v>0</v>
      </c>
      <c r="G331" s="35">
        <f t="shared" si="16"/>
        <v>-2130272</v>
      </c>
    </row>
    <row r="332" spans="1:7" x14ac:dyDescent="0.3">
      <c r="A332" s="25">
        <v>44880</v>
      </c>
      <c r="B332" t="s">
        <v>2359</v>
      </c>
      <c r="C332" t="s">
        <v>2402</v>
      </c>
      <c r="D332" s="35">
        <v>-1079482</v>
      </c>
      <c r="E332">
        <f t="shared" si="15"/>
        <v>10420</v>
      </c>
      <c r="F332" s="27">
        <f>SUMIFS(Sheet1!H:H,Sheet1!B:B,C332)</f>
        <v>0</v>
      </c>
      <c r="G332" s="35">
        <f t="shared" si="16"/>
        <v>-1079482</v>
      </c>
    </row>
    <row r="333" spans="1:7" x14ac:dyDescent="0.3">
      <c r="A333" s="25">
        <v>44880</v>
      </c>
      <c r="B333" t="s">
        <v>2359</v>
      </c>
      <c r="C333" t="s">
        <v>2428</v>
      </c>
      <c r="D333" s="35">
        <v>-1685673</v>
      </c>
      <c r="E333">
        <f t="shared" si="15"/>
        <v>10544</v>
      </c>
      <c r="F333" s="27">
        <f>SUMIFS(Sheet1!H:H,Sheet1!B:B,C333)</f>
        <v>0</v>
      </c>
      <c r="G333" s="35">
        <f t="shared" si="16"/>
        <v>-1685673</v>
      </c>
    </row>
    <row r="334" spans="1:7" x14ac:dyDescent="0.3">
      <c r="A334" s="25">
        <v>44880</v>
      </c>
      <c r="B334" t="s">
        <v>2359</v>
      </c>
      <c r="C334" t="s">
        <v>2378</v>
      </c>
      <c r="D334" s="35">
        <v>-717293</v>
      </c>
      <c r="E334">
        <f t="shared" si="15"/>
        <v>4668</v>
      </c>
      <c r="F334" s="27">
        <f>SUMIFS(Sheet1!H:H,Sheet1!B:B,C334)</f>
        <v>0</v>
      </c>
      <c r="G334" s="35">
        <f t="shared" si="16"/>
        <v>-717293</v>
      </c>
    </row>
    <row r="335" spans="1:7" x14ac:dyDescent="0.3">
      <c r="A335" s="25">
        <v>44880</v>
      </c>
      <c r="B335" t="s">
        <v>2359</v>
      </c>
      <c r="C335" t="s">
        <v>2382</v>
      </c>
      <c r="D335" s="35">
        <v>-243886</v>
      </c>
      <c r="E335">
        <f t="shared" si="15"/>
        <v>6013</v>
      </c>
      <c r="F335" s="27">
        <f>SUMIFS(Sheet1!H:H,Sheet1!B:B,C335)</f>
        <v>0</v>
      </c>
      <c r="G335" s="35">
        <f t="shared" si="16"/>
        <v>-243886</v>
      </c>
    </row>
    <row r="336" spans="1:7" x14ac:dyDescent="0.3">
      <c r="A336" s="25">
        <v>44880</v>
      </c>
      <c r="B336" t="s">
        <v>2359</v>
      </c>
      <c r="C336" t="s">
        <v>2386</v>
      </c>
      <c r="D336" s="35">
        <v>-896616</v>
      </c>
      <c r="E336">
        <f t="shared" si="15"/>
        <v>6209</v>
      </c>
      <c r="F336" s="27">
        <f>SUMIFS(Sheet1!H:H,Sheet1!B:B,C336)</f>
        <v>0</v>
      </c>
      <c r="G336" s="35">
        <f t="shared" si="16"/>
        <v>-896616</v>
      </c>
    </row>
    <row r="337" spans="1:7" x14ac:dyDescent="0.3">
      <c r="A337" s="25">
        <v>44880</v>
      </c>
      <c r="B337" t="s">
        <v>2359</v>
      </c>
      <c r="C337" t="s">
        <v>2394</v>
      </c>
      <c r="D337" s="35">
        <v>-2778208</v>
      </c>
      <c r="E337">
        <f t="shared" si="15"/>
        <v>9168</v>
      </c>
      <c r="F337" s="27">
        <f>SUMIFS(Sheet1!H:H,Sheet1!B:B,C337)</f>
        <v>0</v>
      </c>
      <c r="G337" s="35">
        <f t="shared" si="16"/>
        <v>-2778208</v>
      </c>
    </row>
    <row r="338" spans="1:7" x14ac:dyDescent="0.3">
      <c r="A338" s="25">
        <v>44880</v>
      </c>
      <c r="B338" t="s">
        <v>2359</v>
      </c>
      <c r="C338" t="s">
        <v>2396</v>
      </c>
      <c r="D338" s="35">
        <v>-1222776</v>
      </c>
      <c r="E338">
        <f t="shared" si="15"/>
        <v>9261</v>
      </c>
      <c r="F338" s="27">
        <f>SUMIFS(Sheet1!H:H,Sheet1!B:B,C338)</f>
        <v>0</v>
      </c>
      <c r="G338" s="35">
        <f t="shared" si="16"/>
        <v>-1222776</v>
      </c>
    </row>
    <row r="339" spans="1:7" x14ac:dyDescent="0.3">
      <c r="A339" s="25">
        <v>44880</v>
      </c>
      <c r="B339" t="s">
        <v>2359</v>
      </c>
      <c r="C339" t="s">
        <v>2392</v>
      </c>
      <c r="D339" s="35">
        <v>-1977806</v>
      </c>
      <c r="E339">
        <f t="shared" si="15"/>
        <v>9268</v>
      </c>
      <c r="F339" s="27">
        <f>SUMIFS(Sheet1!H:H,Sheet1!B:B,C339)</f>
        <v>0</v>
      </c>
      <c r="G339" s="35">
        <f t="shared" si="16"/>
        <v>-1977806</v>
      </c>
    </row>
    <row r="340" spans="1:7" x14ac:dyDescent="0.3">
      <c r="A340" s="25">
        <v>44880</v>
      </c>
      <c r="B340" t="s">
        <v>2359</v>
      </c>
      <c r="C340" t="s">
        <v>2410</v>
      </c>
      <c r="D340" s="35">
        <v>-2135516</v>
      </c>
      <c r="E340">
        <f t="shared" si="15"/>
        <v>10414</v>
      </c>
      <c r="F340" s="27">
        <f>SUMIFS(Sheet1!H:H,Sheet1!B:B,C340)</f>
        <v>0</v>
      </c>
      <c r="G340" s="35">
        <f t="shared" si="16"/>
        <v>-2135516</v>
      </c>
    </row>
    <row r="341" spans="1:7" x14ac:dyDescent="0.3">
      <c r="A341" s="25">
        <v>44880</v>
      </c>
      <c r="B341" t="s">
        <v>2359</v>
      </c>
      <c r="C341" t="s">
        <v>2414</v>
      </c>
      <c r="D341" s="35">
        <v>-2456374</v>
      </c>
      <c r="E341">
        <f t="shared" si="15"/>
        <v>10415</v>
      </c>
      <c r="F341" s="27">
        <f>SUMIFS(Sheet1!H:H,Sheet1!B:B,C341)</f>
        <v>0</v>
      </c>
      <c r="G341" s="35">
        <f t="shared" si="16"/>
        <v>-2456374</v>
      </c>
    </row>
    <row r="342" spans="1:7" x14ac:dyDescent="0.3">
      <c r="A342" s="25">
        <v>44880</v>
      </c>
      <c r="B342" t="s">
        <v>2359</v>
      </c>
      <c r="C342" t="s">
        <v>2416</v>
      </c>
      <c r="D342" s="35">
        <v>-2011457</v>
      </c>
      <c r="E342">
        <f t="shared" si="15"/>
        <v>10416</v>
      </c>
      <c r="F342" s="27">
        <f>SUMIFS(Sheet1!H:H,Sheet1!B:B,C342)</f>
        <v>0</v>
      </c>
      <c r="G342" s="35">
        <f t="shared" si="16"/>
        <v>-2011457</v>
      </c>
    </row>
    <row r="343" spans="1:7" x14ac:dyDescent="0.3">
      <c r="A343" s="25">
        <v>44880</v>
      </c>
      <c r="B343" t="s">
        <v>2359</v>
      </c>
      <c r="C343" t="s">
        <v>2400</v>
      </c>
      <c r="D343" s="35">
        <v>-1164645</v>
      </c>
      <c r="E343">
        <f t="shared" si="15"/>
        <v>10419</v>
      </c>
      <c r="F343" s="27">
        <f>SUMIFS(Sheet1!H:H,Sheet1!B:B,C343)</f>
        <v>0</v>
      </c>
      <c r="G343" s="35">
        <f t="shared" si="16"/>
        <v>-1164645</v>
      </c>
    </row>
    <row r="344" spans="1:7" x14ac:dyDescent="0.3">
      <c r="A344" s="25">
        <v>44880</v>
      </c>
      <c r="B344" t="s">
        <v>2359</v>
      </c>
      <c r="C344" t="s">
        <v>2357</v>
      </c>
      <c r="D344" s="35">
        <v>-950914</v>
      </c>
      <c r="E344">
        <f t="shared" si="15"/>
        <v>13083</v>
      </c>
      <c r="F344" s="27">
        <f>SUMIFS(Sheet1!H:H,Sheet1!B:B,C344)</f>
        <v>0</v>
      </c>
      <c r="G344" s="35">
        <f t="shared" si="16"/>
        <v>-950914</v>
      </c>
    </row>
    <row r="345" spans="1:7" x14ac:dyDescent="0.3">
      <c r="A345" s="25">
        <v>44880</v>
      </c>
      <c r="B345" t="s">
        <v>2359</v>
      </c>
      <c r="C345" t="s">
        <v>2360</v>
      </c>
      <c r="D345" s="35">
        <v>-1890421</v>
      </c>
      <c r="E345">
        <f t="shared" si="15"/>
        <v>13248</v>
      </c>
      <c r="F345" s="27">
        <f>SUMIFS(Sheet1!H:H,Sheet1!B:B,C345)</f>
        <v>0</v>
      </c>
      <c r="G345" s="35">
        <f t="shared" si="16"/>
        <v>-1890421</v>
      </c>
    </row>
    <row r="346" spans="1:7" x14ac:dyDescent="0.3">
      <c r="A346" s="25">
        <v>44880</v>
      </c>
      <c r="B346" t="s">
        <v>2359</v>
      </c>
      <c r="C346" t="s">
        <v>2366</v>
      </c>
      <c r="D346" s="35">
        <v>-752484</v>
      </c>
      <c r="E346">
        <f t="shared" si="15"/>
        <v>13299</v>
      </c>
      <c r="F346" s="27">
        <f>SUMIFS(Sheet1!H:H,Sheet1!B:B,C346)</f>
        <v>0</v>
      </c>
      <c r="G346" s="35">
        <f t="shared" si="16"/>
        <v>-752484</v>
      </c>
    </row>
    <row r="347" spans="1:7" x14ac:dyDescent="0.3">
      <c r="A347" s="25">
        <v>44880</v>
      </c>
      <c r="B347" t="s">
        <v>2359</v>
      </c>
      <c r="C347" t="s">
        <v>2372</v>
      </c>
      <c r="D347" s="35">
        <v>-680720</v>
      </c>
      <c r="E347">
        <f t="shared" si="15"/>
        <v>13306</v>
      </c>
      <c r="F347" s="27">
        <f>SUMIFS(Sheet1!H:H,Sheet1!B:B,C347)</f>
        <v>0</v>
      </c>
      <c r="G347" s="35">
        <f t="shared" si="16"/>
        <v>-680720</v>
      </c>
    </row>
    <row r="348" spans="1:7" x14ac:dyDescent="0.3">
      <c r="A348" s="25">
        <v>44880</v>
      </c>
      <c r="B348" t="s">
        <v>2359</v>
      </c>
      <c r="C348" t="s">
        <v>2418</v>
      </c>
      <c r="D348" s="35">
        <v>-2308923</v>
      </c>
      <c r="E348">
        <f t="shared" si="15"/>
        <v>13838</v>
      </c>
      <c r="F348" s="27">
        <f>SUMIFS(Sheet1!H:H,Sheet1!B:B,C348)</f>
        <v>0</v>
      </c>
      <c r="G348" s="35">
        <f t="shared" si="16"/>
        <v>-2308923</v>
      </c>
    </row>
    <row r="349" spans="1:7" x14ac:dyDescent="0.3">
      <c r="A349" s="25">
        <v>44880</v>
      </c>
      <c r="B349" t="s">
        <v>2359</v>
      </c>
      <c r="C349" t="s">
        <v>2362</v>
      </c>
      <c r="D349" s="35">
        <v>-1251310</v>
      </c>
      <c r="E349">
        <f t="shared" si="15"/>
        <v>13842</v>
      </c>
      <c r="F349" s="27">
        <f>SUMIFS(Sheet1!H:H,Sheet1!B:B,C349)</f>
        <v>0</v>
      </c>
      <c r="G349" s="35">
        <f t="shared" si="16"/>
        <v>-1251310</v>
      </c>
    </row>
    <row r="350" spans="1:7" x14ac:dyDescent="0.3">
      <c r="A350" s="25">
        <v>44880</v>
      </c>
      <c r="B350" t="s">
        <v>2359</v>
      </c>
      <c r="C350" t="s">
        <v>2370</v>
      </c>
      <c r="D350" s="35">
        <v>-1190631</v>
      </c>
      <c r="E350">
        <f t="shared" si="15"/>
        <v>13846</v>
      </c>
      <c r="F350" s="27">
        <f>SUMIFS(Sheet1!H:H,Sheet1!B:B,C350)</f>
        <v>0</v>
      </c>
      <c r="G350" s="35">
        <f t="shared" si="16"/>
        <v>-1190631</v>
      </c>
    </row>
    <row r="351" spans="1:7" x14ac:dyDescent="0.3">
      <c r="A351" s="25">
        <v>44880</v>
      </c>
      <c r="B351" t="s">
        <v>2359</v>
      </c>
      <c r="C351" t="s">
        <v>2368</v>
      </c>
      <c r="D351" s="35">
        <v>-1745831</v>
      </c>
      <c r="E351">
        <f t="shared" si="15"/>
        <v>13847</v>
      </c>
      <c r="F351" s="27">
        <f>SUMIFS(Sheet1!H:H,Sheet1!B:B,C351)</f>
        <v>0</v>
      </c>
      <c r="G351" s="35">
        <f t="shared" si="16"/>
        <v>-1745831</v>
      </c>
    </row>
    <row r="352" spans="1:7" x14ac:dyDescent="0.3">
      <c r="A352" s="25">
        <v>44880</v>
      </c>
      <c r="B352" t="s">
        <v>2359</v>
      </c>
      <c r="C352" t="s">
        <v>2364</v>
      </c>
      <c r="D352" s="35">
        <v>-860043</v>
      </c>
      <c r="E352">
        <f t="shared" si="15"/>
        <v>14313</v>
      </c>
      <c r="F352" s="27">
        <f>SUMIFS(Sheet1!H:H,Sheet1!B:B,C352)</f>
        <v>0</v>
      </c>
      <c r="G352" s="35">
        <f t="shared" si="16"/>
        <v>-860043</v>
      </c>
    </row>
    <row r="353" spans="1:7" x14ac:dyDescent="0.3">
      <c r="A353" s="25">
        <v>44880</v>
      </c>
      <c r="B353" t="s">
        <v>2359</v>
      </c>
      <c r="C353" t="s">
        <v>2376</v>
      </c>
      <c r="D353" s="35">
        <v>-2333621</v>
      </c>
      <c r="E353">
        <f t="shared" si="15"/>
        <v>14314</v>
      </c>
      <c r="F353" s="27">
        <f>SUMIFS(Sheet1!H:H,Sheet1!B:B,C353)</f>
        <v>0</v>
      </c>
      <c r="G353" s="35">
        <f t="shared" si="16"/>
        <v>-2333621</v>
      </c>
    </row>
    <row r="354" spans="1:7" x14ac:dyDescent="0.3">
      <c r="A354" s="25">
        <v>44880</v>
      </c>
      <c r="B354" t="s">
        <v>2359</v>
      </c>
      <c r="C354" t="s">
        <v>2424</v>
      </c>
      <c r="D354" s="35">
        <v>-1593562</v>
      </c>
      <c r="E354">
        <f t="shared" si="15"/>
        <v>14320</v>
      </c>
      <c r="F354" s="27">
        <f>SUMIFS(Sheet1!H:H,Sheet1!B:B,C354)</f>
        <v>0</v>
      </c>
      <c r="G354" s="35">
        <f t="shared" si="16"/>
        <v>-1593562</v>
      </c>
    </row>
    <row r="355" spans="1:7" x14ac:dyDescent="0.3">
      <c r="A355" s="25">
        <v>44880</v>
      </c>
      <c r="B355" t="s">
        <v>2359</v>
      </c>
      <c r="C355" t="s">
        <v>2374</v>
      </c>
      <c r="D355" s="35">
        <v>-1436357</v>
      </c>
      <c r="E355">
        <f t="shared" si="15"/>
        <v>14351</v>
      </c>
      <c r="F355" s="27">
        <f>SUMIFS(Sheet1!H:H,Sheet1!B:B,C355)</f>
        <v>0</v>
      </c>
      <c r="G355" s="35">
        <f t="shared" si="16"/>
        <v>-1436357</v>
      </c>
    </row>
    <row r="356" spans="1:7" x14ac:dyDescent="0.3">
      <c r="A356" s="25">
        <v>44880</v>
      </c>
      <c r="B356" t="s">
        <v>2359</v>
      </c>
      <c r="C356" t="s">
        <v>2434</v>
      </c>
      <c r="D356" s="35">
        <v>507670</v>
      </c>
      <c r="E356" t="e">
        <f t="shared" si="15"/>
        <v>#VALUE!</v>
      </c>
      <c r="F356" s="27">
        <f>SUMIFS(Sheet1!H:H,Sheet1!B:B,C356)</f>
        <v>0</v>
      </c>
      <c r="G356" s="35">
        <f t="shared" si="16"/>
        <v>507670</v>
      </c>
    </row>
    <row r="357" spans="1:7" x14ac:dyDescent="0.3">
      <c r="A357" s="25">
        <v>44880</v>
      </c>
      <c r="B357" t="s">
        <v>2359</v>
      </c>
      <c r="C357" t="s">
        <v>2438</v>
      </c>
      <c r="D357" s="35">
        <v>503942</v>
      </c>
      <c r="E357" t="e">
        <f t="shared" si="15"/>
        <v>#VALUE!</v>
      </c>
      <c r="F357" s="27">
        <f>SUMIFS(Sheet1!H:H,Sheet1!B:B,C357)</f>
        <v>0</v>
      </c>
      <c r="G357" s="35">
        <f t="shared" si="16"/>
        <v>503942</v>
      </c>
    </row>
    <row r="358" spans="1:7" x14ac:dyDescent="0.3">
      <c r="A358" s="25">
        <v>44880</v>
      </c>
      <c r="B358" t="s">
        <v>2359</v>
      </c>
      <c r="C358" t="s">
        <v>2432</v>
      </c>
      <c r="D358" s="35">
        <v>993403</v>
      </c>
      <c r="E358" t="e">
        <f t="shared" si="15"/>
        <v>#VALUE!</v>
      </c>
      <c r="F358" s="27">
        <f>SUMIFS(Sheet1!H:H,Sheet1!B:B,C358)</f>
        <v>0</v>
      </c>
      <c r="G358" s="35">
        <f t="shared" si="16"/>
        <v>993403</v>
      </c>
    </row>
    <row r="359" spans="1:7" x14ac:dyDescent="0.3">
      <c r="A359" s="25">
        <v>44880</v>
      </c>
      <c r="B359" t="s">
        <v>2359</v>
      </c>
      <c r="C359" t="s">
        <v>2436</v>
      </c>
      <c r="D359" s="35">
        <v>2569299</v>
      </c>
      <c r="E359" t="e">
        <f t="shared" si="15"/>
        <v>#VALUE!</v>
      </c>
      <c r="F359" s="27">
        <f>SUMIFS(Sheet1!H:H,Sheet1!B:B,C359)</f>
        <v>0</v>
      </c>
      <c r="G359" s="35">
        <f t="shared" si="16"/>
        <v>2569299</v>
      </c>
    </row>
    <row r="360" spans="1:7" x14ac:dyDescent="0.3">
      <c r="A360" s="25">
        <v>44880</v>
      </c>
      <c r="B360" t="s">
        <v>2359</v>
      </c>
      <c r="C360" t="s">
        <v>2442</v>
      </c>
      <c r="D360" s="35">
        <v>381535</v>
      </c>
      <c r="E360" t="e">
        <f t="shared" si="15"/>
        <v>#VALUE!</v>
      </c>
      <c r="F360" s="27">
        <f>SUMIFS(Sheet1!H:H,Sheet1!B:B,C360)</f>
        <v>0</v>
      </c>
      <c r="G360" s="35">
        <f t="shared" si="16"/>
        <v>381535</v>
      </c>
    </row>
    <row r="361" spans="1:7" x14ac:dyDescent="0.3">
      <c r="A361" s="25">
        <v>44880</v>
      </c>
      <c r="B361" t="s">
        <v>2359</v>
      </c>
      <c r="C361" t="s">
        <v>2440</v>
      </c>
      <c r="D361" s="35">
        <v>3802877</v>
      </c>
      <c r="E361" t="e">
        <f t="shared" si="15"/>
        <v>#VALUE!</v>
      </c>
      <c r="F361" s="27">
        <f>SUMIFS(Sheet1!H:H,Sheet1!B:B,C361)</f>
        <v>0</v>
      </c>
      <c r="G361" s="35">
        <f t="shared" si="16"/>
        <v>3802877</v>
      </c>
    </row>
    <row r="362" spans="1:7" x14ac:dyDescent="0.3">
      <c r="A362" s="25">
        <v>44880</v>
      </c>
      <c r="B362" t="s">
        <v>2446</v>
      </c>
      <c r="C362" t="s">
        <v>2444</v>
      </c>
      <c r="D362" s="35">
        <v>-755637</v>
      </c>
      <c r="E362">
        <f t="shared" si="15"/>
        <v>11395</v>
      </c>
      <c r="F362" s="27">
        <f>SUMIFS(Sheet1!H:H,Sheet1!B:B,C362)</f>
        <v>0</v>
      </c>
      <c r="G362" s="35">
        <f t="shared" si="16"/>
        <v>-755637</v>
      </c>
    </row>
    <row r="363" spans="1:7" x14ac:dyDescent="0.3">
      <c r="A363" s="25">
        <v>44880</v>
      </c>
      <c r="B363" t="s">
        <v>2446</v>
      </c>
      <c r="C363" t="s">
        <v>2465</v>
      </c>
      <c r="D363" s="35">
        <v>-580435</v>
      </c>
      <c r="E363">
        <f t="shared" si="15"/>
        <v>11396</v>
      </c>
      <c r="F363" s="27">
        <f>SUMIFS(Sheet1!H:H,Sheet1!B:B,C363)</f>
        <v>0</v>
      </c>
      <c r="G363" s="35">
        <f t="shared" si="16"/>
        <v>-580435</v>
      </c>
    </row>
    <row r="364" spans="1:7" x14ac:dyDescent="0.3">
      <c r="A364" s="25">
        <v>44880</v>
      </c>
      <c r="B364" t="s">
        <v>2446</v>
      </c>
      <c r="C364" t="s">
        <v>2447</v>
      </c>
      <c r="D364" s="35">
        <v>-3324359</v>
      </c>
      <c r="E364">
        <f t="shared" si="15"/>
        <v>11397</v>
      </c>
      <c r="F364" s="27">
        <f>SUMIFS(Sheet1!H:H,Sheet1!B:B,C364)</f>
        <v>0</v>
      </c>
      <c r="G364" s="35">
        <f t="shared" si="16"/>
        <v>-3324359</v>
      </c>
    </row>
    <row r="365" spans="1:7" x14ac:dyDescent="0.3">
      <c r="A365" s="25">
        <v>44880</v>
      </c>
      <c r="B365" t="s">
        <v>2446</v>
      </c>
      <c r="C365" t="s">
        <v>2451</v>
      </c>
      <c r="D365" s="35">
        <v>-1028160</v>
      </c>
      <c r="E365">
        <f t="shared" si="15"/>
        <v>11598</v>
      </c>
      <c r="F365" s="27">
        <f>SUMIFS(Sheet1!H:H,Sheet1!B:B,C365)</f>
        <v>0</v>
      </c>
      <c r="G365" s="35">
        <f t="shared" si="16"/>
        <v>-1028160</v>
      </c>
    </row>
    <row r="366" spans="1:7" x14ac:dyDescent="0.3">
      <c r="A366" s="25">
        <v>44880</v>
      </c>
      <c r="B366" t="s">
        <v>2446</v>
      </c>
      <c r="C366" t="s">
        <v>2453</v>
      </c>
      <c r="D366" s="35">
        <v>-755637</v>
      </c>
      <c r="E366">
        <f t="shared" si="15"/>
        <v>11599</v>
      </c>
      <c r="F366" s="27">
        <f>SUMIFS(Sheet1!H:H,Sheet1!B:B,C366)</f>
        <v>0</v>
      </c>
      <c r="G366" s="35">
        <f t="shared" si="16"/>
        <v>-755637</v>
      </c>
    </row>
    <row r="367" spans="1:7" x14ac:dyDescent="0.3">
      <c r="A367" s="25">
        <v>44880</v>
      </c>
      <c r="B367" t="s">
        <v>2446</v>
      </c>
      <c r="C367" t="s">
        <v>2459</v>
      </c>
      <c r="D367" s="35">
        <v>-1793232</v>
      </c>
      <c r="E367">
        <f t="shared" si="15"/>
        <v>11685</v>
      </c>
      <c r="F367" s="27">
        <f>SUMIFS(Sheet1!H:H,Sheet1!B:B,C367)</f>
        <v>0</v>
      </c>
      <c r="G367" s="35">
        <f t="shared" si="16"/>
        <v>-1793232</v>
      </c>
    </row>
    <row r="368" spans="1:7" x14ac:dyDescent="0.3">
      <c r="A368" s="25">
        <v>44880</v>
      </c>
      <c r="B368" t="s">
        <v>2446</v>
      </c>
      <c r="C368" t="s">
        <v>2463</v>
      </c>
      <c r="D368" s="35">
        <v>-1419908</v>
      </c>
      <c r="E368">
        <f t="shared" si="15"/>
        <v>12086</v>
      </c>
      <c r="F368" s="27">
        <f>SUMIFS(Sheet1!H:H,Sheet1!B:B,C368)</f>
        <v>0</v>
      </c>
      <c r="G368" s="35">
        <f t="shared" si="16"/>
        <v>-1419908</v>
      </c>
    </row>
    <row r="369" spans="1:7" x14ac:dyDescent="0.3">
      <c r="A369" s="25">
        <v>44880</v>
      </c>
      <c r="B369" t="s">
        <v>2446</v>
      </c>
      <c r="C369" t="s">
        <v>2467</v>
      </c>
      <c r="D369" s="35">
        <v>-1075939</v>
      </c>
      <c r="E369">
        <f t="shared" si="15"/>
        <v>12394</v>
      </c>
      <c r="F369" s="27">
        <f>SUMIFS(Sheet1!H:H,Sheet1!B:B,C369)</f>
        <v>0</v>
      </c>
      <c r="G369" s="35">
        <f t="shared" si="16"/>
        <v>-1075939</v>
      </c>
    </row>
    <row r="370" spans="1:7" x14ac:dyDescent="0.3">
      <c r="A370" s="25">
        <v>44880</v>
      </c>
      <c r="B370" t="s">
        <v>2446</v>
      </c>
      <c r="C370" t="s">
        <v>2499</v>
      </c>
      <c r="D370" s="35">
        <v>-1680242</v>
      </c>
      <c r="E370">
        <f t="shared" si="15"/>
        <v>12946</v>
      </c>
      <c r="F370" s="27">
        <f>SUMIFS(Sheet1!H:H,Sheet1!B:B,C370)</f>
        <v>0</v>
      </c>
      <c r="G370" s="35">
        <f t="shared" si="16"/>
        <v>-1680242</v>
      </c>
    </row>
    <row r="371" spans="1:7" x14ac:dyDescent="0.3">
      <c r="A371" s="25">
        <v>44880</v>
      </c>
      <c r="B371" t="s">
        <v>2446</v>
      </c>
      <c r="C371" t="s">
        <v>2483</v>
      </c>
      <c r="D371" s="35">
        <v>-2821392</v>
      </c>
      <c r="E371">
        <f t="shared" si="15"/>
        <v>13119</v>
      </c>
      <c r="F371" s="27">
        <f>SUMIFS(Sheet1!H:H,Sheet1!B:B,C371)</f>
        <v>0</v>
      </c>
      <c r="G371" s="35">
        <f t="shared" si="16"/>
        <v>-2821392</v>
      </c>
    </row>
    <row r="372" spans="1:7" x14ac:dyDescent="0.3">
      <c r="A372" s="25">
        <v>44880</v>
      </c>
      <c r="B372" t="s">
        <v>2446</v>
      </c>
      <c r="C372" t="s">
        <v>2473</v>
      </c>
      <c r="D372" s="35">
        <v>-864545</v>
      </c>
      <c r="E372">
        <f t="shared" si="15"/>
        <v>13277</v>
      </c>
      <c r="F372" s="27">
        <f>SUMIFS(Sheet1!H:H,Sheet1!B:B,C372)</f>
        <v>0</v>
      </c>
      <c r="G372" s="35">
        <f t="shared" si="16"/>
        <v>-864545</v>
      </c>
    </row>
    <row r="373" spans="1:7" x14ac:dyDescent="0.3">
      <c r="A373" s="25">
        <v>44880</v>
      </c>
      <c r="B373" t="s">
        <v>2446</v>
      </c>
      <c r="C373" t="s">
        <v>2503</v>
      </c>
      <c r="D373" s="35">
        <v>-2246648</v>
      </c>
      <c r="E373">
        <f t="shared" si="15"/>
        <v>13292</v>
      </c>
      <c r="F373" s="27">
        <f>SUMIFS(Sheet1!H:H,Sheet1!B:B,C373)</f>
        <v>0</v>
      </c>
      <c r="G373" s="35">
        <f t="shared" si="16"/>
        <v>-2246648</v>
      </c>
    </row>
    <row r="374" spans="1:7" x14ac:dyDescent="0.3">
      <c r="A374" s="25">
        <v>44880</v>
      </c>
      <c r="B374" t="s">
        <v>2446</v>
      </c>
      <c r="C374" t="s">
        <v>2475</v>
      </c>
      <c r="D374" s="35">
        <v>-734897</v>
      </c>
      <c r="E374">
        <f t="shared" si="15"/>
        <v>13434</v>
      </c>
      <c r="F374" s="27">
        <f>SUMIFS(Sheet1!H:H,Sheet1!B:B,C374)</f>
        <v>0</v>
      </c>
      <c r="G374" s="35">
        <f t="shared" si="16"/>
        <v>-734897</v>
      </c>
    </row>
    <row r="375" spans="1:7" x14ac:dyDescent="0.3">
      <c r="A375" s="25">
        <v>44880</v>
      </c>
      <c r="B375" t="s">
        <v>2446</v>
      </c>
      <c r="C375" t="s">
        <v>2485</v>
      </c>
      <c r="D375" s="35">
        <v>-1436357</v>
      </c>
      <c r="E375">
        <f t="shared" si="15"/>
        <v>13493</v>
      </c>
      <c r="F375" s="27">
        <f>SUMIFS(Sheet1!H:H,Sheet1!B:B,C375)</f>
        <v>0</v>
      </c>
      <c r="G375" s="35">
        <f t="shared" si="16"/>
        <v>-1436357</v>
      </c>
    </row>
    <row r="376" spans="1:7" x14ac:dyDescent="0.3">
      <c r="A376" s="25">
        <v>44880</v>
      </c>
      <c r="B376" t="s">
        <v>2446</v>
      </c>
      <c r="C376" t="s">
        <v>2487</v>
      </c>
      <c r="D376" s="35">
        <v>-783626</v>
      </c>
      <c r="E376">
        <f t="shared" si="15"/>
        <v>13725</v>
      </c>
      <c r="F376" s="27">
        <f>SUMIFS(Sheet1!H:H,Sheet1!B:B,C376)</f>
        <v>0</v>
      </c>
      <c r="G376" s="35">
        <f t="shared" si="16"/>
        <v>-783626</v>
      </c>
    </row>
    <row r="377" spans="1:7" x14ac:dyDescent="0.3">
      <c r="A377" s="25">
        <v>44880</v>
      </c>
      <c r="B377" t="s">
        <v>2446</v>
      </c>
      <c r="C377" t="s">
        <v>2481</v>
      </c>
      <c r="D377" s="35">
        <v>-1692835</v>
      </c>
      <c r="E377">
        <f t="shared" si="15"/>
        <v>13747</v>
      </c>
      <c r="F377" s="27">
        <f>SUMIFS(Sheet1!H:H,Sheet1!B:B,C377)</f>
        <v>0</v>
      </c>
      <c r="G377" s="35">
        <f t="shared" si="16"/>
        <v>-1692835</v>
      </c>
    </row>
    <row r="378" spans="1:7" x14ac:dyDescent="0.3">
      <c r="A378" s="25">
        <v>44880</v>
      </c>
      <c r="B378" t="s">
        <v>2446</v>
      </c>
      <c r="C378" t="s">
        <v>2477</v>
      </c>
      <c r="D378" s="35">
        <v>-1070626</v>
      </c>
      <c r="E378">
        <f t="shared" si="15"/>
        <v>14178</v>
      </c>
      <c r="F378" s="27">
        <f>SUMIFS(Sheet1!H:H,Sheet1!B:B,C378)</f>
        <v>0</v>
      </c>
      <c r="G378" s="35">
        <f t="shared" si="16"/>
        <v>-1070626</v>
      </c>
    </row>
    <row r="379" spans="1:7" x14ac:dyDescent="0.3">
      <c r="A379" s="25">
        <v>44880</v>
      </c>
      <c r="B379" t="s">
        <v>2446</v>
      </c>
      <c r="C379" t="s">
        <v>2501</v>
      </c>
      <c r="D379" s="35">
        <v>-1767571</v>
      </c>
      <c r="E379">
        <f t="shared" si="15"/>
        <v>14416</v>
      </c>
      <c r="F379" s="27">
        <f>SUMIFS(Sheet1!H:H,Sheet1!B:B,C379)</f>
        <v>0</v>
      </c>
      <c r="G379" s="35">
        <f t="shared" si="16"/>
        <v>-1767571</v>
      </c>
    </row>
    <row r="380" spans="1:7" x14ac:dyDescent="0.3">
      <c r="A380" s="25">
        <v>44880</v>
      </c>
      <c r="B380" t="s">
        <v>2446</v>
      </c>
      <c r="C380" t="s">
        <v>2479</v>
      </c>
      <c r="D380" s="35">
        <v>-713750</v>
      </c>
      <c r="E380">
        <f t="shared" si="15"/>
        <v>14420</v>
      </c>
      <c r="F380" s="27">
        <f>SUMIFS(Sheet1!H:H,Sheet1!B:B,C380)</f>
        <v>0</v>
      </c>
      <c r="G380" s="35">
        <f t="shared" si="16"/>
        <v>-713750</v>
      </c>
    </row>
    <row r="381" spans="1:7" x14ac:dyDescent="0.3">
      <c r="A381" s="25">
        <v>44880</v>
      </c>
      <c r="B381" t="s">
        <v>2446</v>
      </c>
      <c r="C381" t="s">
        <v>2497</v>
      </c>
      <c r="D381" s="35">
        <v>-2072639</v>
      </c>
      <c r="E381">
        <f t="shared" si="15"/>
        <v>14699</v>
      </c>
      <c r="F381" s="27">
        <f>SUMIFS(Sheet1!H:H,Sheet1!B:B,C381)</f>
        <v>0</v>
      </c>
      <c r="G381" s="35">
        <f t="shared" si="16"/>
        <v>-2072639</v>
      </c>
    </row>
    <row r="382" spans="1:7" x14ac:dyDescent="0.3">
      <c r="A382" s="25">
        <v>44880</v>
      </c>
      <c r="B382" t="s">
        <v>2446</v>
      </c>
      <c r="C382" t="s">
        <v>2505</v>
      </c>
      <c r="D382" s="35">
        <v>-1079482</v>
      </c>
      <c r="E382">
        <f t="shared" si="15"/>
        <v>14744</v>
      </c>
      <c r="F382" s="27">
        <f>SUMIFS(Sheet1!H:H,Sheet1!B:B,C382)</f>
        <v>0</v>
      </c>
      <c r="G382" s="35">
        <f t="shared" si="16"/>
        <v>-1079482</v>
      </c>
    </row>
    <row r="383" spans="1:7" x14ac:dyDescent="0.3">
      <c r="A383" s="25">
        <v>44880</v>
      </c>
      <c r="B383" t="s">
        <v>2446</v>
      </c>
      <c r="C383" t="s">
        <v>2449</v>
      </c>
      <c r="D383" s="35">
        <v>-1145543</v>
      </c>
      <c r="E383">
        <f t="shared" si="15"/>
        <v>11402</v>
      </c>
      <c r="F383" s="27">
        <f>SUMIFS(Sheet1!H:H,Sheet1!B:B,C383)</f>
        <v>0</v>
      </c>
      <c r="G383" s="35">
        <f t="shared" si="16"/>
        <v>-1145543</v>
      </c>
    </row>
    <row r="384" spans="1:7" x14ac:dyDescent="0.3">
      <c r="A384" s="25">
        <v>44880</v>
      </c>
      <c r="B384" t="s">
        <v>2446</v>
      </c>
      <c r="C384" t="s">
        <v>2455</v>
      </c>
      <c r="D384" s="35">
        <v>-2014907</v>
      </c>
      <c r="E384">
        <f t="shared" si="15"/>
        <v>11943</v>
      </c>
      <c r="F384" s="27">
        <f>SUMIFS(Sheet1!H:H,Sheet1!B:B,C384)</f>
        <v>0</v>
      </c>
      <c r="G384" s="35">
        <f t="shared" si="16"/>
        <v>-2014907</v>
      </c>
    </row>
    <row r="385" spans="1:7" x14ac:dyDescent="0.3">
      <c r="A385" s="25">
        <v>44880</v>
      </c>
      <c r="B385" t="s">
        <v>2446</v>
      </c>
      <c r="C385" t="s">
        <v>2457</v>
      </c>
      <c r="D385" s="35">
        <v>-1546154</v>
      </c>
      <c r="E385">
        <f t="shared" ref="E385:E448" si="17">VALUE(C385)</f>
        <v>12384</v>
      </c>
      <c r="F385" s="27">
        <f>SUMIFS(Sheet1!H:H,Sheet1!B:B,C385)</f>
        <v>0</v>
      </c>
      <c r="G385" s="35">
        <f t="shared" ref="G385:G448" si="18">D385+F385</f>
        <v>-1546154</v>
      </c>
    </row>
    <row r="386" spans="1:7" x14ac:dyDescent="0.3">
      <c r="A386" s="25">
        <v>44880</v>
      </c>
      <c r="B386" t="s">
        <v>2446</v>
      </c>
      <c r="C386" t="s">
        <v>2461</v>
      </c>
      <c r="D386" s="35">
        <v>-1685932</v>
      </c>
      <c r="E386">
        <f t="shared" si="17"/>
        <v>12469</v>
      </c>
      <c r="F386" s="27">
        <f>SUMIFS(Sheet1!H:H,Sheet1!B:B,C386)</f>
        <v>0</v>
      </c>
      <c r="G386" s="35">
        <f t="shared" si="18"/>
        <v>-1685932</v>
      </c>
    </row>
    <row r="387" spans="1:7" x14ac:dyDescent="0.3">
      <c r="A387" s="25">
        <v>44880</v>
      </c>
      <c r="B387" t="s">
        <v>2446</v>
      </c>
      <c r="C387" t="s">
        <v>2469</v>
      </c>
      <c r="D387" s="35">
        <v>-2270538</v>
      </c>
      <c r="E387">
        <f t="shared" si="17"/>
        <v>13431</v>
      </c>
      <c r="F387" s="27">
        <f>SUMIFS(Sheet1!H:H,Sheet1!B:B,C387)</f>
        <v>0</v>
      </c>
      <c r="G387" s="35">
        <f t="shared" si="18"/>
        <v>-2270538</v>
      </c>
    </row>
    <row r="388" spans="1:7" x14ac:dyDescent="0.3">
      <c r="A388" s="25">
        <v>44880</v>
      </c>
      <c r="B388" t="s">
        <v>2446</v>
      </c>
      <c r="C388" t="s">
        <v>2493</v>
      </c>
      <c r="D388" s="35">
        <v>-1120176</v>
      </c>
      <c r="E388">
        <f t="shared" si="17"/>
        <v>13436</v>
      </c>
      <c r="F388" s="27">
        <f>SUMIFS(Sheet1!H:H,Sheet1!B:B,C388)</f>
        <v>0</v>
      </c>
      <c r="G388" s="35">
        <f t="shared" si="18"/>
        <v>-1120176</v>
      </c>
    </row>
    <row r="389" spans="1:7" x14ac:dyDescent="0.3">
      <c r="A389" s="25">
        <v>44880</v>
      </c>
      <c r="B389" t="s">
        <v>2446</v>
      </c>
      <c r="C389" t="s">
        <v>2489</v>
      </c>
      <c r="D389" s="35">
        <v>-1140502</v>
      </c>
      <c r="E389">
        <f t="shared" si="17"/>
        <v>13543</v>
      </c>
      <c r="F389" s="27">
        <f>SUMIFS(Sheet1!H:H,Sheet1!B:B,C389)</f>
        <v>0</v>
      </c>
      <c r="G389" s="35">
        <f t="shared" si="18"/>
        <v>-1140502</v>
      </c>
    </row>
    <row r="390" spans="1:7" x14ac:dyDescent="0.3">
      <c r="A390" s="25">
        <v>44880</v>
      </c>
      <c r="B390" t="s">
        <v>2446</v>
      </c>
      <c r="C390" t="s">
        <v>2495</v>
      </c>
      <c r="D390" s="35">
        <v>-356875</v>
      </c>
      <c r="E390">
        <f t="shared" si="17"/>
        <v>14179</v>
      </c>
      <c r="F390" s="27">
        <f>SUMIFS(Sheet1!H:H,Sheet1!B:B,C390)</f>
        <v>0</v>
      </c>
      <c r="G390" s="35">
        <f t="shared" si="18"/>
        <v>-356875</v>
      </c>
    </row>
    <row r="391" spans="1:7" x14ac:dyDescent="0.3">
      <c r="A391" s="25">
        <v>44880</v>
      </c>
      <c r="B391" t="s">
        <v>2446</v>
      </c>
      <c r="C391" t="s">
        <v>2471</v>
      </c>
      <c r="D391" s="35">
        <v>-1503248</v>
      </c>
      <c r="E391">
        <f t="shared" si="17"/>
        <v>14181</v>
      </c>
      <c r="F391" s="27">
        <f>SUMIFS(Sheet1!H:H,Sheet1!B:B,C391)</f>
        <v>0</v>
      </c>
      <c r="G391" s="35">
        <f t="shared" si="18"/>
        <v>-1503248</v>
      </c>
    </row>
    <row r="392" spans="1:7" x14ac:dyDescent="0.3">
      <c r="A392" s="25">
        <v>44880</v>
      </c>
      <c r="B392" t="s">
        <v>2446</v>
      </c>
      <c r="C392" t="s">
        <v>2491</v>
      </c>
      <c r="D392" s="35">
        <v>-1265052</v>
      </c>
      <c r="E392">
        <f t="shared" si="17"/>
        <v>14751</v>
      </c>
      <c r="F392" s="27">
        <f>SUMIFS(Sheet1!H:H,Sheet1!B:B,C392)</f>
        <v>0</v>
      </c>
      <c r="G392" s="35">
        <f t="shared" si="18"/>
        <v>-1265052</v>
      </c>
    </row>
    <row r="393" spans="1:7" x14ac:dyDescent="0.3">
      <c r="A393" s="25">
        <v>44880</v>
      </c>
      <c r="B393" t="s">
        <v>2509</v>
      </c>
      <c r="C393" t="s">
        <v>2520</v>
      </c>
      <c r="D393" s="35">
        <v>-900564</v>
      </c>
      <c r="E393">
        <f t="shared" si="17"/>
        <v>15238</v>
      </c>
      <c r="F393" s="27">
        <f>SUMIFS(Sheet1!H:H,Sheet1!B:B,C393)</f>
        <v>0</v>
      </c>
      <c r="G393" s="35">
        <f t="shared" si="18"/>
        <v>-900564</v>
      </c>
    </row>
    <row r="394" spans="1:7" x14ac:dyDescent="0.3">
      <c r="A394" s="25">
        <v>44880</v>
      </c>
      <c r="B394" t="s">
        <v>2509</v>
      </c>
      <c r="C394" t="s">
        <v>2510</v>
      </c>
      <c r="D394" s="35">
        <v>-954366</v>
      </c>
      <c r="E394">
        <f t="shared" si="17"/>
        <v>15707</v>
      </c>
      <c r="F394" s="27">
        <f>SUMIFS(Sheet1!H:H,Sheet1!B:B,C394)</f>
        <v>0</v>
      </c>
      <c r="G394" s="35">
        <f t="shared" si="18"/>
        <v>-954366</v>
      </c>
    </row>
    <row r="395" spans="1:7" x14ac:dyDescent="0.3">
      <c r="A395" s="25">
        <v>44880</v>
      </c>
      <c r="B395" t="s">
        <v>2509</v>
      </c>
      <c r="C395" t="s">
        <v>2512</v>
      </c>
      <c r="D395" s="35">
        <v>-1436357</v>
      </c>
      <c r="E395">
        <f t="shared" si="17"/>
        <v>15755</v>
      </c>
      <c r="F395" s="27">
        <f>SUMIFS(Sheet1!H:H,Sheet1!B:B,C395)</f>
        <v>0</v>
      </c>
      <c r="G395" s="35">
        <f t="shared" si="18"/>
        <v>-1436357</v>
      </c>
    </row>
    <row r="396" spans="1:7" x14ac:dyDescent="0.3">
      <c r="A396" s="25">
        <v>44880</v>
      </c>
      <c r="B396" t="s">
        <v>2509</v>
      </c>
      <c r="C396" t="s">
        <v>2522</v>
      </c>
      <c r="D396" s="35">
        <v>-771461</v>
      </c>
      <c r="E396">
        <f t="shared" si="17"/>
        <v>16473</v>
      </c>
      <c r="F396" s="27">
        <f>SUMIFS(Sheet1!H:H,Sheet1!B:B,C396)</f>
        <v>0</v>
      </c>
      <c r="G396" s="35">
        <f t="shared" si="18"/>
        <v>-771461</v>
      </c>
    </row>
    <row r="397" spans="1:7" x14ac:dyDescent="0.3">
      <c r="A397" s="25">
        <v>44880</v>
      </c>
      <c r="B397" t="s">
        <v>2509</v>
      </c>
      <c r="C397" t="s">
        <v>2518</v>
      </c>
      <c r="D397" s="35">
        <v>-1075939</v>
      </c>
      <c r="E397">
        <f t="shared" si="17"/>
        <v>16703</v>
      </c>
      <c r="F397" s="27">
        <f>SUMIFS(Sheet1!H:H,Sheet1!B:B,C397)</f>
        <v>0</v>
      </c>
      <c r="G397" s="35">
        <f t="shared" si="18"/>
        <v>-1075939</v>
      </c>
    </row>
    <row r="398" spans="1:7" x14ac:dyDescent="0.3">
      <c r="A398" s="25">
        <v>44880</v>
      </c>
      <c r="B398" t="s">
        <v>2509</v>
      </c>
      <c r="C398" t="s">
        <v>2514</v>
      </c>
      <c r="D398" s="35">
        <v>-580435</v>
      </c>
      <c r="E398">
        <f t="shared" si="17"/>
        <v>16704</v>
      </c>
      <c r="F398" s="27">
        <f>SUMIFS(Sheet1!H:H,Sheet1!B:B,C398)</f>
        <v>0</v>
      </c>
      <c r="G398" s="35">
        <f t="shared" si="18"/>
        <v>-580435</v>
      </c>
    </row>
    <row r="399" spans="1:7" x14ac:dyDescent="0.3">
      <c r="A399" s="25">
        <v>44880</v>
      </c>
      <c r="B399" t="s">
        <v>2509</v>
      </c>
      <c r="C399" t="s">
        <v>2526</v>
      </c>
      <c r="D399" s="35">
        <v>-1004564</v>
      </c>
      <c r="E399">
        <f t="shared" si="17"/>
        <v>17600</v>
      </c>
      <c r="F399" s="27">
        <f>SUMIFS(Sheet1!H:H,Sheet1!B:B,C399)</f>
        <v>0</v>
      </c>
      <c r="G399" s="35">
        <f t="shared" si="18"/>
        <v>-1004564</v>
      </c>
    </row>
    <row r="400" spans="1:7" x14ac:dyDescent="0.3">
      <c r="A400" s="25">
        <v>44880</v>
      </c>
      <c r="B400" t="s">
        <v>2509</v>
      </c>
      <c r="C400" t="s">
        <v>2576</v>
      </c>
      <c r="D400" s="35">
        <v>-2943594</v>
      </c>
      <c r="E400">
        <f t="shared" si="17"/>
        <v>17715</v>
      </c>
      <c r="F400" s="27">
        <f>SUMIFS(Sheet1!H:H,Sheet1!B:B,C400)</f>
        <v>0</v>
      </c>
      <c r="G400" s="35">
        <f t="shared" si="18"/>
        <v>-2943594</v>
      </c>
    </row>
    <row r="401" spans="1:7" x14ac:dyDescent="0.3">
      <c r="A401" s="25">
        <v>44880</v>
      </c>
      <c r="B401" t="s">
        <v>2509</v>
      </c>
      <c r="C401" t="s">
        <v>2574</v>
      </c>
      <c r="D401" s="35">
        <v>-2240186</v>
      </c>
      <c r="E401">
        <f t="shared" si="17"/>
        <v>18122</v>
      </c>
      <c r="F401" s="27">
        <f>SUMIFS(Sheet1!H:H,Sheet1!B:B,C401)</f>
        <v>0</v>
      </c>
      <c r="G401" s="35">
        <f t="shared" si="18"/>
        <v>-2240186</v>
      </c>
    </row>
    <row r="402" spans="1:7" x14ac:dyDescent="0.3">
      <c r="A402" s="25">
        <v>44880</v>
      </c>
      <c r="B402" t="s">
        <v>2509</v>
      </c>
      <c r="C402" t="s">
        <v>2546</v>
      </c>
      <c r="D402" s="35">
        <v>-870955</v>
      </c>
      <c r="E402">
        <f t="shared" si="17"/>
        <v>18262</v>
      </c>
      <c r="F402" s="27">
        <f>SUMIFS(Sheet1!H:H,Sheet1!B:B,C402)</f>
        <v>0</v>
      </c>
      <c r="G402" s="35">
        <f t="shared" si="18"/>
        <v>-870955</v>
      </c>
    </row>
    <row r="403" spans="1:7" x14ac:dyDescent="0.3">
      <c r="A403" s="25">
        <v>44880</v>
      </c>
      <c r="B403" t="s">
        <v>2509</v>
      </c>
      <c r="C403" t="s">
        <v>2540</v>
      </c>
      <c r="D403" s="35">
        <v>-2342833</v>
      </c>
      <c r="E403">
        <f t="shared" si="17"/>
        <v>18263</v>
      </c>
      <c r="F403" s="27">
        <f>SUMIFS(Sheet1!H:H,Sheet1!B:B,C403)</f>
        <v>0</v>
      </c>
      <c r="G403" s="35">
        <f t="shared" si="18"/>
        <v>-2342833</v>
      </c>
    </row>
    <row r="404" spans="1:7" x14ac:dyDescent="0.3">
      <c r="A404" s="25">
        <v>44880</v>
      </c>
      <c r="B404" t="s">
        <v>2509</v>
      </c>
      <c r="C404" t="s">
        <v>2542</v>
      </c>
      <c r="D404" s="35">
        <v>-1079482</v>
      </c>
      <c r="E404">
        <f t="shared" si="17"/>
        <v>18359</v>
      </c>
      <c r="F404" s="27">
        <f>SUMIFS(Sheet1!H:H,Sheet1!B:B,C404)</f>
        <v>0</v>
      </c>
      <c r="G404" s="35">
        <f t="shared" si="18"/>
        <v>-1079482</v>
      </c>
    </row>
    <row r="405" spans="1:7" x14ac:dyDescent="0.3">
      <c r="A405" s="25">
        <v>44880</v>
      </c>
      <c r="B405" t="s">
        <v>2509</v>
      </c>
      <c r="C405" t="s">
        <v>2548</v>
      </c>
      <c r="D405" s="35">
        <v>-539741</v>
      </c>
      <c r="E405">
        <f t="shared" si="17"/>
        <v>18626</v>
      </c>
      <c r="F405" s="27">
        <f>SUMIFS(Sheet1!H:H,Sheet1!B:B,C405)</f>
        <v>0</v>
      </c>
      <c r="G405" s="35">
        <f t="shared" si="18"/>
        <v>-539741</v>
      </c>
    </row>
    <row r="406" spans="1:7" x14ac:dyDescent="0.3">
      <c r="A406" s="25">
        <v>44880</v>
      </c>
      <c r="B406" t="s">
        <v>2509</v>
      </c>
      <c r="C406" t="s">
        <v>2550</v>
      </c>
      <c r="D406" s="35">
        <v>-601582</v>
      </c>
      <c r="E406">
        <f t="shared" si="17"/>
        <v>19073</v>
      </c>
      <c r="F406" s="27">
        <f>SUMIFS(Sheet1!H:H,Sheet1!B:B,C406)</f>
        <v>0</v>
      </c>
      <c r="G406" s="35">
        <f t="shared" si="18"/>
        <v>-601582</v>
      </c>
    </row>
    <row r="407" spans="1:7" x14ac:dyDescent="0.3">
      <c r="A407" s="25">
        <v>44880</v>
      </c>
      <c r="B407" t="s">
        <v>2509</v>
      </c>
      <c r="C407" t="s">
        <v>2560</v>
      </c>
      <c r="D407" s="35">
        <v>-1170437</v>
      </c>
      <c r="E407">
        <f t="shared" si="17"/>
        <v>19638</v>
      </c>
      <c r="F407" s="27">
        <f>SUMIFS(Sheet1!H:H,Sheet1!B:B,C407)</f>
        <v>0</v>
      </c>
      <c r="G407" s="35">
        <f t="shared" si="18"/>
        <v>-1170437</v>
      </c>
    </row>
    <row r="408" spans="1:7" x14ac:dyDescent="0.3">
      <c r="A408" s="25">
        <v>44880</v>
      </c>
      <c r="B408" t="s">
        <v>2509</v>
      </c>
      <c r="C408" t="s">
        <v>2556</v>
      </c>
      <c r="D408" s="35">
        <v>-846418</v>
      </c>
      <c r="E408">
        <f t="shared" si="17"/>
        <v>19735</v>
      </c>
      <c r="F408" s="27">
        <f>SUMIFS(Sheet1!H:H,Sheet1!B:B,C408)</f>
        <v>0</v>
      </c>
      <c r="G408" s="35">
        <f t="shared" si="18"/>
        <v>-846418</v>
      </c>
    </row>
    <row r="409" spans="1:7" x14ac:dyDescent="0.3">
      <c r="A409" s="25">
        <v>44880</v>
      </c>
      <c r="B409" t="s">
        <v>2509</v>
      </c>
      <c r="C409" t="s">
        <v>2558</v>
      </c>
      <c r="D409" s="35">
        <v>-1361439</v>
      </c>
      <c r="E409">
        <f t="shared" si="17"/>
        <v>20398</v>
      </c>
      <c r="F409" s="27">
        <f>SUMIFS(Sheet1!H:H,Sheet1!B:B,C409)</f>
        <v>0</v>
      </c>
      <c r="G409" s="35">
        <f t="shared" si="18"/>
        <v>-1361439</v>
      </c>
    </row>
    <row r="410" spans="1:7" x14ac:dyDescent="0.3">
      <c r="A410" s="25">
        <v>44880</v>
      </c>
      <c r="B410" t="s">
        <v>2509</v>
      </c>
      <c r="C410" t="s">
        <v>2568</v>
      </c>
      <c r="D410" s="35">
        <v>-539741</v>
      </c>
      <c r="E410">
        <f t="shared" si="17"/>
        <v>20613</v>
      </c>
      <c r="F410" s="27">
        <f>SUMIFS(Sheet1!H:H,Sheet1!B:B,C410)</f>
        <v>0</v>
      </c>
      <c r="G410" s="35">
        <f t="shared" si="18"/>
        <v>-539741</v>
      </c>
    </row>
    <row r="411" spans="1:7" x14ac:dyDescent="0.3">
      <c r="A411" s="25">
        <v>44880</v>
      </c>
      <c r="B411" t="s">
        <v>2509</v>
      </c>
      <c r="C411" t="s">
        <v>2562</v>
      </c>
      <c r="D411" s="35">
        <v>-1364062</v>
      </c>
      <c r="E411">
        <f t="shared" si="17"/>
        <v>20620</v>
      </c>
      <c r="F411" s="27">
        <f>SUMIFS(Sheet1!H:H,Sheet1!B:B,C411)</f>
        <v>0</v>
      </c>
      <c r="G411" s="35">
        <f t="shared" si="18"/>
        <v>-1364062</v>
      </c>
    </row>
    <row r="412" spans="1:7" x14ac:dyDescent="0.3">
      <c r="A412" s="25">
        <v>44880</v>
      </c>
      <c r="B412" t="s">
        <v>2509</v>
      </c>
      <c r="C412" t="s">
        <v>2572</v>
      </c>
      <c r="D412" s="35">
        <v>-1619222</v>
      </c>
      <c r="E412">
        <f t="shared" si="17"/>
        <v>20853</v>
      </c>
      <c r="F412" s="27">
        <f>SUMIFS(Sheet1!H:H,Sheet1!B:B,C412)</f>
        <v>0</v>
      </c>
      <c r="G412" s="35">
        <f t="shared" si="18"/>
        <v>-1619222</v>
      </c>
    </row>
    <row r="413" spans="1:7" x14ac:dyDescent="0.3">
      <c r="A413" s="25">
        <v>44880</v>
      </c>
      <c r="B413" t="s">
        <v>2509</v>
      </c>
      <c r="C413" t="s">
        <v>2564</v>
      </c>
      <c r="D413" s="35">
        <v>-1703890</v>
      </c>
      <c r="E413">
        <f t="shared" si="17"/>
        <v>21130</v>
      </c>
      <c r="F413" s="27">
        <f>SUMIFS(Sheet1!H:H,Sheet1!B:B,C413)</f>
        <v>0</v>
      </c>
      <c r="G413" s="35">
        <f t="shared" si="18"/>
        <v>-1703890</v>
      </c>
    </row>
    <row r="414" spans="1:7" x14ac:dyDescent="0.3">
      <c r="A414" s="25">
        <v>44880</v>
      </c>
      <c r="B414" t="s">
        <v>2509</v>
      </c>
      <c r="C414" t="s">
        <v>2554</v>
      </c>
      <c r="D414" s="35">
        <v>-430021</v>
      </c>
      <c r="E414">
        <f t="shared" si="17"/>
        <v>21287</v>
      </c>
      <c r="F414" s="27">
        <f>SUMIFS(Sheet1!H:H,Sheet1!B:B,C414)</f>
        <v>0</v>
      </c>
      <c r="G414" s="35">
        <f t="shared" si="18"/>
        <v>-430021</v>
      </c>
    </row>
    <row r="415" spans="1:7" x14ac:dyDescent="0.3">
      <c r="A415" s="25">
        <v>44880</v>
      </c>
      <c r="B415" t="s">
        <v>2509</v>
      </c>
      <c r="C415" t="s">
        <v>2507</v>
      </c>
      <c r="D415" s="35">
        <v>-1258219</v>
      </c>
      <c r="E415">
        <f t="shared" si="17"/>
        <v>16148</v>
      </c>
      <c r="F415" s="27">
        <f>SUMIFS(Sheet1!H:H,Sheet1!B:B,C415)</f>
        <v>0</v>
      </c>
      <c r="G415" s="35">
        <f t="shared" si="18"/>
        <v>-1258219</v>
      </c>
    </row>
    <row r="416" spans="1:7" x14ac:dyDescent="0.3">
      <c r="A416" s="25">
        <v>44880</v>
      </c>
      <c r="B416" t="s">
        <v>2509</v>
      </c>
      <c r="C416" t="s">
        <v>2524</v>
      </c>
      <c r="D416" s="35">
        <v>-1497377</v>
      </c>
      <c r="E416">
        <f t="shared" si="17"/>
        <v>16556</v>
      </c>
      <c r="F416" s="27">
        <f>SUMIFS(Sheet1!H:H,Sheet1!B:B,C416)</f>
        <v>0</v>
      </c>
      <c r="G416" s="35">
        <f t="shared" si="18"/>
        <v>-1497377</v>
      </c>
    </row>
    <row r="417" spans="1:7" x14ac:dyDescent="0.3">
      <c r="A417" s="25">
        <v>44880</v>
      </c>
      <c r="B417" t="s">
        <v>2509</v>
      </c>
      <c r="C417" t="s">
        <v>2516</v>
      </c>
      <c r="D417" s="35">
        <v>-896616</v>
      </c>
      <c r="E417">
        <f t="shared" si="17"/>
        <v>16706</v>
      </c>
      <c r="F417" s="27">
        <f>SUMIFS(Sheet1!H:H,Sheet1!B:B,C417)</f>
        <v>0</v>
      </c>
      <c r="G417" s="35">
        <f t="shared" si="18"/>
        <v>-896616</v>
      </c>
    </row>
    <row r="418" spans="1:7" x14ac:dyDescent="0.3">
      <c r="A418" s="25">
        <v>44880</v>
      </c>
      <c r="B418" t="s">
        <v>2509</v>
      </c>
      <c r="C418" t="s">
        <v>2530</v>
      </c>
      <c r="D418" s="35">
        <v>-1012228</v>
      </c>
      <c r="E418">
        <f t="shared" si="17"/>
        <v>17147</v>
      </c>
      <c r="F418" s="27">
        <f>SUMIFS(Sheet1!H:H,Sheet1!B:B,C418)</f>
        <v>0</v>
      </c>
      <c r="G418" s="35">
        <f t="shared" si="18"/>
        <v>-1012228</v>
      </c>
    </row>
    <row r="419" spans="1:7" x14ac:dyDescent="0.3">
      <c r="A419" s="25">
        <v>44880</v>
      </c>
      <c r="B419" t="s">
        <v>2509</v>
      </c>
      <c r="C419" t="s">
        <v>2532</v>
      </c>
      <c r="D419" s="35">
        <v>-1022198</v>
      </c>
      <c r="E419">
        <f t="shared" si="17"/>
        <v>17598</v>
      </c>
      <c r="F419" s="27">
        <f>SUMIFS(Sheet1!H:H,Sheet1!B:B,C419)</f>
        <v>0</v>
      </c>
      <c r="G419" s="35">
        <f t="shared" si="18"/>
        <v>-1022198</v>
      </c>
    </row>
    <row r="420" spans="1:7" x14ac:dyDescent="0.3">
      <c r="A420" s="25">
        <v>44880</v>
      </c>
      <c r="B420" t="s">
        <v>2509</v>
      </c>
      <c r="C420" t="s">
        <v>2528</v>
      </c>
      <c r="D420" s="35">
        <v>-2072639</v>
      </c>
      <c r="E420">
        <f t="shared" si="17"/>
        <v>17610</v>
      </c>
      <c r="F420" s="27">
        <f>SUMIFS(Sheet1!H:H,Sheet1!B:B,C420)</f>
        <v>0</v>
      </c>
      <c r="G420" s="35">
        <f t="shared" si="18"/>
        <v>-2072639</v>
      </c>
    </row>
    <row r="421" spans="1:7" x14ac:dyDescent="0.3">
      <c r="A421" s="25">
        <v>44880</v>
      </c>
      <c r="B421" t="s">
        <v>2509</v>
      </c>
      <c r="C421" t="s">
        <v>2536</v>
      </c>
      <c r="D421" s="35">
        <v>-816657</v>
      </c>
      <c r="E421">
        <f t="shared" si="17"/>
        <v>18145</v>
      </c>
      <c r="F421" s="27">
        <f>SUMIFS(Sheet1!H:H,Sheet1!B:B,C421)</f>
        <v>0</v>
      </c>
      <c r="G421" s="35">
        <f t="shared" si="18"/>
        <v>-816657</v>
      </c>
    </row>
    <row r="422" spans="1:7" x14ac:dyDescent="0.3">
      <c r="A422" s="25">
        <v>44880</v>
      </c>
      <c r="B422" t="s">
        <v>2509</v>
      </c>
      <c r="C422" t="s">
        <v>2538</v>
      </c>
      <c r="D422" s="35">
        <v>-539741</v>
      </c>
      <c r="E422">
        <f t="shared" si="17"/>
        <v>19078</v>
      </c>
      <c r="F422" s="27">
        <f>SUMIFS(Sheet1!H:H,Sheet1!B:B,C422)</f>
        <v>0</v>
      </c>
      <c r="G422" s="35">
        <f t="shared" si="18"/>
        <v>-539741</v>
      </c>
    </row>
    <row r="423" spans="1:7" x14ac:dyDescent="0.3">
      <c r="A423" s="25">
        <v>44880</v>
      </c>
      <c r="B423" t="s">
        <v>2509</v>
      </c>
      <c r="C423" t="s">
        <v>2570</v>
      </c>
      <c r="D423" s="35">
        <v>-2052019</v>
      </c>
      <c r="E423">
        <f t="shared" si="17"/>
        <v>19418</v>
      </c>
      <c r="F423" s="27">
        <f>SUMIFS(Sheet1!H:H,Sheet1!B:B,C423)</f>
        <v>0</v>
      </c>
      <c r="G423" s="35">
        <f t="shared" si="18"/>
        <v>-2052019</v>
      </c>
    </row>
    <row r="424" spans="1:7" x14ac:dyDescent="0.3">
      <c r="A424" s="25">
        <v>44880</v>
      </c>
      <c r="B424" t="s">
        <v>2509</v>
      </c>
      <c r="C424" t="s">
        <v>2534</v>
      </c>
      <c r="D424" s="35">
        <v>-1427906</v>
      </c>
      <c r="E424">
        <f t="shared" si="17"/>
        <v>19420</v>
      </c>
      <c r="F424" s="27">
        <f>SUMIFS(Sheet1!H:H,Sheet1!B:B,C424)</f>
        <v>0</v>
      </c>
      <c r="G424" s="35">
        <f t="shared" si="18"/>
        <v>-1427906</v>
      </c>
    </row>
    <row r="425" spans="1:7" x14ac:dyDescent="0.3">
      <c r="A425" s="25">
        <v>44880</v>
      </c>
      <c r="B425" t="s">
        <v>2509</v>
      </c>
      <c r="C425" t="s">
        <v>2544</v>
      </c>
      <c r="D425" s="35">
        <v>-1044757</v>
      </c>
      <c r="E425">
        <f t="shared" si="17"/>
        <v>20606</v>
      </c>
      <c r="F425" s="27">
        <f>SUMIFS(Sheet1!H:H,Sheet1!B:B,C425)</f>
        <v>0</v>
      </c>
      <c r="G425" s="35">
        <f t="shared" si="18"/>
        <v>-1044757</v>
      </c>
    </row>
    <row r="426" spans="1:7" x14ac:dyDescent="0.3">
      <c r="A426" s="25">
        <v>44880</v>
      </c>
      <c r="B426" t="s">
        <v>2509</v>
      </c>
      <c r="C426" t="s">
        <v>2552</v>
      </c>
      <c r="D426" s="35">
        <v>-2040568</v>
      </c>
      <c r="E426">
        <f t="shared" si="17"/>
        <v>20852</v>
      </c>
      <c r="F426" s="27">
        <f>SUMIFS(Sheet1!H:H,Sheet1!B:B,C426)</f>
        <v>0</v>
      </c>
      <c r="G426" s="35">
        <f t="shared" si="18"/>
        <v>-2040568</v>
      </c>
    </row>
    <row r="427" spans="1:7" x14ac:dyDescent="0.3">
      <c r="A427" s="25">
        <v>44880</v>
      </c>
      <c r="B427" t="s">
        <v>2509</v>
      </c>
      <c r="C427" t="s">
        <v>2566</v>
      </c>
      <c r="D427" s="35">
        <v>-1426745</v>
      </c>
      <c r="E427">
        <f t="shared" si="17"/>
        <v>21296</v>
      </c>
      <c r="F427" s="27">
        <f>SUMIFS(Sheet1!H:H,Sheet1!B:B,C427)</f>
        <v>0</v>
      </c>
      <c r="G427" s="35">
        <f t="shared" si="18"/>
        <v>-1426745</v>
      </c>
    </row>
    <row r="428" spans="1:7" x14ac:dyDescent="0.3">
      <c r="A428" s="25">
        <v>44880</v>
      </c>
      <c r="B428" t="s">
        <v>2509</v>
      </c>
      <c r="C428" t="s">
        <v>2580</v>
      </c>
      <c r="D428" s="35">
        <v>127256</v>
      </c>
      <c r="E428" t="e">
        <f t="shared" si="17"/>
        <v>#VALUE!</v>
      </c>
      <c r="F428" s="27">
        <f>SUMIFS(Sheet1!H:H,Sheet1!B:B,C428)</f>
        <v>0</v>
      </c>
      <c r="G428" s="35">
        <f t="shared" si="18"/>
        <v>127256</v>
      </c>
    </row>
    <row r="429" spans="1:7" x14ac:dyDescent="0.3">
      <c r="A429" s="25">
        <v>44880</v>
      </c>
      <c r="B429" t="s">
        <v>2509</v>
      </c>
      <c r="C429" t="s">
        <v>2582</v>
      </c>
      <c r="D429" s="35">
        <v>838158</v>
      </c>
      <c r="E429" t="e">
        <f t="shared" si="17"/>
        <v>#VALUE!</v>
      </c>
      <c r="F429" s="27">
        <f>SUMIFS(Sheet1!H:H,Sheet1!B:B,C429)</f>
        <v>0</v>
      </c>
      <c r="G429" s="35">
        <f t="shared" si="18"/>
        <v>838158</v>
      </c>
    </row>
    <row r="430" spans="1:7" x14ac:dyDescent="0.3">
      <c r="A430" s="25">
        <v>44880</v>
      </c>
      <c r="B430" t="s">
        <v>2509</v>
      </c>
      <c r="C430" t="s">
        <v>2578</v>
      </c>
      <c r="D430" s="35">
        <v>605224</v>
      </c>
      <c r="E430" t="e">
        <f t="shared" si="17"/>
        <v>#VALUE!</v>
      </c>
      <c r="F430" s="27">
        <f>SUMIFS(Sheet1!H:H,Sheet1!B:B,C430)</f>
        <v>0</v>
      </c>
      <c r="G430" s="35">
        <f t="shared" si="18"/>
        <v>605224</v>
      </c>
    </row>
    <row r="431" spans="1:7" x14ac:dyDescent="0.3">
      <c r="A431" s="25">
        <v>44880</v>
      </c>
      <c r="B431" t="s">
        <v>2509</v>
      </c>
      <c r="C431" t="s">
        <v>2584</v>
      </c>
      <c r="D431" s="35">
        <v>360618</v>
      </c>
      <c r="E431" t="e">
        <f t="shared" si="17"/>
        <v>#VALUE!</v>
      </c>
      <c r="F431" s="27">
        <f>SUMIFS(Sheet1!H:H,Sheet1!B:B,C431)</f>
        <v>0</v>
      </c>
      <c r="G431" s="35">
        <f t="shared" si="18"/>
        <v>360618</v>
      </c>
    </row>
    <row r="432" spans="1:7" x14ac:dyDescent="0.3">
      <c r="A432" s="25">
        <v>44880</v>
      </c>
      <c r="B432" t="s">
        <v>2588</v>
      </c>
      <c r="C432" t="s">
        <v>2586</v>
      </c>
      <c r="D432" s="35">
        <v>-753866</v>
      </c>
      <c r="E432">
        <f t="shared" si="17"/>
        <v>21726</v>
      </c>
      <c r="F432" s="27">
        <f>SUMIFS(Sheet1!H:H,Sheet1!B:B,C432)</f>
        <v>0</v>
      </c>
      <c r="G432" s="35">
        <f t="shared" si="18"/>
        <v>-753866</v>
      </c>
    </row>
    <row r="433" spans="1:7" x14ac:dyDescent="0.3">
      <c r="A433" s="25">
        <v>44880</v>
      </c>
      <c r="B433" t="s">
        <v>2588</v>
      </c>
      <c r="C433" t="s">
        <v>2592</v>
      </c>
      <c r="D433" s="35">
        <v>-1953415</v>
      </c>
      <c r="E433">
        <f t="shared" si="17"/>
        <v>22103</v>
      </c>
      <c r="F433" s="27">
        <f>SUMIFS(Sheet1!H:H,Sheet1!B:B,C433)</f>
        <v>0</v>
      </c>
      <c r="G433" s="35">
        <f t="shared" si="18"/>
        <v>-1953415</v>
      </c>
    </row>
    <row r="434" spans="1:7" x14ac:dyDescent="0.3">
      <c r="A434" s="25">
        <v>44880</v>
      </c>
      <c r="B434" t="s">
        <v>2588</v>
      </c>
      <c r="C434" t="s">
        <v>2589</v>
      </c>
      <c r="D434" s="35">
        <v>-1120176</v>
      </c>
      <c r="E434">
        <f t="shared" si="17"/>
        <v>22715</v>
      </c>
      <c r="F434" s="27">
        <f>SUMIFS(Sheet1!H:H,Sheet1!B:B,C434)</f>
        <v>0</v>
      </c>
      <c r="G434" s="35">
        <f t="shared" si="18"/>
        <v>-1120176</v>
      </c>
    </row>
    <row r="435" spans="1:7" x14ac:dyDescent="0.3">
      <c r="A435" s="25">
        <v>44880</v>
      </c>
      <c r="B435" t="s">
        <v>2588</v>
      </c>
      <c r="C435" t="s">
        <v>2644</v>
      </c>
      <c r="D435" s="35">
        <v>-2428278</v>
      </c>
      <c r="E435">
        <f t="shared" si="17"/>
        <v>23052</v>
      </c>
      <c r="F435" s="27">
        <f>SUMIFS(Sheet1!H:H,Sheet1!B:B,C435)</f>
        <v>0</v>
      </c>
      <c r="G435" s="35">
        <f t="shared" si="18"/>
        <v>-2428278</v>
      </c>
    </row>
    <row r="436" spans="1:7" x14ac:dyDescent="0.3">
      <c r="A436" s="25">
        <v>44880</v>
      </c>
      <c r="B436" t="s">
        <v>2588</v>
      </c>
      <c r="C436" t="s">
        <v>1361</v>
      </c>
      <c r="D436" s="35">
        <v>-1631634</v>
      </c>
      <c r="E436">
        <f t="shared" si="17"/>
        <v>23405</v>
      </c>
      <c r="F436" s="27">
        <f>SUMIFS(Sheet1!H:H,Sheet1!B:B,C436)</f>
        <v>1253491</v>
      </c>
      <c r="G436" s="35">
        <f t="shared" si="18"/>
        <v>-378143</v>
      </c>
    </row>
    <row r="437" spans="1:7" x14ac:dyDescent="0.3">
      <c r="A437" s="25">
        <v>44880</v>
      </c>
      <c r="B437" t="s">
        <v>2588</v>
      </c>
      <c r="C437" t="s">
        <v>2650</v>
      </c>
      <c r="D437" s="35">
        <v>-2943594</v>
      </c>
      <c r="E437">
        <f t="shared" si="17"/>
        <v>23466</v>
      </c>
      <c r="F437" s="27">
        <f>SUMIFS(Sheet1!H:H,Sheet1!B:B,C437)</f>
        <v>0</v>
      </c>
      <c r="G437" s="35">
        <f t="shared" si="18"/>
        <v>-2943594</v>
      </c>
    </row>
    <row r="438" spans="1:7" x14ac:dyDescent="0.3">
      <c r="A438" s="25">
        <v>44880</v>
      </c>
      <c r="B438" t="s">
        <v>2588</v>
      </c>
      <c r="C438" t="s">
        <v>2596</v>
      </c>
      <c r="D438" s="35">
        <v>-1476939</v>
      </c>
      <c r="E438">
        <f t="shared" si="17"/>
        <v>23469</v>
      </c>
      <c r="F438" s="27">
        <f>SUMIFS(Sheet1!H:H,Sheet1!B:B,C438)</f>
        <v>0</v>
      </c>
      <c r="G438" s="35">
        <f t="shared" si="18"/>
        <v>-1476939</v>
      </c>
    </row>
    <row r="439" spans="1:7" x14ac:dyDescent="0.3">
      <c r="A439" s="25">
        <v>44880</v>
      </c>
      <c r="B439" t="s">
        <v>2588</v>
      </c>
      <c r="C439" t="s">
        <v>2604</v>
      </c>
      <c r="D439" s="35">
        <v>-1654582</v>
      </c>
      <c r="E439">
        <f t="shared" si="17"/>
        <v>24248</v>
      </c>
      <c r="F439" s="27">
        <f>SUMIFS(Sheet1!H:H,Sheet1!B:B,C439)</f>
        <v>0</v>
      </c>
      <c r="G439" s="35">
        <f t="shared" si="18"/>
        <v>-1654582</v>
      </c>
    </row>
    <row r="440" spans="1:7" x14ac:dyDescent="0.3">
      <c r="A440" s="25">
        <v>44880</v>
      </c>
      <c r="B440" t="s">
        <v>2588</v>
      </c>
      <c r="C440" t="s">
        <v>2608</v>
      </c>
      <c r="D440" s="35">
        <v>-1079482</v>
      </c>
      <c r="E440">
        <f t="shared" si="17"/>
        <v>24249</v>
      </c>
      <c r="F440" s="27">
        <f>SUMIFS(Sheet1!H:H,Sheet1!B:B,C440)</f>
        <v>0</v>
      </c>
      <c r="G440" s="35">
        <f t="shared" si="18"/>
        <v>-1079482</v>
      </c>
    </row>
    <row r="441" spans="1:7" x14ac:dyDescent="0.3">
      <c r="A441" s="25">
        <v>44880</v>
      </c>
      <c r="B441" t="s">
        <v>2588</v>
      </c>
      <c r="C441" t="s">
        <v>2610</v>
      </c>
      <c r="D441" s="35">
        <v>-715522</v>
      </c>
      <c r="E441">
        <f t="shared" si="17"/>
        <v>24358</v>
      </c>
      <c r="F441" s="27">
        <f>SUMIFS(Sheet1!H:H,Sheet1!B:B,C441)</f>
        <v>0</v>
      </c>
      <c r="G441" s="35">
        <f t="shared" si="18"/>
        <v>-715522</v>
      </c>
    </row>
    <row r="442" spans="1:7" x14ac:dyDescent="0.3">
      <c r="A442" s="25">
        <v>44880</v>
      </c>
      <c r="B442" t="s">
        <v>2588</v>
      </c>
      <c r="C442" t="s">
        <v>2618</v>
      </c>
      <c r="D442" s="35">
        <v>-966369</v>
      </c>
      <c r="E442">
        <f t="shared" si="17"/>
        <v>25964</v>
      </c>
      <c r="F442" s="27">
        <f>SUMIFS(Sheet1!H:H,Sheet1!B:B,C442)</f>
        <v>0</v>
      </c>
      <c r="G442" s="35">
        <f t="shared" si="18"/>
        <v>-966369</v>
      </c>
    </row>
    <row r="443" spans="1:7" x14ac:dyDescent="0.3">
      <c r="A443" s="25">
        <v>44880</v>
      </c>
      <c r="B443" t="s">
        <v>2588</v>
      </c>
      <c r="C443" t="s">
        <v>2620</v>
      </c>
      <c r="D443" s="35">
        <v>-816912</v>
      </c>
      <c r="E443">
        <f t="shared" si="17"/>
        <v>26058</v>
      </c>
      <c r="F443" s="27">
        <f>SUMIFS(Sheet1!H:H,Sheet1!B:B,C443)</f>
        <v>0</v>
      </c>
      <c r="G443" s="35">
        <f t="shared" si="18"/>
        <v>-816912</v>
      </c>
    </row>
    <row r="444" spans="1:7" x14ac:dyDescent="0.3">
      <c r="A444" s="25">
        <v>44880</v>
      </c>
      <c r="B444" t="s">
        <v>2588</v>
      </c>
      <c r="C444" t="s">
        <v>2646</v>
      </c>
      <c r="D444" s="35">
        <v>-1962815</v>
      </c>
      <c r="E444">
        <f t="shared" si="17"/>
        <v>26155</v>
      </c>
      <c r="F444" s="27">
        <f>SUMIFS(Sheet1!H:H,Sheet1!B:B,C444)</f>
        <v>0</v>
      </c>
      <c r="G444" s="35">
        <f t="shared" si="18"/>
        <v>-1962815</v>
      </c>
    </row>
    <row r="445" spans="1:7" x14ac:dyDescent="0.3">
      <c r="A445" s="25">
        <v>44880</v>
      </c>
      <c r="B445" t="s">
        <v>2588</v>
      </c>
      <c r="C445" t="s">
        <v>2636</v>
      </c>
      <c r="D445" s="35">
        <v>-1239864</v>
      </c>
      <c r="E445">
        <f t="shared" si="17"/>
        <v>26242</v>
      </c>
      <c r="F445" s="27">
        <f>SUMIFS(Sheet1!H:H,Sheet1!B:B,C445)</f>
        <v>0</v>
      </c>
      <c r="G445" s="35">
        <f t="shared" si="18"/>
        <v>-1239864</v>
      </c>
    </row>
    <row r="446" spans="1:7" x14ac:dyDescent="0.3">
      <c r="A446" s="25">
        <v>44880</v>
      </c>
      <c r="B446" t="s">
        <v>2588</v>
      </c>
      <c r="C446" t="s">
        <v>2622</v>
      </c>
      <c r="D446" s="35">
        <v>-1507733</v>
      </c>
      <c r="E446">
        <f t="shared" si="17"/>
        <v>26245</v>
      </c>
      <c r="F446" s="27">
        <f>SUMIFS(Sheet1!H:H,Sheet1!B:B,C446)</f>
        <v>0</v>
      </c>
      <c r="G446" s="35">
        <f t="shared" si="18"/>
        <v>-1507733</v>
      </c>
    </row>
    <row r="447" spans="1:7" x14ac:dyDescent="0.3">
      <c r="A447" s="25">
        <v>44880</v>
      </c>
      <c r="B447" t="s">
        <v>2588</v>
      </c>
      <c r="C447" t="s">
        <v>2632</v>
      </c>
      <c r="D447" s="35">
        <v>-1786054</v>
      </c>
      <c r="E447">
        <f t="shared" si="17"/>
        <v>27273</v>
      </c>
      <c r="F447" s="27">
        <f>SUMIFS(Sheet1!H:H,Sheet1!B:B,C447)</f>
        <v>0</v>
      </c>
      <c r="G447" s="35">
        <f t="shared" si="18"/>
        <v>-1786054</v>
      </c>
    </row>
    <row r="448" spans="1:7" x14ac:dyDescent="0.3">
      <c r="A448" s="25">
        <v>44880</v>
      </c>
      <c r="B448" t="s">
        <v>2588</v>
      </c>
      <c r="C448" t="s">
        <v>2626</v>
      </c>
      <c r="D448" s="35">
        <v>-1079484</v>
      </c>
      <c r="E448">
        <f t="shared" si="17"/>
        <v>27284</v>
      </c>
      <c r="F448" s="27">
        <f>SUMIFS(Sheet1!H:H,Sheet1!B:B,C448)</f>
        <v>0</v>
      </c>
      <c r="G448" s="35">
        <f t="shared" si="18"/>
        <v>-1079484</v>
      </c>
    </row>
    <row r="449" spans="1:7" x14ac:dyDescent="0.3">
      <c r="A449" s="25">
        <v>44880</v>
      </c>
      <c r="B449" t="s">
        <v>2588</v>
      </c>
      <c r="C449" t="s">
        <v>2624</v>
      </c>
      <c r="D449" s="35">
        <v>-783626</v>
      </c>
      <c r="E449">
        <f t="shared" ref="E449:E512" si="19">VALUE(C449)</f>
        <v>27363</v>
      </c>
      <c r="F449" s="27">
        <f>SUMIFS(Sheet1!H:H,Sheet1!B:B,C449)</f>
        <v>0</v>
      </c>
      <c r="G449" s="35">
        <f t="shared" ref="G449:G512" si="20">D449+F449</f>
        <v>-783626</v>
      </c>
    </row>
    <row r="450" spans="1:7" x14ac:dyDescent="0.3">
      <c r="A450" s="25">
        <v>44880</v>
      </c>
      <c r="B450" t="s">
        <v>2588</v>
      </c>
      <c r="C450" t="s">
        <v>2634</v>
      </c>
      <c r="D450" s="35">
        <v>-977427</v>
      </c>
      <c r="E450">
        <f t="shared" si="19"/>
        <v>27422</v>
      </c>
      <c r="F450" s="27">
        <f>SUMIFS(Sheet1!H:H,Sheet1!B:B,C450)</f>
        <v>0</v>
      </c>
      <c r="G450" s="35">
        <f t="shared" si="20"/>
        <v>-977427</v>
      </c>
    </row>
    <row r="451" spans="1:7" x14ac:dyDescent="0.3">
      <c r="A451" s="25">
        <v>44880</v>
      </c>
      <c r="B451" t="s">
        <v>2588</v>
      </c>
      <c r="C451" t="s">
        <v>2628</v>
      </c>
      <c r="D451" s="35">
        <v>-2810274</v>
      </c>
      <c r="E451">
        <f t="shared" si="19"/>
        <v>27447</v>
      </c>
      <c r="F451" s="27">
        <f>SUMIFS(Sheet1!H:H,Sheet1!B:B,C451)</f>
        <v>0</v>
      </c>
      <c r="G451" s="35">
        <f t="shared" si="20"/>
        <v>-2810274</v>
      </c>
    </row>
    <row r="452" spans="1:7" x14ac:dyDescent="0.3">
      <c r="A452" s="25">
        <v>44880</v>
      </c>
      <c r="B452" t="s">
        <v>2588</v>
      </c>
      <c r="C452" t="s">
        <v>2648</v>
      </c>
      <c r="D452" s="35">
        <v>-1436358</v>
      </c>
      <c r="E452">
        <f t="shared" si="19"/>
        <v>27527</v>
      </c>
      <c r="F452" s="27">
        <f>SUMIFS(Sheet1!H:H,Sheet1!B:B,C452)</f>
        <v>0</v>
      </c>
      <c r="G452" s="35">
        <f t="shared" si="20"/>
        <v>-1436358</v>
      </c>
    </row>
    <row r="453" spans="1:7" x14ac:dyDescent="0.3">
      <c r="A453" s="25">
        <v>44880</v>
      </c>
      <c r="B453" t="s">
        <v>2588</v>
      </c>
      <c r="C453" t="s">
        <v>2642</v>
      </c>
      <c r="D453" s="35">
        <v>-860043</v>
      </c>
      <c r="E453">
        <f t="shared" si="19"/>
        <v>28843</v>
      </c>
      <c r="F453" s="27">
        <f>SUMIFS(Sheet1!H:H,Sheet1!B:B,C453)</f>
        <v>0</v>
      </c>
      <c r="G453" s="35">
        <f t="shared" si="20"/>
        <v>-860043</v>
      </c>
    </row>
    <row r="454" spans="1:7" x14ac:dyDescent="0.3">
      <c r="A454" s="25">
        <v>44880</v>
      </c>
      <c r="B454" t="s">
        <v>2588</v>
      </c>
      <c r="C454" t="s">
        <v>2594</v>
      </c>
      <c r="D454" s="35">
        <v>-916818</v>
      </c>
      <c r="E454">
        <f t="shared" si="19"/>
        <v>22386</v>
      </c>
      <c r="F454" s="27">
        <f>SUMIFS(Sheet1!H:H,Sheet1!B:B,C454)</f>
        <v>0</v>
      </c>
      <c r="G454" s="35">
        <f t="shared" si="20"/>
        <v>-916818</v>
      </c>
    </row>
    <row r="455" spans="1:7" x14ac:dyDescent="0.3">
      <c r="A455" s="25">
        <v>44880</v>
      </c>
      <c r="B455" t="s">
        <v>2588</v>
      </c>
      <c r="C455" t="s">
        <v>2600</v>
      </c>
      <c r="D455" s="35">
        <v>-1743650</v>
      </c>
      <c r="E455">
        <f t="shared" si="19"/>
        <v>23082</v>
      </c>
      <c r="F455" s="27">
        <f>SUMIFS(Sheet1!H:H,Sheet1!B:B,C455)</f>
        <v>0</v>
      </c>
      <c r="G455" s="35">
        <f t="shared" si="20"/>
        <v>-1743650</v>
      </c>
    </row>
    <row r="456" spans="1:7" x14ac:dyDescent="0.3">
      <c r="A456" s="25">
        <v>44880</v>
      </c>
      <c r="B456" t="s">
        <v>2588</v>
      </c>
      <c r="C456" t="s">
        <v>2598</v>
      </c>
      <c r="D456" s="35">
        <v>-852007</v>
      </c>
      <c r="E456">
        <f t="shared" si="19"/>
        <v>23419</v>
      </c>
      <c r="F456" s="27">
        <f>SUMIFS(Sheet1!H:H,Sheet1!B:B,C456)</f>
        <v>0</v>
      </c>
      <c r="G456" s="35">
        <f t="shared" si="20"/>
        <v>-852007</v>
      </c>
    </row>
    <row r="457" spans="1:7" x14ac:dyDescent="0.3">
      <c r="A457" s="25">
        <v>44880</v>
      </c>
      <c r="B457" t="s">
        <v>2588</v>
      </c>
      <c r="C457" t="s">
        <v>2602</v>
      </c>
      <c r="D457" s="35">
        <v>-647689</v>
      </c>
      <c r="E457">
        <f t="shared" si="19"/>
        <v>23685</v>
      </c>
      <c r="F457" s="27">
        <f>SUMIFS(Sheet1!H:H,Sheet1!B:B,C457)</f>
        <v>0</v>
      </c>
      <c r="G457" s="35">
        <f t="shared" si="20"/>
        <v>-647689</v>
      </c>
    </row>
    <row r="458" spans="1:7" x14ac:dyDescent="0.3">
      <c r="A458" s="25">
        <v>44880</v>
      </c>
      <c r="B458" t="s">
        <v>2588</v>
      </c>
      <c r="C458" t="s">
        <v>2606</v>
      </c>
      <c r="D458" s="35">
        <v>-2379860</v>
      </c>
      <c r="E458">
        <f t="shared" si="19"/>
        <v>24229</v>
      </c>
      <c r="F458" s="27">
        <f>SUMIFS(Sheet1!H:H,Sheet1!B:B,C458)</f>
        <v>0</v>
      </c>
      <c r="G458" s="35">
        <f t="shared" si="20"/>
        <v>-2379860</v>
      </c>
    </row>
    <row r="459" spans="1:7" x14ac:dyDescent="0.3">
      <c r="A459" s="25">
        <v>44880</v>
      </c>
      <c r="B459" t="s">
        <v>2588</v>
      </c>
      <c r="C459" t="s">
        <v>2614</v>
      </c>
      <c r="D459" s="35">
        <v>-1410696</v>
      </c>
      <c r="E459">
        <f t="shared" si="19"/>
        <v>24357</v>
      </c>
      <c r="F459" s="27">
        <f>SUMIFS(Sheet1!H:H,Sheet1!B:B,C459)</f>
        <v>0</v>
      </c>
      <c r="G459" s="35">
        <f t="shared" si="20"/>
        <v>-1410696</v>
      </c>
    </row>
    <row r="460" spans="1:7" x14ac:dyDescent="0.3">
      <c r="A460" s="25">
        <v>44880</v>
      </c>
      <c r="B460" t="s">
        <v>2588</v>
      </c>
      <c r="C460" t="s">
        <v>2612</v>
      </c>
      <c r="D460" s="35">
        <v>-1195331</v>
      </c>
      <c r="E460">
        <f t="shared" si="19"/>
        <v>24359</v>
      </c>
      <c r="F460" s="27">
        <f>SUMIFS(Sheet1!H:H,Sheet1!B:B,C460)</f>
        <v>0</v>
      </c>
      <c r="G460" s="35">
        <f t="shared" si="20"/>
        <v>-1195331</v>
      </c>
    </row>
    <row r="461" spans="1:7" x14ac:dyDescent="0.3">
      <c r="A461" s="25">
        <v>44880</v>
      </c>
      <c r="B461" t="s">
        <v>2588</v>
      </c>
      <c r="C461" t="s">
        <v>2616</v>
      </c>
      <c r="D461" s="35">
        <v>-1120176</v>
      </c>
      <c r="E461">
        <f t="shared" si="19"/>
        <v>26064</v>
      </c>
      <c r="F461" s="27">
        <f>SUMIFS(Sheet1!H:H,Sheet1!B:B,C461)</f>
        <v>0</v>
      </c>
      <c r="G461" s="35">
        <f t="shared" si="20"/>
        <v>-1120176</v>
      </c>
    </row>
    <row r="462" spans="1:7" x14ac:dyDescent="0.3">
      <c r="A462" s="25">
        <v>44880</v>
      </c>
      <c r="B462" t="s">
        <v>2588</v>
      </c>
      <c r="C462" t="s">
        <v>2630</v>
      </c>
      <c r="D462" s="35">
        <v>-1302744</v>
      </c>
      <c r="E462">
        <f t="shared" si="19"/>
        <v>26348</v>
      </c>
      <c r="F462" s="27">
        <f>SUMIFS(Sheet1!H:H,Sheet1!B:B,C462)</f>
        <v>0</v>
      </c>
      <c r="G462" s="35">
        <f t="shared" si="20"/>
        <v>-1302744</v>
      </c>
    </row>
    <row r="463" spans="1:7" x14ac:dyDescent="0.3">
      <c r="A463" s="25">
        <v>44880</v>
      </c>
      <c r="B463" t="s">
        <v>2588</v>
      </c>
      <c r="C463" t="s">
        <v>2638</v>
      </c>
      <c r="D463" s="35">
        <v>-539742</v>
      </c>
      <c r="E463">
        <f t="shared" si="19"/>
        <v>27421</v>
      </c>
      <c r="F463" s="27">
        <f>SUMIFS(Sheet1!H:H,Sheet1!B:B,C463)</f>
        <v>0</v>
      </c>
      <c r="G463" s="35">
        <f t="shared" si="20"/>
        <v>-539742</v>
      </c>
    </row>
    <row r="464" spans="1:7" x14ac:dyDescent="0.3">
      <c r="A464" s="25">
        <v>44880</v>
      </c>
      <c r="B464" t="s">
        <v>2588</v>
      </c>
      <c r="C464" t="s">
        <v>2640</v>
      </c>
      <c r="D464" s="35">
        <v>-1648171</v>
      </c>
      <c r="E464">
        <f t="shared" si="19"/>
        <v>27423</v>
      </c>
      <c r="F464" s="27">
        <f>SUMIFS(Sheet1!H:H,Sheet1!B:B,C464)</f>
        <v>0</v>
      </c>
      <c r="G464" s="35">
        <f t="shared" si="20"/>
        <v>-1648171</v>
      </c>
    </row>
    <row r="465" spans="1:7" x14ac:dyDescent="0.3">
      <c r="A465" s="25">
        <v>44880</v>
      </c>
      <c r="B465" t="s">
        <v>2588</v>
      </c>
      <c r="C465" t="s">
        <v>2664</v>
      </c>
      <c r="D465" s="35">
        <v>428250</v>
      </c>
      <c r="E465" t="e">
        <f t="shared" si="19"/>
        <v>#VALUE!</v>
      </c>
      <c r="F465" s="27">
        <f>SUMIFS(Sheet1!H:H,Sheet1!B:B,C465)</f>
        <v>0</v>
      </c>
      <c r="G465" s="35">
        <f t="shared" si="20"/>
        <v>428250</v>
      </c>
    </row>
    <row r="466" spans="1:7" x14ac:dyDescent="0.3">
      <c r="A466" s="25">
        <v>44880</v>
      </c>
      <c r="B466" t="s">
        <v>2588</v>
      </c>
      <c r="C466" t="s">
        <v>2660</v>
      </c>
      <c r="D466" s="35">
        <v>362461</v>
      </c>
      <c r="E466" t="e">
        <f t="shared" si="19"/>
        <v>#VALUE!</v>
      </c>
      <c r="F466" s="27">
        <f>SUMIFS(Sheet1!H:H,Sheet1!B:B,C466)</f>
        <v>0</v>
      </c>
      <c r="G466" s="35">
        <f t="shared" si="20"/>
        <v>362461</v>
      </c>
    </row>
    <row r="467" spans="1:7" x14ac:dyDescent="0.3">
      <c r="A467" s="25">
        <v>44880</v>
      </c>
      <c r="B467" t="s">
        <v>2588</v>
      </c>
      <c r="C467" t="s">
        <v>2662</v>
      </c>
      <c r="D467" s="35">
        <v>313451</v>
      </c>
      <c r="E467" t="e">
        <f t="shared" si="19"/>
        <v>#VALUE!</v>
      </c>
      <c r="F467" s="27">
        <f>SUMIFS(Sheet1!H:H,Sheet1!B:B,C467)</f>
        <v>0</v>
      </c>
      <c r="G467" s="35">
        <f t="shared" si="20"/>
        <v>313451</v>
      </c>
    </row>
    <row r="468" spans="1:7" x14ac:dyDescent="0.3">
      <c r="A468" s="25">
        <v>44880</v>
      </c>
      <c r="B468" t="s">
        <v>2588</v>
      </c>
      <c r="C468" t="s">
        <v>2656</v>
      </c>
      <c r="D468" s="35">
        <v>928478</v>
      </c>
      <c r="E468" t="e">
        <f t="shared" si="19"/>
        <v>#VALUE!</v>
      </c>
      <c r="F468" s="27">
        <f>SUMIFS(Sheet1!H:H,Sheet1!B:B,C468)</f>
        <v>0</v>
      </c>
      <c r="G468" s="35">
        <f t="shared" si="20"/>
        <v>928478</v>
      </c>
    </row>
    <row r="469" spans="1:7" x14ac:dyDescent="0.3">
      <c r="A469" s="25">
        <v>44880</v>
      </c>
      <c r="B469" t="s">
        <v>2588</v>
      </c>
      <c r="C469" t="s">
        <v>2652</v>
      </c>
      <c r="D469" s="35">
        <v>1145308</v>
      </c>
      <c r="E469" t="e">
        <f t="shared" si="19"/>
        <v>#VALUE!</v>
      </c>
      <c r="F469" s="27">
        <f>SUMIFS(Sheet1!H:H,Sheet1!B:B,C469)</f>
        <v>0</v>
      </c>
      <c r="G469" s="35">
        <f t="shared" si="20"/>
        <v>1145308</v>
      </c>
    </row>
    <row r="470" spans="1:7" x14ac:dyDescent="0.3">
      <c r="A470" s="25">
        <v>44880</v>
      </c>
      <c r="B470" t="s">
        <v>2588</v>
      </c>
      <c r="C470" t="s">
        <v>2654</v>
      </c>
      <c r="D470" s="35">
        <v>108078</v>
      </c>
      <c r="E470" t="e">
        <f t="shared" si="19"/>
        <v>#VALUE!</v>
      </c>
      <c r="F470" s="27">
        <f>SUMIFS(Sheet1!H:H,Sheet1!B:B,C470)</f>
        <v>0</v>
      </c>
      <c r="G470" s="35">
        <f t="shared" si="20"/>
        <v>108078</v>
      </c>
    </row>
    <row r="471" spans="1:7" x14ac:dyDescent="0.3">
      <c r="A471" s="25">
        <v>44880</v>
      </c>
      <c r="B471" t="s">
        <v>2588</v>
      </c>
      <c r="C471" t="s">
        <v>2658</v>
      </c>
      <c r="D471" s="35">
        <v>1481725</v>
      </c>
      <c r="E471" t="e">
        <f t="shared" si="19"/>
        <v>#VALUE!</v>
      </c>
      <c r="F471" s="27">
        <f>SUMIFS(Sheet1!H:H,Sheet1!B:B,C471)</f>
        <v>0</v>
      </c>
      <c r="G471" s="35">
        <f t="shared" si="20"/>
        <v>1481725</v>
      </c>
    </row>
    <row r="472" spans="1:7" x14ac:dyDescent="0.3">
      <c r="A472" s="25">
        <v>44880</v>
      </c>
      <c r="B472" t="s">
        <v>2668</v>
      </c>
      <c r="C472" t="s">
        <v>2677</v>
      </c>
      <c r="D472" s="35">
        <v>-680720</v>
      </c>
      <c r="E472">
        <f t="shared" si="19"/>
        <v>28973</v>
      </c>
      <c r="F472" s="27">
        <f>SUMIFS(Sheet1!H:H,Sheet1!B:B,C472)</f>
        <v>0</v>
      </c>
      <c r="G472" s="35">
        <f t="shared" si="20"/>
        <v>-680720</v>
      </c>
    </row>
    <row r="473" spans="1:7" x14ac:dyDescent="0.3">
      <c r="A473" s="25">
        <v>44880</v>
      </c>
      <c r="B473" t="s">
        <v>2668</v>
      </c>
      <c r="C473" t="s">
        <v>2666</v>
      </c>
      <c r="D473" s="35">
        <v>-593450</v>
      </c>
      <c r="E473">
        <f t="shared" si="19"/>
        <v>29266</v>
      </c>
      <c r="F473" s="27">
        <f>SUMIFS(Sheet1!H:H,Sheet1!B:B,C473)</f>
        <v>0</v>
      </c>
      <c r="G473" s="35">
        <f t="shared" si="20"/>
        <v>-593450</v>
      </c>
    </row>
    <row r="474" spans="1:7" x14ac:dyDescent="0.3">
      <c r="A474" s="25">
        <v>44880</v>
      </c>
      <c r="B474" t="s">
        <v>2668</v>
      </c>
      <c r="C474" t="s">
        <v>2671</v>
      </c>
      <c r="D474" s="35">
        <v>-2055240</v>
      </c>
      <c r="E474">
        <f t="shared" si="19"/>
        <v>29269</v>
      </c>
      <c r="F474" s="27">
        <f>SUMIFS(Sheet1!H:H,Sheet1!B:B,C474)</f>
        <v>0</v>
      </c>
      <c r="G474" s="35">
        <f t="shared" si="20"/>
        <v>-2055240</v>
      </c>
    </row>
    <row r="475" spans="1:7" x14ac:dyDescent="0.3">
      <c r="A475" s="25">
        <v>44880</v>
      </c>
      <c r="B475" t="s">
        <v>2668</v>
      </c>
      <c r="C475" t="s">
        <v>2673</v>
      </c>
      <c r="D475" s="35">
        <v>-1507733</v>
      </c>
      <c r="E475">
        <f t="shared" si="19"/>
        <v>29369</v>
      </c>
      <c r="F475" s="27">
        <f>SUMIFS(Sheet1!H:H,Sheet1!B:B,C475)</f>
        <v>0</v>
      </c>
      <c r="G475" s="35">
        <f t="shared" si="20"/>
        <v>-1507733</v>
      </c>
    </row>
    <row r="476" spans="1:7" x14ac:dyDescent="0.3">
      <c r="A476" s="25">
        <v>44880</v>
      </c>
      <c r="B476" t="s">
        <v>2668</v>
      </c>
      <c r="C476" t="s">
        <v>2675</v>
      </c>
      <c r="D476" s="35">
        <v>-860043</v>
      </c>
      <c r="E476">
        <f t="shared" si="19"/>
        <v>29468</v>
      </c>
      <c r="F476" s="27">
        <f>SUMIFS(Sheet1!H:H,Sheet1!B:B,C476)</f>
        <v>0</v>
      </c>
      <c r="G476" s="35">
        <f t="shared" si="20"/>
        <v>-860043</v>
      </c>
    </row>
    <row r="477" spans="1:7" x14ac:dyDescent="0.3">
      <c r="A477" s="25">
        <v>44880</v>
      </c>
      <c r="B477" t="s">
        <v>2668</v>
      </c>
      <c r="C477" t="s">
        <v>2738</v>
      </c>
      <c r="D477" s="35">
        <v>-1880556</v>
      </c>
      <c r="E477">
        <f t="shared" si="19"/>
        <v>29473</v>
      </c>
      <c r="F477" s="27">
        <f>SUMIFS(Sheet1!H:H,Sheet1!B:B,C477)</f>
        <v>0</v>
      </c>
      <c r="G477" s="35">
        <f t="shared" si="20"/>
        <v>-1880556</v>
      </c>
    </row>
    <row r="478" spans="1:7" x14ac:dyDescent="0.3">
      <c r="A478" s="25">
        <v>44880</v>
      </c>
      <c r="B478" t="s">
        <v>2668</v>
      </c>
      <c r="C478" t="s">
        <v>2683</v>
      </c>
      <c r="D478" s="35">
        <v>-1715294</v>
      </c>
      <c r="E478">
        <f t="shared" si="19"/>
        <v>29494</v>
      </c>
      <c r="F478" s="27">
        <f>SUMIFS(Sheet1!H:H,Sheet1!B:B,C478)</f>
        <v>0</v>
      </c>
      <c r="G478" s="35">
        <f t="shared" si="20"/>
        <v>-1715294</v>
      </c>
    </row>
    <row r="479" spans="1:7" x14ac:dyDescent="0.3">
      <c r="A479" s="25">
        <v>44880</v>
      </c>
      <c r="B479" t="s">
        <v>2668</v>
      </c>
      <c r="C479" t="s">
        <v>2693</v>
      </c>
      <c r="D479" s="35">
        <v>-830632</v>
      </c>
      <c r="E479">
        <f t="shared" si="19"/>
        <v>29628</v>
      </c>
      <c r="F479" s="27">
        <f>SUMIFS(Sheet1!H:H,Sheet1!B:B,C479)</f>
        <v>0</v>
      </c>
      <c r="G479" s="35">
        <f t="shared" si="20"/>
        <v>-830632</v>
      </c>
    </row>
    <row r="480" spans="1:7" x14ac:dyDescent="0.3">
      <c r="A480" s="25">
        <v>44880</v>
      </c>
      <c r="B480" t="s">
        <v>2668</v>
      </c>
      <c r="C480" t="s">
        <v>2681</v>
      </c>
      <c r="D480" s="35">
        <v>-1257420</v>
      </c>
      <c r="E480">
        <f t="shared" si="19"/>
        <v>29651</v>
      </c>
      <c r="F480" s="27">
        <f>SUMIFS(Sheet1!H:H,Sheet1!B:B,C480)</f>
        <v>0</v>
      </c>
      <c r="G480" s="35">
        <f t="shared" si="20"/>
        <v>-1257420</v>
      </c>
    </row>
    <row r="481" spans="1:7" x14ac:dyDescent="0.3">
      <c r="A481" s="25">
        <v>44880</v>
      </c>
      <c r="B481" t="s">
        <v>2668</v>
      </c>
      <c r="C481" t="s">
        <v>2702</v>
      </c>
      <c r="D481" s="35">
        <v>-1349675</v>
      </c>
      <c r="E481">
        <f t="shared" si="19"/>
        <v>29696</v>
      </c>
      <c r="F481" s="27">
        <f>SUMIFS(Sheet1!H:H,Sheet1!B:B,C481)</f>
        <v>0</v>
      </c>
      <c r="G481" s="35">
        <f t="shared" si="20"/>
        <v>-1349675</v>
      </c>
    </row>
    <row r="482" spans="1:7" x14ac:dyDescent="0.3">
      <c r="A482" s="25">
        <v>44880</v>
      </c>
      <c r="B482" t="s">
        <v>2668</v>
      </c>
      <c r="C482" t="s">
        <v>2691</v>
      </c>
      <c r="D482" s="35">
        <v>-1253491</v>
      </c>
      <c r="E482">
        <f t="shared" si="19"/>
        <v>29724</v>
      </c>
      <c r="F482" s="27">
        <f>SUMIFS(Sheet1!H:H,Sheet1!B:B,C482)</f>
        <v>0</v>
      </c>
      <c r="G482" s="35">
        <f t="shared" si="20"/>
        <v>-1253491</v>
      </c>
    </row>
    <row r="483" spans="1:7" x14ac:dyDescent="0.3">
      <c r="A483" s="25">
        <v>44880</v>
      </c>
      <c r="B483" t="s">
        <v>2668</v>
      </c>
      <c r="C483" t="s">
        <v>2708</v>
      </c>
      <c r="D483" s="35">
        <v>-1387080</v>
      </c>
      <c r="E483">
        <f t="shared" si="19"/>
        <v>29769</v>
      </c>
      <c r="F483" s="27">
        <f>SUMIFS(Sheet1!H:H,Sheet1!B:B,C483)</f>
        <v>0</v>
      </c>
      <c r="G483" s="35">
        <f t="shared" si="20"/>
        <v>-1387080</v>
      </c>
    </row>
    <row r="484" spans="1:7" x14ac:dyDescent="0.3">
      <c r="A484" s="25">
        <v>44880</v>
      </c>
      <c r="B484" t="s">
        <v>2668</v>
      </c>
      <c r="C484" t="s">
        <v>294</v>
      </c>
      <c r="D484" s="35">
        <v>-753867</v>
      </c>
      <c r="E484">
        <f t="shared" si="19"/>
        <v>31518</v>
      </c>
      <c r="F484" s="27">
        <f>SUMIFS(Sheet1!H:H,Sheet1!B:B,C484)</f>
        <v>1099472</v>
      </c>
      <c r="G484" s="35">
        <f t="shared" si="20"/>
        <v>345605</v>
      </c>
    </row>
    <row r="485" spans="1:7" x14ac:dyDescent="0.3">
      <c r="A485" s="25">
        <v>44880</v>
      </c>
      <c r="B485" t="s">
        <v>2668</v>
      </c>
      <c r="C485" t="s">
        <v>2734</v>
      </c>
      <c r="D485" s="35">
        <v>-2429227</v>
      </c>
      <c r="E485">
        <f t="shared" si="19"/>
        <v>31621</v>
      </c>
      <c r="F485" s="27">
        <f>SUMIFS(Sheet1!H:H,Sheet1!B:B,C485)</f>
        <v>0</v>
      </c>
      <c r="G485" s="35">
        <f t="shared" si="20"/>
        <v>-2429227</v>
      </c>
    </row>
    <row r="486" spans="1:7" x14ac:dyDescent="0.3">
      <c r="A486" s="25">
        <v>44880</v>
      </c>
      <c r="B486" t="s">
        <v>2668</v>
      </c>
      <c r="C486" t="s">
        <v>2700</v>
      </c>
      <c r="D486" s="35">
        <v>-2090695</v>
      </c>
      <c r="E486">
        <f t="shared" si="19"/>
        <v>31652</v>
      </c>
      <c r="F486" s="27">
        <f>SUMIFS(Sheet1!H:H,Sheet1!B:B,C486)</f>
        <v>0</v>
      </c>
      <c r="G486" s="35">
        <f t="shared" si="20"/>
        <v>-2090695</v>
      </c>
    </row>
    <row r="487" spans="1:7" x14ac:dyDescent="0.3">
      <c r="A487" s="25">
        <v>44880</v>
      </c>
      <c r="B487" t="s">
        <v>2668</v>
      </c>
      <c r="C487" t="s">
        <v>2712</v>
      </c>
      <c r="D487" s="35">
        <v>-1939325</v>
      </c>
      <c r="E487">
        <f t="shared" si="19"/>
        <v>34208</v>
      </c>
      <c r="F487" s="27">
        <f>SUMIFS(Sheet1!H:H,Sheet1!B:B,C487)</f>
        <v>0</v>
      </c>
      <c r="G487" s="35">
        <f t="shared" si="20"/>
        <v>-1939325</v>
      </c>
    </row>
    <row r="488" spans="1:7" x14ac:dyDescent="0.3">
      <c r="A488" s="25">
        <v>44880</v>
      </c>
      <c r="B488" t="s">
        <v>2668</v>
      </c>
      <c r="C488" t="s">
        <v>2722</v>
      </c>
      <c r="D488" s="35">
        <v>-2238461</v>
      </c>
      <c r="E488">
        <f t="shared" si="19"/>
        <v>34209</v>
      </c>
      <c r="F488" s="27">
        <f>SUMIFS(Sheet1!H:H,Sheet1!B:B,C488)</f>
        <v>0</v>
      </c>
      <c r="G488" s="35">
        <f t="shared" si="20"/>
        <v>-2238461</v>
      </c>
    </row>
    <row r="489" spans="1:7" x14ac:dyDescent="0.3">
      <c r="A489" s="25">
        <v>44880</v>
      </c>
      <c r="B489" t="s">
        <v>2668</v>
      </c>
      <c r="C489" t="s">
        <v>2689</v>
      </c>
      <c r="D489" s="35">
        <v>-1793233</v>
      </c>
      <c r="E489">
        <f t="shared" si="19"/>
        <v>34212</v>
      </c>
      <c r="F489" s="27">
        <f>SUMIFS(Sheet1!H:H,Sheet1!B:B,C489)</f>
        <v>0</v>
      </c>
      <c r="G489" s="35">
        <f t="shared" si="20"/>
        <v>-1793233</v>
      </c>
    </row>
    <row r="490" spans="1:7" x14ac:dyDescent="0.3">
      <c r="A490" s="25">
        <v>44880</v>
      </c>
      <c r="B490" t="s">
        <v>2668</v>
      </c>
      <c r="C490" t="s">
        <v>2704</v>
      </c>
      <c r="D490" s="35">
        <v>-1152705</v>
      </c>
      <c r="E490">
        <f t="shared" si="19"/>
        <v>34258</v>
      </c>
      <c r="F490" s="27">
        <f>SUMIFS(Sheet1!H:H,Sheet1!B:B,C490)</f>
        <v>0</v>
      </c>
      <c r="G490" s="35">
        <f t="shared" si="20"/>
        <v>-1152705</v>
      </c>
    </row>
    <row r="491" spans="1:7" x14ac:dyDescent="0.3">
      <c r="A491" s="25">
        <v>44880</v>
      </c>
      <c r="B491" t="s">
        <v>2668</v>
      </c>
      <c r="C491" t="s">
        <v>2716</v>
      </c>
      <c r="D491" s="35">
        <v>-701856</v>
      </c>
      <c r="E491">
        <f t="shared" si="19"/>
        <v>34310</v>
      </c>
      <c r="F491" s="27">
        <f>SUMIFS(Sheet1!H:H,Sheet1!B:B,C491)</f>
        <v>0</v>
      </c>
      <c r="G491" s="35">
        <f t="shared" si="20"/>
        <v>-701856</v>
      </c>
    </row>
    <row r="492" spans="1:7" x14ac:dyDescent="0.3">
      <c r="A492" s="25">
        <v>44880</v>
      </c>
      <c r="B492" t="s">
        <v>2668</v>
      </c>
      <c r="C492" t="s">
        <v>2740</v>
      </c>
      <c r="D492" s="35">
        <v>-1314508</v>
      </c>
      <c r="E492">
        <f t="shared" si="19"/>
        <v>34869</v>
      </c>
      <c r="F492" s="27">
        <f>SUMIFS(Sheet1!H:H,Sheet1!B:B,C492)</f>
        <v>0</v>
      </c>
      <c r="G492" s="35">
        <f t="shared" si="20"/>
        <v>-1314508</v>
      </c>
    </row>
    <row r="493" spans="1:7" x14ac:dyDescent="0.3">
      <c r="A493" s="25">
        <v>44880</v>
      </c>
      <c r="B493" t="s">
        <v>2668</v>
      </c>
      <c r="C493" t="s">
        <v>2720</v>
      </c>
      <c r="D493" s="35">
        <v>-1525364</v>
      </c>
      <c r="E493">
        <f t="shared" si="19"/>
        <v>35339</v>
      </c>
      <c r="F493" s="27">
        <f>SUMIFS(Sheet1!H:H,Sheet1!B:B,C493)</f>
        <v>0</v>
      </c>
      <c r="G493" s="35">
        <f t="shared" si="20"/>
        <v>-1525364</v>
      </c>
    </row>
    <row r="494" spans="1:7" x14ac:dyDescent="0.3">
      <c r="A494" s="25">
        <v>44880</v>
      </c>
      <c r="B494" t="s">
        <v>2668</v>
      </c>
      <c r="C494" t="s">
        <v>2736</v>
      </c>
      <c r="D494" s="35">
        <v>-2082595</v>
      </c>
      <c r="E494">
        <f t="shared" si="19"/>
        <v>35399</v>
      </c>
      <c r="F494" s="27">
        <f>SUMIFS(Sheet1!H:H,Sheet1!B:B,C494)</f>
        <v>0</v>
      </c>
      <c r="G494" s="35">
        <f t="shared" si="20"/>
        <v>-2082595</v>
      </c>
    </row>
    <row r="495" spans="1:7" x14ac:dyDescent="0.3">
      <c r="A495" s="25">
        <v>44880</v>
      </c>
      <c r="B495" t="s">
        <v>2668</v>
      </c>
      <c r="C495" t="s">
        <v>2728</v>
      </c>
      <c r="D495" s="35">
        <v>-1166807</v>
      </c>
      <c r="E495">
        <f t="shared" si="19"/>
        <v>36331</v>
      </c>
      <c r="F495" s="27">
        <f>SUMIFS(Sheet1!H:H,Sheet1!B:B,C495)</f>
        <v>0</v>
      </c>
      <c r="G495" s="35">
        <f t="shared" si="20"/>
        <v>-1166807</v>
      </c>
    </row>
    <row r="496" spans="1:7" x14ac:dyDescent="0.3">
      <c r="A496" s="25">
        <v>44880</v>
      </c>
      <c r="B496" t="s">
        <v>2668</v>
      </c>
      <c r="C496" t="s">
        <v>2724</v>
      </c>
      <c r="D496" s="35">
        <v>-2167588</v>
      </c>
      <c r="E496">
        <f t="shared" si="19"/>
        <v>36347</v>
      </c>
      <c r="F496" s="27">
        <f>SUMIFS(Sheet1!H:H,Sheet1!B:B,C496)</f>
        <v>0</v>
      </c>
      <c r="G496" s="35">
        <f t="shared" si="20"/>
        <v>-2167588</v>
      </c>
    </row>
    <row r="497" spans="1:7" x14ac:dyDescent="0.3">
      <c r="A497" s="25">
        <v>44880</v>
      </c>
      <c r="B497" t="s">
        <v>2668</v>
      </c>
      <c r="C497" t="s">
        <v>2714</v>
      </c>
      <c r="D497" s="35">
        <v>-539741</v>
      </c>
      <c r="E497">
        <f t="shared" si="19"/>
        <v>24301</v>
      </c>
      <c r="F497" s="27">
        <f>SUMIFS(Sheet1!H:H,Sheet1!B:B,C497)</f>
        <v>0</v>
      </c>
      <c r="G497" s="35">
        <f t="shared" si="20"/>
        <v>-539741</v>
      </c>
    </row>
    <row r="498" spans="1:7" x14ac:dyDescent="0.3">
      <c r="A498" s="25">
        <v>44880</v>
      </c>
      <c r="B498" t="s">
        <v>2668</v>
      </c>
      <c r="C498" t="s">
        <v>2669</v>
      </c>
      <c r="D498" s="35">
        <v>-783626</v>
      </c>
      <c r="E498">
        <f t="shared" si="19"/>
        <v>29268</v>
      </c>
      <c r="F498" s="27">
        <f>SUMIFS(Sheet1!H:H,Sheet1!B:B,C498)</f>
        <v>0</v>
      </c>
      <c r="G498" s="35">
        <f t="shared" si="20"/>
        <v>-783626</v>
      </c>
    </row>
    <row r="499" spans="1:7" x14ac:dyDescent="0.3">
      <c r="A499" s="25">
        <v>44880</v>
      </c>
      <c r="B499" t="s">
        <v>2668</v>
      </c>
      <c r="C499" t="s">
        <v>2695</v>
      </c>
      <c r="D499" s="35">
        <v>-1071168</v>
      </c>
      <c r="E499">
        <f t="shared" si="19"/>
        <v>29382</v>
      </c>
      <c r="F499" s="27">
        <f>SUMIFS(Sheet1!H:H,Sheet1!B:B,C499)</f>
        <v>0</v>
      </c>
      <c r="G499" s="35">
        <f t="shared" si="20"/>
        <v>-1071168</v>
      </c>
    </row>
    <row r="500" spans="1:7" x14ac:dyDescent="0.3">
      <c r="A500" s="25">
        <v>44880</v>
      </c>
      <c r="B500" t="s">
        <v>2668</v>
      </c>
      <c r="C500" t="s">
        <v>2679</v>
      </c>
      <c r="D500" s="35">
        <v>-1643305</v>
      </c>
      <c r="E500">
        <f t="shared" si="19"/>
        <v>29467</v>
      </c>
      <c r="F500" s="27">
        <f>SUMIFS(Sheet1!H:H,Sheet1!B:B,C500)</f>
        <v>0</v>
      </c>
      <c r="G500" s="35">
        <f t="shared" si="20"/>
        <v>-1643305</v>
      </c>
    </row>
    <row r="501" spans="1:7" x14ac:dyDescent="0.3">
      <c r="A501" s="25">
        <v>44880</v>
      </c>
      <c r="B501" t="s">
        <v>2668</v>
      </c>
      <c r="C501" t="s">
        <v>2685</v>
      </c>
      <c r="D501" s="35">
        <v>-885689</v>
      </c>
      <c r="E501">
        <f t="shared" si="19"/>
        <v>29512</v>
      </c>
      <c r="F501" s="27">
        <f>SUMIFS(Sheet1!H:H,Sheet1!B:B,C501)</f>
        <v>0</v>
      </c>
      <c r="G501" s="35">
        <f t="shared" si="20"/>
        <v>-885689</v>
      </c>
    </row>
    <row r="502" spans="1:7" x14ac:dyDescent="0.3">
      <c r="A502" s="25">
        <v>44880</v>
      </c>
      <c r="B502" t="s">
        <v>2668</v>
      </c>
      <c r="C502" t="s">
        <v>2710</v>
      </c>
      <c r="D502" s="35">
        <v>-1436358</v>
      </c>
      <c r="E502">
        <f t="shared" si="19"/>
        <v>29710</v>
      </c>
      <c r="F502" s="27">
        <f>SUMIFS(Sheet1!H:H,Sheet1!B:B,C502)</f>
        <v>0</v>
      </c>
      <c r="G502" s="35">
        <f t="shared" si="20"/>
        <v>-1436358</v>
      </c>
    </row>
    <row r="503" spans="1:7" x14ac:dyDescent="0.3">
      <c r="A503" s="25">
        <v>44880</v>
      </c>
      <c r="B503" t="s">
        <v>2668</v>
      </c>
      <c r="C503" t="s">
        <v>2687</v>
      </c>
      <c r="D503" s="35">
        <v>-2333616</v>
      </c>
      <c r="E503">
        <f t="shared" si="19"/>
        <v>31521</v>
      </c>
      <c r="F503" s="27">
        <f>SUMIFS(Sheet1!H:H,Sheet1!B:B,C503)</f>
        <v>0</v>
      </c>
      <c r="G503" s="35">
        <f t="shared" si="20"/>
        <v>-2333616</v>
      </c>
    </row>
    <row r="504" spans="1:7" x14ac:dyDescent="0.3">
      <c r="A504" s="25">
        <v>44880</v>
      </c>
      <c r="B504" t="s">
        <v>2668</v>
      </c>
      <c r="C504" t="s">
        <v>2697</v>
      </c>
      <c r="D504" s="35">
        <v>-2411503</v>
      </c>
      <c r="E504">
        <f t="shared" si="19"/>
        <v>31691</v>
      </c>
      <c r="F504" s="27">
        <f>SUMIFS(Sheet1!H:H,Sheet1!B:B,C504)</f>
        <v>0</v>
      </c>
      <c r="G504" s="35">
        <f t="shared" si="20"/>
        <v>-2411503</v>
      </c>
    </row>
    <row r="505" spans="1:7" x14ac:dyDescent="0.3">
      <c r="A505" s="25">
        <v>44880</v>
      </c>
      <c r="B505" t="s">
        <v>2668</v>
      </c>
      <c r="C505" t="s">
        <v>2726</v>
      </c>
      <c r="D505" s="35">
        <v>-1820319</v>
      </c>
      <c r="E505">
        <f t="shared" si="19"/>
        <v>34211</v>
      </c>
      <c r="F505" s="27">
        <f>SUMIFS(Sheet1!H:H,Sheet1!B:B,C505)</f>
        <v>0</v>
      </c>
      <c r="G505" s="35">
        <f t="shared" si="20"/>
        <v>-1820319</v>
      </c>
    </row>
    <row r="506" spans="1:7" x14ac:dyDescent="0.3">
      <c r="A506" s="25">
        <v>44880</v>
      </c>
      <c r="B506" t="s">
        <v>2668</v>
      </c>
      <c r="C506" t="s">
        <v>2706</v>
      </c>
      <c r="D506" s="35">
        <v>-1053826</v>
      </c>
      <c r="E506">
        <f t="shared" si="19"/>
        <v>34279</v>
      </c>
      <c r="F506" s="27">
        <f>SUMIFS(Sheet1!H:H,Sheet1!B:B,C506)</f>
        <v>0</v>
      </c>
      <c r="G506" s="35">
        <f t="shared" si="20"/>
        <v>-1053826</v>
      </c>
    </row>
    <row r="507" spans="1:7" x14ac:dyDescent="0.3">
      <c r="A507" s="25">
        <v>44880</v>
      </c>
      <c r="B507" t="s">
        <v>2668</v>
      </c>
      <c r="C507" t="s">
        <v>2718</v>
      </c>
      <c r="D507" s="35">
        <v>-1259205</v>
      </c>
      <c r="E507">
        <f t="shared" si="19"/>
        <v>34983</v>
      </c>
      <c r="F507" s="27">
        <f>SUMIFS(Sheet1!H:H,Sheet1!B:B,C507)</f>
        <v>0</v>
      </c>
      <c r="G507" s="35">
        <f t="shared" si="20"/>
        <v>-1259205</v>
      </c>
    </row>
    <row r="508" spans="1:7" x14ac:dyDescent="0.3">
      <c r="A508" s="25">
        <v>44880</v>
      </c>
      <c r="B508" t="s">
        <v>2668</v>
      </c>
      <c r="C508" t="s">
        <v>2732</v>
      </c>
      <c r="D508" s="35">
        <v>-1395131</v>
      </c>
      <c r="E508">
        <f t="shared" si="19"/>
        <v>36426</v>
      </c>
      <c r="F508" s="27">
        <f>SUMIFS(Sheet1!H:H,Sheet1!B:B,C508)</f>
        <v>0</v>
      </c>
      <c r="G508" s="35">
        <f t="shared" si="20"/>
        <v>-1395131</v>
      </c>
    </row>
    <row r="509" spans="1:7" x14ac:dyDescent="0.3">
      <c r="A509" s="25">
        <v>44880</v>
      </c>
      <c r="B509" t="s">
        <v>2668</v>
      </c>
      <c r="C509" t="s">
        <v>2730</v>
      </c>
      <c r="D509" s="35">
        <v>-2554643</v>
      </c>
      <c r="E509">
        <f t="shared" si="19"/>
        <v>36429</v>
      </c>
      <c r="F509" s="27">
        <f>SUMIFS(Sheet1!H:H,Sheet1!B:B,C509)</f>
        <v>0</v>
      </c>
      <c r="G509" s="35">
        <f t="shared" si="20"/>
        <v>-2554643</v>
      </c>
    </row>
    <row r="510" spans="1:7" x14ac:dyDescent="0.3">
      <c r="A510" s="25">
        <v>44880</v>
      </c>
      <c r="B510" t="s">
        <v>2668</v>
      </c>
      <c r="C510" t="s">
        <v>2744</v>
      </c>
      <c r="D510" s="35">
        <v>317560</v>
      </c>
      <c r="E510" t="e">
        <f t="shared" si="19"/>
        <v>#VALUE!</v>
      </c>
      <c r="F510" s="27">
        <f>SUMIFS(Sheet1!H:H,Sheet1!B:B,C510)</f>
        <v>0</v>
      </c>
      <c r="G510" s="35">
        <f t="shared" si="20"/>
        <v>317560</v>
      </c>
    </row>
    <row r="511" spans="1:7" x14ac:dyDescent="0.3">
      <c r="A511" s="25">
        <v>44880</v>
      </c>
      <c r="B511" t="s">
        <v>2668</v>
      </c>
      <c r="C511" t="s">
        <v>2742</v>
      </c>
      <c r="D511" s="35">
        <v>517311</v>
      </c>
      <c r="E511" t="e">
        <f t="shared" si="19"/>
        <v>#VALUE!</v>
      </c>
      <c r="F511" s="27">
        <f>SUMIFS(Sheet1!H:H,Sheet1!B:B,C511)</f>
        <v>0</v>
      </c>
      <c r="G511" s="35">
        <f t="shared" si="20"/>
        <v>517311</v>
      </c>
    </row>
    <row r="512" spans="1:7" x14ac:dyDescent="0.3">
      <c r="A512" s="25">
        <v>44880</v>
      </c>
      <c r="B512" t="s">
        <v>2748</v>
      </c>
      <c r="C512" t="s">
        <v>2746</v>
      </c>
      <c r="D512" s="35">
        <v>-1075939</v>
      </c>
      <c r="E512">
        <f t="shared" si="19"/>
        <v>37159</v>
      </c>
      <c r="F512" s="27">
        <f>SUMIFS(Sheet1!H:H,Sheet1!B:B,C512)</f>
        <v>0</v>
      </c>
      <c r="G512" s="35">
        <f t="shared" si="20"/>
        <v>-1075939</v>
      </c>
    </row>
    <row r="513" spans="1:7" x14ac:dyDescent="0.3">
      <c r="A513" s="25">
        <v>44880</v>
      </c>
      <c r="B513" t="s">
        <v>2748</v>
      </c>
      <c r="C513" t="s">
        <v>2757</v>
      </c>
      <c r="D513" s="35">
        <v>-1587192</v>
      </c>
      <c r="E513">
        <f t="shared" ref="E513:E576" si="21">VALUE(C513)</f>
        <v>37204</v>
      </c>
      <c r="F513" s="27">
        <f>SUMIFS(Sheet1!H:H,Sheet1!B:B,C513)</f>
        <v>0</v>
      </c>
      <c r="G513" s="35">
        <f t="shared" ref="G513:G576" si="22">D513+F513</f>
        <v>-1587192</v>
      </c>
    </row>
    <row r="514" spans="1:7" x14ac:dyDescent="0.3">
      <c r="A514" s="25">
        <v>44880</v>
      </c>
      <c r="B514" t="s">
        <v>2748</v>
      </c>
      <c r="C514" t="s">
        <v>2809</v>
      </c>
      <c r="D514" s="35">
        <v>-1323368</v>
      </c>
      <c r="E514">
        <f t="shared" si="21"/>
        <v>37283</v>
      </c>
      <c r="F514" s="27">
        <f>SUMIFS(Sheet1!H:H,Sheet1!B:B,C514)</f>
        <v>0</v>
      </c>
      <c r="G514" s="35">
        <f t="shared" si="22"/>
        <v>-1323368</v>
      </c>
    </row>
    <row r="515" spans="1:7" x14ac:dyDescent="0.3">
      <c r="A515" s="25">
        <v>44880</v>
      </c>
      <c r="B515" t="s">
        <v>2748</v>
      </c>
      <c r="C515" t="s">
        <v>2753</v>
      </c>
      <c r="D515" s="35">
        <v>-1152705</v>
      </c>
      <c r="E515">
        <f t="shared" si="21"/>
        <v>37370</v>
      </c>
      <c r="F515" s="27">
        <f>SUMIFS(Sheet1!H:H,Sheet1!B:B,C515)</f>
        <v>0</v>
      </c>
      <c r="G515" s="35">
        <f t="shared" si="22"/>
        <v>-1152705</v>
      </c>
    </row>
    <row r="516" spans="1:7" x14ac:dyDescent="0.3">
      <c r="A516" s="25">
        <v>44880</v>
      </c>
      <c r="B516" t="s">
        <v>2748</v>
      </c>
      <c r="C516" t="s">
        <v>2761</v>
      </c>
      <c r="D516" s="35">
        <v>-1484448</v>
      </c>
      <c r="E516">
        <f t="shared" si="21"/>
        <v>38438</v>
      </c>
      <c r="F516" s="27">
        <f>SUMIFS(Sheet1!H:H,Sheet1!B:B,C516)</f>
        <v>0</v>
      </c>
      <c r="G516" s="35">
        <f t="shared" si="22"/>
        <v>-1484448</v>
      </c>
    </row>
    <row r="517" spans="1:7" x14ac:dyDescent="0.3">
      <c r="A517" s="25">
        <v>44880</v>
      </c>
      <c r="B517" t="s">
        <v>2748</v>
      </c>
      <c r="C517" t="s">
        <v>2773</v>
      </c>
      <c r="D517" s="35">
        <v>-2434157</v>
      </c>
      <c r="E517">
        <f t="shared" si="21"/>
        <v>38468</v>
      </c>
      <c r="F517" s="27">
        <f>SUMIFS(Sheet1!H:H,Sheet1!B:B,C517)</f>
        <v>0</v>
      </c>
      <c r="G517" s="35">
        <f t="shared" si="22"/>
        <v>-2434157</v>
      </c>
    </row>
    <row r="518" spans="1:7" x14ac:dyDescent="0.3">
      <c r="A518" s="25">
        <v>44880</v>
      </c>
      <c r="B518" t="s">
        <v>2748</v>
      </c>
      <c r="C518" t="s">
        <v>2755</v>
      </c>
      <c r="D518" s="35">
        <v>-447120</v>
      </c>
      <c r="E518">
        <f t="shared" si="21"/>
        <v>39085</v>
      </c>
      <c r="F518" s="27">
        <f>SUMIFS(Sheet1!H:H,Sheet1!B:B,C518)</f>
        <v>0</v>
      </c>
      <c r="G518" s="35">
        <f t="shared" si="22"/>
        <v>-447120</v>
      </c>
    </row>
    <row r="519" spans="1:7" x14ac:dyDescent="0.3">
      <c r="A519" s="25">
        <v>44880</v>
      </c>
      <c r="B519" t="s">
        <v>2748</v>
      </c>
      <c r="C519" t="s">
        <v>2807</v>
      </c>
      <c r="D519" s="35">
        <v>-2390497</v>
      </c>
      <c r="E519">
        <f t="shared" si="21"/>
        <v>40165</v>
      </c>
      <c r="F519" s="27">
        <f>SUMIFS(Sheet1!H:H,Sheet1!B:B,C519)</f>
        <v>0</v>
      </c>
      <c r="G519" s="35">
        <f t="shared" si="22"/>
        <v>-2390497</v>
      </c>
    </row>
    <row r="520" spans="1:7" x14ac:dyDescent="0.3">
      <c r="A520" s="25">
        <v>44880</v>
      </c>
      <c r="B520" t="s">
        <v>2748</v>
      </c>
      <c r="C520" t="s">
        <v>2775</v>
      </c>
      <c r="D520" s="35">
        <v>-1384262</v>
      </c>
      <c r="E520">
        <f t="shared" si="21"/>
        <v>40248</v>
      </c>
      <c r="F520" s="27">
        <f>SUMIFS(Sheet1!H:H,Sheet1!B:B,C520)</f>
        <v>0</v>
      </c>
      <c r="G520" s="35">
        <f t="shared" si="22"/>
        <v>-1384262</v>
      </c>
    </row>
    <row r="521" spans="1:7" x14ac:dyDescent="0.3">
      <c r="A521" s="25">
        <v>44880</v>
      </c>
      <c r="B521" t="s">
        <v>2748</v>
      </c>
      <c r="C521" t="s">
        <v>2777</v>
      </c>
      <c r="D521" s="35">
        <v>-2456368</v>
      </c>
      <c r="E521">
        <f t="shared" si="21"/>
        <v>41702</v>
      </c>
      <c r="F521" s="27">
        <f>SUMIFS(Sheet1!H:H,Sheet1!B:B,C521)</f>
        <v>0</v>
      </c>
      <c r="G521" s="35">
        <f t="shared" si="22"/>
        <v>-2456368</v>
      </c>
    </row>
    <row r="522" spans="1:7" x14ac:dyDescent="0.3">
      <c r="A522" s="25">
        <v>44880</v>
      </c>
      <c r="B522" t="s">
        <v>2748</v>
      </c>
      <c r="C522" t="s">
        <v>2785</v>
      </c>
      <c r="D522" s="35">
        <v>-1386323</v>
      </c>
      <c r="E522">
        <f t="shared" si="21"/>
        <v>42302</v>
      </c>
      <c r="F522" s="27">
        <f>SUMIFS(Sheet1!H:H,Sheet1!B:B,C522)</f>
        <v>0</v>
      </c>
      <c r="G522" s="35">
        <f t="shared" si="22"/>
        <v>-1386323</v>
      </c>
    </row>
    <row r="523" spans="1:7" x14ac:dyDescent="0.3">
      <c r="A523" s="25">
        <v>44880</v>
      </c>
      <c r="B523" t="s">
        <v>2748</v>
      </c>
      <c r="C523" t="s">
        <v>2783</v>
      </c>
      <c r="D523" s="35">
        <v>-1530844</v>
      </c>
      <c r="E523">
        <f t="shared" si="21"/>
        <v>42313</v>
      </c>
      <c r="F523" s="27">
        <f>SUMIFS(Sheet1!H:H,Sheet1!B:B,C523)</f>
        <v>0</v>
      </c>
      <c r="G523" s="35">
        <f t="shared" si="22"/>
        <v>-1530844</v>
      </c>
    </row>
    <row r="524" spans="1:7" x14ac:dyDescent="0.3">
      <c r="A524" s="25">
        <v>44880</v>
      </c>
      <c r="B524" t="s">
        <v>2748</v>
      </c>
      <c r="C524" t="s">
        <v>2781</v>
      </c>
      <c r="D524" s="35">
        <v>-539742</v>
      </c>
      <c r="E524">
        <f t="shared" si="21"/>
        <v>42444</v>
      </c>
      <c r="F524" s="27">
        <f>SUMIFS(Sheet1!H:H,Sheet1!B:B,C524)</f>
        <v>0</v>
      </c>
      <c r="G524" s="35">
        <f t="shared" si="22"/>
        <v>-539742</v>
      </c>
    </row>
    <row r="525" spans="1:7" x14ac:dyDescent="0.3">
      <c r="A525" s="25">
        <v>44880</v>
      </c>
      <c r="B525" t="s">
        <v>2748</v>
      </c>
      <c r="C525" t="s">
        <v>2813</v>
      </c>
      <c r="D525" s="35">
        <v>-2158968</v>
      </c>
      <c r="E525">
        <f t="shared" si="21"/>
        <v>42447</v>
      </c>
      <c r="F525" s="27">
        <f>SUMIFS(Sheet1!H:H,Sheet1!B:B,C525)</f>
        <v>0</v>
      </c>
      <c r="G525" s="35">
        <f t="shared" si="22"/>
        <v>-2158968</v>
      </c>
    </row>
    <row r="526" spans="1:7" x14ac:dyDescent="0.3">
      <c r="A526" s="25">
        <v>44880</v>
      </c>
      <c r="B526" t="s">
        <v>2748</v>
      </c>
      <c r="C526" t="s">
        <v>2787</v>
      </c>
      <c r="D526" s="35">
        <v>-1349675</v>
      </c>
      <c r="E526">
        <f t="shared" si="21"/>
        <v>42457</v>
      </c>
      <c r="F526" s="27">
        <f>SUMIFS(Sheet1!H:H,Sheet1!B:B,C526)</f>
        <v>0</v>
      </c>
      <c r="G526" s="35">
        <f t="shared" si="22"/>
        <v>-1349675</v>
      </c>
    </row>
    <row r="527" spans="1:7" x14ac:dyDescent="0.3">
      <c r="A527" s="25">
        <v>44880</v>
      </c>
      <c r="B527" t="s">
        <v>2748</v>
      </c>
      <c r="C527" t="s">
        <v>2789</v>
      </c>
      <c r="D527" s="35">
        <v>-763302</v>
      </c>
      <c r="E527">
        <f t="shared" si="21"/>
        <v>42460</v>
      </c>
      <c r="F527" s="27">
        <f>SUMIFS(Sheet1!H:H,Sheet1!B:B,C527)</f>
        <v>0</v>
      </c>
      <c r="G527" s="35">
        <f t="shared" si="22"/>
        <v>-763302</v>
      </c>
    </row>
    <row r="528" spans="1:7" x14ac:dyDescent="0.3">
      <c r="A528" s="25">
        <v>44880</v>
      </c>
      <c r="B528" t="s">
        <v>2748</v>
      </c>
      <c r="C528" t="s">
        <v>2795</v>
      </c>
      <c r="D528" s="35">
        <v>-1661320</v>
      </c>
      <c r="E528">
        <f t="shared" si="21"/>
        <v>44269</v>
      </c>
      <c r="F528" s="27">
        <f>SUMIFS(Sheet1!H:H,Sheet1!B:B,C528)</f>
        <v>0</v>
      </c>
      <c r="G528" s="35">
        <f t="shared" si="22"/>
        <v>-1661320</v>
      </c>
    </row>
    <row r="529" spans="1:7" x14ac:dyDescent="0.3">
      <c r="A529" s="25">
        <v>44880</v>
      </c>
      <c r="B529" t="s">
        <v>2748</v>
      </c>
      <c r="C529" t="s">
        <v>2811</v>
      </c>
      <c r="D529" s="35">
        <v>-2349874</v>
      </c>
      <c r="E529">
        <f t="shared" si="21"/>
        <v>44288</v>
      </c>
      <c r="F529" s="27">
        <f>SUMIFS(Sheet1!H:H,Sheet1!B:B,C529)</f>
        <v>0</v>
      </c>
      <c r="G529" s="35">
        <f t="shared" si="22"/>
        <v>-2349874</v>
      </c>
    </row>
    <row r="530" spans="1:7" x14ac:dyDescent="0.3">
      <c r="A530" s="25">
        <v>44880</v>
      </c>
      <c r="B530" t="s">
        <v>2748</v>
      </c>
      <c r="C530" t="s">
        <v>2793</v>
      </c>
      <c r="D530" s="35">
        <v>-388614</v>
      </c>
      <c r="E530">
        <f t="shared" si="21"/>
        <v>44298</v>
      </c>
      <c r="F530" s="27">
        <f>SUMIFS(Sheet1!H:H,Sheet1!B:B,C530)</f>
        <v>0</v>
      </c>
      <c r="G530" s="35">
        <f t="shared" si="22"/>
        <v>-388614</v>
      </c>
    </row>
    <row r="531" spans="1:7" x14ac:dyDescent="0.3">
      <c r="A531" s="25">
        <v>44880</v>
      </c>
      <c r="B531" t="s">
        <v>2748</v>
      </c>
      <c r="C531" t="s">
        <v>2797</v>
      </c>
      <c r="D531" s="35">
        <v>-2924776</v>
      </c>
      <c r="E531">
        <f t="shared" si="21"/>
        <v>45527</v>
      </c>
      <c r="F531" s="27">
        <f>SUMIFS(Sheet1!H:H,Sheet1!B:B,C531)</f>
        <v>0</v>
      </c>
      <c r="G531" s="35">
        <f t="shared" si="22"/>
        <v>-2924776</v>
      </c>
    </row>
    <row r="532" spans="1:7" x14ac:dyDescent="0.3">
      <c r="A532" s="25">
        <v>44880</v>
      </c>
      <c r="B532" t="s">
        <v>2748</v>
      </c>
      <c r="C532" t="s">
        <v>2805</v>
      </c>
      <c r="D532" s="35">
        <v>-2839182</v>
      </c>
      <c r="E532">
        <f t="shared" si="21"/>
        <v>45528</v>
      </c>
      <c r="F532" s="27">
        <f>SUMIFS(Sheet1!H:H,Sheet1!B:B,C532)</f>
        <v>0</v>
      </c>
      <c r="G532" s="35">
        <f t="shared" si="22"/>
        <v>-2839182</v>
      </c>
    </row>
    <row r="533" spans="1:7" x14ac:dyDescent="0.3">
      <c r="A533" s="25">
        <v>44880</v>
      </c>
      <c r="B533" t="s">
        <v>2748</v>
      </c>
      <c r="C533" t="s">
        <v>2769</v>
      </c>
      <c r="D533" s="35">
        <v>-1436999</v>
      </c>
      <c r="E533">
        <f t="shared" si="21"/>
        <v>36418</v>
      </c>
      <c r="F533" s="27">
        <f>SUMIFS(Sheet1!H:H,Sheet1!B:B,C533)</f>
        <v>0</v>
      </c>
      <c r="G533" s="35">
        <f t="shared" si="22"/>
        <v>-1436999</v>
      </c>
    </row>
    <row r="534" spans="1:7" x14ac:dyDescent="0.3">
      <c r="A534" s="25">
        <v>44880</v>
      </c>
      <c r="B534" t="s">
        <v>2748</v>
      </c>
      <c r="C534" t="s">
        <v>2749</v>
      </c>
      <c r="D534" s="35">
        <v>-1702466</v>
      </c>
      <c r="E534">
        <f t="shared" si="21"/>
        <v>37169</v>
      </c>
      <c r="F534" s="27">
        <f>SUMIFS(Sheet1!H:H,Sheet1!B:B,C534)</f>
        <v>0</v>
      </c>
      <c r="G534" s="35">
        <f t="shared" si="22"/>
        <v>-1702466</v>
      </c>
    </row>
    <row r="535" spans="1:7" x14ac:dyDescent="0.3">
      <c r="A535" s="25">
        <v>44880</v>
      </c>
      <c r="B535" t="s">
        <v>2748</v>
      </c>
      <c r="C535" t="s">
        <v>2751</v>
      </c>
      <c r="D535" s="35">
        <v>-2046973</v>
      </c>
      <c r="E535">
        <f t="shared" si="21"/>
        <v>37170</v>
      </c>
      <c r="F535" s="27">
        <f>SUMIFS(Sheet1!H:H,Sheet1!B:B,C535)</f>
        <v>0</v>
      </c>
      <c r="G535" s="35">
        <f t="shared" si="22"/>
        <v>-2046973</v>
      </c>
    </row>
    <row r="536" spans="1:7" x14ac:dyDescent="0.3">
      <c r="A536" s="25">
        <v>44880</v>
      </c>
      <c r="B536" t="s">
        <v>2748</v>
      </c>
      <c r="C536" t="s">
        <v>2771</v>
      </c>
      <c r="D536" s="35">
        <v>-2395360</v>
      </c>
      <c r="E536">
        <f t="shared" si="21"/>
        <v>37194</v>
      </c>
      <c r="F536" s="27">
        <f>SUMIFS(Sheet1!H:H,Sheet1!B:B,C536)</f>
        <v>0</v>
      </c>
      <c r="G536" s="35">
        <f t="shared" si="22"/>
        <v>-2395360</v>
      </c>
    </row>
    <row r="537" spans="1:7" x14ac:dyDescent="0.3">
      <c r="A537" s="25">
        <v>44880</v>
      </c>
      <c r="B537" t="s">
        <v>2748</v>
      </c>
      <c r="C537" t="s">
        <v>2767</v>
      </c>
      <c r="D537" s="35">
        <v>-863972</v>
      </c>
      <c r="E537">
        <f t="shared" si="21"/>
        <v>37206</v>
      </c>
      <c r="F537" s="27">
        <f>SUMIFS(Sheet1!H:H,Sheet1!B:B,C537)</f>
        <v>0</v>
      </c>
      <c r="G537" s="35">
        <f t="shared" si="22"/>
        <v>-863972</v>
      </c>
    </row>
    <row r="538" spans="1:7" x14ac:dyDescent="0.3">
      <c r="A538" s="25">
        <v>44880</v>
      </c>
      <c r="B538" t="s">
        <v>2748</v>
      </c>
      <c r="C538" t="s">
        <v>2759</v>
      </c>
      <c r="D538" s="35">
        <v>-977427</v>
      </c>
      <c r="E538">
        <f t="shared" si="21"/>
        <v>37371</v>
      </c>
      <c r="F538" s="27">
        <f>SUMIFS(Sheet1!H:H,Sheet1!B:B,C538)</f>
        <v>0</v>
      </c>
      <c r="G538" s="35">
        <f t="shared" si="22"/>
        <v>-977427</v>
      </c>
    </row>
    <row r="539" spans="1:7" x14ac:dyDescent="0.3">
      <c r="A539" s="25">
        <v>44880</v>
      </c>
      <c r="B539" t="s">
        <v>2748</v>
      </c>
      <c r="C539" t="s">
        <v>2765</v>
      </c>
      <c r="D539" s="35">
        <v>-1293609</v>
      </c>
      <c r="E539">
        <f t="shared" si="21"/>
        <v>39896</v>
      </c>
      <c r="F539" s="27">
        <f>SUMIFS(Sheet1!H:H,Sheet1!B:B,C539)</f>
        <v>0</v>
      </c>
      <c r="G539" s="35">
        <f t="shared" si="22"/>
        <v>-1293609</v>
      </c>
    </row>
    <row r="540" spans="1:7" x14ac:dyDescent="0.3">
      <c r="A540" s="25">
        <v>44880</v>
      </c>
      <c r="B540" t="s">
        <v>2748</v>
      </c>
      <c r="C540" t="s">
        <v>2763</v>
      </c>
      <c r="D540" s="35">
        <v>-539741</v>
      </c>
      <c r="E540">
        <f t="shared" si="21"/>
        <v>40246</v>
      </c>
      <c r="F540" s="27">
        <f>SUMIFS(Sheet1!H:H,Sheet1!B:B,C540)</f>
        <v>0</v>
      </c>
      <c r="G540" s="35">
        <f t="shared" si="22"/>
        <v>-539741</v>
      </c>
    </row>
    <row r="541" spans="1:7" x14ac:dyDescent="0.3">
      <c r="A541" s="25">
        <v>44880</v>
      </c>
      <c r="B541" t="s">
        <v>2748</v>
      </c>
      <c r="C541" t="s">
        <v>2791</v>
      </c>
      <c r="D541" s="35">
        <v>-1505422</v>
      </c>
      <c r="E541">
        <f t="shared" si="21"/>
        <v>42052</v>
      </c>
      <c r="F541" s="27">
        <f>SUMIFS(Sheet1!H:H,Sheet1!B:B,C541)</f>
        <v>0</v>
      </c>
      <c r="G541" s="35">
        <f t="shared" si="22"/>
        <v>-1505422</v>
      </c>
    </row>
    <row r="542" spans="1:7" x14ac:dyDescent="0.3">
      <c r="A542" s="25">
        <v>44880</v>
      </c>
      <c r="B542" t="s">
        <v>2748</v>
      </c>
      <c r="C542" t="s">
        <v>2779</v>
      </c>
      <c r="D542" s="35">
        <v>-935290</v>
      </c>
      <c r="E542">
        <f t="shared" si="21"/>
        <v>42385</v>
      </c>
      <c r="F542" s="27">
        <f>SUMIFS(Sheet1!H:H,Sheet1!B:B,C542)</f>
        <v>0</v>
      </c>
      <c r="G542" s="35">
        <f t="shared" si="22"/>
        <v>-935290</v>
      </c>
    </row>
    <row r="543" spans="1:7" x14ac:dyDescent="0.3">
      <c r="A543" s="25">
        <v>44880</v>
      </c>
      <c r="B543" t="s">
        <v>2748</v>
      </c>
      <c r="C543" t="s">
        <v>2803</v>
      </c>
      <c r="D543" s="35">
        <v>-1426524</v>
      </c>
      <c r="E543">
        <f t="shared" si="21"/>
        <v>44139</v>
      </c>
      <c r="F543" s="27">
        <f>SUMIFS(Sheet1!H:H,Sheet1!B:B,C543)</f>
        <v>0</v>
      </c>
      <c r="G543" s="35">
        <f t="shared" si="22"/>
        <v>-1426524</v>
      </c>
    </row>
    <row r="544" spans="1:7" x14ac:dyDescent="0.3">
      <c r="A544" s="25">
        <v>44880</v>
      </c>
      <c r="B544" t="s">
        <v>2748</v>
      </c>
      <c r="C544" t="s">
        <v>2799</v>
      </c>
      <c r="D544" s="35">
        <v>-2121336</v>
      </c>
      <c r="E544">
        <f t="shared" si="21"/>
        <v>44289</v>
      </c>
      <c r="F544" s="27">
        <f>SUMIFS(Sheet1!H:H,Sheet1!B:B,C544)</f>
        <v>0</v>
      </c>
      <c r="G544" s="35">
        <f t="shared" si="22"/>
        <v>-2121336</v>
      </c>
    </row>
    <row r="545" spans="1:7" x14ac:dyDescent="0.3">
      <c r="A545" s="25">
        <v>44880</v>
      </c>
      <c r="B545" t="s">
        <v>2748</v>
      </c>
      <c r="C545" t="s">
        <v>2801</v>
      </c>
      <c r="D545" s="35">
        <v>-743473</v>
      </c>
      <c r="E545">
        <f t="shared" si="21"/>
        <v>44297</v>
      </c>
      <c r="F545" s="27">
        <f>SUMIFS(Sheet1!H:H,Sheet1!B:B,C545)</f>
        <v>0</v>
      </c>
      <c r="G545" s="35">
        <f t="shared" si="22"/>
        <v>-743473</v>
      </c>
    </row>
    <row r="546" spans="1:7" x14ac:dyDescent="0.3">
      <c r="A546" s="25">
        <v>44880</v>
      </c>
      <c r="B546" t="s">
        <v>2748</v>
      </c>
      <c r="C546" t="s">
        <v>2815</v>
      </c>
      <c r="D546" s="35">
        <v>254513</v>
      </c>
      <c r="E546" t="e">
        <f t="shared" si="21"/>
        <v>#VALUE!</v>
      </c>
      <c r="F546" s="27">
        <f>SUMIFS(Sheet1!H:H,Sheet1!B:B,C546)</f>
        <v>0</v>
      </c>
      <c r="G546" s="35">
        <f t="shared" si="22"/>
        <v>254513</v>
      </c>
    </row>
    <row r="547" spans="1:7" x14ac:dyDescent="0.3">
      <c r="A547" s="25">
        <v>44880</v>
      </c>
      <c r="B547" t="s">
        <v>2748</v>
      </c>
      <c r="C547" t="s">
        <v>2817</v>
      </c>
      <c r="D547" s="35">
        <v>825330</v>
      </c>
      <c r="E547" t="e">
        <f t="shared" si="21"/>
        <v>#VALUE!</v>
      </c>
      <c r="F547" s="27">
        <f>SUMIFS(Sheet1!H:H,Sheet1!B:B,C547)</f>
        <v>0</v>
      </c>
      <c r="G547" s="35">
        <f t="shared" si="22"/>
        <v>825330</v>
      </c>
    </row>
    <row r="548" spans="1:7" x14ac:dyDescent="0.3">
      <c r="A548" s="25">
        <v>44897</v>
      </c>
      <c r="B548" t="s">
        <v>2821</v>
      </c>
      <c r="C548" t="s">
        <v>2819</v>
      </c>
      <c r="D548" s="35">
        <v>-1179699</v>
      </c>
      <c r="E548">
        <f t="shared" si="21"/>
        <v>45734</v>
      </c>
      <c r="F548" s="27">
        <f>SUMIFS(Sheet1!H:H,Sheet1!B:B,C548)</f>
        <v>0</v>
      </c>
      <c r="G548" s="35">
        <f t="shared" si="22"/>
        <v>-1179699</v>
      </c>
    </row>
    <row r="549" spans="1:7" x14ac:dyDescent="0.3">
      <c r="A549" s="25">
        <v>44897</v>
      </c>
      <c r="B549" t="s">
        <v>2821</v>
      </c>
      <c r="C549" t="s">
        <v>2828</v>
      </c>
      <c r="D549" s="35">
        <v>-1199517</v>
      </c>
      <c r="E549">
        <f t="shared" si="21"/>
        <v>45750</v>
      </c>
      <c r="F549" s="27">
        <f>SUMIFS(Sheet1!H:H,Sheet1!B:B,C549)</f>
        <v>0</v>
      </c>
      <c r="G549" s="35">
        <f t="shared" si="22"/>
        <v>-1199517</v>
      </c>
    </row>
    <row r="550" spans="1:7" x14ac:dyDescent="0.3">
      <c r="A550" s="25">
        <v>44897</v>
      </c>
      <c r="B550" t="s">
        <v>2821</v>
      </c>
      <c r="C550" t="s">
        <v>2840</v>
      </c>
      <c r="D550" s="35">
        <v>-680075</v>
      </c>
      <c r="E550">
        <f t="shared" si="21"/>
        <v>45757</v>
      </c>
      <c r="F550" s="27">
        <f>SUMIFS(Sheet1!H:H,Sheet1!B:B,C550)</f>
        <v>0</v>
      </c>
      <c r="G550" s="35">
        <f t="shared" si="22"/>
        <v>-680075</v>
      </c>
    </row>
    <row r="551" spans="1:7" x14ac:dyDescent="0.3">
      <c r="A551" s="25">
        <v>44897</v>
      </c>
      <c r="B551" t="s">
        <v>2821</v>
      </c>
      <c r="C551" t="s">
        <v>2824</v>
      </c>
      <c r="D551" s="35">
        <v>-582921</v>
      </c>
      <c r="E551">
        <f t="shared" si="21"/>
        <v>45758</v>
      </c>
      <c r="F551" s="27">
        <f>SUMIFS(Sheet1!H:H,Sheet1!B:B,C551)</f>
        <v>0</v>
      </c>
      <c r="G551" s="35">
        <f t="shared" si="22"/>
        <v>-582921</v>
      </c>
    </row>
    <row r="552" spans="1:7" x14ac:dyDescent="0.3">
      <c r="A552" s="25">
        <v>44897</v>
      </c>
      <c r="B552" t="s">
        <v>2821</v>
      </c>
      <c r="C552" t="s">
        <v>2826</v>
      </c>
      <c r="D552" s="35">
        <v>-582921</v>
      </c>
      <c r="E552">
        <f t="shared" si="21"/>
        <v>45759</v>
      </c>
      <c r="F552" s="27">
        <f>SUMIFS(Sheet1!H:H,Sheet1!B:B,C552)</f>
        <v>0</v>
      </c>
      <c r="G552" s="35">
        <f t="shared" si="22"/>
        <v>-582921</v>
      </c>
    </row>
    <row r="553" spans="1:7" x14ac:dyDescent="0.3">
      <c r="A553" s="25">
        <v>44897</v>
      </c>
      <c r="B553" t="s">
        <v>2821</v>
      </c>
      <c r="C553" t="s">
        <v>2896</v>
      </c>
      <c r="D553" s="35">
        <v>-485768</v>
      </c>
      <c r="E553">
        <f t="shared" si="21"/>
        <v>45763</v>
      </c>
      <c r="F553" s="27">
        <f>SUMIFS(Sheet1!H:H,Sheet1!B:B,C553)</f>
        <v>0</v>
      </c>
      <c r="G553" s="35">
        <f t="shared" si="22"/>
        <v>-485768</v>
      </c>
    </row>
    <row r="554" spans="1:7" x14ac:dyDescent="0.3">
      <c r="A554" s="25">
        <v>44897</v>
      </c>
      <c r="B554" t="s">
        <v>2821</v>
      </c>
      <c r="C554" t="s">
        <v>2900</v>
      </c>
      <c r="D554" s="35">
        <v>-1456031</v>
      </c>
      <c r="E554">
        <f t="shared" si="21"/>
        <v>45810</v>
      </c>
      <c r="F554" s="27">
        <f>SUMIFS(Sheet1!H:H,Sheet1!B:B,C554)</f>
        <v>0</v>
      </c>
      <c r="G554" s="35">
        <f t="shared" si="22"/>
        <v>-1456031</v>
      </c>
    </row>
    <row r="555" spans="1:7" x14ac:dyDescent="0.3">
      <c r="A555" s="25">
        <v>44897</v>
      </c>
      <c r="B555" t="s">
        <v>2821</v>
      </c>
      <c r="C555" t="s">
        <v>2848</v>
      </c>
      <c r="D555" s="35">
        <v>-485768</v>
      </c>
      <c r="E555">
        <f t="shared" si="21"/>
        <v>45825</v>
      </c>
      <c r="F555" s="27">
        <f>SUMIFS(Sheet1!H:H,Sheet1!B:B,C555)</f>
        <v>0</v>
      </c>
      <c r="G555" s="35">
        <f t="shared" si="22"/>
        <v>-485768</v>
      </c>
    </row>
    <row r="556" spans="1:7" x14ac:dyDescent="0.3">
      <c r="A556" s="25">
        <v>44897</v>
      </c>
      <c r="B556" t="s">
        <v>2821</v>
      </c>
      <c r="C556" t="s">
        <v>2850</v>
      </c>
      <c r="D556" s="35">
        <v>-1551970</v>
      </c>
      <c r="E556">
        <f t="shared" si="21"/>
        <v>46927</v>
      </c>
      <c r="F556" s="27">
        <f>SUMIFS(Sheet1!H:H,Sheet1!B:B,C556)</f>
        <v>0</v>
      </c>
      <c r="G556" s="35">
        <f t="shared" si="22"/>
        <v>-1551970</v>
      </c>
    </row>
    <row r="557" spans="1:7" x14ac:dyDescent="0.3">
      <c r="A557" s="25">
        <v>44897</v>
      </c>
      <c r="B557" t="s">
        <v>2821</v>
      </c>
      <c r="C557" t="s">
        <v>2898</v>
      </c>
      <c r="D557" s="35">
        <v>-1478923</v>
      </c>
      <c r="E557">
        <f t="shared" si="21"/>
        <v>47707</v>
      </c>
      <c r="F557" s="27">
        <f>SUMIFS(Sheet1!H:H,Sheet1!B:B,C557)</f>
        <v>0</v>
      </c>
      <c r="G557" s="35">
        <f t="shared" si="22"/>
        <v>-1478923</v>
      </c>
    </row>
    <row r="558" spans="1:7" x14ac:dyDescent="0.3">
      <c r="A558" s="25">
        <v>44897</v>
      </c>
      <c r="B558" t="s">
        <v>2821</v>
      </c>
      <c r="C558" t="s">
        <v>2862</v>
      </c>
      <c r="D558" s="35">
        <v>-816863</v>
      </c>
      <c r="E558">
        <f t="shared" si="21"/>
        <v>47729</v>
      </c>
      <c r="F558" s="27">
        <f>SUMIFS(Sheet1!H:H,Sheet1!B:B,C558)</f>
        <v>0</v>
      </c>
      <c r="G558" s="35">
        <f t="shared" si="22"/>
        <v>-816863</v>
      </c>
    </row>
    <row r="559" spans="1:7" x14ac:dyDescent="0.3">
      <c r="A559" s="25">
        <v>44897</v>
      </c>
      <c r="B559" t="s">
        <v>2821</v>
      </c>
      <c r="C559" t="s">
        <v>2858</v>
      </c>
      <c r="D559" s="35">
        <v>-1622400</v>
      </c>
      <c r="E559">
        <f t="shared" si="21"/>
        <v>47829</v>
      </c>
      <c r="F559" s="27">
        <f>SUMIFS(Sheet1!H:H,Sheet1!B:B,C559)</f>
        <v>0</v>
      </c>
      <c r="G559" s="35">
        <f t="shared" si="22"/>
        <v>-1622400</v>
      </c>
    </row>
    <row r="560" spans="1:7" x14ac:dyDescent="0.3">
      <c r="A560" s="25">
        <v>44897</v>
      </c>
      <c r="B560" t="s">
        <v>2821</v>
      </c>
      <c r="C560" t="s">
        <v>2882</v>
      </c>
      <c r="D560" s="35">
        <v>-1634252</v>
      </c>
      <c r="E560">
        <f t="shared" si="21"/>
        <v>47996</v>
      </c>
      <c r="F560" s="27">
        <f>SUMIFS(Sheet1!H:H,Sheet1!B:B,C560)</f>
        <v>0</v>
      </c>
      <c r="G560" s="35">
        <f t="shared" si="22"/>
        <v>-1634252</v>
      </c>
    </row>
    <row r="561" spans="1:7" x14ac:dyDescent="0.3">
      <c r="A561" s="25">
        <v>44897</v>
      </c>
      <c r="B561" t="s">
        <v>2821</v>
      </c>
      <c r="C561" t="s">
        <v>2860</v>
      </c>
      <c r="D561" s="35">
        <v>-2159963</v>
      </c>
      <c r="E561">
        <f t="shared" si="21"/>
        <v>48038</v>
      </c>
      <c r="F561" s="27">
        <f>SUMIFS(Sheet1!H:H,Sheet1!B:B,C561)</f>
        <v>0</v>
      </c>
      <c r="G561" s="35">
        <f t="shared" si="22"/>
        <v>-2159963</v>
      </c>
    </row>
    <row r="562" spans="1:7" x14ac:dyDescent="0.3">
      <c r="A562" s="25">
        <v>44897</v>
      </c>
      <c r="B562" t="s">
        <v>2821</v>
      </c>
      <c r="C562" t="s">
        <v>2884</v>
      </c>
      <c r="D562" s="35">
        <v>-590364</v>
      </c>
      <c r="E562">
        <f t="shared" si="21"/>
        <v>48064</v>
      </c>
      <c r="F562" s="27">
        <f>SUMIFS(Sheet1!H:H,Sheet1!B:B,C562)</f>
        <v>0</v>
      </c>
      <c r="G562" s="35">
        <f t="shared" si="22"/>
        <v>-590364</v>
      </c>
    </row>
    <row r="563" spans="1:7" x14ac:dyDescent="0.3">
      <c r="A563" s="25">
        <v>44897</v>
      </c>
      <c r="B563" t="s">
        <v>2821</v>
      </c>
      <c r="C563" t="s">
        <v>2902</v>
      </c>
      <c r="D563" s="35">
        <v>-1380541</v>
      </c>
      <c r="E563">
        <f t="shared" si="21"/>
        <v>48725</v>
      </c>
      <c r="F563" s="27">
        <f>SUMIFS(Sheet1!H:H,Sheet1!B:B,C563)</f>
        <v>0</v>
      </c>
      <c r="G563" s="35">
        <f t="shared" si="22"/>
        <v>-1380541</v>
      </c>
    </row>
    <row r="564" spans="1:7" x14ac:dyDescent="0.3">
      <c r="A564" s="25">
        <v>44897</v>
      </c>
      <c r="B564" t="s">
        <v>2821</v>
      </c>
      <c r="C564" t="s">
        <v>2880</v>
      </c>
      <c r="D564" s="35">
        <v>-731230</v>
      </c>
      <c r="E564">
        <f t="shared" si="21"/>
        <v>48746</v>
      </c>
      <c r="F564" s="27">
        <f>SUMIFS(Sheet1!H:H,Sheet1!B:B,C564)</f>
        <v>0</v>
      </c>
      <c r="G564" s="35">
        <f t="shared" si="22"/>
        <v>-731230</v>
      </c>
    </row>
    <row r="565" spans="1:7" x14ac:dyDescent="0.3">
      <c r="A565" s="25">
        <v>44897</v>
      </c>
      <c r="B565" t="s">
        <v>2821</v>
      </c>
      <c r="C565" t="s">
        <v>2864</v>
      </c>
      <c r="D565" s="35">
        <v>-539742</v>
      </c>
      <c r="E565">
        <f t="shared" si="21"/>
        <v>48869</v>
      </c>
      <c r="F565" s="27">
        <f>SUMIFS(Sheet1!H:H,Sheet1!B:B,C565)</f>
        <v>0</v>
      </c>
      <c r="G565" s="35">
        <f t="shared" si="22"/>
        <v>-539742</v>
      </c>
    </row>
    <row r="566" spans="1:7" x14ac:dyDescent="0.3">
      <c r="A566" s="25">
        <v>44897</v>
      </c>
      <c r="B566" t="s">
        <v>2821</v>
      </c>
      <c r="C566" t="s">
        <v>2876</v>
      </c>
      <c r="D566" s="35">
        <v>-957634</v>
      </c>
      <c r="E566">
        <f t="shared" si="21"/>
        <v>48920</v>
      </c>
      <c r="F566" s="27">
        <f>SUMIFS(Sheet1!H:H,Sheet1!B:B,C566)</f>
        <v>0</v>
      </c>
      <c r="G566" s="35">
        <f t="shared" si="22"/>
        <v>-957634</v>
      </c>
    </row>
    <row r="567" spans="1:7" x14ac:dyDescent="0.3">
      <c r="A567" s="25">
        <v>44897</v>
      </c>
      <c r="B567" t="s">
        <v>2821</v>
      </c>
      <c r="C567" t="s">
        <v>2894</v>
      </c>
      <c r="D567" s="35">
        <v>-2072639</v>
      </c>
      <c r="E567">
        <f t="shared" si="21"/>
        <v>49390</v>
      </c>
      <c r="F567" s="27">
        <f>SUMIFS(Sheet1!H:H,Sheet1!B:B,C567)</f>
        <v>0</v>
      </c>
      <c r="G567" s="35">
        <f t="shared" si="22"/>
        <v>-2072639</v>
      </c>
    </row>
    <row r="568" spans="1:7" x14ac:dyDescent="0.3">
      <c r="A568" s="25">
        <v>44897</v>
      </c>
      <c r="B568" t="s">
        <v>2821</v>
      </c>
      <c r="C568" t="s">
        <v>2892</v>
      </c>
      <c r="D568" s="35">
        <v>-1410692</v>
      </c>
      <c r="E568">
        <f t="shared" si="21"/>
        <v>49492</v>
      </c>
      <c r="F568" s="27">
        <f>SUMIFS(Sheet1!H:H,Sheet1!B:B,C568)</f>
        <v>0</v>
      </c>
      <c r="G568" s="35">
        <f t="shared" si="22"/>
        <v>-1410692</v>
      </c>
    </row>
    <row r="569" spans="1:7" x14ac:dyDescent="0.3">
      <c r="A569" s="25">
        <v>44897</v>
      </c>
      <c r="B569" t="s">
        <v>2821</v>
      </c>
      <c r="C569" t="s">
        <v>2844</v>
      </c>
      <c r="D569" s="35">
        <v>-1263346</v>
      </c>
      <c r="E569">
        <f t="shared" si="21"/>
        <v>45652</v>
      </c>
      <c r="F569" s="27">
        <f>SUMIFS(Sheet1!H:H,Sheet1!B:B,C569)</f>
        <v>0</v>
      </c>
      <c r="G569" s="35">
        <f t="shared" si="22"/>
        <v>-1263346</v>
      </c>
    </row>
    <row r="570" spans="1:7" x14ac:dyDescent="0.3">
      <c r="A570" s="25">
        <v>44897</v>
      </c>
      <c r="B570" t="s">
        <v>2821</v>
      </c>
      <c r="C570" t="s">
        <v>2834</v>
      </c>
      <c r="D570" s="35">
        <v>-870950</v>
      </c>
      <c r="E570">
        <f t="shared" si="21"/>
        <v>45701</v>
      </c>
      <c r="F570" s="27">
        <f>SUMIFS(Sheet1!H:H,Sheet1!B:B,C570)</f>
        <v>0</v>
      </c>
      <c r="G570" s="35">
        <f t="shared" si="22"/>
        <v>-870950</v>
      </c>
    </row>
    <row r="571" spans="1:7" x14ac:dyDescent="0.3">
      <c r="A571" s="25">
        <v>44897</v>
      </c>
      <c r="B571" t="s">
        <v>2821</v>
      </c>
      <c r="C571" t="s">
        <v>2838</v>
      </c>
      <c r="D571" s="35">
        <v>-485768</v>
      </c>
      <c r="E571">
        <f t="shared" si="21"/>
        <v>45751</v>
      </c>
      <c r="F571" s="27">
        <f>SUMIFS(Sheet1!H:H,Sheet1!B:B,C571)</f>
        <v>0</v>
      </c>
      <c r="G571" s="35">
        <f t="shared" si="22"/>
        <v>-485768</v>
      </c>
    </row>
    <row r="572" spans="1:7" x14ac:dyDescent="0.3">
      <c r="A572" s="25">
        <v>44897</v>
      </c>
      <c r="B572" t="s">
        <v>2821</v>
      </c>
      <c r="C572" t="s">
        <v>2822</v>
      </c>
      <c r="D572" s="35">
        <v>-680075</v>
      </c>
      <c r="E572">
        <f t="shared" si="21"/>
        <v>45752</v>
      </c>
      <c r="F572" s="27">
        <f>SUMIFS(Sheet1!H:H,Sheet1!B:B,C572)</f>
        <v>0</v>
      </c>
      <c r="G572" s="35">
        <f t="shared" si="22"/>
        <v>-680075</v>
      </c>
    </row>
    <row r="573" spans="1:7" x14ac:dyDescent="0.3">
      <c r="A573" s="25">
        <v>44897</v>
      </c>
      <c r="B573" t="s">
        <v>2821</v>
      </c>
      <c r="C573" t="s">
        <v>2842</v>
      </c>
      <c r="D573" s="35">
        <v>-485768</v>
      </c>
      <c r="E573">
        <f t="shared" si="21"/>
        <v>45760</v>
      </c>
      <c r="F573" s="27">
        <f>SUMIFS(Sheet1!H:H,Sheet1!B:B,C573)</f>
        <v>0</v>
      </c>
      <c r="G573" s="35">
        <f t="shared" si="22"/>
        <v>-485768</v>
      </c>
    </row>
    <row r="574" spans="1:7" x14ac:dyDescent="0.3">
      <c r="A574" s="25">
        <v>44897</v>
      </c>
      <c r="B574" t="s">
        <v>2821</v>
      </c>
      <c r="C574" t="s">
        <v>2852</v>
      </c>
      <c r="D574" s="35">
        <v>-388614</v>
      </c>
      <c r="E574">
        <f t="shared" si="21"/>
        <v>45793</v>
      </c>
      <c r="F574" s="27">
        <f>SUMIFS(Sheet1!H:H,Sheet1!B:B,C574)</f>
        <v>0</v>
      </c>
      <c r="G574" s="35">
        <f t="shared" si="22"/>
        <v>-388614</v>
      </c>
    </row>
    <row r="575" spans="1:7" x14ac:dyDescent="0.3">
      <c r="A575" s="25">
        <v>44897</v>
      </c>
      <c r="B575" t="s">
        <v>2821</v>
      </c>
      <c r="C575" t="s">
        <v>2846</v>
      </c>
      <c r="D575" s="35">
        <v>-388614</v>
      </c>
      <c r="E575">
        <f t="shared" si="21"/>
        <v>45824</v>
      </c>
      <c r="F575" s="27">
        <f>SUMIFS(Sheet1!H:H,Sheet1!B:B,C575)</f>
        <v>0</v>
      </c>
      <c r="G575" s="35">
        <f t="shared" si="22"/>
        <v>-388614</v>
      </c>
    </row>
    <row r="576" spans="1:7" x14ac:dyDescent="0.3">
      <c r="A576" s="25">
        <v>44897</v>
      </c>
      <c r="B576" t="s">
        <v>2821</v>
      </c>
      <c r="C576" t="s">
        <v>2836</v>
      </c>
      <c r="D576" s="35">
        <v>-1399785</v>
      </c>
      <c r="E576">
        <f t="shared" si="21"/>
        <v>46137</v>
      </c>
      <c r="F576" s="27">
        <f>SUMIFS(Sheet1!H:H,Sheet1!B:B,C576)</f>
        <v>0</v>
      </c>
      <c r="G576" s="35">
        <f t="shared" si="22"/>
        <v>-1399785</v>
      </c>
    </row>
    <row r="577" spans="1:7" x14ac:dyDescent="0.3">
      <c r="A577" s="25">
        <v>44897</v>
      </c>
      <c r="B577" t="s">
        <v>2821</v>
      </c>
      <c r="C577" t="s">
        <v>2832</v>
      </c>
      <c r="D577" s="35">
        <v>-1431059</v>
      </c>
      <c r="E577">
        <f t="shared" ref="E577:E640" si="23">VALUE(C577)</f>
        <v>46577</v>
      </c>
      <c r="F577" s="27">
        <f>SUMIFS(Sheet1!H:H,Sheet1!B:B,C577)</f>
        <v>0</v>
      </c>
      <c r="G577" s="35">
        <f t="shared" ref="G577:G640" si="24">D577+F577</f>
        <v>-1431059</v>
      </c>
    </row>
    <row r="578" spans="1:7" x14ac:dyDescent="0.3">
      <c r="A578" s="25">
        <v>44897</v>
      </c>
      <c r="B578" t="s">
        <v>2821</v>
      </c>
      <c r="C578" t="s">
        <v>2856</v>
      </c>
      <c r="D578" s="35">
        <v>-1336602</v>
      </c>
      <c r="E578">
        <f t="shared" si="23"/>
        <v>46596</v>
      </c>
      <c r="F578" s="27">
        <f>SUMIFS(Sheet1!H:H,Sheet1!B:B,C578)</f>
        <v>0</v>
      </c>
      <c r="G578" s="35">
        <f t="shared" si="24"/>
        <v>-1336602</v>
      </c>
    </row>
    <row r="579" spans="1:7" x14ac:dyDescent="0.3">
      <c r="A579" s="25">
        <v>44897</v>
      </c>
      <c r="B579" t="s">
        <v>2821</v>
      </c>
      <c r="C579" t="s">
        <v>2830</v>
      </c>
      <c r="D579" s="35">
        <v>-1747149</v>
      </c>
      <c r="E579">
        <f t="shared" si="23"/>
        <v>46603</v>
      </c>
      <c r="F579" s="27">
        <f>SUMIFS(Sheet1!H:H,Sheet1!B:B,C579)</f>
        <v>0</v>
      </c>
      <c r="G579" s="35">
        <f t="shared" si="24"/>
        <v>-1747149</v>
      </c>
    </row>
    <row r="580" spans="1:7" x14ac:dyDescent="0.3">
      <c r="A580" s="25">
        <v>44897</v>
      </c>
      <c r="B580" t="s">
        <v>2821</v>
      </c>
      <c r="C580" t="s">
        <v>2854</v>
      </c>
      <c r="D580" s="35">
        <v>-1277253</v>
      </c>
      <c r="E580">
        <f t="shared" si="23"/>
        <v>46916</v>
      </c>
      <c r="F580" s="27">
        <f>SUMIFS(Sheet1!H:H,Sheet1!B:B,C580)</f>
        <v>0</v>
      </c>
      <c r="G580" s="35">
        <f t="shared" si="24"/>
        <v>-1277253</v>
      </c>
    </row>
    <row r="581" spans="1:7" x14ac:dyDescent="0.3">
      <c r="A581" s="25">
        <v>44897</v>
      </c>
      <c r="B581" t="s">
        <v>2821</v>
      </c>
      <c r="C581" t="s">
        <v>2866</v>
      </c>
      <c r="D581" s="35">
        <v>-1240248</v>
      </c>
      <c r="E581">
        <f t="shared" si="23"/>
        <v>47109</v>
      </c>
      <c r="F581" s="27">
        <f>SUMIFS(Sheet1!H:H,Sheet1!B:B,C581)</f>
        <v>0</v>
      </c>
      <c r="G581" s="35">
        <f t="shared" si="24"/>
        <v>-1240248</v>
      </c>
    </row>
    <row r="582" spans="1:7" x14ac:dyDescent="0.3">
      <c r="A582" s="25">
        <v>44897</v>
      </c>
      <c r="B582" t="s">
        <v>2821</v>
      </c>
      <c r="C582" t="s">
        <v>2870</v>
      </c>
      <c r="D582" s="35">
        <v>-485768</v>
      </c>
      <c r="E582">
        <f t="shared" si="23"/>
        <v>47758</v>
      </c>
      <c r="F582" s="27">
        <f>SUMIFS(Sheet1!H:H,Sheet1!B:B,C582)</f>
        <v>0</v>
      </c>
      <c r="G582" s="35">
        <f t="shared" si="24"/>
        <v>-485768</v>
      </c>
    </row>
    <row r="583" spans="1:7" x14ac:dyDescent="0.3">
      <c r="A583" s="25">
        <v>44897</v>
      </c>
      <c r="B583" t="s">
        <v>2821</v>
      </c>
      <c r="C583" t="s">
        <v>2878</v>
      </c>
      <c r="D583" s="35">
        <v>-993155</v>
      </c>
      <c r="E583">
        <f t="shared" si="23"/>
        <v>47830</v>
      </c>
      <c r="F583" s="27">
        <f>SUMIFS(Sheet1!H:H,Sheet1!B:B,C583)</f>
        <v>0</v>
      </c>
      <c r="G583" s="35">
        <f t="shared" si="24"/>
        <v>-993155</v>
      </c>
    </row>
    <row r="584" spans="1:7" x14ac:dyDescent="0.3">
      <c r="A584" s="25">
        <v>44897</v>
      </c>
      <c r="B584" t="s">
        <v>2821</v>
      </c>
      <c r="C584" t="s">
        <v>2872</v>
      </c>
      <c r="D584" s="35">
        <v>-2196232</v>
      </c>
      <c r="E584">
        <f t="shared" si="23"/>
        <v>47831</v>
      </c>
      <c r="F584" s="27">
        <f>SUMIFS(Sheet1!H:H,Sheet1!B:B,C584)</f>
        <v>0</v>
      </c>
      <c r="G584" s="35">
        <f t="shared" si="24"/>
        <v>-2196232</v>
      </c>
    </row>
    <row r="585" spans="1:7" x14ac:dyDescent="0.3">
      <c r="A585" s="25">
        <v>44897</v>
      </c>
      <c r="B585" t="s">
        <v>2821</v>
      </c>
      <c r="C585" t="s">
        <v>2874</v>
      </c>
      <c r="D585" s="35">
        <v>-1264582</v>
      </c>
      <c r="E585">
        <f t="shared" si="23"/>
        <v>47892</v>
      </c>
      <c r="F585" s="27">
        <f>SUMIFS(Sheet1!H:H,Sheet1!B:B,C585)</f>
        <v>0</v>
      </c>
      <c r="G585" s="35">
        <f t="shared" si="24"/>
        <v>-1264582</v>
      </c>
    </row>
    <row r="586" spans="1:7" x14ac:dyDescent="0.3">
      <c r="A586" s="25">
        <v>44897</v>
      </c>
      <c r="B586" t="s">
        <v>2821</v>
      </c>
      <c r="C586" t="s">
        <v>2886</v>
      </c>
      <c r="D586" s="35">
        <v>-428249</v>
      </c>
      <c r="E586">
        <f t="shared" si="23"/>
        <v>48515</v>
      </c>
      <c r="F586" s="27">
        <f>SUMIFS(Sheet1!H:H,Sheet1!B:B,C586)</f>
        <v>0</v>
      </c>
      <c r="G586" s="35">
        <f t="shared" si="24"/>
        <v>-428249</v>
      </c>
    </row>
    <row r="587" spans="1:7" x14ac:dyDescent="0.3">
      <c r="A587" s="25">
        <v>44897</v>
      </c>
      <c r="B587" t="s">
        <v>2821</v>
      </c>
      <c r="C587" t="s">
        <v>2868</v>
      </c>
      <c r="D587" s="35">
        <v>-1270506</v>
      </c>
      <c r="E587">
        <f t="shared" si="23"/>
        <v>48676</v>
      </c>
      <c r="F587" s="27">
        <f>SUMIFS(Sheet1!H:H,Sheet1!B:B,C587)</f>
        <v>0</v>
      </c>
      <c r="G587" s="35">
        <f t="shared" si="24"/>
        <v>-1270506</v>
      </c>
    </row>
    <row r="588" spans="1:7" x14ac:dyDescent="0.3">
      <c r="A588" s="25">
        <v>44897</v>
      </c>
      <c r="B588" t="s">
        <v>2821</v>
      </c>
      <c r="C588" t="s">
        <v>2888</v>
      </c>
      <c r="D588" s="35">
        <v>-1044756</v>
      </c>
      <c r="E588">
        <f t="shared" si="23"/>
        <v>48729</v>
      </c>
      <c r="F588" s="27">
        <f>SUMIFS(Sheet1!H:H,Sheet1!B:B,C588)</f>
        <v>0</v>
      </c>
      <c r="G588" s="35">
        <f t="shared" si="24"/>
        <v>-1044756</v>
      </c>
    </row>
    <row r="589" spans="1:7" x14ac:dyDescent="0.3">
      <c r="A589" s="25">
        <v>44897</v>
      </c>
      <c r="B589" t="s">
        <v>2821</v>
      </c>
      <c r="C589" t="s">
        <v>2890</v>
      </c>
      <c r="D589" s="35">
        <v>-1378620</v>
      </c>
      <c r="E589">
        <f t="shared" si="23"/>
        <v>49335</v>
      </c>
      <c r="F589" s="27">
        <f>SUMIFS(Sheet1!H:H,Sheet1!B:B,C589)</f>
        <v>0</v>
      </c>
      <c r="G589" s="35">
        <f t="shared" si="24"/>
        <v>-1378620</v>
      </c>
    </row>
    <row r="590" spans="1:7" x14ac:dyDescent="0.3">
      <c r="A590" s="25">
        <v>44929</v>
      </c>
      <c r="B590" t="s">
        <v>639</v>
      </c>
      <c r="C590" t="s">
        <v>13</v>
      </c>
      <c r="D590" s="35">
        <v>-896616</v>
      </c>
      <c r="E590">
        <f t="shared" si="23"/>
        <v>49578</v>
      </c>
      <c r="F590" s="27">
        <f>SUMIFS(Sheet1!H:H,Sheet1!B:B,C590)</f>
        <v>896616</v>
      </c>
      <c r="G590" s="35">
        <f t="shared" si="24"/>
        <v>0</v>
      </c>
    </row>
    <row r="591" spans="1:7" x14ac:dyDescent="0.3">
      <c r="A591" s="25">
        <v>44929</v>
      </c>
      <c r="B591" t="s">
        <v>639</v>
      </c>
      <c r="C591" t="s">
        <v>14</v>
      </c>
      <c r="D591" s="35">
        <v>-783626</v>
      </c>
      <c r="E591">
        <f t="shared" si="23"/>
        <v>49602</v>
      </c>
      <c r="F591" s="27">
        <f>SUMIFS(Sheet1!H:H,Sheet1!B:B,C591)</f>
        <v>783626</v>
      </c>
      <c r="G591" s="35">
        <f t="shared" si="24"/>
        <v>0</v>
      </c>
    </row>
    <row r="592" spans="1:7" x14ac:dyDescent="0.3">
      <c r="A592" s="25">
        <v>44929</v>
      </c>
      <c r="B592" t="s">
        <v>639</v>
      </c>
      <c r="C592" t="s">
        <v>15</v>
      </c>
      <c r="D592" s="35">
        <v>-1821930</v>
      </c>
      <c r="E592">
        <f t="shared" si="23"/>
        <v>49746</v>
      </c>
      <c r="F592" s="27">
        <f>SUMIFS(Sheet1!H:H,Sheet1!B:B,C592)</f>
        <v>1821930</v>
      </c>
      <c r="G592" s="35">
        <f t="shared" si="24"/>
        <v>0</v>
      </c>
    </row>
    <row r="593" spans="1:7" x14ac:dyDescent="0.3">
      <c r="A593" s="25">
        <v>44929</v>
      </c>
      <c r="B593" t="s">
        <v>639</v>
      </c>
      <c r="C593" t="s">
        <v>19</v>
      </c>
      <c r="D593" s="35">
        <v>-1079484</v>
      </c>
      <c r="E593">
        <f t="shared" si="23"/>
        <v>50091</v>
      </c>
      <c r="F593" s="27">
        <f>SUMIFS(Sheet1!H:H,Sheet1!B:B,C593)</f>
        <v>1079484</v>
      </c>
      <c r="G593" s="35">
        <f t="shared" si="24"/>
        <v>0</v>
      </c>
    </row>
    <row r="594" spans="1:7" x14ac:dyDescent="0.3">
      <c r="A594" s="25">
        <v>44929</v>
      </c>
      <c r="B594" t="s">
        <v>639</v>
      </c>
      <c r="C594" t="s">
        <v>21</v>
      </c>
      <c r="D594" s="35">
        <v>-1379790</v>
      </c>
      <c r="E594">
        <f t="shared" si="23"/>
        <v>50553</v>
      </c>
      <c r="F594" s="27">
        <f>SUMIFS(Sheet1!H:H,Sheet1!B:B,C594)</f>
        <v>1379790</v>
      </c>
      <c r="G594" s="35">
        <f t="shared" si="24"/>
        <v>0</v>
      </c>
    </row>
    <row r="595" spans="1:7" x14ac:dyDescent="0.3">
      <c r="A595" s="25">
        <v>44929</v>
      </c>
      <c r="B595" t="s">
        <v>639</v>
      </c>
      <c r="C595" t="s">
        <v>23</v>
      </c>
      <c r="D595" s="35">
        <v>-1565693</v>
      </c>
      <c r="E595">
        <f t="shared" si="23"/>
        <v>50583</v>
      </c>
      <c r="F595" s="27">
        <f>SUMIFS(Sheet1!H:H,Sheet1!B:B,C595)</f>
        <v>1565693</v>
      </c>
      <c r="G595" s="35">
        <f t="shared" si="24"/>
        <v>0</v>
      </c>
    </row>
    <row r="596" spans="1:7" x14ac:dyDescent="0.3">
      <c r="A596" s="25">
        <v>44929</v>
      </c>
      <c r="B596" t="s">
        <v>639</v>
      </c>
      <c r="C596" t="s">
        <v>24</v>
      </c>
      <c r="D596" s="35">
        <v>-896616</v>
      </c>
      <c r="E596">
        <f t="shared" si="23"/>
        <v>50682</v>
      </c>
      <c r="F596" s="27">
        <f>SUMIFS(Sheet1!H:H,Sheet1!B:B,C596)</f>
        <v>896616</v>
      </c>
      <c r="G596" s="35">
        <f t="shared" si="24"/>
        <v>0</v>
      </c>
    </row>
    <row r="597" spans="1:7" x14ac:dyDescent="0.3">
      <c r="A597" s="25">
        <v>44929</v>
      </c>
      <c r="B597" t="s">
        <v>639</v>
      </c>
      <c r="C597" t="s">
        <v>26</v>
      </c>
      <c r="D597" s="35">
        <v>-1208882</v>
      </c>
      <c r="E597">
        <f t="shared" si="23"/>
        <v>50730</v>
      </c>
      <c r="F597" s="27">
        <f>SUMIFS(Sheet1!H:H,Sheet1!B:B,C597)</f>
        <v>1208882</v>
      </c>
      <c r="G597" s="35">
        <f t="shared" si="24"/>
        <v>0</v>
      </c>
    </row>
    <row r="598" spans="1:7" x14ac:dyDescent="0.3">
      <c r="A598" s="25">
        <v>44929</v>
      </c>
      <c r="B598" t="s">
        <v>639</v>
      </c>
      <c r="C598" t="s">
        <v>28</v>
      </c>
      <c r="D598" s="35">
        <v>-1112512</v>
      </c>
      <c r="E598">
        <f t="shared" si="23"/>
        <v>50732</v>
      </c>
      <c r="F598" s="27">
        <f>SUMIFS(Sheet1!H:H,Sheet1!B:B,C598)</f>
        <v>1112512</v>
      </c>
      <c r="G598" s="35">
        <f t="shared" si="24"/>
        <v>0</v>
      </c>
    </row>
    <row r="599" spans="1:7" x14ac:dyDescent="0.3">
      <c r="A599" s="25">
        <v>44929</v>
      </c>
      <c r="B599" t="s">
        <v>639</v>
      </c>
      <c r="C599" t="s">
        <v>29</v>
      </c>
      <c r="D599" s="35">
        <v>-2411473</v>
      </c>
      <c r="E599">
        <f t="shared" si="23"/>
        <v>50733</v>
      </c>
      <c r="F599" s="27">
        <f>SUMIFS(Sheet1!H:H,Sheet1!B:B,C599)</f>
        <v>2411473</v>
      </c>
      <c r="G599" s="35">
        <f t="shared" si="24"/>
        <v>0</v>
      </c>
    </row>
    <row r="600" spans="1:7" x14ac:dyDescent="0.3">
      <c r="A600" s="25">
        <v>44929</v>
      </c>
      <c r="B600" t="s">
        <v>639</v>
      </c>
      <c r="C600" t="s">
        <v>31</v>
      </c>
      <c r="D600" s="35">
        <v>-1706549</v>
      </c>
      <c r="E600">
        <f t="shared" si="23"/>
        <v>50991</v>
      </c>
      <c r="F600" s="27">
        <f>SUMIFS(Sheet1!H:H,Sheet1!B:B,C600)</f>
        <v>1706549</v>
      </c>
      <c r="G600" s="35">
        <f t="shared" si="24"/>
        <v>0</v>
      </c>
    </row>
    <row r="601" spans="1:7" x14ac:dyDescent="0.3">
      <c r="A601" s="25">
        <v>44929</v>
      </c>
      <c r="B601" t="s">
        <v>639</v>
      </c>
      <c r="C601" t="s">
        <v>33</v>
      </c>
      <c r="D601" s="35">
        <v>-1750755</v>
      </c>
      <c r="E601">
        <f t="shared" si="23"/>
        <v>51013</v>
      </c>
      <c r="F601" s="27">
        <f>SUMIFS(Sheet1!H:H,Sheet1!B:B,C601)</f>
        <v>1750755</v>
      </c>
      <c r="G601" s="35">
        <f t="shared" si="24"/>
        <v>0</v>
      </c>
    </row>
    <row r="602" spans="1:7" x14ac:dyDescent="0.3">
      <c r="A602" s="25">
        <v>44929</v>
      </c>
      <c r="B602" t="s">
        <v>639</v>
      </c>
      <c r="C602" t="s">
        <v>35</v>
      </c>
      <c r="D602" s="35">
        <v>-3001763</v>
      </c>
      <c r="E602">
        <f t="shared" si="23"/>
        <v>51031</v>
      </c>
      <c r="F602" s="27">
        <f>SUMIFS(Sheet1!H:H,Sheet1!B:B,C602)</f>
        <v>3001763</v>
      </c>
      <c r="G602" s="35">
        <f t="shared" si="24"/>
        <v>0</v>
      </c>
    </row>
    <row r="603" spans="1:7" x14ac:dyDescent="0.3">
      <c r="A603" s="25">
        <v>44929</v>
      </c>
      <c r="B603" t="s">
        <v>639</v>
      </c>
      <c r="C603" t="s">
        <v>39</v>
      </c>
      <c r="D603" s="35">
        <v>-1253491</v>
      </c>
      <c r="E603">
        <f t="shared" si="23"/>
        <v>51273</v>
      </c>
      <c r="F603" s="27">
        <f>SUMIFS(Sheet1!H:H,Sheet1!B:B,C603)</f>
        <v>1253491</v>
      </c>
      <c r="G603" s="35">
        <f t="shared" si="24"/>
        <v>0</v>
      </c>
    </row>
    <row r="604" spans="1:7" x14ac:dyDescent="0.3">
      <c r="A604" s="25">
        <v>44929</v>
      </c>
      <c r="B604" t="s">
        <v>639</v>
      </c>
      <c r="C604" t="s">
        <v>46</v>
      </c>
      <c r="D604" s="35">
        <v>-1922617</v>
      </c>
      <c r="E604">
        <f t="shared" si="23"/>
        <v>52129</v>
      </c>
      <c r="F604" s="27">
        <f>SUMIFS(Sheet1!H:H,Sheet1!B:B,C604)</f>
        <v>1922617</v>
      </c>
      <c r="G604" s="35">
        <f t="shared" si="24"/>
        <v>0</v>
      </c>
    </row>
    <row r="605" spans="1:7" x14ac:dyDescent="0.3">
      <c r="A605" s="25">
        <v>44929</v>
      </c>
      <c r="B605" t="s">
        <v>639</v>
      </c>
      <c r="C605" t="s">
        <v>48</v>
      </c>
      <c r="D605" s="35">
        <v>-967991</v>
      </c>
      <c r="E605">
        <f t="shared" si="23"/>
        <v>52704</v>
      </c>
      <c r="F605" s="27">
        <f>SUMIFS(Sheet1!H:H,Sheet1!B:B,C605)</f>
        <v>967991</v>
      </c>
      <c r="G605" s="35">
        <f t="shared" si="24"/>
        <v>0</v>
      </c>
    </row>
    <row r="606" spans="1:7" x14ac:dyDescent="0.3">
      <c r="A606" s="25">
        <v>44929</v>
      </c>
      <c r="B606" t="s">
        <v>639</v>
      </c>
      <c r="C606" t="s">
        <v>668</v>
      </c>
      <c r="D606" s="35">
        <v>-969921</v>
      </c>
      <c r="E606">
        <f t="shared" si="23"/>
        <v>49565</v>
      </c>
      <c r="F606" s="27">
        <f>SUMIFS(Sheet1!H:H,Sheet1!B:B,C606)</f>
        <v>969921</v>
      </c>
      <c r="G606" s="35">
        <f t="shared" si="24"/>
        <v>0</v>
      </c>
    </row>
    <row r="607" spans="1:7" x14ac:dyDescent="0.3">
      <c r="A607" s="25">
        <v>44929</v>
      </c>
      <c r="B607" t="s">
        <v>639</v>
      </c>
      <c r="C607" t="s">
        <v>656</v>
      </c>
      <c r="D607" s="35">
        <v>-1075939</v>
      </c>
      <c r="E607">
        <f t="shared" si="23"/>
        <v>50812</v>
      </c>
      <c r="F607" s="27">
        <f>SUMIFS(Sheet1!H:H,Sheet1!B:B,C607)</f>
        <v>1075939</v>
      </c>
      <c r="G607" s="35">
        <f t="shared" si="24"/>
        <v>0</v>
      </c>
    </row>
    <row r="608" spans="1:7" x14ac:dyDescent="0.3">
      <c r="A608" s="25">
        <v>44929</v>
      </c>
      <c r="B608" t="s">
        <v>639</v>
      </c>
      <c r="C608" t="s">
        <v>652</v>
      </c>
      <c r="D608" s="35">
        <v>-969892</v>
      </c>
      <c r="E608">
        <f t="shared" si="23"/>
        <v>51032</v>
      </c>
      <c r="F608" s="27">
        <f>SUMIFS(Sheet1!H:H,Sheet1!B:B,C608)</f>
        <v>969892</v>
      </c>
      <c r="G608" s="35">
        <f t="shared" si="24"/>
        <v>0</v>
      </c>
    </row>
    <row r="609" spans="1:7" x14ac:dyDescent="0.3">
      <c r="A609" s="25">
        <v>44929</v>
      </c>
      <c r="B609" t="s">
        <v>639</v>
      </c>
      <c r="C609" t="s">
        <v>649</v>
      </c>
      <c r="D609" s="35">
        <v>-1135635</v>
      </c>
      <c r="E609">
        <f t="shared" si="23"/>
        <v>51088</v>
      </c>
      <c r="F609" s="27">
        <f>SUMIFS(Sheet1!H:H,Sheet1!B:B,C609)</f>
        <v>1135635</v>
      </c>
      <c r="G609" s="35">
        <f t="shared" si="24"/>
        <v>0</v>
      </c>
    </row>
    <row r="610" spans="1:7" x14ac:dyDescent="0.3">
      <c r="A610" s="25">
        <v>44929</v>
      </c>
      <c r="B610" t="s">
        <v>639</v>
      </c>
      <c r="C610" t="s">
        <v>647</v>
      </c>
      <c r="D610" s="35">
        <v>-596041</v>
      </c>
      <c r="E610">
        <f t="shared" si="23"/>
        <v>51639</v>
      </c>
      <c r="F610" s="27">
        <f>SUMIFS(Sheet1!H:H,Sheet1!B:B,C610)</f>
        <v>596041</v>
      </c>
      <c r="G610" s="35">
        <f t="shared" si="24"/>
        <v>0</v>
      </c>
    </row>
    <row r="611" spans="1:7" x14ac:dyDescent="0.3">
      <c r="A611" s="25">
        <v>44929</v>
      </c>
      <c r="B611" t="s">
        <v>639</v>
      </c>
      <c r="C611" t="s">
        <v>644</v>
      </c>
      <c r="D611" s="35">
        <v>-1732523</v>
      </c>
      <c r="E611">
        <f t="shared" si="23"/>
        <v>51728</v>
      </c>
      <c r="F611" s="27">
        <f>SUMIFS(Sheet1!H:H,Sheet1!B:B,C611)</f>
        <v>1732523</v>
      </c>
      <c r="G611" s="35">
        <f t="shared" si="24"/>
        <v>0</v>
      </c>
    </row>
    <row r="612" spans="1:7" x14ac:dyDescent="0.3">
      <c r="A612" s="25">
        <v>44929</v>
      </c>
      <c r="B612" t="s">
        <v>639</v>
      </c>
      <c r="C612" t="s">
        <v>641</v>
      </c>
      <c r="D612" s="35">
        <v>-323846</v>
      </c>
      <c r="E612">
        <f t="shared" si="23"/>
        <v>52045</v>
      </c>
      <c r="F612" s="27">
        <f>SUMIFS(Sheet1!H:H,Sheet1!B:B,C612)</f>
        <v>323846</v>
      </c>
      <c r="G612" s="35">
        <f t="shared" si="24"/>
        <v>0</v>
      </c>
    </row>
    <row r="613" spans="1:7" x14ac:dyDescent="0.3">
      <c r="A613" s="25">
        <v>44929</v>
      </c>
      <c r="B613" t="s">
        <v>639</v>
      </c>
      <c r="C613" t="s">
        <v>637</v>
      </c>
      <c r="D613" s="35">
        <v>-1882729</v>
      </c>
      <c r="E613">
        <f t="shared" si="23"/>
        <v>53202</v>
      </c>
      <c r="F613" s="27">
        <f>SUMIFS(Sheet1!H:H,Sheet1!B:B,C613)</f>
        <v>1882729</v>
      </c>
      <c r="G613" s="35">
        <f t="shared" si="24"/>
        <v>0</v>
      </c>
    </row>
    <row r="614" spans="1:7" x14ac:dyDescent="0.3">
      <c r="A614" s="25">
        <v>44929</v>
      </c>
      <c r="B614" t="s">
        <v>639</v>
      </c>
      <c r="C614" t="s">
        <v>670</v>
      </c>
      <c r="D614" s="35">
        <v>142750</v>
      </c>
      <c r="E614" t="e">
        <f t="shared" si="23"/>
        <v>#VALUE!</v>
      </c>
      <c r="F614" s="27">
        <f>SUMIFS(Sheet1!H:H,Sheet1!B:B,C614)</f>
        <v>0</v>
      </c>
      <c r="G614" s="35">
        <f t="shared" si="24"/>
        <v>142750</v>
      </c>
    </row>
    <row r="615" spans="1:7" x14ac:dyDescent="0.3">
      <c r="A615" s="25">
        <v>44974</v>
      </c>
      <c r="B615" t="s">
        <v>674</v>
      </c>
      <c r="C615" t="s">
        <v>53</v>
      </c>
      <c r="D615" s="35">
        <v>-1223083</v>
      </c>
      <c r="E615">
        <f t="shared" si="23"/>
        <v>53959</v>
      </c>
      <c r="F615" s="27">
        <f>SUMIFS(Sheet1!H:H,Sheet1!B:B,C615)</f>
        <v>1223083</v>
      </c>
      <c r="G615" s="35">
        <f t="shared" si="24"/>
        <v>0</v>
      </c>
    </row>
    <row r="616" spans="1:7" x14ac:dyDescent="0.3">
      <c r="A616" s="25">
        <v>44974</v>
      </c>
      <c r="B616" t="s">
        <v>674</v>
      </c>
      <c r="C616" t="s">
        <v>56</v>
      </c>
      <c r="D616" s="35">
        <v>-1364061</v>
      </c>
      <c r="E616">
        <f t="shared" si="23"/>
        <v>54268</v>
      </c>
      <c r="F616" s="27">
        <f>SUMIFS(Sheet1!H:H,Sheet1!B:B,C616)</f>
        <v>1364061</v>
      </c>
      <c r="G616" s="35">
        <f t="shared" si="24"/>
        <v>0</v>
      </c>
    </row>
    <row r="617" spans="1:7" x14ac:dyDescent="0.3">
      <c r="A617" s="25">
        <v>44974</v>
      </c>
      <c r="B617" t="s">
        <v>674</v>
      </c>
      <c r="C617" t="s">
        <v>58</v>
      </c>
      <c r="D617" s="35">
        <v>-1997720</v>
      </c>
      <c r="E617">
        <f t="shared" si="23"/>
        <v>54391</v>
      </c>
      <c r="F617" s="27">
        <f>SUMIFS(Sheet1!H:H,Sheet1!B:B,C617)</f>
        <v>1997720</v>
      </c>
      <c r="G617" s="35">
        <f t="shared" si="24"/>
        <v>0</v>
      </c>
    </row>
    <row r="618" spans="1:7" x14ac:dyDescent="0.3">
      <c r="A618" s="25">
        <v>44974</v>
      </c>
      <c r="B618" t="s">
        <v>674</v>
      </c>
      <c r="C618" t="s">
        <v>60</v>
      </c>
      <c r="D618" s="35">
        <v>-1596710</v>
      </c>
      <c r="E618">
        <f t="shared" si="23"/>
        <v>54482</v>
      </c>
      <c r="F618" s="27">
        <f>SUMIFS(Sheet1!H:H,Sheet1!B:B,C618)</f>
        <v>1596710</v>
      </c>
      <c r="G618" s="35">
        <f t="shared" si="24"/>
        <v>0</v>
      </c>
    </row>
    <row r="619" spans="1:7" x14ac:dyDescent="0.3">
      <c r="A619" s="25">
        <v>44974</v>
      </c>
      <c r="B619" t="s">
        <v>674</v>
      </c>
      <c r="C619" t="s">
        <v>62</v>
      </c>
      <c r="D619" s="35">
        <v>-1125463</v>
      </c>
      <c r="E619">
        <f t="shared" si="23"/>
        <v>54495</v>
      </c>
      <c r="F619" s="27">
        <f>SUMIFS(Sheet1!H:H,Sheet1!B:B,C619)</f>
        <v>1125463</v>
      </c>
      <c r="G619" s="35">
        <f t="shared" si="24"/>
        <v>0</v>
      </c>
    </row>
    <row r="620" spans="1:7" x14ac:dyDescent="0.3">
      <c r="A620" s="25">
        <v>44974</v>
      </c>
      <c r="B620" t="s">
        <v>674</v>
      </c>
      <c r="C620" t="s">
        <v>63</v>
      </c>
      <c r="D620" s="35">
        <v>-1079484</v>
      </c>
      <c r="E620">
        <f t="shared" si="23"/>
        <v>54992</v>
      </c>
      <c r="F620" s="27">
        <f>SUMIFS(Sheet1!H:H,Sheet1!B:B,C620)</f>
        <v>1079484</v>
      </c>
      <c r="G620" s="35">
        <f t="shared" si="24"/>
        <v>0</v>
      </c>
    </row>
    <row r="621" spans="1:7" x14ac:dyDescent="0.3">
      <c r="A621" s="25">
        <v>44974</v>
      </c>
      <c r="B621" t="s">
        <v>674</v>
      </c>
      <c r="C621" t="s">
        <v>65</v>
      </c>
      <c r="D621" s="35">
        <v>-2259417</v>
      </c>
      <c r="E621">
        <f t="shared" si="23"/>
        <v>55199</v>
      </c>
      <c r="F621" s="27">
        <f>SUMIFS(Sheet1!H:H,Sheet1!B:B,C621)</f>
        <v>2259417</v>
      </c>
      <c r="G621" s="35">
        <f t="shared" si="24"/>
        <v>0</v>
      </c>
    </row>
    <row r="622" spans="1:7" x14ac:dyDescent="0.3">
      <c r="A622" s="25">
        <v>44974</v>
      </c>
      <c r="B622" t="s">
        <v>674</v>
      </c>
      <c r="C622" t="s">
        <v>67</v>
      </c>
      <c r="D622" s="35">
        <v>-1140501</v>
      </c>
      <c r="E622">
        <f t="shared" si="23"/>
        <v>55258</v>
      </c>
      <c r="F622" s="27">
        <f>SUMIFS(Sheet1!H:H,Sheet1!B:B,C622)</f>
        <v>1140501</v>
      </c>
      <c r="G622" s="35">
        <f t="shared" si="24"/>
        <v>0</v>
      </c>
    </row>
    <row r="623" spans="1:7" x14ac:dyDescent="0.3">
      <c r="A623" s="25">
        <v>44974</v>
      </c>
      <c r="B623" t="s">
        <v>674</v>
      </c>
      <c r="C623" t="s">
        <v>69</v>
      </c>
      <c r="D623" s="35">
        <v>-539742</v>
      </c>
      <c r="E623">
        <f t="shared" si="23"/>
        <v>55278</v>
      </c>
      <c r="F623" s="27">
        <f>SUMIFS(Sheet1!H:H,Sheet1!B:B,C623)</f>
        <v>539742</v>
      </c>
      <c r="G623" s="35">
        <f t="shared" si="24"/>
        <v>0</v>
      </c>
    </row>
    <row r="624" spans="1:7" x14ac:dyDescent="0.3">
      <c r="A624" s="25">
        <v>44974</v>
      </c>
      <c r="B624" t="s">
        <v>674</v>
      </c>
      <c r="C624" t="s">
        <v>71</v>
      </c>
      <c r="D624" s="35">
        <v>-2979617</v>
      </c>
      <c r="E624">
        <f t="shared" si="23"/>
        <v>55292</v>
      </c>
      <c r="F624" s="27">
        <f>SUMIFS(Sheet1!H:H,Sheet1!B:B,C624)</f>
        <v>2979617</v>
      </c>
      <c r="G624" s="35">
        <f t="shared" si="24"/>
        <v>0</v>
      </c>
    </row>
    <row r="625" spans="1:7" x14ac:dyDescent="0.3">
      <c r="A625" s="25">
        <v>44974</v>
      </c>
      <c r="B625" t="s">
        <v>674</v>
      </c>
      <c r="C625" t="s">
        <v>75</v>
      </c>
      <c r="D625" s="35">
        <v>-1907137</v>
      </c>
      <c r="E625">
        <f t="shared" si="23"/>
        <v>55405</v>
      </c>
      <c r="F625" s="27">
        <f>SUMIFS(Sheet1!H:H,Sheet1!B:B,C625)</f>
        <v>1907137</v>
      </c>
      <c r="G625" s="35">
        <f t="shared" si="24"/>
        <v>0</v>
      </c>
    </row>
    <row r="626" spans="1:7" x14ac:dyDescent="0.3">
      <c r="A626" s="25">
        <v>44974</v>
      </c>
      <c r="B626" t="s">
        <v>674</v>
      </c>
      <c r="C626" t="s">
        <v>77</v>
      </c>
      <c r="D626" s="35">
        <v>-1095517</v>
      </c>
      <c r="E626">
        <f t="shared" si="23"/>
        <v>55456</v>
      </c>
      <c r="F626" s="27">
        <f>SUMIFS(Sheet1!H:H,Sheet1!B:B,C626)</f>
        <v>1095517</v>
      </c>
      <c r="G626" s="35">
        <f t="shared" si="24"/>
        <v>0</v>
      </c>
    </row>
    <row r="627" spans="1:7" x14ac:dyDescent="0.3">
      <c r="A627" s="25">
        <v>44974</v>
      </c>
      <c r="B627" t="s">
        <v>674</v>
      </c>
      <c r="C627" t="s">
        <v>78</v>
      </c>
      <c r="D627" s="35">
        <v>-1364061</v>
      </c>
      <c r="E627">
        <f t="shared" si="23"/>
        <v>55890</v>
      </c>
      <c r="F627" s="27">
        <f>SUMIFS(Sheet1!H:H,Sheet1!B:B,C627)</f>
        <v>1364061</v>
      </c>
      <c r="G627" s="35">
        <f t="shared" si="24"/>
        <v>0</v>
      </c>
    </row>
    <row r="628" spans="1:7" x14ac:dyDescent="0.3">
      <c r="A628" s="25">
        <v>44974</v>
      </c>
      <c r="B628" t="s">
        <v>674</v>
      </c>
      <c r="C628" t="s">
        <v>80</v>
      </c>
      <c r="D628" s="35">
        <v>-1803459</v>
      </c>
      <c r="E628">
        <f t="shared" si="23"/>
        <v>55892</v>
      </c>
      <c r="F628" s="27">
        <f>SUMIFS(Sheet1!H:H,Sheet1!B:B,C628)</f>
        <v>1803459</v>
      </c>
      <c r="G628" s="35">
        <f t="shared" si="24"/>
        <v>0</v>
      </c>
    </row>
    <row r="629" spans="1:7" x14ac:dyDescent="0.3">
      <c r="A629" s="25">
        <v>44974</v>
      </c>
      <c r="B629" t="s">
        <v>674</v>
      </c>
      <c r="C629" t="s">
        <v>81</v>
      </c>
      <c r="D629" s="35">
        <v>-1596792</v>
      </c>
      <c r="E629">
        <f t="shared" si="23"/>
        <v>56124</v>
      </c>
      <c r="F629" s="27">
        <f>SUMIFS(Sheet1!H:H,Sheet1!B:B,C629)</f>
        <v>1596792</v>
      </c>
      <c r="G629" s="35">
        <f t="shared" si="24"/>
        <v>0</v>
      </c>
    </row>
    <row r="630" spans="1:7" x14ac:dyDescent="0.3">
      <c r="A630" s="25">
        <v>44974</v>
      </c>
      <c r="B630" t="s">
        <v>674</v>
      </c>
      <c r="C630" t="s">
        <v>83</v>
      </c>
      <c r="D630" s="35">
        <v>-941943</v>
      </c>
      <c r="E630">
        <f t="shared" si="23"/>
        <v>56144</v>
      </c>
      <c r="F630" s="27">
        <f>SUMIFS(Sheet1!H:H,Sheet1!B:B,C630)</f>
        <v>941943</v>
      </c>
      <c r="G630" s="35">
        <f t="shared" si="24"/>
        <v>0</v>
      </c>
    </row>
    <row r="631" spans="1:7" x14ac:dyDescent="0.3">
      <c r="A631" s="25">
        <v>44974</v>
      </c>
      <c r="B631" t="s">
        <v>674</v>
      </c>
      <c r="C631" t="s">
        <v>84</v>
      </c>
      <c r="D631" s="35">
        <v>-1253491</v>
      </c>
      <c r="E631">
        <f t="shared" si="23"/>
        <v>56190</v>
      </c>
      <c r="F631" s="27">
        <f>SUMIFS(Sheet1!H:H,Sheet1!B:B,C631)</f>
        <v>1253491</v>
      </c>
      <c r="G631" s="35">
        <f t="shared" si="24"/>
        <v>0</v>
      </c>
    </row>
    <row r="632" spans="1:7" x14ac:dyDescent="0.3">
      <c r="A632" s="25">
        <v>44974</v>
      </c>
      <c r="B632" t="s">
        <v>674</v>
      </c>
      <c r="C632" t="s">
        <v>89</v>
      </c>
      <c r="D632" s="35">
        <v>-837921</v>
      </c>
      <c r="E632">
        <f t="shared" si="23"/>
        <v>56287</v>
      </c>
      <c r="F632" s="27">
        <f>SUMIFS(Sheet1!H:H,Sheet1!B:B,C632)</f>
        <v>837921</v>
      </c>
      <c r="G632" s="35">
        <f t="shared" si="24"/>
        <v>0</v>
      </c>
    </row>
    <row r="633" spans="1:7" x14ac:dyDescent="0.3">
      <c r="A633" s="25">
        <v>44974</v>
      </c>
      <c r="B633" t="s">
        <v>674</v>
      </c>
      <c r="C633" t="s">
        <v>91</v>
      </c>
      <c r="D633" s="35">
        <v>-1112512</v>
      </c>
      <c r="E633">
        <f t="shared" si="23"/>
        <v>56571</v>
      </c>
      <c r="F633" s="27">
        <f>SUMIFS(Sheet1!H:H,Sheet1!B:B,C633)</f>
        <v>1112512</v>
      </c>
      <c r="G633" s="35">
        <f t="shared" si="24"/>
        <v>0</v>
      </c>
    </row>
    <row r="634" spans="1:7" x14ac:dyDescent="0.3">
      <c r="A634" s="25">
        <v>44974</v>
      </c>
      <c r="B634" t="s">
        <v>674</v>
      </c>
      <c r="C634" t="s">
        <v>92</v>
      </c>
      <c r="D634" s="35">
        <v>-1303685</v>
      </c>
      <c r="E634">
        <f t="shared" si="23"/>
        <v>56869</v>
      </c>
      <c r="F634" s="27">
        <f>SUMIFS(Sheet1!H:H,Sheet1!B:B,C634)</f>
        <v>1303685</v>
      </c>
      <c r="G634" s="35">
        <f t="shared" si="24"/>
        <v>0</v>
      </c>
    </row>
    <row r="635" spans="1:7" x14ac:dyDescent="0.3">
      <c r="A635" s="25">
        <v>44974</v>
      </c>
      <c r="B635" t="s">
        <v>674</v>
      </c>
      <c r="C635" t="s">
        <v>94</v>
      </c>
      <c r="D635" s="35">
        <v>-1361439</v>
      </c>
      <c r="E635">
        <f t="shared" si="23"/>
        <v>57000</v>
      </c>
      <c r="F635" s="27">
        <f>SUMIFS(Sheet1!H:H,Sheet1!B:B,C635)</f>
        <v>1361439</v>
      </c>
      <c r="G635" s="35">
        <f t="shared" si="24"/>
        <v>0</v>
      </c>
    </row>
    <row r="636" spans="1:7" x14ac:dyDescent="0.3">
      <c r="A636" s="25">
        <v>44974</v>
      </c>
      <c r="B636" t="s">
        <v>674</v>
      </c>
      <c r="C636" t="s">
        <v>98</v>
      </c>
      <c r="D636" s="35">
        <v>-1964820</v>
      </c>
      <c r="E636">
        <f t="shared" si="23"/>
        <v>57038</v>
      </c>
      <c r="F636" s="27">
        <f>SUMIFS(Sheet1!H:H,Sheet1!B:B,C636)</f>
        <v>1964820</v>
      </c>
      <c r="G636" s="35">
        <f t="shared" si="24"/>
        <v>0</v>
      </c>
    </row>
    <row r="637" spans="1:7" x14ac:dyDescent="0.3">
      <c r="A637" s="25">
        <v>44974</v>
      </c>
      <c r="B637" t="s">
        <v>674</v>
      </c>
      <c r="C637" t="s">
        <v>713</v>
      </c>
      <c r="D637" s="35">
        <v>-1410692</v>
      </c>
      <c r="E637">
        <f t="shared" si="23"/>
        <v>53960</v>
      </c>
      <c r="F637" s="27">
        <f>SUMIFS(Sheet1!H:H,Sheet1!B:B,C637)</f>
        <v>1410692</v>
      </c>
      <c r="G637" s="35">
        <f t="shared" si="24"/>
        <v>0</v>
      </c>
    </row>
    <row r="638" spans="1:7" x14ac:dyDescent="0.3">
      <c r="A638" s="25">
        <v>44974</v>
      </c>
      <c r="B638" t="s">
        <v>674</v>
      </c>
      <c r="C638" t="s">
        <v>699</v>
      </c>
      <c r="D638" s="35">
        <v>-1692831</v>
      </c>
      <c r="E638">
        <f t="shared" si="23"/>
        <v>55344</v>
      </c>
      <c r="F638" s="27">
        <f>SUMIFS(Sheet1!H:H,Sheet1!B:B,C638)</f>
        <v>1692831</v>
      </c>
      <c r="G638" s="35">
        <f t="shared" si="24"/>
        <v>0</v>
      </c>
    </row>
    <row r="639" spans="1:7" x14ac:dyDescent="0.3">
      <c r="A639" s="25">
        <v>44974</v>
      </c>
      <c r="B639" t="s">
        <v>674</v>
      </c>
      <c r="C639" t="s">
        <v>701</v>
      </c>
      <c r="D639" s="35">
        <v>-1330257</v>
      </c>
      <c r="E639">
        <f t="shared" si="23"/>
        <v>55369</v>
      </c>
      <c r="F639" s="27">
        <f>SUMIFS(Sheet1!H:H,Sheet1!B:B,C639)</f>
        <v>1330257</v>
      </c>
      <c r="G639" s="35">
        <f t="shared" si="24"/>
        <v>0</v>
      </c>
    </row>
    <row r="640" spans="1:7" x14ac:dyDescent="0.3">
      <c r="A640" s="25">
        <v>44974</v>
      </c>
      <c r="B640" t="s">
        <v>674</v>
      </c>
      <c r="C640" t="s">
        <v>691</v>
      </c>
      <c r="D640" s="35">
        <v>-656826</v>
      </c>
      <c r="E640">
        <f t="shared" si="23"/>
        <v>56236</v>
      </c>
      <c r="F640" s="27">
        <f>SUMIFS(Sheet1!H:H,Sheet1!B:B,C640)</f>
        <v>656826</v>
      </c>
      <c r="G640" s="35">
        <f t="shared" si="24"/>
        <v>0</v>
      </c>
    </row>
    <row r="641" spans="1:7" x14ac:dyDescent="0.3">
      <c r="A641" s="25">
        <v>44974</v>
      </c>
      <c r="B641" t="s">
        <v>674</v>
      </c>
      <c r="C641" t="s">
        <v>687</v>
      </c>
      <c r="D641" s="35">
        <v>-1609481</v>
      </c>
      <c r="E641">
        <f t="shared" ref="E641:E704" si="25">VALUE(C641)</f>
        <v>56286</v>
      </c>
      <c r="F641" s="27">
        <f>SUMIFS(Sheet1!H:H,Sheet1!B:B,C641)</f>
        <v>1609481</v>
      </c>
      <c r="G641" s="35">
        <f t="shared" ref="G641:G704" si="26">D641+F641</f>
        <v>0</v>
      </c>
    </row>
    <row r="642" spans="1:7" x14ac:dyDescent="0.3">
      <c r="A642" s="25">
        <v>44974</v>
      </c>
      <c r="B642" t="s">
        <v>674</v>
      </c>
      <c r="C642" t="s">
        <v>685</v>
      </c>
      <c r="D642" s="35">
        <v>-1066217</v>
      </c>
      <c r="E642">
        <f t="shared" si="25"/>
        <v>56570</v>
      </c>
      <c r="F642" s="27">
        <f>SUMIFS(Sheet1!H:H,Sheet1!B:B,C642)</f>
        <v>1066217</v>
      </c>
      <c r="G642" s="35">
        <f t="shared" si="26"/>
        <v>0</v>
      </c>
    </row>
    <row r="643" spans="1:7" x14ac:dyDescent="0.3">
      <c r="A643" s="25">
        <v>44974</v>
      </c>
      <c r="B643" t="s">
        <v>674</v>
      </c>
      <c r="C643" t="s">
        <v>677</v>
      </c>
      <c r="D643" s="35">
        <v>-1012228</v>
      </c>
      <c r="E643">
        <f t="shared" si="25"/>
        <v>57032</v>
      </c>
      <c r="F643" s="27">
        <f>SUMIFS(Sheet1!H:H,Sheet1!B:B,C643)</f>
        <v>1012228</v>
      </c>
      <c r="G643" s="35">
        <f t="shared" si="26"/>
        <v>0</v>
      </c>
    </row>
    <row r="644" spans="1:7" x14ac:dyDescent="0.3">
      <c r="A644" s="25">
        <v>44974</v>
      </c>
      <c r="B644" t="s">
        <v>674</v>
      </c>
      <c r="C644" t="s">
        <v>675</v>
      </c>
      <c r="D644" s="35">
        <v>-2107690</v>
      </c>
      <c r="E644">
        <f t="shared" si="25"/>
        <v>57623</v>
      </c>
      <c r="F644" s="27">
        <f>SUMIFS(Sheet1!H:H,Sheet1!B:B,C644)</f>
        <v>2107690</v>
      </c>
      <c r="G644" s="35">
        <f t="shared" si="26"/>
        <v>0</v>
      </c>
    </row>
    <row r="645" spans="1:7" x14ac:dyDescent="0.3">
      <c r="A645" s="25">
        <v>44974</v>
      </c>
      <c r="B645" t="s">
        <v>674</v>
      </c>
      <c r="C645" t="s">
        <v>681</v>
      </c>
      <c r="D645" s="35">
        <v>1335280</v>
      </c>
      <c r="E645" t="e">
        <f t="shared" si="25"/>
        <v>#VALUE!</v>
      </c>
      <c r="F645" s="27">
        <f>SUMIFS(Sheet1!H:H,Sheet1!B:B,C645)</f>
        <v>0</v>
      </c>
      <c r="G645" s="35">
        <f t="shared" si="26"/>
        <v>1335280</v>
      </c>
    </row>
    <row r="646" spans="1:7" x14ac:dyDescent="0.3">
      <c r="A646" s="25">
        <v>44974</v>
      </c>
      <c r="B646" t="s">
        <v>674</v>
      </c>
      <c r="C646" t="s">
        <v>672</v>
      </c>
      <c r="D646" s="35">
        <v>1326603</v>
      </c>
      <c r="E646" t="e">
        <f t="shared" si="25"/>
        <v>#VALUE!</v>
      </c>
      <c r="F646" s="27">
        <f>SUMIFS(Sheet1!H:H,Sheet1!B:B,C646)</f>
        <v>0</v>
      </c>
      <c r="G646" s="35">
        <f t="shared" si="26"/>
        <v>1326603</v>
      </c>
    </row>
    <row r="647" spans="1:7" x14ac:dyDescent="0.3">
      <c r="A647" s="25">
        <v>45000</v>
      </c>
      <c r="B647" t="s">
        <v>717</v>
      </c>
      <c r="C647" t="s">
        <v>724</v>
      </c>
      <c r="D647" s="35">
        <v>-879580</v>
      </c>
      <c r="E647">
        <f t="shared" si="25"/>
        <v>1723</v>
      </c>
      <c r="F647" s="27">
        <f>SUMIFS(Sheet1!H:H,Sheet1!B:B,C647)</f>
        <v>879580</v>
      </c>
      <c r="G647" s="35">
        <f t="shared" si="26"/>
        <v>0</v>
      </c>
    </row>
    <row r="648" spans="1:7" x14ac:dyDescent="0.3">
      <c r="A648" s="25">
        <v>45000</v>
      </c>
      <c r="B648" t="s">
        <v>717</v>
      </c>
      <c r="C648" t="s">
        <v>106</v>
      </c>
      <c r="D648" s="35">
        <v>-1140920</v>
      </c>
      <c r="E648">
        <f t="shared" si="25"/>
        <v>177</v>
      </c>
      <c r="F648" s="27">
        <f>SUMIFS(Sheet1!H:H,Sheet1!B:B,C648)</f>
        <v>1140920</v>
      </c>
      <c r="G648" s="35">
        <f t="shared" si="26"/>
        <v>0</v>
      </c>
    </row>
    <row r="649" spans="1:7" x14ac:dyDescent="0.3">
      <c r="A649" s="25">
        <v>45000</v>
      </c>
      <c r="B649" t="s">
        <v>717</v>
      </c>
      <c r="C649" t="s">
        <v>109</v>
      </c>
      <c r="D649" s="35">
        <v>-2376832</v>
      </c>
      <c r="E649">
        <f t="shared" si="25"/>
        <v>192</v>
      </c>
      <c r="F649" s="27">
        <f>SUMIFS(Sheet1!H:H,Sheet1!B:B,C649)</f>
        <v>2376832</v>
      </c>
      <c r="G649" s="35">
        <f t="shared" si="26"/>
        <v>0</v>
      </c>
    </row>
    <row r="650" spans="1:7" x14ac:dyDescent="0.3">
      <c r="A650" s="25">
        <v>45000</v>
      </c>
      <c r="B650" t="s">
        <v>717</v>
      </c>
      <c r="C650" t="s">
        <v>115</v>
      </c>
      <c r="D650" s="35">
        <v>-726967</v>
      </c>
      <c r="E650">
        <f t="shared" si="25"/>
        <v>195</v>
      </c>
      <c r="F650" s="27">
        <f>SUMIFS(Sheet1!H:H,Sheet1!B:B,C650)</f>
        <v>726967</v>
      </c>
      <c r="G650" s="35">
        <f t="shared" si="26"/>
        <v>0</v>
      </c>
    </row>
    <row r="651" spans="1:7" x14ac:dyDescent="0.3">
      <c r="A651" s="25">
        <v>45000</v>
      </c>
      <c r="B651" t="s">
        <v>717</v>
      </c>
      <c r="C651" t="s">
        <v>117</v>
      </c>
      <c r="D651" s="35">
        <v>-1705486</v>
      </c>
      <c r="E651">
        <f t="shared" si="25"/>
        <v>392</v>
      </c>
      <c r="F651" s="27">
        <f>SUMIFS(Sheet1!H:H,Sheet1!B:B,C651)</f>
        <v>1705486</v>
      </c>
      <c r="G651" s="35">
        <f t="shared" si="26"/>
        <v>0</v>
      </c>
    </row>
    <row r="652" spans="1:7" x14ac:dyDescent="0.3">
      <c r="A652" s="25">
        <v>45000</v>
      </c>
      <c r="B652" t="s">
        <v>717</v>
      </c>
      <c r="C652" t="s">
        <v>120</v>
      </c>
      <c r="D652" s="35">
        <v>-1232960</v>
      </c>
      <c r="E652">
        <f t="shared" si="25"/>
        <v>501</v>
      </c>
      <c r="F652" s="27">
        <f>SUMIFS(Sheet1!H:H,Sheet1!B:B,C652)</f>
        <v>1232960</v>
      </c>
      <c r="G652" s="35">
        <f t="shared" si="26"/>
        <v>0</v>
      </c>
    </row>
    <row r="653" spans="1:7" x14ac:dyDescent="0.3">
      <c r="A653" s="25">
        <v>45000</v>
      </c>
      <c r="B653" t="s">
        <v>717</v>
      </c>
      <c r="C653" t="s">
        <v>126</v>
      </c>
      <c r="D653" s="35">
        <v>-2029579</v>
      </c>
      <c r="E653">
        <f t="shared" si="25"/>
        <v>767</v>
      </c>
      <c r="F653" s="27">
        <f>SUMIFS(Sheet1!H:H,Sheet1!B:B,C653)</f>
        <v>2029579</v>
      </c>
      <c r="G653" s="35">
        <f t="shared" si="26"/>
        <v>0</v>
      </c>
    </row>
    <row r="654" spans="1:7" x14ac:dyDescent="0.3">
      <c r="A654" s="25">
        <v>45000</v>
      </c>
      <c r="B654" t="s">
        <v>717</v>
      </c>
      <c r="C654" t="s">
        <v>132</v>
      </c>
      <c r="D654" s="35">
        <v>-1644051</v>
      </c>
      <c r="E654">
        <f t="shared" si="25"/>
        <v>1557</v>
      </c>
      <c r="F654" s="27">
        <f>SUMIFS(Sheet1!H:H,Sheet1!B:B,C654)</f>
        <v>1644051</v>
      </c>
      <c r="G654" s="35">
        <f t="shared" si="26"/>
        <v>0</v>
      </c>
    </row>
    <row r="655" spans="1:7" x14ac:dyDescent="0.3">
      <c r="A655" s="25">
        <v>45000</v>
      </c>
      <c r="B655" t="s">
        <v>717</v>
      </c>
      <c r="C655" t="s">
        <v>135</v>
      </c>
      <c r="D655" s="35">
        <v>-2136989</v>
      </c>
      <c r="E655">
        <f t="shared" si="25"/>
        <v>1651</v>
      </c>
      <c r="F655" s="27">
        <f>SUMIFS(Sheet1!H:H,Sheet1!B:B,C655)</f>
        <v>2136989</v>
      </c>
      <c r="G655" s="35">
        <f t="shared" si="26"/>
        <v>0</v>
      </c>
    </row>
    <row r="656" spans="1:7" x14ac:dyDescent="0.3">
      <c r="A656" s="25">
        <v>45000</v>
      </c>
      <c r="B656" t="s">
        <v>717</v>
      </c>
      <c r="C656" t="s">
        <v>137</v>
      </c>
      <c r="D656" s="35">
        <v>-1501502</v>
      </c>
      <c r="E656">
        <f t="shared" si="25"/>
        <v>1653</v>
      </c>
      <c r="F656" s="27">
        <f>SUMIFS(Sheet1!H:H,Sheet1!B:B,C656)</f>
        <v>1501502</v>
      </c>
      <c r="G656" s="35">
        <f t="shared" si="26"/>
        <v>0</v>
      </c>
    </row>
    <row r="657" spans="1:7" x14ac:dyDescent="0.3">
      <c r="A657" s="25">
        <v>45000</v>
      </c>
      <c r="B657" t="s">
        <v>717</v>
      </c>
      <c r="C657" t="s">
        <v>138</v>
      </c>
      <c r="D657" s="35">
        <v>-1995939</v>
      </c>
      <c r="E657">
        <f t="shared" si="25"/>
        <v>1721</v>
      </c>
      <c r="F657" s="27">
        <f>SUMIFS(Sheet1!H:H,Sheet1!B:B,C657)</f>
        <v>1995939</v>
      </c>
      <c r="G657" s="35">
        <f t="shared" si="26"/>
        <v>0</v>
      </c>
    </row>
    <row r="658" spans="1:7" x14ac:dyDescent="0.3">
      <c r="A658" s="25">
        <v>45000</v>
      </c>
      <c r="B658" t="s">
        <v>717</v>
      </c>
      <c r="C658" t="s">
        <v>142</v>
      </c>
      <c r="D658" s="35">
        <v>-2242627</v>
      </c>
      <c r="E658">
        <f t="shared" si="25"/>
        <v>1724</v>
      </c>
      <c r="F658" s="27">
        <f>SUMIFS(Sheet1!H:H,Sheet1!B:B,C658)</f>
        <v>2242627</v>
      </c>
      <c r="G658" s="35">
        <f t="shared" si="26"/>
        <v>0</v>
      </c>
    </row>
    <row r="659" spans="1:7" x14ac:dyDescent="0.3">
      <c r="A659" s="25">
        <v>45000</v>
      </c>
      <c r="B659" t="s">
        <v>717</v>
      </c>
      <c r="C659" t="s">
        <v>143</v>
      </c>
      <c r="D659" s="35">
        <v>-993875</v>
      </c>
      <c r="E659">
        <f t="shared" si="25"/>
        <v>1760</v>
      </c>
      <c r="F659" s="27">
        <f>SUMIFS(Sheet1!H:H,Sheet1!B:B,C659)</f>
        <v>993875</v>
      </c>
      <c r="G659" s="35">
        <f t="shared" si="26"/>
        <v>0</v>
      </c>
    </row>
    <row r="660" spans="1:7" x14ac:dyDescent="0.3">
      <c r="A660" s="25">
        <v>45000</v>
      </c>
      <c r="B660" t="s">
        <v>717</v>
      </c>
      <c r="C660" t="s">
        <v>146</v>
      </c>
      <c r="D660" s="35">
        <v>-913220</v>
      </c>
      <c r="E660">
        <f t="shared" si="25"/>
        <v>1798</v>
      </c>
      <c r="F660" s="27">
        <f>SUMIFS(Sheet1!H:H,Sheet1!B:B,C660)</f>
        <v>913220</v>
      </c>
      <c r="G660" s="35">
        <f t="shared" si="26"/>
        <v>0</v>
      </c>
    </row>
    <row r="661" spans="1:7" x14ac:dyDescent="0.3">
      <c r="A661" s="25">
        <v>45000</v>
      </c>
      <c r="B661" t="s">
        <v>717</v>
      </c>
      <c r="C661" t="s">
        <v>740</v>
      </c>
      <c r="D661" s="35">
        <v>-1355283</v>
      </c>
      <c r="E661">
        <f t="shared" si="25"/>
        <v>193</v>
      </c>
      <c r="F661" s="27">
        <f>SUMIFS(Sheet1!H:H,Sheet1!B:B,C661)</f>
        <v>1355283</v>
      </c>
      <c r="G661" s="35">
        <f t="shared" si="26"/>
        <v>0</v>
      </c>
    </row>
    <row r="662" spans="1:7" x14ac:dyDescent="0.3">
      <c r="A662" s="25">
        <v>45000</v>
      </c>
      <c r="B662" t="s">
        <v>717</v>
      </c>
      <c r="C662" t="s">
        <v>742</v>
      </c>
      <c r="D662" s="35">
        <v>-1667905</v>
      </c>
      <c r="E662">
        <f t="shared" si="25"/>
        <v>194</v>
      </c>
      <c r="F662" s="27">
        <f>SUMIFS(Sheet1!H:H,Sheet1!B:B,C662)</f>
        <v>1667905</v>
      </c>
      <c r="G662" s="35">
        <f t="shared" si="26"/>
        <v>0</v>
      </c>
    </row>
    <row r="663" spans="1:7" x14ac:dyDescent="0.3">
      <c r="A663" s="25">
        <v>45000</v>
      </c>
      <c r="B663" t="s">
        <v>717</v>
      </c>
      <c r="C663" t="s">
        <v>736</v>
      </c>
      <c r="D663" s="35">
        <v>-1099474</v>
      </c>
      <c r="E663">
        <f t="shared" si="25"/>
        <v>766</v>
      </c>
      <c r="F663" s="27">
        <f>SUMIFS(Sheet1!H:H,Sheet1!B:B,C663)</f>
        <v>1099474</v>
      </c>
      <c r="G663" s="35">
        <f t="shared" si="26"/>
        <v>0</v>
      </c>
    </row>
    <row r="664" spans="1:7" x14ac:dyDescent="0.3">
      <c r="A664" s="25">
        <v>45000</v>
      </c>
      <c r="B664" t="s">
        <v>717</v>
      </c>
      <c r="C664" t="s">
        <v>733</v>
      </c>
      <c r="D664" s="35">
        <v>-714985</v>
      </c>
      <c r="E664">
        <f t="shared" si="25"/>
        <v>769</v>
      </c>
      <c r="F664" s="27">
        <f>SUMIFS(Sheet1!H:H,Sheet1!B:B,C664)</f>
        <v>714985</v>
      </c>
      <c r="G664" s="35">
        <f t="shared" si="26"/>
        <v>0</v>
      </c>
    </row>
    <row r="665" spans="1:7" x14ac:dyDescent="0.3">
      <c r="A665" s="25">
        <v>45000</v>
      </c>
      <c r="B665" t="s">
        <v>717</v>
      </c>
      <c r="C665" t="s">
        <v>731</v>
      </c>
      <c r="D665" s="35">
        <v>-872361</v>
      </c>
      <c r="E665">
        <f t="shared" si="25"/>
        <v>1416</v>
      </c>
      <c r="F665" s="27">
        <f>SUMIFS(Sheet1!H:H,Sheet1!B:B,C665)</f>
        <v>872361</v>
      </c>
      <c r="G665" s="35">
        <f t="shared" si="26"/>
        <v>0</v>
      </c>
    </row>
    <row r="666" spans="1:7" x14ac:dyDescent="0.3">
      <c r="A666" s="25">
        <v>45000</v>
      </c>
      <c r="B666" t="s">
        <v>717</v>
      </c>
      <c r="C666" t="s">
        <v>718</v>
      </c>
      <c r="D666" s="35">
        <v>-2770451</v>
      </c>
      <c r="E666">
        <f t="shared" si="25"/>
        <v>1811</v>
      </c>
      <c r="F666" s="27">
        <f>SUMIFS(Sheet1!H:H,Sheet1!B:B,C666)</f>
        <v>2770451</v>
      </c>
      <c r="G666" s="35">
        <f t="shared" si="26"/>
        <v>0</v>
      </c>
    </row>
    <row r="667" spans="1:7" x14ac:dyDescent="0.3">
      <c r="A667" s="25">
        <v>45000</v>
      </c>
      <c r="B667" t="s">
        <v>717</v>
      </c>
      <c r="C667" t="s">
        <v>721</v>
      </c>
      <c r="D667" s="35">
        <v>-2034187</v>
      </c>
      <c r="E667">
        <f t="shared" si="25"/>
        <v>1822</v>
      </c>
      <c r="F667" s="27">
        <f>SUMIFS(Sheet1!H:H,Sheet1!B:B,C667)</f>
        <v>2034187</v>
      </c>
      <c r="G667" s="35">
        <f t="shared" si="26"/>
        <v>0</v>
      </c>
    </row>
    <row r="668" spans="1:7" x14ac:dyDescent="0.3">
      <c r="A668" s="25">
        <v>45000</v>
      </c>
      <c r="B668" t="s">
        <v>717</v>
      </c>
      <c r="C668" t="s">
        <v>715</v>
      </c>
      <c r="D668" s="35">
        <v>758995</v>
      </c>
      <c r="E668" t="e">
        <f t="shared" si="25"/>
        <v>#VALUE!</v>
      </c>
      <c r="F668" s="27">
        <f>SUMIFS(Sheet1!H:H,Sheet1!B:B,C668)</f>
        <v>0</v>
      </c>
      <c r="G668" s="35">
        <f t="shared" si="26"/>
        <v>758995</v>
      </c>
    </row>
    <row r="669" spans="1:7" x14ac:dyDescent="0.3">
      <c r="A669" s="25">
        <v>45072</v>
      </c>
      <c r="B669" t="s">
        <v>748</v>
      </c>
      <c r="C669" t="s">
        <v>104</v>
      </c>
      <c r="D669" s="35">
        <v>-1075939</v>
      </c>
      <c r="E669">
        <f t="shared" si="25"/>
        <v>246</v>
      </c>
      <c r="F669" s="27">
        <f>SUMIFS(Sheet1!H:H,Sheet1!B:B,C669)</f>
        <v>1075939</v>
      </c>
      <c r="G669" s="35">
        <f t="shared" si="26"/>
        <v>0</v>
      </c>
    </row>
    <row r="670" spans="1:7" x14ac:dyDescent="0.3">
      <c r="A670" s="25">
        <v>45072</v>
      </c>
      <c r="B670" t="s">
        <v>748</v>
      </c>
      <c r="C670" t="s">
        <v>155</v>
      </c>
      <c r="D670" s="35">
        <v>-329843</v>
      </c>
      <c r="E670">
        <f t="shared" si="25"/>
        <v>3076</v>
      </c>
      <c r="F670" s="27">
        <f>SUMIFS(Sheet1!H:H,Sheet1!B:B,C670)</f>
        <v>329843</v>
      </c>
      <c r="G670" s="35">
        <f t="shared" si="26"/>
        <v>0</v>
      </c>
    </row>
    <row r="671" spans="1:7" x14ac:dyDescent="0.3">
      <c r="A671" s="25">
        <v>45072</v>
      </c>
      <c r="B671" t="s">
        <v>748</v>
      </c>
      <c r="C671" t="s">
        <v>157</v>
      </c>
      <c r="D671" s="35">
        <v>-659946</v>
      </c>
      <c r="E671">
        <f t="shared" si="25"/>
        <v>3562</v>
      </c>
      <c r="F671" s="27">
        <f>SUMIFS(Sheet1!H:H,Sheet1!B:B,C671)</f>
        <v>659946</v>
      </c>
      <c r="G671" s="35">
        <f t="shared" si="26"/>
        <v>0</v>
      </c>
    </row>
    <row r="672" spans="1:7" x14ac:dyDescent="0.3">
      <c r="A672" s="25">
        <v>45072</v>
      </c>
      <c r="B672" t="s">
        <v>748</v>
      </c>
      <c r="C672" t="s">
        <v>161</v>
      </c>
      <c r="D672" s="35">
        <v>-1278207</v>
      </c>
      <c r="E672">
        <f t="shared" si="25"/>
        <v>3570</v>
      </c>
      <c r="F672" s="27">
        <f>SUMIFS(Sheet1!H:H,Sheet1!B:B,C672)</f>
        <v>1278207</v>
      </c>
      <c r="G672" s="35">
        <f t="shared" si="26"/>
        <v>0</v>
      </c>
    </row>
    <row r="673" spans="1:7" x14ac:dyDescent="0.3">
      <c r="A673" s="25">
        <v>45072</v>
      </c>
      <c r="B673" t="s">
        <v>748</v>
      </c>
      <c r="C673" t="s">
        <v>162</v>
      </c>
      <c r="D673" s="35">
        <v>-1554003</v>
      </c>
      <c r="E673">
        <f t="shared" si="25"/>
        <v>3878</v>
      </c>
      <c r="F673" s="27">
        <f>SUMIFS(Sheet1!H:H,Sheet1!B:B,C673)</f>
        <v>1554003</v>
      </c>
      <c r="G673" s="35">
        <f t="shared" si="26"/>
        <v>0</v>
      </c>
    </row>
    <row r="674" spans="1:7" x14ac:dyDescent="0.3">
      <c r="A674" s="25">
        <v>45072</v>
      </c>
      <c r="B674" t="s">
        <v>748</v>
      </c>
      <c r="C674" t="s">
        <v>164</v>
      </c>
      <c r="D674" s="35">
        <v>-1250563</v>
      </c>
      <c r="E674">
        <f t="shared" si="25"/>
        <v>3920</v>
      </c>
      <c r="F674" s="27">
        <f>SUMIFS(Sheet1!H:H,Sheet1!B:B,C674)</f>
        <v>1250563</v>
      </c>
      <c r="G674" s="35">
        <f t="shared" si="26"/>
        <v>0</v>
      </c>
    </row>
    <row r="675" spans="1:7" x14ac:dyDescent="0.3">
      <c r="A675" s="25">
        <v>45072</v>
      </c>
      <c r="B675" t="s">
        <v>748</v>
      </c>
      <c r="C675" t="s">
        <v>165</v>
      </c>
      <c r="D675" s="35">
        <v>-1099474</v>
      </c>
      <c r="E675">
        <f t="shared" si="25"/>
        <v>3921</v>
      </c>
      <c r="F675" s="27">
        <f>SUMIFS(Sheet1!H:H,Sheet1!B:B,C675)</f>
        <v>1099474</v>
      </c>
      <c r="G675" s="35">
        <f t="shared" si="26"/>
        <v>0</v>
      </c>
    </row>
    <row r="676" spans="1:7" x14ac:dyDescent="0.3">
      <c r="A676" s="25">
        <v>45072</v>
      </c>
      <c r="B676" t="s">
        <v>748</v>
      </c>
      <c r="C676" t="s">
        <v>166</v>
      </c>
      <c r="D676" s="35">
        <v>-1023699</v>
      </c>
      <c r="E676">
        <f t="shared" si="25"/>
        <v>3981</v>
      </c>
      <c r="F676" s="27">
        <f>SUMIFS(Sheet1!H:H,Sheet1!B:B,C676)</f>
        <v>1023699</v>
      </c>
      <c r="G676" s="35">
        <f t="shared" si="26"/>
        <v>0</v>
      </c>
    </row>
    <row r="677" spans="1:7" x14ac:dyDescent="0.3">
      <c r="A677" s="25">
        <v>45072</v>
      </c>
      <c r="B677" t="s">
        <v>748</v>
      </c>
      <c r="C677" t="s">
        <v>169</v>
      </c>
      <c r="D677" s="35">
        <v>-1371059</v>
      </c>
      <c r="E677">
        <f t="shared" si="25"/>
        <v>4001</v>
      </c>
      <c r="F677" s="27">
        <f>SUMIFS(Sheet1!H:H,Sheet1!B:B,C677)</f>
        <v>1371059</v>
      </c>
      <c r="G677" s="35">
        <f t="shared" si="26"/>
        <v>0</v>
      </c>
    </row>
    <row r="678" spans="1:7" x14ac:dyDescent="0.3">
      <c r="A678" s="25">
        <v>45072</v>
      </c>
      <c r="B678" t="s">
        <v>748</v>
      </c>
      <c r="C678" t="s">
        <v>171</v>
      </c>
      <c r="D678" s="35">
        <v>-1458798</v>
      </c>
      <c r="E678">
        <f t="shared" si="25"/>
        <v>5125</v>
      </c>
      <c r="F678" s="27">
        <f>SUMIFS(Sheet1!H:H,Sheet1!B:B,C678)</f>
        <v>1458798</v>
      </c>
      <c r="G678" s="35">
        <f t="shared" si="26"/>
        <v>0</v>
      </c>
    </row>
    <row r="679" spans="1:7" x14ac:dyDescent="0.3">
      <c r="A679" s="25">
        <v>45072</v>
      </c>
      <c r="B679" t="s">
        <v>748</v>
      </c>
      <c r="C679" t="s">
        <v>178</v>
      </c>
      <c r="D679" s="35">
        <v>-2940445</v>
      </c>
      <c r="E679">
        <f t="shared" si="25"/>
        <v>6788</v>
      </c>
      <c r="F679" s="27">
        <f>SUMIFS(Sheet1!H:H,Sheet1!B:B,C679)</f>
        <v>2940445</v>
      </c>
      <c r="G679" s="35">
        <f t="shared" si="26"/>
        <v>0</v>
      </c>
    </row>
    <row r="680" spans="1:7" x14ac:dyDescent="0.3">
      <c r="A680" s="25">
        <v>45072</v>
      </c>
      <c r="B680" t="s">
        <v>748</v>
      </c>
      <c r="C680" t="s">
        <v>179</v>
      </c>
      <c r="D680" s="35">
        <v>-859980</v>
      </c>
      <c r="E680">
        <f t="shared" si="25"/>
        <v>6856</v>
      </c>
      <c r="F680" s="27">
        <f>SUMIFS(Sheet1!H:H,Sheet1!B:B,C680)</f>
        <v>859980</v>
      </c>
      <c r="G680" s="35">
        <f t="shared" si="26"/>
        <v>0</v>
      </c>
    </row>
    <row r="681" spans="1:7" x14ac:dyDescent="0.3">
      <c r="A681" s="25">
        <v>45072</v>
      </c>
      <c r="B681" t="s">
        <v>748</v>
      </c>
      <c r="C681" t="s">
        <v>181</v>
      </c>
      <c r="D681" s="35">
        <v>-798138</v>
      </c>
      <c r="E681">
        <f t="shared" si="25"/>
        <v>9102</v>
      </c>
      <c r="F681" s="27">
        <f>SUMIFS(Sheet1!H:H,Sheet1!B:B,C681)</f>
        <v>798138</v>
      </c>
      <c r="G681" s="35">
        <f t="shared" si="26"/>
        <v>0</v>
      </c>
    </row>
    <row r="682" spans="1:7" x14ac:dyDescent="0.3">
      <c r="A682" s="25">
        <v>45072</v>
      </c>
      <c r="B682" t="s">
        <v>748</v>
      </c>
      <c r="C682" t="s">
        <v>183</v>
      </c>
      <c r="D682" s="35">
        <v>-2698938</v>
      </c>
      <c r="E682">
        <f t="shared" si="25"/>
        <v>9167</v>
      </c>
      <c r="F682" s="27">
        <f>SUMIFS(Sheet1!H:H,Sheet1!B:B,C682)</f>
        <v>2698938</v>
      </c>
      <c r="G682" s="35">
        <f t="shared" si="26"/>
        <v>0</v>
      </c>
    </row>
    <row r="683" spans="1:7" x14ac:dyDescent="0.3">
      <c r="A683" s="25">
        <v>45072</v>
      </c>
      <c r="B683" t="s">
        <v>748</v>
      </c>
      <c r="C683" t="s">
        <v>184</v>
      </c>
      <c r="D683" s="35">
        <v>-1234318</v>
      </c>
      <c r="E683">
        <f t="shared" si="25"/>
        <v>11309</v>
      </c>
      <c r="F683" s="27">
        <f>SUMIFS(Sheet1!H:H,Sheet1!B:B,C683)</f>
        <v>1234318</v>
      </c>
      <c r="G683" s="35">
        <f t="shared" si="26"/>
        <v>0</v>
      </c>
    </row>
    <row r="684" spans="1:7" x14ac:dyDescent="0.3">
      <c r="A684" s="25">
        <v>45072</v>
      </c>
      <c r="B684" t="s">
        <v>748</v>
      </c>
      <c r="C684" t="s">
        <v>186</v>
      </c>
      <c r="D684" s="35">
        <v>-1206204</v>
      </c>
      <c r="E684">
        <f t="shared" si="25"/>
        <v>11356</v>
      </c>
      <c r="F684" s="27">
        <f>SUMIFS(Sheet1!H:H,Sheet1!B:B,C684)</f>
        <v>1206204</v>
      </c>
      <c r="G684" s="35">
        <f t="shared" si="26"/>
        <v>0</v>
      </c>
    </row>
    <row r="685" spans="1:7" x14ac:dyDescent="0.3">
      <c r="A685" s="25">
        <v>45072</v>
      </c>
      <c r="B685" t="s">
        <v>748</v>
      </c>
      <c r="C685" t="s">
        <v>189</v>
      </c>
      <c r="D685" s="35">
        <v>-512523</v>
      </c>
      <c r="E685">
        <f t="shared" si="25"/>
        <v>11360</v>
      </c>
      <c r="F685" s="27">
        <f>SUMIFS(Sheet1!H:H,Sheet1!B:B,C685)</f>
        <v>512523</v>
      </c>
      <c r="G685" s="35">
        <f t="shared" si="26"/>
        <v>0</v>
      </c>
    </row>
    <row r="686" spans="1:7" x14ac:dyDescent="0.3">
      <c r="A686" s="25">
        <v>45072</v>
      </c>
      <c r="B686" t="s">
        <v>748</v>
      </c>
      <c r="C686" t="s">
        <v>190</v>
      </c>
      <c r="D686" s="35">
        <v>-1210397</v>
      </c>
      <c r="E686">
        <f t="shared" si="25"/>
        <v>11362</v>
      </c>
      <c r="F686" s="27">
        <f>SUMIFS(Sheet1!H:H,Sheet1!B:B,C686)</f>
        <v>1210397</v>
      </c>
      <c r="G686" s="35">
        <f t="shared" si="26"/>
        <v>0</v>
      </c>
    </row>
    <row r="687" spans="1:7" x14ac:dyDescent="0.3">
      <c r="A687" s="25">
        <v>45072</v>
      </c>
      <c r="B687" t="s">
        <v>748</v>
      </c>
      <c r="C687" t="s">
        <v>191</v>
      </c>
      <c r="D687" s="35">
        <v>-1430292</v>
      </c>
      <c r="E687">
        <f t="shared" si="25"/>
        <v>11509</v>
      </c>
      <c r="F687" s="27">
        <f>SUMIFS(Sheet1!H:H,Sheet1!B:B,C687)</f>
        <v>1430292</v>
      </c>
      <c r="G687" s="35">
        <f t="shared" si="26"/>
        <v>0</v>
      </c>
    </row>
    <row r="688" spans="1:7" x14ac:dyDescent="0.3">
      <c r="A688" s="25">
        <v>45072</v>
      </c>
      <c r="B688" t="s">
        <v>748</v>
      </c>
      <c r="C688" t="s">
        <v>193</v>
      </c>
      <c r="D688" s="35">
        <v>-908085</v>
      </c>
      <c r="E688">
        <f t="shared" si="25"/>
        <v>12697</v>
      </c>
      <c r="F688" s="27">
        <f>SUMIFS(Sheet1!H:H,Sheet1!B:B,C688)</f>
        <v>908085</v>
      </c>
      <c r="G688" s="35">
        <f t="shared" si="26"/>
        <v>0</v>
      </c>
    </row>
    <row r="689" spans="1:7" x14ac:dyDescent="0.3">
      <c r="A689" s="25">
        <v>45072</v>
      </c>
      <c r="B689" t="s">
        <v>748</v>
      </c>
      <c r="C689" t="s">
        <v>195</v>
      </c>
      <c r="D689" s="35">
        <v>-985917</v>
      </c>
      <c r="E689">
        <f t="shared" si="25"/>
        <v>13169</v>
      </c>
      <c r="F689" s="27">
        <f>SUMIFS(Sheet1!H:H,Sheet1!B:B,C689)</f>
        <v>985917</v>
      </c>
      <c r="G689" s="35">
        <f t="shared" si="26"/>
        <v>0</v>
      </c>
    </row>
    <row r="690" spans="1:7" x14ac:dyDescent="0.3">
      <c r="A690" s="25">
        <v>45072</v>
      </c>
      <c r="B690" t="s">
        <v>748</v>
      </c>
      <c r="C690" t="s">
        <v>196</v>
      </c>
      <c r="D690" s="35">
        <v>-1561284</v>
      </c>
      <c r="E690">
        <f t="shared" si="25"/>
        <v>13172</v>
      </c>
      <c r="F690" s="27">
        <f>SUMIFS(Sheet1!H:H,Sheet1!B:B,C690)</f>
        <v>1561284</v>
      </c>
      <c r="G690" s="35">
        <f t="shared" si="26"/>
        <v>0</v>
      </c>
    </row>
    <row r="691" spans="1:7" x14ac:dyDescent="0.3">
      <c r="A691" s="25">
        <v>45072</v>
      </c>
      <c r="B691" t="s">
        <v>748</v>
      </c>
      <c r="C691" t="s">
        <v>197</v>
      </c>
      <c r="D691" s="35">
        <v>-1665542</v>
      </c>
      <c r="E691">
        <f t="shared" si="25"/>
        <v>13484</v>
      </c>
      <c r="F691" s="27">
        <f>SUMIFS(Sheet1!H:H,Sheet1!B:B,C691)</f>
        <v>1665542</v>
      </c>
      <c r="G691" s="35">
        <f t="shared" si="26"/>
        <v>0</v>
      </c>
    </row>
    <row r="692" spans="1:7" x14ac:dyDescent="0.3">
      <c r="A692" s="25">
        <v>45072</v>
      </c>
      <c r="B692" t="s">
        <v>748</v>
      </c>
      <c r="C692" t="s">
        <v>199</v>
      </c>
      <c r="D692" s="35">
        <v>-938837</v>
      </c>
      <c r="E692">
        <f t="shared" si="25"/>
        <v>13662</v>
      </c>
      <c r="F692" s="27">
        <f>SUMIFS(Sheet1!H:H,Sheet1!B:B,C692)</f>
        <v>938837</v>
      </c>
      <c r="G692" s="35">
        <f t="shared" si="26"/>
        <v>0</v>
      </c>
    </row>
    <row r="693" spans="1:7" x14ac:dyDescent="0.3">
      <c r="A693" s="25">
        <v>45072</v>
      </c>
      <c r="B693" t="s">
        <v>748</v>
      </c>
      <c r="C693" t="s">
        <v>203</v>
      </c>
      <c r="D693" s="35">
        <v>-724006</v>
      </c>
      <c r="E693">
        <f t="shared" si="25"/>
        <v>15626</v>
      </c>
      <c r="F693" s="27">
        <f>SUMIFS(Sheet1!H:H,Sheet1!B:B,C693)</f>
        <v>724006</v>
      </c>
      <c r="G693" s="35">
        <f t="shared" si="26"/>
        <v>0</v>
      </c>
    </row>
    <row r="694" spans="1:7" x14ac:dyDescent="0.3">
      <c r="A694" s="25">
        <v>45072</v>
      </c>
      <c r="B694" t="s">
        <v>748</v>
      </c>
      <c r="C694" t="s">
        <v>207</v>
      </c>
      <c r="D694" s="35">
        <v>-2288805</v>
      </c>
      <c r="E694">
        <f t="shared" si="25"/>
        <v>15827</v>
      </c>
      <c r="F694" s="27">
        <f>SUMIFS(Sheet1!H:H,Sheet1!B:B,C694)</f>
        <v>2288805</v>
      </c>
      <c r="G694" s="35">
        <f t="shared" si="26"/>
        <v>0</v>
      </c>
    </row>
    <row r="695" spans="1:7" x14ac:dyDescent="0.3">
      <c r="A695" s="25">
        <v>45072</v>
      </c>
      <c r="B695" t="s">
        <v>748</v>
      </c>
      <c r="C695" t="s">
        <v>209</v>
      </c>
      <c r="D695" s="35">
        <v>-726967</v>
      </c>
      <c r="E695">
        <f t="shared" si="25"/>
        <v>15833</v>
      </c>
      <c r="F695" s="27">
        <f>SUMIFS(Sheet1!H:H,Sheet1!B:B,C695)</f>
        <v>726967</v>
      </c>
      <c r="G695" s="35">
        <f t="shared" si="26"/>
        <v>0</v>
      </c>
    </row>
    <row r="696" spans="1:7" x14ac:dyDescent="0.3">
      <c r="A696" s="25">
        <v>45072</v>
      </c>
      <c r="B696" t="s">
        <v>748</v>
      </c>
      <c r="C696" t="s">
        <v>210</v>
      </c>
      <c r="D696" s="35">
        <v>-693326</v>
      </c>
      <c r="E696">
        <f t="shared" si="25"/>
        <v>15881</v>
      </c>
      <c r="F696" s="27">
        <f>SUMIFS(Sheet1!H:H,Sheet1!B:B,C696)</f>
        <v>693326</v>
      </c>
      <c r="G696" s="35">
        <f t="shared" si="26"/>
        <v>0</v>
      </c>
    </row>
    <row r="697" spans="1:7" x14ac:dyDescent="0.3">
      <c r="A697" s="25">
        <v>45072</v>
      </c>
      <c r="B697" t="s">
        <v>748</v>
      </c>
      <c r="C697" t="s">
        <v>212</v>
      </c>
      <c r="D697" s="35">
        <v>-858572</v>
      </c>
      <c r="E697">
        <f t="shared" si="25"/>
        <v>15882</v>
      </c>
      <c r="F697" s="27">
        <f>SUMIFS(Sheet1!H:H,Sheet1!B:B,C697)</f>
        <v>858572</v>
      </c>
      <c r="G697" s="35">
        <f t="shared" si="26"/>
        <v>0</v>
      </c>
    </row>
    <row r="698" spans="1:7" x14ac:dyDescent="0.3">
      <c r="A698" s="25">
        <v>45072</v>
      </c>
      <c r="B698" t="s">
        <v>748</v>
      </c>
      <c r="C698" t="s">
        <v>215</v>
      </c>
      <c r="D698" s="35">
        <v>-1170223</v>
      </c>
      <c r="E698">
        <f t="shared" si="25"/>
        <v>17443</v>
      </c>
      <c r="F698" s="27">
        <f>SUMIFS(Sheet1!H:H,Sheet1!B:B,C698)</f>
        <v>1170223</v>
      </c>
      <c r="G698" s="35">
        <f t="shared" si="26"/>
        <v>0</v>
      </c>
    </row>
    <row r="699" spans="1:7" x14ac:dyDescent="0.3">
      <c r="A699" s="25">
        <v>45072</v>
      </c>
      <c r="B699" t="s">
        <v>748</v>
      </c>
      <c r="C699" t="s">
        <v>217</v>
      </c>
      <c r="D699" s="35">
        <v>-1536550</v>
      </c>
      <c r="E699">
        <f t="shared" si="25"/>
        <v>18101</v>
      </c>
      <c r="F699" s="27">
        <f>SUMIFS(Sheet1!H:H,Sheet1!B:B,C699)</f>
        <v>1536550</v>
      </c>
      <c r="G699" s="35">
        <f t="shared" si="26"/>
        <v>0</v>
      </c>
    </row>
    <row r="700" spans="1:7" x14ac:dyDescent="0.3">
      <c r="A700" s="25">
        <v>45072</v>
      </c>
      <c r="B700" t="s">
        <v>748</v>
      </c>
      <c r="C700" t="s">
        <v>397</v>
      </c>
      <c r="D700" s="35">
        <v>-3335874</v>
      </c>
      <c r="E700">
        <f t="shared" si="25"/>
        <v>2961</v>
      </c>
      <c r="F700" s="27">
        <f>SUMIFS(Sheet1!H:H,Sheet1!B:B,C700)</f>
        <v>3335874</v>
      </c>
      <c r="G700" s="35">
        <f t="shared" si="26"/>
        <v>0</v>
      </c>
    </row>
    <row r="701" spans="1:7" x14ac:dyDescent="0.3">
      <c r="A701" s="25">
        <v>45072</v>
      </c>
      <c r="B701" t="s">
        <v>748</v>
      </c>
      <c r="C701" t="s">
        <v>396</v>
      </c>
      <c r="D701" s="35">
        <v>-1081964</v>
      </c>
      <c r="E701">
        <f t="shared" si="25"/>
        <v>3563</v>
      </c>
      <c r="F701" s="27">
        <f>SUMIFS(Sheet1!H:H,Sheet1!B:B,C701)</f>
        <v>1081964</v>
      </c>
      <c r="G701" s="35">
        <f t="shared" si="26"/>
        <v>0</v>
      </c>
    </row>
    <row r="702" spans="1:7" x14ac:dyDescent="0.3">
      <c r="A702" s="25">
        <v>45072</v>
      </c>
      <c r="B702" t="s">
        <v>748</v>
      </c>
      <c r="C702" t="s">
        <v>395</v>
      </c>
      <c r="D702" s="35">
        <v>-549737</v>
      </c>
      <c r="E702">
        <f t="shared" si="25"/>
        <v>3565</v>
      </c>
      <c r="F702" s="27">
        <f>SUMIFS(Sheet1!H:H,Sheet1!B:B,C702)</f>
        <v>549737</v>
      </c>
      <c r="G702" s="35">
        <f t="shared" si="26"/>
        <v>0</v>
      </c>
    </row>
    <row r="703" spans="1:7" x14ac:dyDescent="0.3">
      <c r="A703" s="25">
        <v>45072</v>
      </c>
      <c r="B703" t="s">
        <v>748</v>
      </c>
      <c r="C703" t="s">
        <v>394</v>
      </c>
      <c r="D703" s="35">
        <v>-3179581</v>
      </c>
      <c r="E703">
        <f t="shared" si="25"/>
        <v>3998</v>
      </c>
      <c r="F703" s="27">
        <f>SUMIFS(Sheet1!H:H,Sheet1!B:B,C703)</f>
        <v>3179581</v>
      </c>
      <c r="G703" s="35">
        <f t="shared" si="26"/>
        <v>0</v>
      </c>
    </row>
    <row r="704" spans="1:7" x14ac:dyDescent="0.3">
      <c r="A704" s="25">
        <v>45072</v>
      </c>
      <c r="B704" t="s">
        <v>748</v>
      </c>
      <c r="C704" t="s">
        <v>392</v>
      </c>
      <c r="D704" s="35">
        <v>-2006897</v>
      </c>
      <c r="E704">
        <f t="shared" si="25"/>
        <v>6768</v>
      </c>
      <c r="F704" s="27">
        <f>SUMIFS(Sheet1!H:H,Sheet1!B:B,C704)</f>
        <v>2006897</v>
      </c>
      <c r="G704" s="35">
        <f t="shared" si="26"/>
        <v>0</v>
      </c>
    </row>
    <row r="705" spans="1:7" x14ac:dyDescent="0.3">
      <c r="A705" s="25">
        <v>45072</v>
      </c>
      <c r="B705" t="s">
        <v>748</v>
      </c>
      <c r="C705" t="s">
        <v>391</v>
      </c>
      <c r="D705" s="35">
        <v>-1058130</v>
      </c>
      <c r="E705">
        <f t="shared" ref="E705:E768" si="27">VALUE(C705)</f>
        <v>6769</v>
      </c>
      <c r="F705" s="27">
        <f>SUMIFS(Sheet1!H:H,Sheet1!B:B,C705)</f>
        <v>1058130</v>
      </c>
      <c r="G705" s="35">
        <f t="shared" ref="G705:G768" si="28">D705+F705</f>
        <v>0</v>
      </c>
    </row>
    <row r="706" spans="1:7" x14ac:dyDescent="0.3">
      <c r="A706" s="25">
        <v>45072</v>
      </c>
      <c r="B706" t="s">
        <v>748</v>
      </c>
      <c r="C706" t="s">
        <v>388</v>
      </c>
      <c r="D706" s="35">
        <v>-1705486</v>
      </c>
      <c r="E706">
        <f t="shared" si="27"/>
        <v>11358</v>
      </c>
      <c r="F706" s="27">
        <f>SUMIFS(Sheet1!H:H,Sheet1!B:B,C706)</f>
        <v>1705486</v>
      </c>
      <c r="G706" s="35">
        <f t="shared" si="28"/>
        <v>0</v>
      </c>
    </row>
    <row r="707" spans="1:7" x14ac:dyDescent="0.3">
      <c r="A707" s="25">
        <v>45072</v>
      </c>
      <c r="B707" t="s">
        <v>748</v>
      </c>
      <c r="C707" t="s">
        <v>387</v>
      </c>
      <c r="D707" s="35">
        <v>-1498658</v>
      </c>
      <c r="E707">
        <f t="shared" si="27"/>
        <v>14165</v>
      </c>
      <c r="F707" s="27">
        <f>SUMIFS(Sheet1!H:H,Sheet1!B:B,C707)</f>
        <v>1498658</v>
      </c>
      <c r="G707" s="35">
        <f t="shared" si="28"/>
        <v>0</v>
      </c>
    </row>
    <row r="708" spans="1:7" x14ac:dyDescent="0.3">
      <c r="A708" s="25">
        <v>45072</v>
      </c>
      <c r="B708" t="s">
        <v>748</v>
      </c>
      <c r="C708" t="s">
        <v>385</v>
      </c>
      <c r="D708" s="35">
        <v>-1561171</v>
      </c>
      <c r="E708">
        <f t="shared" si="27"/>
        <v>16263</v>
      </c>
      <c r="F708" s="27">
        <f>SUMIFS(Sheet1!H:H,Sheet1!B:B,C708)</f>
        <v>1561171</v>
      </c>
      <c r="G708" s="35">
        <f t="shared" si="28"/>
        <v>0</v>
      </c>
    </row>
    <row r="709" spans="1:7" x14ac:dyDescent="0.3">
      <c r="A709" s="25">
        <v>45072</v>
      </c>
      <c r="B709" t="s">
        <v>748</v>
      </c>
      <c r="C709" t="s">
        <v>393</v>
      </c>
      <c r="D709" s="35">
        <v>259226</v>
      </c>
      <c r="E709" t="e">
        <f t="shared" si="27"/>
        <v>#VALUE!</v>
      </c>
      <c r="F709" s="27">
        <f>SUMIFS(Sheet1!H:H,Sheet1!B:B,C709)</f>
        <v>0</v>
      </c>
      <c r="G709" s="35">
        <f t="shared" si="28"/>
        <v>259226</v>
      </c>
    </row>
    <row r="710" spans="1:7" x14ac:dyDescent="0.3">
      <c r="A710" s="25">
        <v>45072</v>
      </c>
      <c r="B710" t="s">
        <v>748</v>
      </c>
      <c r="C710" t="s">
        <v>389</v>
      </c>
      <c r="D710" s="35">
        <v>1009191</v>
      </c>
      <c r="E710" t="e">
        <f t="shared" si="27"/>
        <v>#VALUE!</v>
      </c>
      <c r="F710" s="27">
        <f>SUMIFS(Sheet1!H:H,Sheet1!B:B,C710)</f>
        <v>0</v>
      </c>
      <c r="G710" s="35">
        <f t="shared" si="28"/>
        <v>1009191</v>
      </c>
    </row>
    <row r="711" spans="1:7" x14ac:dyDescent="0.3">
      <c r="A711" s="25">
        <v>45072</v>
      </c>
      <c r="B711" t="s">
        <v>748</v>
      </c>
      <c r="C711" t="s">
        <v>390</v>
      </c>
      <c r="D711" s="35">
        <v>1754463</v>
      </c>
      <c r="E711" t="e">
        <f t="shared" si="27"/>
        <v>#VALUE!</v>
      </c>
      <c r="F711" s="27">
        <f>SUMIFS(Sheet1!H:H,Sheet1!B:B,C711)</f>
        <v>0</v>
      </c>
      <c r="G711" s="35">
        <f t="shared" si="28"/>
        <v>1754463</v>
      </c>
    </row>
    <row r="712" spans="1:7" x14ac:dyDescent="0.3">
      <c r="A712" s="25">
        <v>45072</v>
      </c>
      <c r="B712" t="s">
        <v>748</v>
      </c>
      <c r="C712" t="s">
        <v>386</v>
      </c>
      <c r="D712" s="35">
        <v>1411014</v>
      </c>
      <c r="E712" t="e">
        <f t="shared" si="27"/>
        <v>#VALUE!</v>
      </c>
      <c r="F712" s="27">
        <f>SUMIFS(Sheet1!H:H,Sheet1!B:B,C712)</f>
        <v>0</v>
      </c>
      <c r="G712" s="35">
        <f t="shared" si="28"/>
        <v>1411014</v>
      </c>
    </row>
    <row r="713" spans="1:7" x14ac:dyDescent="0.3">
      <c r="A713" s="25">
        <v>45072</v>
      </c>
      <c r="B713" t="s">
        <v>748</v>
      </c>
      <c r="C713" t="s">
        <v>2907</v>
      </c>
      <c r="D713" s="35">
        <v>34384747</v>
      </c>
      <c r="E713" t="e">
        <f t="shared" si="27"/>
        <v>#VALUE!</v>
      </c>
      <c r="F713" s="27">
        <f>SUMIFS(Sheet1!H:H,Sheet1!B:B,C713)</f>
        <v>0</v>
      </c>
      <c r="G713" s="35">
        <f t="shared" si="28"/>
        <v>34384747</v>
      </c>
    </row>
    <row r="714" spans="1:7" x14ac:dyDescent="0.3">
      <c r="A714" s="25">
        <v>45133</v>
      </c>
      <c r="B714" t="s">
        <v>794</v>
      </c>
      <c r="C714" t="s">
        <v>220</v>
      </c>
      <c r="D714" s="35">
        <v>-1288000</v>
      </c>
      <c r="E714">
        <f t="shared" si="27"/>
        <v>19115</v>
      </c>
      <c r="F714" s="27">
        <f>SUMIFS(Sheet1!H:H,Sheet1!B:B,C714)</f>
        <v>1288000</v>
      </c>
      <c r="G714" s="35">
        <f t="shared" si="28"/>
        <v>0</v>
      </c>
    </row>
    <row r="715" spans="1:7" x14ac:dyDescent="0.3">
      <c r="A715" s="25">
        <v>45133</v>
      </c>
      <c r="B715" t="s">
        <v>794</v>
      </c>
      <c r="C715" t="s">
        <v>223</v>
      </c>
      <c r="D715" s="35">
        <v>-1152839</v>
      </c>
      <c r="E715">
        <f t="shared" si="27"/>
        <v>19131</v>
      </c>
      <c r="F715" s="27">
        <f>SUMIFS(Sheet1!H:H,Sheet1!B:B,C715)</f>
        <v>1152839</v>
      </c>
      <c r="G715" s="35">
        <f t="shared" si="28"/>
        <v>0</v>
      </c>
    </row>
    <row r="716" spans="1:7" x14ac:dyDescent="0.3">
      <c r="A716" s="25">
        <v>45133</v>
      </c>
      <c r="B716" t="s">
        <v>794</v>
      </c>
      <c r="C716" t="s">
        <v>224</v>
      </c>
      <c r="D716" s="35">
        <v>-713050</v>
      </c>
      <c r="E716">
        <f t="shared" si="27"/>
        <v>19134</v>
      </c>
      <c r="F716" s="27">
        <f>SUMIFS(Sheet1!H:H,Sheet1!B:B,C716)</f>
        <v>713050</v>
      </c>
      <c r="G716" s="35">
        <f t="shared" si="28"/>
        <v>0</v>
      </c>
    </row>
    <row r="717" spans="1:7" x14ac:dyDescent="0.3">
      <c r="A717" s="25">
        <v>45133</v>
      </c>
      <c r="B717" t="s">
        <v>794</v>
      </c>
      <c r="C717" t="s">
        <v>225</v>
      </c>
      <c r="D717" s="35">
        <v>-1002162</v>
      </c>
      <c r="E717">
        <f t="shared" si="27"/>
        <v>19139</v>
      </c>
      <c r="F717" s="27">
        <f>SUMIFS(Sheet1!H:H,Sheet1!B:B,C717)</f>
        <v>1002162</v>
      </c>
      <c r="G717" s="35">
        <f t="shared" si="28"/>
        <v>0</v>
      </c>
    </row>
    <row r="718" spans="1:7" x14ac:dyDescent="0.3">
      <c r="A718" s="25">
        <v>45133</v>
      </c>
      <c r="B718" t="s">
        <v>794</v>
      </c>
      <c r="C718" t="s">
        <v>226</v>
      </c>
      <c r="D718" s="35">
        <v>-1250563</v>
      </c>
      <c r="E718">
        <f t="shared" si="27"/>
        <v>19239</v>
      </c>
      <c r="F718" s="27">
        <f>SUMIFS(Sheet1!H:H,Sheet1!B:B,C718)</f>
        <v>1250563</v>
      </c>
      <c r="G718" s="35">
        <f t="shared" si="28"/>
        <v>0</v>
      </c>
    </row>
    <row r="719" spans="1:7" x14ac:dyDescent="0.3">
      <c r="A719" s="25">
        <v>45133</v>
      </c>
      <c r="B719" t="s">
        <v>794</v>
      </c>
      <c r="C719" t="s">
        <v>228</v>
      </c>
      <c r="D719" s="35">
        <v>-638678</v>
      </c>
      <c r="E719">
        <f t="shared" si="27"/>
        <v>19242</v>
      </c>
      <c r="F719" s="27">
        <f>SUMIFS(Sheet1!H:H,Sheet1!B:B,C719)</f>
        <v>638678</v>
      </c>
      <c r="G719" s="35">
        <f t="shared" si="28"/>
        <v>0</v>
      </c>
    </row>
    <row r="720" spans="1:7" x14ac:dyDescent="0.3">
      <c r="A720" s="25">
        <v>45133</v>
      </c>
      <c r="B720" t="s">
        <v>794</v>
      </c>
      <c r="C720" t="s">
        <v>229</v>
      </c>
      <c r="D720" s="35">
        <v>-1394338</v>
      </c>
      <c r="E720">
        <f t="shared" si="27"/>
        <v>19245</v>
      </c>
      <c r="F720" s="27">
        <f>SUMIFS(Sheet1!H:H,Sheet1!B:B,C720)</f>
        <v>1394338</v>
      </c>
      <c r="G720" s="35">
        <f t="shared" si="28"/>
        <v>0</v>
      </c>
    </row>
    <row r="721" spans="1:7" x14ac:dyDescent="0.3">
      <c r="A721" s="25">
        <v>45133</v>
      </c>
      <c r="B721" t="s">
        <v>794</v>
      </c>
      <c r="C721" t="s">
        <v>230</v>
      </c>
      <c r="D721" s="35">
        <v>-3200997</v>
      </c>
      <c r="E721">
        <f t="shared" si="27"/>
        <v>19274</v>
      </c>
      <c r="F721" s="27">
        <f>SUMIFS(Sheet1!H:H,Sheet1!B:B,C721)</f>
        <v>3200997</v>
      </c>
      <c r="G721" s="35">
        <f t="shared" si="28"/>
        <v>0</v>
      </c>
    </row>
    <row r="722" spans="1:7" x14ac:dyDescent="0.3">
      <c r="A722" s="25">
        <v>45133</v>
      </c>
      <c r="B722" t="s">
        <v>794</v>
      </c>
      <c r="C722" t="s">
        <v>232</v>
      </c>
      <c r="D722" s="35">
        <v>-1745000</v>
      </c>
      <c r="E722">
        <f t="shared" si="27"/>
        <v>20463</v>
      </c>
      <c r="F722" s="27">
        <f>SUMIFS(Sheet1!H:H,Sheet1!B:B,C722)</f>
        <v>1745000</v>
      </c>
      <c r="G722" s="35">
        <f t="shared" si="28"/>
        <v>0</v>
      </c>
    </row>
    <row r="723" spans="1:7" x14ac:dyDescent="0.3">
      <c r="A723" s="25">
        <v>45133</v>
      </c>
      <c r="B723" t="s">
        <v>794</v>
      </c>
      <c r="C723" t="s">
        <v>234</v>
      </c>
      <c r="D723" s="35">
        <v>-1199136</v>
      </c>
      <c r="E723">
        <f t="shared" si="27"/>
        <v>20472</v>
      </c>
      <c r="F723" s="27">
        <f>SUMIFS(Sheet1!H:H,Sheet1!B:B,C723)</f>
        <v>1199136</v>
      </c>
      <c r="G723" s="35">
        <f t="shared" si="28"/>
        <v>0</v>
      </c>
    </row>
    <row r="724" spans="1:7" x14ac:dyDescent="0.3">
      <c r="A724" s="25">
        <v>45133</v>
      </c>
      <c r="B724" t="s">
        <v>794</v>
      </c>
      <c r="C724" t="s">
        <v>235</v>
      </c>
      <c r="D724" s="35">
        <v>-726968</v>
      </c>
      <c r="E724">
        <f t="shared" si="27"/>
        <v>20655</v>
      </c>
      <c r="F724" s="27">
        <f>SUMIFS(Sheet1!H:H,Sheet1!B:B,C724)</f>
        <v>726968</v>
      </c>
      <c r="G724" s="35">
        <f t="shared" si="28"/>
        <v>0</v>
      </c>
    </row>
    <row r="725" spans="1:7" x14ac:dyDescent="0.3">
      <c r="A725" s="25">
        <v>45133</v>
      </c>
      <c r="B725" t="s">
        <v>794</v>
      </c>
      <c r="C725" t="s">
        <v>237</v>
      </c>
      <c r="D725" s="35">
        <v>-1197801</v>
      </c>
      <c r="E725">
        <f t="shared" si="27"/>
        <v>21093</v>
      </c>
      <c r="F725" s="27">
        <f>SUMIFS(Sheet1!H:H,Sheet1!B:B,C725)</f>
        <v>1197801</v>
      </c>
      <c r="G725" s="35">
        <f t="shared" si="28"/>
        <v>0</v>
      </c>
    </row>
    <row r="726" spans="1:7" x14ac:dyDescent="0.3">
      <c r="A726" s="25">
        <v>45133</v>
      </c>
      <c r="B726" t="s">
        <v>794</v>
      </c>
      <c r="C726" t="s">
        <v>240</v>
      </c>
      <c r="D726" s="35">
        <v>-1394422</v>
      </c>
      <c r="E726">
        <f t="shared" si="27"/>
        <v>21968</v>
      </c>
      <c r="F726" s="27">
        <f>SUMIFS(Sheet1!H:H,Sheet1!B:B,C726)</f>
        <v>1394422</v>
      </c>
      <c r="G726" s="35">
        <f t="shared" si="28"/>
        <v>0</v>
      </c>
    </row>
    <row r="727" spans="1:7" x14ac:dyDescent="0.3">
      <c r="A727" s="25">
        <v>45133</v>
      </c>
      <c r="B727" t="s">
        <v>794</v>
      </c>
      <c r="C727" t="s">
        <v>241</v>
      </c>
      <c r="D727" s="35">
        <v>-2018578</v>
      </c>
      <c r="E727">
        <f t="shared" si="27"/>
        <v>22133</v>
      </c>
      <c r="F727" s="27">
        <f>SUMIFS(Sheet1!H:H,Sheet1!B:B,C727)</f>
        <v>2018578</v>
      </c>
      <c r="G727" s="35">
        <f t="shared" si="28"/>
        <v>0</v>
      </c>
    </row>
    <row r="728" spans="1:7" x14ac:dyDescent="0.3">
      <c r="A728" s="25">
        <v>45133</v>
      </c>
      <c r="B728" t="s">
        <v>794</v>
      </c>
      <c r="C728" t="s">
        <v>243</v>
      </c>
      <c r="D728" s="35">
        <v>-913220</v>
      </c>
      <c r="E728">
        <f t="shared" si="27"/>
        <v>22226</v>
      </c>
      <c r="F728" s="27">
        <f>SUMIFS(Sheet1!H:H,Sheet1!B:B,C728)</f>
        <v>913220</v>
      </c>
      <c r="G728" s="35">
        <f t="shared" si="28"/>
        <v>0</v>
      </c>
    </row>
    <row r="729" spans="1:7" x14ac:dyDescent="0.3">
      <c r="A729" s="25">
        <v>45133</v>
      </c>
      <c r="B729" t="s">
        <v>794</v>
      </c>
      <c r="C729" t="s">
        <v>245</v>
      </c>
      <c r="D729" s="35">
        <v>-528603</v>
      </c>
      <c r="E729">
        <f t="shared" si="27"/>
        <v>22361</v>
      </c>
      <c r="F729" s="27">
        <f>SUMIFS(Sheet1!H:H,Sheet1!B:B,C729)</f>
        <v>528603</v>
      </c>
      <c r="G729" s="35">
        <f t="shared" si="28"/>
        <v>0</v>
      </c>
    </row>
    <row r="730" spans="1:7" x14ac:dyDescent="0.3">
      <c r="A730" s="25">
        <v>45133</v>
      </c>
      <c r="B730" t="s">
        <v>794</v>
      </c>
      <c r="C730" t="s">
        <v>247</v>
      </c>
      <c r="D730" s="35">
        <v>-2355605</v>
      </c>
      <c r="E730">
        <f t="shared" si="27"/>
        <v>22392</v>
      </c>
      <c r="F730" s="27">
        <f>SUMIFS(Sheet1!H:H,Sheet1!B:B,C730)</f>
        <v>2355605</v>
      </c>
      <c r="G730" s="35">
        <f t="shared" si="28"/>
        <v>0</v>
      </c>
    </row>
    <row r="731" spans="1:7" x14ac:dyDescent="0.3">
      <c r="A731" s="25">
        <v>45133</v>
      </c>
      <c r="B731" t="s">
        <v>794</v>
      </c>
      <c r="C731" t="s">
        <v>249</v>
      </c>
      <c r="D731" s="35">
        <v>-2337833</v>
      </c>
      <c r="E731">
        <f t="shared" si="27"/>
        <v>23162</v>
      </c>
      <c r="F731" s="27">
        <f>SUMIFS(Sheet1!H:H,Sheet1!B:B,C731)</f>
        <v>2337833</v>
      </c>
      <c r="G731" s="35">
        <f t="shared" si="28"/>
        <v>0</v>
      </c>
    </row>
    <row r="732" spans="1:7" x14ac:dyDescent="0.3">
      <c r="A732" s="25">
        <v>45133</v>
      </c>
      <c r="B732" t="s">
        <v>794</v>
      </c>
      <c r="C732" t="s">
        <v>251</v>
      </c>
      <c r="D732" s="35">
        <v>-934549</v>
      </c>
      <c r="E732">
        <f t="shared" si="27"/>
        <v>23576</v>
      </c>
      <c r="F732" s="27">
        <f>SUMIFS(Sheet1!H:H,Sheet1!B:B,C732)</f>
        <v>934549</v>
      </c>
      <c r="G732" s="35">
        <f t="shared" si="28"/>
        <v>0</v>
      </c>
    </row>
    <row r="733" spans="1:7" x14ac:dyDescent="0.3">
      <c r="A733" s="25">
        <v>45133</v>
      </c>
      <c r="B733" t="s">
        <v>794</v>
      </c>
      <c r="C733" t="s">
        <v>253</v>
      </c>
      <c r="D733" s="35">
        <v>-1869098</v>
      </c>
      <c r="E733">
        <f t="shared" si="27"/>
        <v>23579</v>
      </c>
      <c r="F733" s="27">
        <f>SUMIFS(Sheet1!H:H,Sheet1!B:B,C733)</f>
        <v>1869098</v>
      </c>
      <c r="G733" s="35">
        <f t="shared" si="28"/>
        <v>0</v>
      </c>
    </row>
    <row r="734" spans="1:7" x14ac:dyDescent="0.3">
      <c r="A734" s="25">
        <v>45133</v>
      </c>
      <c r="B734" t="s">
        <v>794</v>
      </c>
      <c r="C734" t="s">
        <v>254</v>
      </c>
      <c r="D734" s="35">
        <v>-934549</v>
      </c>
      <c r="E734">
        <f t="shared" si="27"/>
        <v>23616</v>
      </c>
      <c r="F734" s="27">
        <f>SUMIFS(Sheet1!H:H,Sheet1!B:B,C734)</f>
        <v>934549</v>
      </c>
      <c r="G734" s="35">
        <f t="shared" si="28"/>
        <v>0</v>
      </c>
    </row>
    <row r="735" spans="1:7" x14ac:dyDescent="0.3">
      <c r="A735" s="25">
        <v>45133</v>
      </c>
      <c r="B735" t="s">
        <v>794</v>
      </c>
      <c r="C735" t="s">
        <v>255</v>
      </c>
      <c r="D735" s="35">
        <v>-934549</v>
      </c>
      <c r="E735">
        <f t="shared" si="27"/>
        <v>23617</v>
      </c>
      <c r="F735" s="27">
        <f>SUMIFS(Sheet1!H:H,Sheet1!B:B,C735)</f>
        <v>934549</v>
      </c>
      <c r="G735" s="35">
        <f t="shared" si="28"/>
        <v>0</v>
      </c>
    </row>
    <row r="736" spans="1:7" x14ac:dyDescent="0.3">
      <c r="A736" s="25">
        <v>45133</v>
      </c>
      <c r="B736" t="s">
        <v>794</v>
      </c>
      <c r="C736" t="s">
        <v>256</v>
      </c>
      <c r="D736" s="35">
        <v>-934549</v>
      </c>
      <c r="E736">
        <f t="shared" si="27"/>
        <v>23621</v>
      </c>
      <c r="F736" s="27">
        <f>SUMIFS(Sheet1!H:H,Sheet1!B:B,C736)</f>
        <v>934549</v>
      </c>
      <c r="G736" s="35">
        <f t="shared" si="28"/>
        <v>0</v>
      </c>
    </row>
    <row r="737" spans="1:7" x14ac:dyDescent="0.3">
      <c r="A737" s="25">
        <v>45133</v>
      </c>
      <c r="B737" t="s">
        <v>794</v>
      </c>
      <c r="C737" t="s">
        <v>257</v>
      </c>
      <c r="D737" s="35">
        <v>-1869098</v>
      </c>
      <c r="E737">
        <f t="shared" si="27"/>
        <v>23628</v>
      </c>
      <c r="F737" s="27">
        <f>SUMIFS(Sheet1!H:H,Sheet1!B:B,C737)</f>
        <v>1869098</v>
      </c>
      <c r="G737" s="35">
        <f t="shared" si="28"/>
        <v>0</v>
      </c>
    </row>
    <row r="738" spans="1:7" x14ac:dyDescent="0.3">
      <c r="A738" s="25">
        <v>45133</v>
      </c>
      <c r="B738" t="s">
        <v>794</v>
      </c>
      <c r="C738" t="s">
        <v>258</v>
      </c>
      <c r="D738" s="35">
        <v>-934549</v>
      </c>
      <c r="E738">
        <f t="shared" si="27"/>
        <v>23629</v>
      </c>
      <c r="F738" s="27">
        <f>SUMIFS(Sheet1!H:H,Sheet1!B:B,C738)</f>
        <v>934549</v>
      </c>
      <c r="G738" s="35">
        <f t="shared" si="28"/>
        <v>0</v>
      </c>
    </row>
    <row r="739" spans="1:7" x14ac:dyDescent="0.3">
      <c r="A739" s="25">
        <v>45133</v>
      </c>
      <c r="B739" t="s">
        <v>794</v>
      </c>
      <c r="C739" t="s">
        <v>259</v>
      </c>
      <c r="D739" s="35">
        <v>-934549</v>
      </c>
      <c r="E739">
        <f t="shared" si="27"/>
        <v>23630</v>
      </c>
      <c r="F739" s="27">
        <f>SUMIFS(Sheet1!H:H,Sheet1!B:B,C739)</f>
        <v>934549</v>
      </c>
      <c r="G739" s="35">
        <f t="shared" si="28"/>
        <v>0</v>
      </c>
    </row>
    <row r="740" spans="1:7" x14ac:dyDescent="0.3">
      <c r="A740" s="25">
        <v>45133</v>
      </c>
      <c r="B740" t="s">
        <v>794</v>
      </c>
      <c r="C740" t="s">
        <v>260</v>
      </c>
      <c r="D740" s="35">
        <v>-1869098</v>
      </c>
      <c r="E740">
        <f t="shared" si="27"/>
        <v>23631</v>
      </c>
      <c r="F740" s="27">
        <f>SUMIFS(Sheet1!H:H,Sheet1!B:B,C740)</f>
        <v>1869098</v>
      </c>
      <c r="G740" s="35">
        <f t="shared" si="28"/>
        <v>0</v>
      </c>
    </row>
    <row r="741" spans="1:7" x14ac:dyDescent="0.3">
      <c r="A741" s="25">
        <v>45133</v>
      </c>
      <c r="B741" t="s">
        <v>794</v>
      </c>
      <c r="C741" t="s">
        <v>261</v>
      </c>
      <c r="D741" s="35">
        <v>-1401824</v>
      </c>
      <c r="E741">
        <f t="shared" si="27"/>
        <v>23632</v>
      </c>
      <c r="F741" s="27">
        <f>SUMIFS(Sheet1!H:H,Sheet1!B:B,C741)</f>
        <v>1401824</v>
      </c>
      <c r="G741" s="35">
        <f t="shared" si="28"/>
        <v>0</v>
      </c>
    </row>
    <row r="742" spans="1:7" x14ac:dyDescent="0.3">
      <c r="A742" s="25">
        <v>45133</v>
      </c>
      <c r="B742" t="s">
        <v>794</v>
      </c>
      <c r="C742" t="s">
        <v>263</v>
      </c>
      <c r="D742" s="35">
        <v>-2957647</v>
      </c>
      <c r="E742">
        <f t="shared" si="27"/>
        <v>23736</v>
      </c>
      <c r="F742" s="27">
        <f>SUMIFS(Sheet1!H:H,Sheet1!B:B,C742)</f>
        <v>2957647</v>
      </c>
      <c r="G742" s="35">
        <f t="shared" si="28"/>
        <v>0</v>
      </c>
    </row>
    <row r="743" spans="1:7" x14ac:dyDescent="0.3">
      <c r="A743" s="25">
        <v>45133</v>
      </c>
      <c r="B743" t="s">
        <v>794</v>
      </c>
      <c r="C743" t="s">
        <v>266</v>
      </c>
      <c r="D743" s="35">
        <v>-1869098</v>
      </c>
      <c r="E743">
        <f t="shared" si="27"/>
        <v>23929</v>
      </c>
      <c r="F743" s="27">
        <f>SUMIFS(Sheet1!H:H,Sheet1!B:B,C743)</f>
        <v>1869098</v>
      </c>
      <c r="G743" s="35">
        <f t="shared" si="28"/>
        <v>0</v>
      </c>
    </row>
    <row r="744" spans="1:7" x14ac:dyDescent="0.3">
      <c r="A744" s="25">
        <v>45133</v>
      </c>
      <c r="B744" t="s">
        <v>794</v>
      </c>
      <c r="C744" t="s">
        <v>269</v>
      </c>
      <c r="D744" s="35">
        <v>-1401824</v>
      </c>
      <c r="E744">
        <f t="shared" si="27"/>
        <v>24152</v>
      </c>
      <c r="F744" s="27">
        <f>SUMIFS(Sheet1!H:H,Sheet1!B:B,C744)</f>
        <v>1401824</v>
      </c>
      <c r="G744" s="35">
        <f t="shared" si="28"/>
        <v>0</v>
      </c>
    </row>
    <row r="745" spans="1:7" x14ac:dyDescent="0.3">
      <c r="A745" s="25">
        <v>45133</v>
      </c>
      <c r="B745" t="s">
        <v>794</v>
      </c>
      <c r="C745" t="s">
        <v>270</v>
      </c>
      <c r="D745" s="35">
        <v>-752323</v>
      </c>
      <c r="E745">
        <f t="shared" si="27"/>
        <v>25236</v>
      </c>
      <c r="F745" s="27">
        <f>SUMIFS(Sheet1!H:H,Sheet1!B:B,C745)</f>
        <v>752323</v>
      </c>
      <c r="G745" s="35">
        <f t="shared" si="28"/>
        <v>0</v>
      </c>
    </row>
    <row r="746" spans="1:7" x14ac:dyDescent="0.3">
      <c r="A746" s="25">
        <v>45133</v>
      </c>
      <c r="B746" t="s">
        <v>794</v>
      </c>
      <c r="C746" t="s">
        <v>272</v>
      </c>
      <c r="D746" s="35">
        <v>-934549</v>
      </c>
      <c r="E746">
        <f t="shared" si="27"/>
        <v>25240</v>
      </c>
      <c r="F746" s="27">
        <f>SUMIFS(Sheet1!H:H,Sheet1!B:B,C746)</f>
        <v>934549</v>
      </c>
      <c r="G746" s="35">
        <f t="shared" si="28"/>
        <v>0</v>
      </c>
    </row>
    <row r="747" spans="1:7" x14ac:dyDescent="0.3">
      <c r="A747" s="25">
        <v>45133</v>
      </c>
      <c r="B747" t="s">
        <v>794</v>
      </c>
      <c r="C747" t="s">
        <v>382</v>
      </c>
      <c r="D747" s="35">
        <v>-1869098</v>
      </c>
      <c r="E747">
        <f t="shared" si="27"/>
        <v>23633</v>
      </c>
      <c r="F747" s="27">
        <f>SUMIFS(Sheet1!H:H,Sheet1!B:B,C747)</f>
        <v>1869098</v>
      </c>
      <c r="G747" s="35">
        <f t="shared" si="28"/>
        <v>0</v>
      </c>
    </row>
    <row r="748" spans="1:7" x14ac:dyDescent="0.3">
      <c r="A748" s="25">
        <v>45133</v>
      </c>
      <c r="B748" t="s">
        <v>794</v>
      </c>
      <c r="C748" t="s">
        <v>381</v>
      </c>
      <c r="D748" s="35">
        <v>-1871430</v>
      </c>
      <c r="E748">
        <f t="shared" si="27"/>
        <v>23737</v>
      </c>
      <c r="F748" s="27">
        <f>SUMIFS(Sheet1!H:H,Sheet1!B:B,C748)</f>
        <v>1871430</v>
      </c>
      <c r="G748" s="35">
        <f t="shared" si="28"/>
        <v>0</v>
      </c>
    </row>
    <row r="749" spans="1:7" x14ac:dyDescent="0.3">
      <c r="A749" s="25">
        <v>45133</v>
      </c>
      <c r="B749" t="s">
        <v>794</v>
      </c>
      <c r="C749" t="s">
        <v>380</v>
      </c>
      <c r="D749" s="35">
        <v>-934549</v>
      </c>
      <c r="E749">
        <f t="shared" si="27"/>
        <v>23931</v>
      </c>
      <c r="F749" s="27">
        <f>SUMIFS(Sheet1!H:H,Sheet1!B:B,C749)</f>
        <v>934549</v>
      </c>
      <c r="G749" s="35">
        <f t="shared" si="28"/>
        <v>0</v>
      </c>
    </row>
    <row r="750" spans="1:7" x14ac:dyDescent="0.3">
      <c r="A750" s="25">
        <v>45184</v>
      </c>
      <c r="B750" t="s">
        <v>831</v>
      </c>
      <c r="C750" t="s">
        <v>273</v>
      </c>
      <c r="D750" s="35">
        <v>-734263</v>
      </c>
      <c r="E750">
        <f t="shared" si="27"/>
        <v>26053</v>
      </c>
      <c r="F750" s="27">
        <f>SUMIFS(Sheet1!H:H,Sheet1!B:B,C750)</f>
        <v>734263</v>
      </c>
      <c r="G750" s="35">
        <f t="shared" si="28"/>
        <v>0</v>
      </c>
    </row>
    <row r="751" spans="1:7" x14ac:dyDescent="0.3">
      <c r="A751" s="25">
        <v>45184</v>
      </c>
      <c r="B751" t="s">
        <v>831</v>
      </c>
      <c r="C751" t="s">
        <v>275</v>
      </c>
      <c r="D751" s="35">
        <v>-1002166</v>
      </c>
      <c r="E751">
        <f t="shared" si="27"/>
        <v>27996</v>
      </c>
      <c r="F751" s="27">
        <f>SUMIFS(Sheet1!H:H,Sheet1!B:B,C751)</f>
        <v>1002166</v>
      </c>
      <c r="G751" s="35">
        <f t="shared" si="28"/>
        <v>0</v>
      </c>
    </row>
    <row r="752" spans="1:7" x14ac:dyDescent="0.3">
      <c r="A752" s="25">
        <v>45184</v>
      </c>
      <c r="B752" t="s">
        <v>831</v>
      </c>
      <c r="C752" t="s">
        <v>277</v>
      </c>
      <c r="D752" s="35">
        <v>-766418</v>
      </c>
      <c r="E752">
        <f t="shared" si="27"/>
        <v>28059</v>
      </c>
      <c r="F752" s="27">
        <f>SUMIFS(Sheet1!H:H,Sheet1!B:B,C752)</f>
        <v>766418</v>
      </c>
      <c r="G752" s="35">
        <f t="shared" si="28"/>
        <v>0</v>
      </c>
    </row>
    <row r="753" spans="1:7" x14ac:dyDescent="0.3">
      <c r="A753" s="25">
        <v>45184</v>
      </c>
      <c r="B753" t="s">
        <v>831</v>
      </c>
      <c r="C753" t="s">
        <v>278</v>
      </c>
      <c r="D753" s="35">
        <v>-899382</v>
      </c>
      <c r="E753">
        <f t="shared" si="27"/>
        <v>28166</v>
      </c>
      <c r="F753" s="27">
        <f>SUMIFS(Sheet1!H:H,Sheet1!B:B,C753)</f>
        <v>899382</v>
      </c>
      <c r="G753" s="35">
        <f t="shared" si="28"/>
        <v>0</v>
      </c>
    </row>
    <row r="754" spans="1:7" x14ac:dyDescent="0.3">
      <c r="A754" s="25">
        <v>45184</v>
      </c>
      <c r="B754" t="s">
        <v>831</v>
      </c>
      <c r="C754" t="s">
        <v>280</v>
      </c>
      <c r="D754" s="35">
        <v>-1280880</v>
      </c>
      <c r="E754">
        <f t="shared" si="27"/>
        <v>28205</v>
      </c>
      <c r="F754" s="27">
        <f>SUMIFS(Sheet1!H:H,Sheet1!B:B,C754)</f>
        <v>1280880</v>
      </c>
      <c r="G754" s="35">
        <f t="shared" si="28"/>
        <v>0</v>
      </c>
    </row>
    <row r="755" spans="1:7" x14ac:dyDescent="0.3">
      <c r="A755" s="25">
        <v>45184</v>
      </c>
      <c r="B755" t="s">
        <v>831</v>
      </c>
      <c r="C755" t="s">
        <v>281</v>
      </c>
      <c r="D755" s="35">
        <v>-1327148</v>
      </c>
      <c r="E755">
        <f t="shared" si="27"/>
        <v>28344</v>
      </c>
      <c r="F755" s="27">
        <f>SUMIFS(Sheet1!H:H,Sheet1!B:B,C755)</f>
        <v>1327148</v>
      </c>
      <c r="G755" s="35">
        <f t="shared" si="28"/>
        <v>0</v>
      </c>
    </row>
    <row r="756" spans="1:7" x14ac:dyDescent="0.3">
      <c r="A756" s="25">
        <v>45184</v>
      </c>
      <c r="B756" t="s">
        <v>831</v>
      </c>
      <c r="C756" t="s">
        <v>283</v>
      </c>
      <c r="D756" s="35">
        <v>-657919</v>
      </c>
      <c r="E756">
        <f t="shared" si="27"/>
        <v>29676</v>
      </c>
      <c r="F756" s="27">
        <f>SUMIFS(Sheet1!H:H,Sheet1!B:B,C756)</f>
        <v>657919</v>
      </c>
      <c r="G756" s="35">
        <f t="shared" si="28"/>
        <v>0</v>
      </c>
    </row>
    <row r="757" spans="1:7" x14ac:dyDescent="0.3">
      <c r="A757" s="25">
        <v>45184</v>
      </c>
      <c r="B757" t="s">
        <v>831</v>
      </c>
      <c r="C757" t="s">
        <v>288</v>
      </c>
      <c r="D757" s="35">
        <v>-1131838</v>
      </c>
      <c r="E757">
        <f t="shared" si="27"/>
        <v>30071</v>
      </c>
      <c r="F757" s="27">
        <f>SUMIFS(Sheet1!H:H,Sheet1!B:B,C757)</f>
        <v>1131839</v>
      </c>
      <c r="G757" s="35">
        <f t="shared" si="28"/>
        <v>1</v>
      </c>
    </row>
    <row r="758" spans="1:7" x14ac:dyDescent="0.3">
      <c r="A758" s="25">
        <v>45184</v>
      </c>
      <c r="B758" t="s">
        <v>831</v>
      </c>
      <c r="C758" t="s">
        <v>290</v>
      </c>
      <c r="D758" s="35">
        <v>-1774168</v>
      </c>
      <c r="E758">
        <f t="shared" si="27"/>
        <v>30959</v>
      </c>
      <c r="F758" s="27">
        <f>SUMIFS(Sheet1!H:H,Sheet1!B:B,C758)</f>
        <v>1774168</v>
      </c>
      <c r="G758" s="35">
        <f t="shared" si="28"/>
        <v>0</v>
      </c>
    </row>
    <row r="759" spans="1:7" x14ac:dyDescent="0.3">
      <c r="A759" s="25">
        <v>45184</v>
      </c>
      <c r="B759" t="s">
        <v>831</v>
      </c>
      <c r="C759" t="s">
        <v>292</v>
      </c>
      <c r="D759" s="35">
        <v>-887084</v>
      </c>
      <c r="E759">
        <f t="shared" si="27"/>
        <v>31420</v>
      </c>
      <c r="F759" s="27">
        <f>SUMIFS(Sheet1!H:H,Sheet1!B:B,C759)</f>
        <v>887084</v>
      </c>
      <c r="G759" s="35">
        <f t="shared" si="28"/>
        <v>0</v>
      </c>
    </row>
    <row r="760" spans="1:7" x14ac:dyDescent="0.3">
      <c r="A760" s="25">
        <v>45184</v>
      </c>
      <c r="B760" t="s">
        <v>831</v>
      </c>
      <c r="C760" t="s">
        <v>294</v>
      </c>
      <c r="D760" s="35">
        <v>-1099472</v>
      </c>
      <c r="E760">
        <f t="shared" si="27"/>
        <v>31518</v>
      </c>
      <c r="F760" s="27">
        <f>SUMIFS(Sheet1!H:H,Sheet1!B:B,C760)</f>
        <v>1099472</v>
      </c>
      <c r="G760" s="35">
        <f t="shared" si="28"/>
        <v>0</v>
      </c>
    </row>
    <row r="761" spans="1:7" x14ac:dyDescent="0.3">
      <c r="A761" s="25">
        <v>45184</v>
      </c>
      <c r="B761" t="s">
        <v>831</v>
      </c>
      <c r="C761" t="s">
        <v>607</v>
      </c>
      <c r="D761" s="35">
        <v>-1404156</v>
      </c>
      <c r="E761">
        <f t="shared" si="27"/>
        <v>29747</v>
      </c>
      <c r="F761" s="27">
        <f>SUMIFS(Sheet1!H:H,Sheet1!B:B,C761)</f>
        <v>1404156</v>
      </c>
      <c r="G761" s="35">
        <f t="shared" si="28"/>
        <v>0</v>
      </c>
    </row>
    <row r="762" spans="1:7" x14ac:dyDescent="0.3">
      <c r="A762" s="25">
        <v>45184</v>
      </c>
      <c r="B762" t="s">
        <v>831</v>
      </c>
      <c r="C762" t="s">
        <v>604</v>
      </c>
      <c r="D762" s="35">
        <v>413657</v>
      </c>
      <c r="E762" t="e">
        <f t="shared" si="27"/>
        <v>#VALUE!</v>
      </c>
      <c r="F762" s="27">
        <f>SUMIFS(Sheet1!H:H,Sheet1!B:B,C762)</f>
        <v>0</v>
      </c>
      <c r="G762" s="35">
        <f t="shared" si="28"/>
        <v>413657</v>
      </c>
    </row>
    <row r="763" spans="1:7" x14ac:dyDescent="0.3">
      <c r="A763" s="25">
        <v>45184</v>
      </c>
      <c r="B763" t="s">
        <v>831</v>
      </c>
      <c r="C763" t="s">
        <v>606</v>
      </c>
      <c r="D763" s="35">
        <v>508878</v>
      </c>
      <c r="E763" t="e">
        <f t="shared" si="27"/>
        <v>#VALUE!</v>
      </c>
      <c r="F763" s="27">
        <f>SUMIFS(Sheet1!H:H,Sheet1!B:B,C763)</f>
        <v>0</v>
      </c>
      <c r="G763" s="35">
        <f t="shared" si="28"/>
        <v>508878</v>
      </c>
    </row>
    <row r="764" spans="1:7" x14ac:dyDescent="0.3">
      <c r="A764" s="25">
        <v>45184</v>
      </c>
      <c r="B764" t="s">
        <v>831</v>
      </c>
      <c r="C764" t="s">
        <v>603</v>
      </c>
      <c r="D764" s="35">
        <v>239692</v>
      </c>
      <c r="E764" t="e">
        <f t="shared" si="27"/>
        <v>#VALUE!</v>
      </c>
      <c r="F764" s="27">
        <f>SUMIFS(Sheet1!H:H,Sheet1!B:B,C764)</f>
        <v>0</v>
      </c>
      <c r="G764" s="35">
        <f t="shared" si="28"/>
        <v>239692</v>
      </c>
    </row>
    <row r="765" spans="1:7" x14ac:dyDescent="0.3">
      <c r="A765" s="25">
        <v>45184</v>
      </c>
      <c r="B765" t="s">
        <v>831</v>
      </c>
      <c r="C765" t="s">
        <v>605</v>
      </c>
      <c r="D765" s="35">
        <v>2118119</v>
      </c>
      <c r="E765" t="e">
        <f t="shared" si="27"/>
        <v>#VALUE!</v>
      </c>
      <c r="F765" s="27">
        <f>SUMIFS(Sheet1!H:H,Sheet1!B:B,C765)</f>
        <v>0</v>
      </c>
      <c r="G765" s="35">
        <f t="shared" si="28"/>
        <v>2118119</v>
      </c>
    </row>
    <row r="766" spans="1:7" x14ac:dyDescent="0.3">
      <c r="A766" s="25">
        <v>45190</v>
      </c>
      <c r="B766" t="s">
        <v>848</v>
      </c>
      <c r="C766" t="s">
        <v>299</v>
      </c>
      <c r="D766" s="35">
        <v>-627924</v>
      </c>
      <c r="E766">
        <f t="shared" si="27"/>
        <v>32997</v>
      </c>
      <c r="F766" s="27">
        <f>SUMIFS(Sheet1!H:H,Sheet1!B:B,C766)</f>
        <v>627924</v>
      </c>
      <c r="G766" s="35">
        <f t="shared" si="28"/>
        <v>0</v>
      </c>
    </row>
    <row r="767" spans="1:7" x14ac:dyDescent="0.3">
      <c r="A767" s="25">
        <v>45190</v>
      </c>
      <c r="B767" t="s">
        <v>848</v>
      </c>
      <c r="C767" t="s">
        <v>301</v>
      </c>
      <c r="D767" s="35">
        <v>-726968</v>
      </c>
      <c r="E767">
        <f t="shared" si="27"/>
        <v>33065</v>
      </c>
      <c r="F767" s="27">
        <f>SUMIFS(Sheet1!H:H,Sheet1!B:B,C767)</f>
        <v>726968</v>
      </c>
      <c r="G767" s="35">
        <f t="shared" si="28"/>
        <v>0</v>
      </c>
    </row>
    <row r="768" spans="1:7" x14ac:dyDescent="0.3">
      <c r="A768" s="25">
        <v>45190</v>
      </c>
      <c r="B768" t="s">
        <v>848</v>
      </c>
      <c r="C768" t="s">
        <v>303</v>
      </c>
      <c r="D768" s="35">
        <v>-2146990</v>
      </c>
      <c r="E768">
        <f t="shared" si="27"/>
        <v>33086</v>
      </c>
      <c r="F768" s="27">
        <f>SUMIFS(Sheet1!H:H,Sheet1!B:B,C768)</f>
        <v>2146990</v>
      </c>
      <c r="G768" s="35">
        <f t="shared" si="28"/>
        <v>0</v>
      </c>
    </row>
    <row r="769" spans="1:7" x14ac:dyDescent="0.3">
      <c r="A769" s="25">
        <v>45190</v>
      </c>
      <c r="B769" t="s">
        <v>848</v>
      </c>
      <c r="C769" t="s">
        <v>304</v>
      </c>
      <c r="D769" s="35">
        <v>-1337459</v>
      </c>
      <c r="E769">
        <f t="shared" ref="E769:E832" si="29">VALUE(C769)</f>
        <v>33235</v>
      </c>
      <c r="F769" s="27">
        <f>SUMIFS(Sheet1!H:H,Sheet1!B:B,C769)</f>
        <v>1337459</v>
      </c>
      <c r="G769" s="35">
        <f t="shared" ref="G769:G832" si="30">D769+F769</f>
        <v>0</v>
      </c>
    </row>
    <row r="770" spans="1:7" x14ac:dyDescent="0.3">
      <c r="A770" s="25">
        <v>45190</v>
      </c>
      <c r="B770" t="s">
        <v>848</v>
      </c>
      <c r="C770" t="s">
        <v>306</v>
      </c>
      <c r="D770" s="35">
        <v>-581574</v>
      </c>
      <c r="E770">
        <f t="shared" si="29"/>
        <v>33236</v>
      </c>
      <c r="F770" s="27">
        <f>SUMIFS(Sheet1!H:H,Sheet1!B:B,C770)</f>
        <v>581574</v>
      </c>
      <c r="G770" s="35">
        <f t="shared" si="30"/>
        <v>0</v>
      </c>
    </row>
    <row r="771" spans="1:7" x14ac:dyDescent="0.3">
      <c r="A771" s="25">
        <v>45190</v>
      </c>
      <c r="B771" t="s">
        <v>848</v>
      </c>
      <c r="C771" t="s">
        <v>307</v>
      </c>
      <c r="D771" s="35">
        <v>-1623435</v>
      </c>
      <c r="E771">
        <f t="shared" si="29"/>
        <v>33276</v>
      </c>
      <c r="F771" s="27">
        <f>SUMIFS(Sheet1!H:H,Sheet1!B:B,C771)</f>
        <v>1623435</v>
      </c>
      <c r="G771" s="35">
        <f t="shared" si="30"/>
        <v>0</v>
      </c>
    </row>
    <row r="772" spans="1:7" x14ac:dyDescent="0.3">
      <c r="A772" s="25">
        <v>45190</v>
      </c>
      <c r="B772" t="s">
        <v>848</v>
      </c>
      <c r="C772" t="s">
        <v>309</v>
      </c>
      <c r="D772" s="35">
        <v>-978831</v>
      </c>
      <c r="E772">
        <f t="shared" si="29"/>
        <v>34742</v>
      </c>
      <c r="F772" s="27">
        <f>SUMIFS(Sheet1!H:H,Sheet1!B:B,C772)</f>
        <v>978831</v>
      </c>
      <c r="G772" s="35">
        <f t="shared" si="30"/>
        <v>0</v>
      </c>
    </row>
    <row r="773" spans="1:7" x14ac:dyDescent="0.3">
      <c r="A773" s="25">
        <v>45190</v>
      </c>
      <c r="B773" t="s">
        <v>848</v>
      </c>
      <c r="C773" t="s">
        <v>311</v>
      </c>
      <c r="D773" s="35">
        <v>-1404156</v>
      </c>
      <c r="E773">
        <f t="shared" si="29"/>
        <v>34745</v>
      </c>
      <c r="F773" s="27">
        <f>SUMIFS(Sheet1!H:H,Sheet1!B:B,C773)</f>
        <v>1404156</v>
      </c>
      <c r="G773" s="35">
        <f t="shared" si="30"/>
        <v>0</v>
      </c>
    </row>
    <row r="774" spans="1:7" x14ac:dyDescent="0.3">
      <c r="A774" s="25">
        <v>45190</v>
      </c>
      <c r="B774" t="s">
        <v>848</v>
      </c>
      <c r="C774" t="s">
        <v>314</v>
      </c>
      <c r="D774" s="35">
        <v>-1096260</v>
      </c>
      <c r="E774">
        <f t="shared" si="29"/>
        <v>36230</v>
      </c>
      <c r="F774" s="27">
        <f>SUMIFS(Sheet1!H:H,Sheet1!B:B,C774)</f>
        <v>1096260</v>
      </c>
      <c r="G774" s="35">
        <f t="shared" si="30"/>
        <v>0</v>
      </c>
    </row>
    <row r="775" spans="1:7" x14ac:dyDescent="0.3">
      <c r="A775" s="25">
        <v>45190</v>
      </c>
      <c r="B775" t="s">
        <v>848</v>
      </c>
      <c r="C775" t="s">
        <v>316</v>
      </c>
      <c r="D775" s="35">
        <v>-726968</v>
      </c>
      <c r="E775">
        <f t="shared" si="29"/>
        <v>36295</v>
      </c>
      <c r="F775" s="27">
        <f>SUMIFS(Sheet1!H:H,Sheet1!B:B,C775)</f>
        <v>726968</v>
      </c>
      <c r="G775" s="35">
        <f t="shared" si="30"/>
        <v>0</v>
      </c>
    </row>
    <row r="776" spans="1:7" x14ac:dyDescent="0.3">
      <c r="A776" s="25">
        <v>45190</v>
      </c>
      <c r="B776" t="s">
        <v>848</v>
      </c>
      <c r="C776" t="s">
        <v>318</v>
      </c>
      <c r="D776" s="35">
        <v>-1100000</v>
      </c>
      <c r="E776">
        <f t="shared" si="29"/>
        <v>36307</v>
      </c>
      <c r="F776" s="27">
        <f>SUMIFS(Sheet1!H:H,Sheet1!B:B,C776)</f>
        <v>1100000</v>
      </c>
      <c r="G776" s="35">
        <f t="shared" si="30"/>
        <v>0</v>
      </c>
    </row>
    <row r="777" spans="1:7" x14ac:dyDescent="0.3">
      <c r="A777" s="25">
        <v>45190</v>
      </c>
      <c r="B777" t="s">
        <v>848</v>
      </c>
      <c r="C777" t="s">
        <v>321</v>
      </c>
      <c r="D777" s="35">
        <v>-1027521</v>
      </c>
      <c r="E777">
        <f t="shared" si="29"/>
        <v>37594</v>
      </c>
      <c r="F777" s="27">
        <f>SUMIFS(Sheet1!H:H,Sheet1!B:B,C777)</f>
        <v>1027521</v>
      </c>
      <c r="G777" s="35">
        <f t="shared" si="30"/>
        <v>0</v>
      </c>
    </row>
    <row r="778" spans="1:7" x14ac:dyDescent="0.3">
      <c r="A778" s="25">
        <v>45190</v>
      </c>
      <c r="B778" t="s">
        <v>848</v>
      </c>
      <c r="C778" t="s">
        <v>323</v>
      </c>
      <c r="D778" s="35">
        <v>-1256323</v>
      </c>
      <c r="E778">
        <f t="shared" si="29"/>
        <v>37596</v>
      </c>
      <c r="F778" s="27">
        <f>SUMIFS(Sheet1!H:H,Sheet1!B:B,C778)</f>
        <v>1256323</v>
      </c>
      <c r="G778" s="35">
        <f t="shared" si="30"/>
        <v>0</v>
      </c>
    </row>
    <row r="779" spans="1:7" x14ac:dyDescent="0.3">
      <c r="A779" s="25">
        <v>45190</v>
      </c>
      <c r="B779" t="s">
        <v>848</v>
      </c>
      <c r="C779" t="s">
        <v>324</v>
      </c>
      <c r="D779" s="35">
        <v>-2074842</v>
      </c>
      <c r="E779">
        <f t="shared" si="29"/>
        <v>37696</v>
      </c>
      <c r="F779" s="27">
        <f>SUMIFS(Sheet1!H:H,Sheet1!B:B,C779)</f>
        <v>2074842</v>
      </c>
      <c r="G779" s="35">
        <f t="shared" si="30"/>
        <v>0</v>
      </c>
    </row>
    <row r="780" spans="1:7" x14ac:dyDescent="0.3">
      <c r="A780" s="25">
        <v>45190</v>
      </c>
      <c r="B780" t="s">
        <v>848</v>
      </c>
      <c r="C780" t="s">
        <v>326</v>
      </c>
      <c r="D780" s="35">
        <v>-1506094</v>
      </c>
      <c r="E780">
        <f t="shared" si="29"/>
        <v>37697</v>
      </c>
      <c r="F780" s="27">
        <f>SUMIFS(Sheet1!H:H,Sheet1!B:B,C780)</f>
        <v>1506094</v>
      </c>
      <c r="G780" s="35">
        <f t="shared" si="30"/>
        <v>0</v>
      </c>
    </row>
    <row r="781" spans="1:7" x14ac:dyDescent="0.3">
      <c r="A781" s="25">
        <v>45190</v>
      </c>
      <c r="B781" t="s">
        <v>848</v>
      </c>
      <c r="C781" t="s">
        <v>328</v>
      </c>
      <c r="D781" s="35">
        <v>-988929</v>
      </c>
      <c r="E781">
        <f t="shared" si="29"/>
        <v>37845</v>
      </c>
      <c r="F781" s="27">
        <f>SUMIFS(Sheet1!H:H,Sheet1!B:B,C781)</f>
        <v>988929</v>
      </c>
      <c r="G781" s="35">
        <f t="shared" si="30"/>
        <v>0</v>
      </c>
    </row>
    <row r="782" spans="1:7" x14ac:dyDescent="0.3">
      <c r="A782" s="25">
        <v>45190</v>
      </c>
      <c r="B782" t="s">
        <v>848</v>
      </c>
      <c r="C782" t="s">
        <v>330</v>
      </c>
      <c r="D782" s="35">
        <v>-696973</v>
      </c>
      <c r="E782">
        <f t="shared" si="29"/>
        <v>37940</v>
      </c>
      <c r="F782" s="27">
        <f>SUMIFS(Sheet1!H:H,Sheet1!B:B,C782)</f>
        <v>696973</v>
      </c>
      <c r="G782" s="35">
        <f t="shared" si="30"/>
        <v>0</v>
      </c>
    </row>
    <row r="783" spans="1:7" x14ac:dyDescent="0.3">
      <c r="A783" s="25">
        <v>45190</v>
      </c>
      <c r="B783" t="s">
        <v>848</v>
      </c>
      <c r="C783" t="s">
        <v>333</v>
      </c>
      <c r="D783" s="35">
        <v>-1188418</v>
      </c>
      <c r="E783">
        <f t="shared" si="29"/>
        <v>37942</v>
      </c>
      <c r="F783" s="27">
        <f>SUMIFS(Sheet1!H:H,Sheet1!B:B,C783)</f>
        <v>1188418</v>
      </c>
      <c r="G783" s="35">
        <f t="shared" si="30"/>
        <v>0</v>
      </c>
    </row>
    <row r="784" spans="1:7" x14ac:dyDescent="0.3">
      <c r="A784" s="25">
        <v>45190</v>
      </c>
      <c r="B784" t="s">
        <v>848</v>
      </c>
      <c r="C784" t="s">
        <v>614</v>
      </c>
      <c r="D784" s="35">
        <v>-1693926</v>
      </c>
      <c r="E784">
        <f t="shared" si="29"/>
        <v>36109</v>
      </c>
      <c r="F784" s="27">
        <f>SUMIFS(Sheet1!H:H,Sheet1!B:B,C784)</f>
        <v>1693926</v>
      </c>
      <c r="G784" s="35">
        <f t="shared" si="30"/>
        <v>0</v>
      </c>
    </row>
    <row r="785" spans="1:7" x14ac:dyDescent="0.3">
      <c r="A785" s="25">
        <v>45190</v>
      </c>
      <c r="B785" t="s">
        <v>848</v>
      </c>
      <c r="C785" t="s">
        <v>610</v>
      </c>
      <c r="D785" s="35">
        <v>-2263026</v>
      </c>
      <c r="E785">
        <f t="shared" si="29"/>
        <v>37941</v>
      </c>
      <c r="F785" s="27">
        <f>SUMIFS(Sheet1!H:H,Sheet1!B:B,C785)</f>
        <v>2263026</v>
      </c>
      <c r="G785" s="35">
        <f t="shared" si="30"/>
        <v>0</v>
      </c>
    </row>
    <row r="786" spans="1:7" x14ac:dyDescent="0.3">
      <c r="A786" s="25">
        <v>45190</v>
      </c>
      <c r="B786" t="s">
        <v>848</v>
      </c>
      <c r="C786" t="s">
        <v>611</v>
      </c>
      <c r="D786" s="35">
        <v>768124</v>
      </c>
      <c r="E786" t="e">
        <f t="shared" si="29"/>
        <v>#VALUE!</v>
      </c>
      <c r="F786" s="27">
        <f>SUMIFS(Sheet1!H:H,Sheet1!B:B,C786)</f>
        <v>0</v>
      </c>
      <c r="G786" s="35">
        <f t="shared" si="30"/>
        <v>768124</v>
      </c>
    </row>
    <row r="787" spans="1:7" x14ac:dyDescent="0.3">
      <c r="A787" s="25">
        <v>45190</v>
      </c>
      <c r="B787" t="s">
        <v>848</v>
      </c>
      <c r="C787" t="s">
        <v>612</v>
      </c>
      <c r="D787" s="35">
        <v>1368041</v>
      </c>
      <c r="E787" t="e">
        <f t="shared" si="29"/>
        <v>#VALUE!</v>
      </c>
      <c r="F787" s="27">
        <f>SUMIFS(Sheet1!H:H,Sheet1!B:B,C787)</f>
        <v>0</v>
      </c>
      <c r="G787" s="35">
        <f t="shared" si="30"/>
        <v>1368041</v>
      </c>
    </row>
    <row r="788" spans="1:7" x14ac:dyDescent="0.3">
      <c r="A788" s="25">
        <v>45190</v>
      </c>
      <c r="B788" t="s">
        <v>848</v>
      </c>
      <c r="C788" t="s">
        <v>613</v>
      </c>
      <c r="D788" s="35">
        <v>1036904</v>
      </c>
      <c r="E788" t="e">
        <f t="shared" si="29"/>
        <v>#VALUE!</v>
      </c>
      <c r="F788" s="27">
        <f>SUMIFS(Sheet1!H:H,Sheet1!B:B,C788)</f>
        <v>0</v>
      </c>
      <c r="G788" s="35">
        <f t="shared" si="30"/>
        <v>1036904</v>
      </c>
    </row>
    <row r="789" spans="1:7" x14ac:dyDescent="0.3">
      <c r="A789" s="25">
        <v>45190</v>
      </c>
      <c r="B789" t="s">
        <v>848</v>
      </c>
      <c r="C789" t="s">
        <v>609</v>
      </c>
      <c r="D789" s="35">
        <v>3831370</v>
      </c>
      <c r="E789" t="e">
        <f t="shared" si="29"/>
        <v>#VALUE!</v>
      </c>
      <c r="F789" s="27">
        <f>SUMIFS(Sheet1!H:H,Sheet1!B:B,C789)</f>
        <v>0</v>
      </c>
      <c r="G789" s="35">
        <f t="shared" si="30"/>
        <v>3831370</v>
      </c>
    </row>
    <row r="790" spans="1:7" x14ac:dyDescent="0.3">
      <c r="A790" s="25">
        <v>45294</v>
      </c>
      <c r="B790" t="s">
        <v>873</v>
      </c>
      <c r="C790" t="s">
        <v>337</v>
      </c>
      <c r="D790" s="35">
        <v>-1029458</v>
      </c>
      <c r="E790">
        <f t="shared" si="29"/>
        <v>39302</v>
      </c>
      <c r="F790" s="27">
        <f>SUMIFS(Sheet1!H:H,Sheet1!B:B,C790)</f>
        <v>1029458</v>
      </c>
      <c r="G790" s="35">
        <f t="shared" si="30"/>
        <v>0</v>
      </c>
    </row>
    <row r="791" spans="1:7" x14ac:dyDescent="0.3">
      <c r="A791" s="25">
        <v>45294</v>
      </c>
      <c r="B791" t="s">
        <v>873</v>
      </c>
      <c r="C791" t="s">
        <v>339</v>
      </c>
      <c r="D791" s="35">
        <v>-1152706</v>
      </c>
      <c r="E791">
        <f t="shared" si="29"/>
        <v>39312</v>
      </c>
      <c r="F791" s="27">
        <f>SUMIFS(Sheet1!H:H,Sheet1!B:B,C791)</f>
        <v>1152706</v>
      </c>
      <c r="G791" s="35">
        <f t="shared" si="30"/>
        <v>0</v>
      </c>
    </row>
    <row r="792" spans="1:7" x14ac:dyDescent="0.3">
      <c r="A792" s="25">
        <v>45294</v>
      </c>
      <c r="B792" t="s">
        <v>873</v>
      </c>
      <c r="C792" t="s">
        <v>340</v>
      </c>
      <c r="D792" s="35">
        <v>-82651</v>
      </c>
      <c r="E792">
        <f t="shared" si="29"/>
        <v>39392</v>
      </c>
      <c r="F792" s="27">
        <f>SUMIFS(Sheet1!H:H,Sheet1!B:B,C792)</f>
        <v>1238185</v>
      </c>
      <c r="G792" s="35">
        <f t="shared" si="30"/>
        <v>1155534</v>
      </c>
    </row>
    <row r="793" spans="1:7" x14ac:dyDescent="0.3">
      <c r="A793" s="25">
        <v>45294</v>
      </c>
      <c r="B793" t="s">
        <v>873</v>
      </c>
      <c r="C793" t="s">
        <v>342</v>
      </c>
      <c r="D793" s="35">
        <v>-2275994</v>
      </c>
      <c r="E793">
        <f t="shared" si="29"/>
        <v>39493</v>
      </c>
      <c r="F793" s="27">
        <f>SUMIFS(Sheet1!H:H,Sheet1!B:B,C793)</f>
        <v>2275994</v>
      </c>
      <c r="G793" s="35">
        <f t="shared" si="30"/>
        <v>0</v>
      </c>
    </row>
    <row r="794" spans="1:7" x14ac:dyDescent="0.3">
      <c r="A794" s="25">
        <v>45294</v>
      </c>
      <c r="B794" t="s">
        <v>873</v>
      </c>
      <c r="C794" t="s">
        <v>344</v>
      </c>
      <c r="D794" s="35">
        <v>-539741</v>
      </c>
      <c r="E794">
        <f t="shared" si="29"/>
        <v>39673</v>
      </c>
      <c r="F794" s="27">
        <f>SUMIFS(Sheet1!H:H,Sheet1!B:B,C794)</f>
        <v>539741</v>
      </c>
      <c r="G794" s="35">
        <f t="shared" si="30"/>
        <v>0</v>
      </c>
    </row>
    <row r="795" spans="1:7" x14ac:dyDescent="0.3">
      <c r="A795" s="25">
        <v>45294</v>
      </c>
      <c r="B795" t="s">
        <v>873</v>
      </c>
      <c r="C795" t="s">
        <v>346</v>
      </c>
      <c r="D795" s="35">
        <v>-1507732</v>
      </c>
      <c r="E795">
        <f t="shared" si="29"/>
        <v>40668</v>
      </c>
      <c r="F795" s="27">
        <f>SUMIFS(Sheet1!H:H,Sheet1!B:B,C795)</f>
        <v>1507732</v>
      </c>
      <c r="G795" s="35">
        <f t="shared" si="30"/>
        <v>0</v>
      </c>
    </row>
    <row r="796" spans="1:7" x14ac:dyDescent="0.3">
      <c r="A796" s="25">
        <v>45294</v>
      </c>
      <c r="B796" t="s">
        <v>873</v>
      </c>
      <c r="C796" t="s">
        <v>348</v>
      </c>
      <c r="D796" s="35">
        <v>-1600284</v>
      </c>
      <c r="E796">
        <f t="shared" si="29"/>
        <v>40695</v>
      </c>
      <c r="F796" s="27">
        <f>SUMIFS(Sheet1!H:H,Sheet1!B:B,C796)</f>
        <v>1600284</v>
      </c>
      <c r="G796" s="35">
        <f t="shared" si="30"/>
        <v>0</v>
      </c>
    </row>
    <row r="797" spans="1:7" x14ac:dyDescent="0.3">
      <c r="A797" s="25">
        <v>45294</v>
      </c>
      <c r="B797" t="s">
        <v>873</v>
      </c>
      <c r="C797" t="s">
        <v>349</v>
      </c>
      <c r="D797" s="35">
        <v>-1108431</v>
      </c>
      <c r="E797">
        <f t="shared" si="29"/>
        <v>40885</v>
      </c>
      <c r="F797" s="27">
        <f>SUMIFS(Sheet1!H:H,Sheet1!B:B,C797)</f>
        <v>1108431</v>
      </c>
      <c r="G797" s="35">
        <f t="shared" si="30"/>
        <v>0</v>
      </c>
    </row>
    <row r="798" spans="1:7" x14ac:dyDescent="0.3">
      <c r="A798" s="25">
        <v>45294</v>
      </c>
      <c r="B798" t="s">
        <v>873</v>
      </c>
      <c r="C798" t="s">
        <v>355</v>
      </c>
      <c r="D798" s="35">
        <v>-1576569</v>
      </c>
      <c r="E798">
        <f t="shared" si="29"/>
        <v>41824</v>
      </c>
      <c r="F798" s="27">
        <f>SUMIFS(Sheet1!H:H,Sheet1!B:B,C798)</f>
        <v>1576569</v>
      </c>
      <c r="G798" s="35">
        <f t="shared" si="30"/>
        <v>0</v>
      </c>
    </row>
    <row r="799" spans="1:7" x14ac:dyDescent="0.3">
      <c r="A799" s="25">
        <v>45294</v>
      </c>
      <c r="B799" t="s">
        <v>873</v>
      </c>
      <c r="C799" t="s">
        <v>358</v>
      </c>
      <c r="D799" s="35">
        <v>-680720</v>
      </c>
      <c r="E799">
        <f t="shared" si="29"/>
        <v>42208</v>
      </c>
      <c r="F799" s="27">
        <f>SUMIFS(Sheet1!H:H,Sheet1!B:B,C799)</f>
        <v>680720</v>
      </c>
      <c r="G799" s="35">
        <f t="shared" si="30"/>
        <v>0</v>
      </c>
    </row>
    <row r="800" spans="1:7" x14ac:dyDescent="0.3">
      <c r="A800" s="25">
        <v>45294</v>
      </c>
      <c r="B800" t="s">
        <v>873</v>
      </c>
      <c r="C800" t="s">
        <v>360</v>
      </c>
      <c r="D800" s="35">
        <v>-1576802</v>
      </c>
      <c r="E800">
        <f t="shared" si="29"/>
        <v>42232</v>
      </c>
      <c r="F800" s="27">
        <f>SUMIFS(Sheet1!H:H,Sheet1!B:B,C800)</f>
        <v>1576802</v>
      </c>
      <c r="G800" s="35">
        <f t="shared" si="30"/>
        <v>0</v>
      </c>
    </row>
    <row r="801" spans="1:7" x14ac:dyDescent="0.3">
      <c r="A801" s="25">
        <v>45294</v>
      </c>
      <c r="B801" t="s">
        <v>873</v>
      </c>
      <c r="C801" t="s">
        <v>362</v>
      </c>
      <c r="D801" s="35">
        <v>-808073</v>
      </c>
      <c r="E801">
        <f t="shared" si="29"/>
        <v>42237</v>
      </c>
      <c r="F801" s="27">
        <f>SUMIFS(Sheet1!H:H,Sheet1!B:B,C801)</f>
        <v>808073</v>
      </c>
      <c r="G801" s="35">
        <f t="shared" si="30"/>
        <v>0</v>
      </c>
    </row>
    <row r="802" spans="1:7" x14ac:dyDescent="0.3">
      <c r="A802" s="25">
        <v>45294</v>
      </c>
      <c r="B802" t="s">
        <v>873</v>
      </c>
      <c r="C802" t="s">
        <v>364</v>
      </c>
      <c r="D802" s="35">
        <v>-1253491</v>
      </c>
      <c r="E802">
        <f t="shared" si="29"/>
        <v>42462</v>
      </c>
      <c r="F802" s="27">
        <f>SUMIFS(Sheet1!H:H,Sheet1!B:B,C802)</f>
        <v>1253491</v>
      </c>
      <c r="G802" s="35">
        <f t="shared" si="30"/>
        <v>0</v>
      </c>
    </row>
    <row r="803" spans="1:7" x14ac:dyDescent="0.3">
      <c r="A803" s="25">
        <v>45294</v>
      </c>
      <c r="B803" t="s">
        <v>873</v>
      </c>
      <c r="C803" t="s">
        <v>368</v>
      </c>
      <c r="D803" s="35">
        <v>-1497377</v>
      </c>
      <c r="E803">
        <f t="shared" si="29"/>
        <v>43831</v>
      </c>
      <c r="F803" s="27">
        <f>SUMIFS(Sheet1!H:H,Sheet1!B:B,C803)</f>
        <v>1497377</v>
      </c>
      <c r="G803" s="35">
        <f t="shared" si="30"/>
        <v>0</v>
      </c>
    </row>
    <row r="804" spans="1:7" x14ac:dyDescent="0.3">
      <c r="A804" s="25">
        <v>45294</v>
      </c>
      <c r="B804" t="s">
        <v>873</v>
      </c>
      <c r="C804" t="s">
        <v>374</v>
      </c>
      <c r="D804" s="35">
        <v>-1379780</v>
      </c>
      <c r="E804">
        <f t="shared" si="29"/>
        <v>44301</v>
      </c>
      <c r="F804" s="27">
        <f>SUMIFS(Sheet1!H:H,Sheet1!B:B,C804)</f>
        <v>1379780</v>
      </c>
      <c r="G804" s="35">
        <f t="shared" si="30"/>
        <v>0</v>
      </c>
    </row>
    <row r="805" spans="1:7" x14ac:dyDescent="0.3">
      <c r="A805" s="25">
        <v>45294</v>
      </c>
      <c r="B805" t="s">
        <v>873</v>
      </c>
      <c r="C805" t="s">
        <v>377</v>
      </c>
      <c r="D805" s="35">
        <v>-644147</v>
      </c>
      <c r="E805">
        <f t="shared" si="29"/>
        <v>45091</v>
      </c>
      <c r="F805" s="27">
        <f>SUMIFS(Sheet1!H:H,Sheet1!B:B,C805)</f>
        <v>644147</v>
      </c>
      <c r="G805" s="35">
        <f t="shared" si="30"/>
        <v>0</v>
      </c>
    </row>
    <row r="806" spans="1:7" x14ac:dyDescent="0.3">
      <c r="A806" s="25">
        <v>45294</v>
      </c>
      <c r="B806" t="s">
        <v>873</v>
      </c>
      <c r="C806" t="s">
        <v>379</v>
      </c>
      <c r="D806" s="35">
        <v>-1037984</v>
      </c>
      <c r="E806">
        <f t="shared" si="29"/>
        <v>45110</v>
      </c>
      <c r="F806" s="27">
        <f>SUMIFS(Sheet1!H:H,Sheet1!B:B,C806)</f>
        <v>1037984</v>
      </c>
      <c r="G806" s="35">
        <f t="shared" si="30"/>
        <v>0</v>
      </c>
    </row>
    <row r="807" spans="1:7" x14ac:dyDescent="0.3">
      <c r="A807" s="25">
        <v>45294</v>
      </c>
      <c r="B807" t="s">
        <v>873</v>
      </c>
      <c r="C807" t="s">
        <v>602</v>
      </c>
      <c r="D807" s="35">
        <v>-1166810</v>
      </c>
      <c r="E807">
        <f t="shared" si="29"/>
        <v>45435</v>
      </c>
      <c r="F807" s="27">
        <f>SUMIFS(Sheet1!H:H,Sheet1!B:B,C807)</f>
        <v>1166810</v>
      </c>
      <c r="G807" s="35">
        <f t="shared" si="30"/>
        <v>0</v>
      </c>
    </row>
    <row r="808" spans="1:7" x14ac:dyDescent="0.3">
      <c r="A808" s="25">
        <v>45294</v>
      </c>
      <c r="B808" t="s">
        <v>873</v>
      </c>
      <c r="C808" t="s">
        <v>600</v>
      </c>
      <c r="D808" s="35">
        <v>-860043</v>
      </c>
      <c r="E808">
        <f t="shared" si="29"/>
        <v>46766</v>
      </c>
      <c r="F808" s="27">
        <f>SUMIFS(Sheet1!H:H,Sheet1!B:B,C808)</f>
        <v>860043</v>
      </c>
      <c r="G808" s="35">
        <f t="shared" si="30"/>
        <v>0</v>
      </c>
    </row>
    <row r="809" spans="1:7" x14ac:dyDescent="0.3">
      <c r="A809" s="25">
        <v>45294</v>
      </c>
      <c r="B809" t="s">
        <v>873</v>
      </c>
      <c r="C809" t="s">
        <v>596</v>
      </c>
      <c r="D809" s="35">
        <v>-1234207</v>
      </c>
      <c r="E809">
        <f t="shared" si="29"/>
        <v>47710</v>
      </c>
      <c r="F809" s="27">
        <f>SUMIFS(Sheet1!H:H,Sheet1!B:B,C809)</f>
        <v>1234207</v>
      </c>
      <c r="G809" s="35">
        <f t="shared" si="30"/>
        <v>0</v>
      </c>
    </row>
    <row r="810" spans="1:7" x14ac:dyDescent="0.3">
      <c r="A810" s="25">
        <v>45294</v>
      </c>
      <c r="B810" t="s">
        <v>873</v>
      </c>
      <c r="C810" t="s">
        <v>618</v>
      </c>
      <c r="D810" s="35">
        <v>-2256284</v>
      </c>
      <c r="E810">
        <f t="shared" si="29"/>
        <v>40903</v>
      </c>
      <c r="F810" s="27">
        <f>SUMIFS(Sheet1!H:H,Sheet1!B:B,C810)</f>
        <v>2256284</v>
      </c>
      <c r="G810" s="35">
        <f t="shared" si="30"/>
        <v>0</v>
      </c>
    </row>
    <row r="811" spans="1:7" x14ac:dyDescent="0.3">
      <c r="A811" s="25">
        <v>45294</v>
      </c>
      <c r="B811" t="s">
        <v>873</v>
      </c>
      <c r="C811" t="s">
        <v>617</v>
      </c>
      <c r="D811" s="35">
        <v>-1684387</v>
      </c>
      <c r="E811">
        <f t="shared" si="29"/>
        <v>42977</v>
      </c>
      <c r="F811" s="27">
        <f>SUMIFS(Sheet1!H:H,Sheet1!B:B,C811)</f>
        <v>1684387</v>
      </c>
      <c r="G811" s="35">
        <f t="shared" si="30"/>
        <v>0</v>
      </c>
    </row>
    <row r="812" spans="1:7" x14ac:dyDescent="0.3">
      <c r="A812" s="25">
        <v>45303</v>
      </c>
      <c r="B812" t="s">
        <v>873</v>
      </c>
      <c r="C812" t="s">
        <v>599</v>
      </c>
      <c r="D812" s="35">
        <v>-1251667</v>
      </c>
      <c r="E812">
        <f t="shared" si="29"/>
        <v>46792</v>
      </c>
      <c r="F812" s="27">
        <f>SUMIFS(Sheet1!H:H,Sheet1!B:B,C812)</f>
        <v>1924776</v>
      </c>
      <c r="G812" s="35">
        <f t="shared" si="30"/>
        <v>673109</v>
      </c>
    </row>
    <row r="813" spans="1:7" x14ac:dyDescent="0.3">
      <c r="A813" s="25">
        <v>45303</v>
      </c>
      <c r="B813" t="s">
        <v>897</v>
      </c>
      <c r="C813" t="s">
        <v>599</v>
      </c>
      <c r="D813" s="35">
        <v>-673109</v>
      </c>
      <c r="E813">
        <f t="shared" si="29"/>
        <v>46792</v>
      </c>
      <c r="F813" s="27">
        <f>SUMIFS(Sheet1!H:H,Sheet1!B:B,C813)</f>
        <v>1924776</v>
      </c>
      <c r="G813" s="35">
        <f t="shared" si="30"/>
        <v>1251667</v>
      </c>
    </row>
    <row r="814" spans="1:7" x14ac:dyDescent="0.3">
      <c r="A814" s="25">
        <v>45303</v>
      </c>
      <c r="B814" t="s">
        <v>897</v>
      </c>
      <c r="C814" t="s">
        <v>598</v>
      </c>
      <c r="D814" s="35">
        <v>-978774</v>
      </c>
      <c r="E814">
        <f t="shared" si="29"/>
        <v>46990</v>
      </c>
      <c r="F814" s="27">
        <f>SUMIFS(Sheet1!H:H,Sheet1!B:B,C814)</f>
        <v>978774</v>
      </c>
      <c r="G814" s="35">
        <f t="shared" si="30"/>
        <v>0</v>
      </c>
    </row>
    <row r="815" spans="1:7" x14ac:dyDescent="0.3">
      <c r="A815" s="25">
        <v>45303</v>
      </c>
      <c r="B815" t="s">
        <v>897</v>
      </c>
      <c r="C815" t="s">
        <v>597</v>
      </c>
      <c r="D815" s="35">
        <v>-1004564</v>
      </c>
      <c r="E815">
        <f t="shared" si="29"/>
        <v>47028</v>
      </c>
      <c r="F815" s="27">
        <f>SUMIFS(Sheet1!H:H,Sheet1!B:B,C815)</f>
        <v>1004564</v>
      </c>
      <c r="G815" s="35">
        <f t="shared" si="30"/>
        <v>0</v>
      </c>
    </row>
    <row r="816" spans="1:7" x14ac:dyDescent="0.3">
      <c r="A816" s="25">
        <v>45303</v>
      </c>
      <c r="B816" t="s">
        <v>897</v>
      </c>
      <c r="C816" t="s">
        <v>594</v>
      </c>
      <c r="D816" s="35">
        <v>-680720</v>
      </c>
      <c r="E816">
        <f t="shared" si="29"/>
        <v>48247</v>
      </c>
      <c r="F816" s="27">
        <f>SUMIFS(Sheet1!H:H,Sheet1!B:B,C816)</f>
        <v>680720</v>
      </c>
      <c r="G816" s="35">
        <f t="shared" si="30"/>
        <v>0</v>
      </c>
    </row>
    <row r="817" spans="1:7" x14ac:dyDescent="0.3">
      <c r="A817" s="25">
        <v>45303</v>
      </c>
      <c r="B817" t="s">
        <v>897</v>
      </c>
      <c r="C817" t="s">
        <v>590</v>
      </c>
      <c r="D817" s="35">
        <v>-1390692</v>
      </c>
      <c r="E817">
        <f t="shared" si="29"/>
        <v>48444</v>
      </c>
      <c r="F817" s="27">
        <f>SUMIFS(Sheet1!H:H,Sheet1!B:B,C817)</f>
        <v>1390692</v>
      </c>
      <c r="G817" s="35">
        <f t="shared" si="30"/>
        <v>0</v>
      </c>
    </row>
    <row r="818" spans="1:7" x14ac:dyDescent="0.3">
      <c r="A818" s="25">
        <v>45303</v>
      </c>
      <c r="B818" t="s">
        <v>897</v>
      </c>
      <c r="C818" t="s">
        <v>589</v>
      </c>
      <c r="D818" s="35">
        <v>-1405901</v>
      </c>
      <c r="E818">
        <f t="shared" si="29"/>
        <v>48512</v>
      </c>
      <c r="F818" s="27">
        <f>SUMIFS(Sheet1!H:H,Sheet1!B:B,C818)</f>
        <v>1405901</v>
      </c>
      <c r="G818" s="35">
        <f t="shared" si="30"/>
        <v>0</v>
      </c>
    </row>
    <row r="819" spans="1:7" x14ac:dyDescent="0.3">
      <c r="A819" s="25">
        <v>45303</v>
      </c>
      <c r="B819" t="s">
        <v>897</v>
      </c>
      <c r="C819" t="s">
        <v>586</v>
      </c>
      <c r="D819" s="35">
        <v>-514080</v>
      </c>
      <c r="E819">
        <f t="shared" si="29"/>
        <v>49635</v>
      </c>
      <c r="F819" s="27">
        <f>SUMIFS(Sheet1!H:H,Sheet1!B:B,C819)</f>
        <v>514080</v>
      </c>
      <c r="G819" s="35">
        <f t="shared" si="30"/>
        <v>0</v>
      </c>
    </row>
    <row r="820" spans="1:7" x14ac:dyDescent="0.3">
      <c r="A820" s="25">
        <v>45303</v>
      </c>
      <c r="B820" t="s">
        <v>897</v>
      </c>
      <c r="C820" t="s">
        <v>585</v>
      </c>
      <c r="D820" s="35">
        <v>-1044991</v>
      </c>
      <c r="E820">
        <f t="shared" si="29"/>
        <v>49784</v>
      </c>
      <c r="F820" s="27">
        <f>SUMIFS(Sheet1!H:H,Sheet1!B:B,C820)</f>
        <v>1044991</v>
      </c>
      <c r="G820" s="35">
        <f t="shared" si="30"/>
        <v>0</v>
      </c>
    </row>
    <row r="821" spans="1:7" x14ac:dyDescent="0.3">
      <c r="A821" s="25">
        <v>45303</v>
      </c>
      <c r="B821" t="s">
        <v>897</v>
      </c>
      <c r="C821" t="s">
        <v>584</v>
      </c>
      <c r="D821" s="35">
        <v>-1222659</v>
      </c>
      <c r="E821">
        <f t="shared" si="29"/>
        <v>49845</v>
      </c>
      <c r="F821" s="27">
        <f>SUMIFS(Sheet1!H:H,Sheet1!B:B,C821)</f>
        <v>1222659</v>
      </c>
      <c r="G821" s="35">
        <f t="shared" si="30"/>
        <v>0</v>
      </c>
    </row>
    <row r="822" spans="1:7" x14ac:dyDescent="0.3">
      <c r="A822" s="25">
        <v>45303</v>
      </c>
      <c r="B822" t="s">
        <v>897</v>
      </c>
      <c r="C822" t="s">
        <v>583</v>
      </c>
      <c r="D822" s="35">
        <v>-870955</v>
      </c>
      <c r="E822">
        <f t="shared" si="29"/>
        <v>49901</v>
      </c>
      <c r="F822" s="27">
        <f>SUMIFS(Sheet1!H:H,Sheet1!B:B,C822)</f>
        <v>870955</v>
      </c>
      <c r="G822" s="35">
        <f t="shared" si="30"/>
        <v>0</v>
      </c>
    </row>
    <row r="823" spans="1:7" x14ac:dyDescent="0.3">
      <c r="A823" s="25">
        <v>45303</v>
      </c>
      <c r="B823" t="s">
        <v>897</v>
      </c>
      <c r="C823" t="s">
        <v>580</v>
      </c>
      <c r="D823" s="35">
        <v>-1506784</v>
      </c>
      <c r="E823">
        <f t="shared" si="29"/>
        <v>50485</v>
      </c>
      <c r="F823" s="27">
        <f>SUMIFS(Sheet1!H:H,Sheet1!B:B,C823)</f>
        <v>1506784</v>
      </c>
      <c r="G823" s="35">
        <f t="shared" si="30"/>
        <v>0</v>
      </c>
    </row>
    <row r="824" spans="1:7" x14ac:dyDescent="0.3">
      <c r="A824" s="25">
        <v>45303</v>
      </c>
      <c r="B824" t="s">
        <v>897</v>
      </c>
      <c r="C824" t="s">
        <v>579</v>
      </c>
      <c r="D824" s="35">
        <v>-1803092</v>
      </c>
      <c r="E824">
        <f t="shared" si="29"/>
        <v>51715</v>
      </c>
      <c r="F824" s="27">
        <f>SUMIFS(Sheet1!H:H,Sheet1!B:B,C824)</f>
        <v>1803092</v>
      </c>
      <c r="G824" s="35">
        <f t="shared" si="30"/>
        <v>0</v>
      </c>
    </row>
    <row r="825" spans="1:7" x14ac:dyDescent="0.3">
      <c r="A825" s="25">
        <v>45303</v>
      </c>
      <c r="B825" t="s">
        <v>897</v>
      </c>
      <c r="C825" t="s">
        <v>578</v>
      </c>
      <c r="D825" s="35">
        <v>-717293</v>
      </c>
      <c r="E825">
        <f t="shared" si="29"/>
        <v>53117</v>
      </c>
      <c r="F825" s="27">
        <f>SUMIFS(Sheet1!H:H,Sheet1!B:B,C825)</f>
        <v>717293</v>
      </c>
      <c r="G825" s="35">
        <f t="shared" si="30"/>
        <v>0</v>
      </c>
    </row>
    <row r="826" spans="1:7" x14ac:dyDescent="0.3">
      <c r="A826" s="25">
        <v>45303</v>
      </c>
      <c r="B826" t="s">
        <v>897</v>
      </c>
      <c r="C826" t="s">
        <v>577</v>
      </c>
      <c r="D826" s="35">
        <v>-2429514</v>
      </c>
      <c r="E826">
        <f t="shared" si="29"/>
        <v>53243</v>
      </c>
      <c r="F826" s="27">
        <f>SUMIFS(Sheet1!H:H,Sheet1!B:B,C826)</f>
        <v>2429514</v>
      </c>
      <c r="G826" s="35">
        <f t="shared" si="30"/>
        <v>0</v>
      </c>
    </row>
    <row r="827" spans="1:7" x14ac:dyDescent="0.3">
      <c r="A827" s="25">
        <v>45303</v>
      </c>
      <c r="B827" t="s">
        <v>897</v>
      </c>
      <c r="C827" t="s">
        <v>576</v>
      </c>
      <c r="D827" s="35">
        <v>-668555</v>
      </c>
      <c r="E827">
        <f t="shared" si="29"/>
        <v>53296</v>
      </c>
      <c r="F827" s="27">
        <f>SUMIFS(Sheet1!H:H,Sheet1!B:B,C827)</f>
        <v>668555</v>
      </c>
      <c r="G827" s="35">
        <f t="shared" si="30"/>
        <v>0</v>
      </c>
    </row>
    <row r="828" spans="1:7" x14ac:dyDescent="0.3">
      <c r="A828" s="25">
        <v>45303</v>
      </c>
      <c r="B828" t="s">
        <v>897</v>
      </c>
      <c r="C828" t="s">
        <v>575</v>
      </c>
      <c r="D828" s="35">
        <v>-1163624</v>
      </c>
      <c r="E828">
        <f t="shared" si="29"/>
        <v>53378</v>
      </c>
      <c r="F828" s="27">
        <f>SUMIFS(Sheet1!H:H,Sheet1!B:B,C828)</f>
        <v>1163624</v>
      </c>
      <c r="G828" s="35">
        <f t="shared" si="30"/>
        <v>0</v>
      </c>
    </row>
    <row r="829" spans="1:7" x14ac:dyDescent="0.3">
      <c r="A829" s="25">
        <v>45303</v>
      </c>
      <c r="B829" t="s">
        <v>897</v>
      </c>
      <c r="C829" t="s">
        <v>574</v>
      </c>
      <c r="D829" s="35">
        <v>-1487203</v>
      </c>
      <c r="E829">
        <f t="shared" si="29"/>
        <v>53380</v>
      </c>
      <c r="F829" s="27">
        <f>SUMIFS(Sheet1!H:H,Sheet1!B:B,C829)</f>
        <v>1487203</v>
      </c>
      <c r="G829" s="35">
        <f t="shared" si="30"/>
        <v>0</v>
      </c>
    </row>
    <row r="830" spans="1:7" x14ac:dyDescent="0.3">
      <c r="A830" s="25">
        <v>45303</v>
      </c>
      <c r="B830" t="s">
        <v>897</v>
      </c>
      <c r="C830" t="s">
        <v>573</v>
      </c>
      <c r="D830" s="35">
        <v>-1548580</v>
      </c>
      <c r="E830">
        <f t="shared" si="29"/>
        <v>53384</v>
      </c>
      <c r="F830" s="27">
        <f>SUMIFS(Sheet1!H:H,Sheet1!B:B,C830)</f>
        <v>1548580</v>
      </c>
      <c r="G830" s="35">
        <f t="shared" si="30"/>
        <v>0</v>
      </c>
    </row>
    <row r="831" spans="1:7" x14ac:dyDescent="0.3">
      <c r="A831" s="25">
        <v>45303</v>
      </c>
      <c r="B831" t="s">
        <v>897</v>
      </c>
      <c r="C831" t="s">
        <v>572</v>
      </c>
      <c r="D831" s="35">
        <v>-215896</v>
      </c>
      <c r="E831">
        <f t="shared" si="29"/>
        <v>53410</v>
      </c>
      <c r="F831" s="27">
        <f>SUMIFS(Sheet1!H:H,Sheet1!B:B,C831)</f>
        <v>215896</v>
      </c>
      <c r="G831" s="35">
        <f t="shared" si="30"/>
        <v>0</v>
      </c>
    </row>
    <row r="832" spans="1:7" x14ac:dyDescent="0.3">
      <c r="A832" s="25">
        <v>45303</v>
      </c>
      <c r="B832" t="s">
        <v>897</v>
      </c>
      <c r="C832" t="s">
        <v>571</v>
      </c>
      <c r="D832" s="35">
        <v>-752484</v>
      </c>
      <c r="E832">
        <f t="shared" si="29"/>
        <v>54789</v>
      </c>
      <c r="F832" s="27">
        <f>SUMIFS(Sheet1!H:H,Sheet1!B:B,C832)</f>
        <v>752484</v>
      </c>
      <c r="G832" s="35">
        <f t="shared" si="30"/>
        <v>0</v>
      </c>
    </row>
    <row r="833" spans="1:7" x14ac:dyDescent="0.3">
      <c r="A833" s="25">
        <v>45303</v>
      </c>
      <c r="B833" t="s">
        <v>897</v>
      </c>
      <c r="C833" t="s">
        <v>570</v>
      </c>
      <c r="D833" s="35">
        <v>-860043</v>
      </c>
      <c r="E833">
        <f t="shared" ref="E833:E896" si="31">VALUE(C833)</f>
        <v>54855</v>
      </c>
      <c r="F833" s="27">
        <f>SUMIFS(Sheet1!H:H,Sheet1!B:B,C833)</f>
        <v>860043</v>
      </c>
      <c r="G833" s="35">
        <f t="shared" ref="G833:G896" si="32">D833+F833</f>
        <v>0</v>
      </c>
    </row>
    <row r="834" spans="1:7" x14ac:dyDescent="0.3">
      <c r="A834" s="25">
        <v>45303</v>
      </c>
      <c r="B834" t="s">
        <v>897</v>
      </c>
      <c r="C834" t="s">
        <v>622</v>
      </c>
      <c r="D834" s="35">
        <v>-2839204</v>
      </c>
      <c r="E834">
        <f t="shared" si="31"/>
        <v>48322</v>
      </c>
      <c r="F834" s="27">
        <f>SUMIFS(Sheet1!H:H,Sheet1!B:B,C834)</f>
        <v>2839204</v>
      </c>
      <c r="G834" s="35">
        <f t="shared" si="32"/>
        <v>0</v>
      </c>
    </row>
    <row r="835" spans="1:7" x14ac:dyDescent="0.3">
      <c r="A835" s="25">
        <v>45303</v>
      </c>
      <c r="B835" t="s">
        <v>897</v>
      </c>
      <c r="C835" t="s">
        <v>621</v>
      </c>
      <c r="D835" s="35">
        <v>-2332973</v>
      </c>
      <c r="E835">
        <f t="shared" si="31"/>
        <v>48335</v>
      </c>
      <c r="F835" s="27">
        <f>SUMIFS(Sheet1!H:H,Sheet1!B:B,C835)</f>
        <v>2332973</v>
      </c>
      <c r="G835" s="35">
        <f t="shared" si="32"/>
        <v>0</v>
      </c>
    </row>
    <row r="836" spans="1:7" x14ac:dyDescent="0.3">
      <c r="A836" s="25">
        <v>45303</v>
      </c>
      <c r="B836" t="s">
        <v>897</v>
      </c>
      <c r="C836" t="s">
        <v>620</v>
      </c>
      <c r="D836" s="35">
        <v>-1434586</v>
      </c>
      <c r="E836">
        <f t="shared" si="31"/>
        <v>48518</v>
      </c>
      <c r="F836" s="27">
        <f>SUMIFS(Sheet1!H:H,Sheet1!B:B,C836)</f>
        <v>1434586</v>
      </c>
      <c r="G836" s="35">
        <f t="shared" si="32"/>
        <v>0</v>
      </c>
    </row>
    <row r="837" spans="1:7" x14ac:dyDescent="0.3">
      <c r="A837" s="25">
        <v>45308</v>
      </c>
      <c r="B837" t="s">
        <v>897</v>
      </c>
      <c r="C837" t="s">
        <v>568</v>
      </c>
      <c r="D837" s="35">
        <v>-472399</v>
      </c>
      <c r="E837">
        <f t="shared" si="31"/>
        <v>54890</v>
      </c>
      <c r="F837" s="27">
        <f>SUMIFS(Sheet1!H:H,Sheet1!B:B,C837)</f>
        <v>933578</v>
      </c>
      <c r="G837" s="35">
        <f t="shared" si="32"/>
        <v>461179</v>
      </c>
    </row>
    <row r="838" spans="1:7" x14ac:dyDescent="0.3">
      <c r="A838" s="25">
        <v>45308</v>
      </c>
      <c r="B838" t="s">
        <v>922</v>
      </c>
      <c r="C838" t="s">
        <v>353</v>
      </c>
      <c r="D838" s="35">
        <v>-1075939</v>
      </c>
      <c r="E838">
        <f t="shared" si="31"/>
        <v>40975</v>
      </c>
      <c r="F838" s="27">
        <f>SUMIFS(Sheet1!H:H,Sheet1!B:B,C838)</f>
        <v>1075939</v>
      </c>
      <c r="G838" s="35">
        <f t="shared" si="32"/>
        <v>0</v>
      </c>
    </row>
    <row r="839" spans="1:7" x14ac:dyDescent="0.3">
      <c r="A839" s="25">
        <v>45308</v>
      </c>
      <c r="B839" t="s">
        <v>922</v>
      </c>
      <c r="C839" t="s">
        <v>357</v>
      </c>
      <c r="D839" s="35">
        <v>-1383070</v>
      </c>
      <c r="E839">
        <f t="shared" si="31"/>
        <v>41836</v>
      </c>
      <c r="F839" s="27">
        <f>SUMIFS(Sheet1!H:H,Sheet1!B:B,C839)</f>
        <v>1383070</v>
      </c>
      <c r="G839" s="35">
        <f t="shared" si="32"/>
        <v>0</v>
      </c>
    </row>
    <row r="840" spans="1:7" x14ac:dyDescent="0.3">
      <c r="A840" s="25">
        <v>45308</v>
      </c>
      <c r="B840" t="s">
        <v>922</v>
      </c>
      <c r="C840" t="s">
        <v>370</v>
      </c>
      <c r="D840" s="35">
        <v>-308448</v>
      </c>
      <c r="E840">
        <f t="shared" si="31"/>
        <v>43943</v>
      </c>
      <c r="F840" s="27">
        <f>SUMIFS(Sheet1!H:H,Sheet1!B:B,C840)</f>
        <v>308448</v>
      </c>
      <c r="G840" s="35">
        <f t="shared" si="32"/>
        <v>0</v>
      </c>
    </row>
    <row r="841" spans="1:7" x14ac:dyDescent="0.3">
      <c r="A841" s="25">
        <v>45308</v>
      </c>
      <c r="B841" t="s">
        <v>922</v>
      </c>
      <c r="C841" t="s">
        <v>372</v>
      </c>
      <c r="D841" s="35">
        <v>-323844</v>
      </c>
      <c r="E841">
        <f t="shared" si="31"/>
        <v>44024</v>
      </c>
      <c r="F841" s="27">
        <f>SUMIFS(Sheet1!H:H,Sheet1!B:B,C841)</f>
        <v>323844</v>
      </c>
      <c r="G841" s="35">
        <f t="shared" si="32"/>
        <v>0</v>
      </c>
    </row>
    <row r="842" spans="1:7" x14ac:dyDescent="0.3">
      <c r="A842" s="25">
        <v>45308</v>
      </c>
      <c r="B842" t="s">
        <v>922</v>
      </c>
      <c r="C842" t="s">
        <v>601</v>
      </c>
      <c r="D842" s="35">
        <v>-895849</v>
      </c>
      <c r="E842">
        <f t="shared" si="31"/>
        <v>45486</v>
      </c>
      <c r="F842" s="27">
        <f>SUMIFS(Sheet1!H:H,Sheet1!B:B,C842)</f>
        <v>895849</v>
      </c>
      <c r="G842" s="35">
        <f t="shared" si="32"/>
        <v>0</v>
      </c>
    </row>
    <row r="843" spans="1:7" x14ac:dyDescent="0.3">
      <c r="A843" s="25">
        <v>45308</v>
      </c>
      <c r="B843" t="s">
        <v>922</v>
      </c>
      <c r="C843" t="s">
        <v>595</v>
      </c>
      <c r="D843" s="35">
        <v>-794254</v>
      </c>
      <c r="E843">
        <f t="shared" si="31"/>
        <v>47778</v>
      </c>
      <c r="F843" s="27">
        <f>SUMIFS(Sheet1!H:H,Sheet1!B:B,C843)</f>
        <v>794254</v>
      </c>
      <c r="G843" s="35">
        <f t="shared" si="32"/>
        <v>0</v>
      </c>
    </row>
    <row r="844" spans="1:7" x14ac:dyDescent="0.3">
      <c r="A844" s="25">
        <v>45308</v>
      </c>
      <c r="B844" t="s">
        <v>922</v>
      </c>
      <c r="C844" t="s">
        <v>593</v>
      </c>
      <c r="D844" s="35">
        <v>-1140502</v>
      </c>
      <c r="E844">
        <f t="shared" si="31"/>
        <v>48274</v>
      </c>
      <c r="F844" s="27">
        <f>SUMIFS(Sheet1!H:H,Sheet1!B:B,C844)</f>
        <v>1140502</v>
      </c>
      <c r="G844" s="35">
        <f t="shared" si="32"/>
        <v>0</v>
      </c>
    </row>
    <row r="845" spans="1:7" x14ac:dyDescent="0.3">
      <c r="A845" s="25">
        <v>45308</v>
      </c>
      <c r="B845" t="s">
        <v>922</v>
      </c>
      <c r="C845" t="s">
        <v>587</v>
      </c>
      <c r="D845" s="35">
        <v>-1735266</v>
      </c>
      <c r="E845">
        <f t="shared" si="31"/>
        <v>48539</v>
      </c>
      <c r="F845" s="27">
        <f>SUMIFS(Sheet1!H:H,Sheet1!B:B,C845)</f>
        <v>1735266</v>
      </c>
      <c r="G845" s="35">
        <f t="shared" si="32"/>
        <v>0</v>
      </c>
    </row>
    <row r="846" spans="1:7" x14ac:dyDescent="0.3">
      <c r="A846" s="25">
        <v>45308</v>
      </c>
      <c r="B846" t="s">
        <v>922</v>
      </c>
      <c r="C846" t="s">
        <v>582</v>
      </c>
      <c r="D846" s="35">
        <v>-1102682</v>
      </c>
      <c r="E846">
        <f t="shared" si="31"/>
        <v>49958</v>
      </c>
      <c r="F846" s="27">
        <f>SUMIFS(Sheet1!H:H,Sheet1!B:B,C846)</f>
        <v>1102682</v>
      </c>
      <c r="G846" s="35">
        <f t="shared" si="32"/>
        <v>0</v>
      </c>
    </row>
    <row r="847" spans="1:7" x14ac:dyDescent="0.3">
      <c r="A847" s="25">
        <v>45308</v>
      </c>
      <c r="B847" t="s">
        <v>922</v>
      </c>
      <c r="C847" t="s">
        <v>581</v>
      </c>
      <c r="D847" s="35">
        <v>-537970</v>
      </c>
      <c r="E847">
        <f t="shared" si="31"/>
        <v>49981</v>
      </c>
      <c r="F847" s="27">
        <f>SUMIFS(Sheet1!H:H,Sheet1!B:B,C847)</f>
        <v>537970</v>
      </c>
      <c r="G847" s="35">
        <f t="shared" si="32"/>
        <v>0</v>
      </c>
    </row>
    <row r="848" spans="1:7" x14ac:dyDescent="0.3">
      <c r="A848" s="25">
        <v>45308</v>
      </c>
      <c r="B848" t="s">
        <v>922</v>
      </c>
      <c r="C848" t="s">
        <v>568</v>
      </c>
      <c r="D848" s="35">
        <v>-461179</v>
      </c>
      <c r="E848">
        <f t="shared" si="31"/>
        <v>54890</v>
      </c>
      <c r="F848" s="27">
        <f>SUMIFS(Sheet1!H:H,Sheet1!B:B,C848)</f>
        <v>933578</v>
      </c>
      <c r="G848" s="35">
        <f t="shared" si="32"/>
        <v>472399</v>
      </c>
    </row>
    <row r="849" spans="1:7" x14ac:dyDescent="0.3">
      <c r="A849" s="25">
        <v>45308</v>
      </c>
      <c r="B849" t="s">
        <v>922</v>
      </c>
      <c r="C849" t="s">
        <v>567</v>
      </c>
      <c r="D849" s="35">
        <v>-729976</v>
      </c>
      <c r="E849">
        <f t="shared" si="31"/>
        <v>55041</v>
      </c>
      <c r="F849" s="27">
        <f>SUMIFS(Sheet1!H:H,Sheet1!B:B,C849)</f>
        <v>729976</v>
      </c>
      <c r="G849" s="35">
        <f t="shared" si="32"/>
        <v>0</v>
      </c>
    </row>
    <row r="850" spans="1:7" x14ac:dyDescent="0.3">
      <c r="A850" s="25">
        <v>45308</v>
      </c>
      <c r="B850" t="s">
        <v>922</v>
      </c>
      <c r="C850" t="s">
        <v>566</v>
      </c>
      <c r="D850" s="35">
        <v>-430021</v>
      </c>
      <c r="E850">
        <f t="shared" si="31"/>
        <v>56277</v>
      </c>
      <c r="F850" s="27">
        <f>SUMIFS(Sheet1!H:H,Sheet1!B:B,C850)</f>
        <v>430021</v>
      </c>
      <c r="G850" s="35">
        <f t="shared" si="32"/>
        <v>0</v>
      </c>
    </row>
    <row r="851" spans="1:7" x14ac:dyDescent="0.3">
      <c r="A851" s="25">
        <v>45308</v>
      </c>
      <c r="B851" t="s">
        <v>922</v>
      </c>
      <c r="C851" t="s">
        <v>565</v>
      </c>
      <c r="D851" s="35">
        <v>-1410696</v>
      </c>
      <c r="E851">
        <f t="shared" si="31"/>
        <v>56341</v>
      </c>
      <c r="F851" s="27">
        <f>SUMIFS(Sheet1!H:H,Sheet1!B:B,C851)</f>
        <v>1410696</v>
      </c>
      <c r="G851" s="35">
        <f t="shared" si="32"/>
        <v>0</v>
      </c>
    </row>
    <row r="852" spans="1:7" x14ac:dyDescent="0.3">
      <c r="A852" s="25">
        <v>45308</v>
      </c>
      <c r="B852" t="s">
        <v>922</v>
      </c>
      <c r="C852" t="s">
        <v>564</v>
      </c>
      <c r="D852" s="35">
        <v>-1585224</v>
      </c>
      <c r="E852">
        <f t="shared" si="31"/>
        <v>56343</v>
      </c>
      <c r="F852" s="27">
        <f>SUMIFS(Sheet1!H:H,Sheet1!B:B,C852)</f>
        <v>1585224</v>
      </c>
      <c r="G852" s="35">
        <f t="shared" si="32"/>
        <v>0</v>
      </c>
    </row>
    <row r="853" spans="1:7" x14ac:dyDescent="0.3">
      <c r="A853" s="25">
        <v>45308</v>
      </c>
      <c r="B853" t="s">
        <v>922</v>
      </c>
      <c r="C853" t="s">
        <v>562</v>
      </c>
      <c r="D853" s="35">
        <v>-613159</v>
      </c>
      <c r="E853">
        <f t="shared" si="31"/>
        <v>56485</v>
      </c>
      <c r="F853" s="27">
        <f>SUMIFS(Sheet1!H:H,Sheet1!B:B,C853)</f>
        <v>613159</v>
      </c>
      <c r="G853" s="35">
        <f t="shared" si="32"/>
        <v>0</v>
      </c>
    </row>
    <row r="854" spans="1:7" x14ac:dyDescent="0.3">
      <c r="A854" s="25">
        <v>45308</v>
      </c>
      <c r="B854" t="s">
        <v>922</v>
      </c>
      <c r="C854" t="s">
        <v>561</v>
      </c>
      <c r="D854" s="35">
        <v>-1095520</v>
      </c>
      <c r="E854">
        <f t="shared" si="31"/>
        <v>56708</v>
      </c>
      <c r="F854" s="27">
        <f>SUMIFS(Sheet1!H:H,Sheet1!B:B,C854)</f>
        <v>1095520</v>
      </c>
      <c r="G854" s="35">
        <f t="shared" si="32"/>
        <v>0</v>
      </c>
    </row>
    <row r="855" spans="1:7" x14ac:dyDescent="0.3">
      <c r="A855" s="25">
        <v>45308</v>
      </c>
      <c r="B855" t="s">
        <v>922</v>
      </c>
      <c r="C855" t="s">
        <v>560</v>
      </c>
      <c r="D855" s="35">
        <v>-870955</v>
      </c>
      <c r="E855">
        <f t="shared" si="31"/>
        <v>57831</v>
      </c>
      <c r="F855" s="27">
        <f>SUMIFS(Sheet1!H:H,Sheet1!B:B,C855)</f>
        <v>870955</v>
      </c>
      <c r="G855" s="35">
        <f t="shared" si="32"/>
        <v>0</v>
      </c>
    </row>
    <row r="856" spans="1:7" x14ac:dyDescent="0.3">
      <c r="A856" s="25">
        <v>45308</v>
      </c>
      <c r="B856" t="s">
        <v>922</v>
      </c>
      <c r="C856" t="s">
        <v>559</v>
      </c>
      <c r="D856" s="35">
        <v>-713750</v>
      </c>
      <c r="E856">
        <f t="shared" si="31"/>
        <v>57882</v>
      </c>
      <c r="F856" s="27">
        <f>SUMIFS(Sheet1!H:H,Sheet1!B:B,C856)</f>
        <v>713750</v>
      </c>
      <c r="G856" s="35">
        <f t="shared" si="32"/>
        <v>0</v>
      </c>
    </row>
    <row r="857" spans="1:7" x14ac:dyDescent="0.3">
      <c r="A857" s="25">
        <v>45308</v>
      </c>
      <c r="B857" t="s">
        <v>922</v>
      </c>
      <c r="C857" t="s">
        <v>558</v>
      </c>
      <c r="D857" s="35">
        <v>-1775866</v>
      </c>
      <c r="E857">
        <f t="shared" si="31"/>
        <v>57900</v>
      </c>
      <c r="F857" s="27">
        <f>SUMIFS(Sheet1!H:H,Sheet1!B:B,C857)</f>
        <v>1775866</v>
      </c>
      <c r="G857" s="35">
        <f t="shared" si="32"/>
        <v>0</v>
      </c>
    </row>
    <row r="858" spans="1:7" x14ac:dyDescent="0.3">
      <c r="A858" s="25">
        <v>45308</v>
      </c>
      <c r="B858" t="s">
        <v>922</v>
      </c>
      <c r="C858" t="s">
        <v>557</v>
      </c>
      <c r="D858" s="35">
        <v>-430021</v>
      </c>
      <c r="E858">
        <f t="shared" si="31"/>
        <v>57914</v>
      </c>
      <c r="F858" s="27">
        <f>SUMIFS(Sheet1!H:H,Sheet1!B:B,C858)</f>
        <v>430021</v>
      </c>
      <c r="G858" s="35">
        <f t="shared" si="32"/>
        <v>0</v>
      </c>
    </row>
    <row r="859" spans="1:7" x14ac:dyDescent="0.3">
      <c r="A859" s="25">
        <v>45308</v>
      </c>
      <c r="B859" t="s">
        <v>922</v>
      </c>
      <c r="C859" t="s">
        <v>556</v>
      </c>
      <c r="D859" s="35">
        <v>-1361439</v>
      </c>
      <c r="E859">
        <f t="shared" si="31"/>
        <v>57927</v>
      </c>
      <c r="F859" s="27">
        <f>SUMIFS(Sheet1!H:H,Sheet1!B:B,C859)</f>
        <v>1361439</v>
      </c>
      <c r="G859" s="35">
        <f t="shared" si="32"/>
        <v>0</v>
      </c>
    </row>
    <row r="860" spans="1:7" x14ac:dyDescent="0.3">
      <c r="A860" s="25">
        <v>45308</v>
      </c>
      <c r="B860" t="s">
        <v>922</v>
      </c>
      <c r="C860" t="s">
        <v>555</v>
      </c>
      <c r="D860" s="35">
        <v>-1170262</v>
      </c>
      <c r="E860">
        <f t="shared" si="31"/>
        <v>58060</v>
      </c>
      <c r="F860" s="27">
        <f>SUMIFS(Sheet1!H:H,Sheet1!B:B,C860)</f>
        <v>1170262</v>
      </c>
      <c r="G860" s="35">
        <f t="shared" si="32"/>
        <v>0</v>
      </c>
    </row>
    <row r="861" spans="1:7" x14ac:dyDescent="0.3">
      <c r="A861" s="25">
        <v>45308</v>
      </c>
      <c r="B861" t="s">
        <v>922</v>
      </c>
      <c r="C861" t="s">
        <v>554</v>
      </c>
      <c r="D861" s="35">
        <v>-1103928</v>
      </c>
      <c r="E861">
        <f t="shared" si="31"/>
        <v>58083</v>
      </c>
      <c r="F861" s="27">
        <f>SUMIFS(Sheet1!H:H,Sheet1!B:B,C861)</f>
        <v>1103928</v>
      </c>
      <c r="G861" s="35">
        <f t="shared" si="32"/>
        <v>0</v>
      </c>
    </row>
    <row r="862" spans="1:7" x14ac:dyDescent="0.3">
      <c r="A862" s="25">
        <v>45308</v>
      </c>
      <c r="B862" t="s">
        <v>922</v>
      </c>
      <c r="C862" t="s">
        <v>553</v>
      </c>
      <c r="D862" s="35">
        <v>-1253491</v>
      </c>
      <c r="E862">
        <f t="shared" si="31"/>
        <v>58912</v>
      </c>
      <c r="F862" s="27">
        <f>SUMIFS(Sheet1!H:H,Sheet1!B:B,C862)</f>
        <v>1253491</v>
      </c>
      <c r="G862" s="35">
        <f t="shared" si="32"/>
        <v>0</v>
      </c>
    </row>
    <row r="863" spans="1:7" x14ac:dyDescent="0.3">
      <c r="A863" s="25">
        <v>45308</v>
      </c>
      <c r="B863" t="s">
        <v>922</v>
      </c>
      <c r="C863" t="s">
        <v>552</v>
      </c>
      <c r="D863" s="35">
        <v>-428250</v>
      </c>
      <c r="E863">
        <f t="shared" si="31"/>
        <v>59129</v>
      </c>
      <c r="F863" s="27">
        <f>SUMIFS(Sheet1!H:H,Sheet1!B:B,C863)</f>
        <v>428250</v>
      </c>
      <c r="G863" s="35">
        <f t="shared" si="32"/>
        <v>0</v>
      </c>
    </row>
    <row r="864" spans="1:7" x14ac:dyDescent="0.3">
      <c r="A864" s="25">
        <v>45308</v>
      </c>
      <c r="B864" t="s">
        <v>922</v>
      </c>
      <c r="C864" t="s">
        <v>551</v>
      </c>
      <c r="D864" s="35">
        <v>-1312481</v>
      </c>
      <c r="E864">
        <f t="shared" si="31"/>
        <v>59130</v>
      </c>
      <c r="F864" s="27">
        <f>SUMIFS(Sheet1!H:H,Sheet1!B:B,C864)</f>
        <v>1312481</v>
      </c>
      <c r="G864" s="35">
        <f t="shared" si="32"/>
        <v>0</v>
      </c>
    </row>
    <row r="865" spans="1:7" x14ac:dyDescent="0.3">
      <c r="A865" s="25">
        <v>45308</v>
      </c>
      <c r="B865" t="s">
        <v>922</v>
      </c>
      <c r="C865" t="s">
        <v>550</v>
      </c>
      <c r="D865" s="35">
        <v>-1775866</v>
      </c>
      <c r="E865">
        <f t="shared" si="31"/>
        <v>59131</v>
      </c>
      <c r="F865" s="27">
        <f>SUMIFS(Sheet1!H:H,Sheet1!B:B,C865)</f>
        <v>1775866</v>
      </c>
      <c r="G865" s="35">
        <f t="shared" si="32"/>
        <v>0</v>
      </c>
    </row>
    <row r="866" spans="1:7" x14ac:dyDescent="0.3">
      <c r="A866" s="25">
        <v>45308</v>
      </c>
      <c r="B866" t="s">
        <v>922</v>
      </c>
      <c r="C866" t="s">
        <v>549</v>
      </c>
      <c r="D866" s="35">
        <v>-2046395</v>
      </c>
      <c r="E866">
        <f t="shared" si="31"/>
        <v>59132</v>
      </c>
      <c r="F866" s="27">
        <f>SUMIFS(Sheet1!H:H,Sheet1!B:B,C866)</f>
        <v>2046395</v>
      </c>
      <c r="G866" s="35">
        <f t="shared" si="32"/>
        <v>0</v>
      </c>
    </row>
    <row r="867" spans="1:7" x14ac:dyDescent="0.3">
      <c r="A867" s="25">
        <v>45308</v>
      </c>
      <c r="B867" t="s">
        <v>922</v>
      </c>
      <c r="C867" t="s">
        <v>548</v>
      </c>
      <c r="D867" s="35">
        <v>-1312481</v>
      </c>
      <c r="E867">
        <f t="shared" si="31"/>
        <v>59133</v>
      </c>
      <c r="F867" s="27">
        <f>SUMIFS(Sheet1!H:H,Sheet1!B:B,C867)</f>
        <v>1312481</v>
      </c>
      <c r="G867" s="35">
        <f t="shared" si="32"/>
        <v>0</v>
      </c>
    </row>
    <row r="868" spans="1:7" x14ac:dyDescent="0.3">
      <c r="A868" s="25">
        <v>45308</v>
      </c>
      <c r="B868" t="s">
        <v>922</v>
      </c>
      <c r="C868" t="s">
        <v>547</v>
      </c>
      <c r="D868" s="35">
        <v>-1312481</v>
      </c>
      <c r="E868">
        <f t="shared" si="31"/>
        <v>59134</v>
      </c>
      <c r="F868" s="27">
        <f>SUMIFS(Sheet1!H:H,Sheet1!B:B,C868)</f>
        <v>1312481</v>
      </c>
      <c r="G868" s="35">
        <f t="shared" si="32"/>
        <v>0</v>
      </c>
    </row>
    <row r="869" spans="1:7" x14ac:dyDescent="0.3">
      <c r="A869" s="25">
        <v>45308</v>
      </c>
      <c r="B869" t="s">
        <v>922</v>
      </c>
      <c r="C869" t="s">
        <v>546</v>
      </c>
      <c r="D869" s="35">
        <v>-1312481</v>
      </c>
      <c r="E869">
        <f t="shared" si="31"/>
        <v>59135</v>
      </c>
      <c r="F869" s="27">
        <f>SUMIFS(Sheet1!H:H,Sheet1!B:B,C869)</f>
        <v>1312481</v>
      </c>
      <c r="G869" s="35">
        <f t="shared" si="32"/>
        <v>0</v>
      </c>
    </row>
    <row r="870" spans="1:7" x14ac:dyDescent="0.3">
      <c r="A870" s="25">
        <v>45308</v>
      </c>
      <c r="B870" t="s">
        <v>922</v>
      </c>
      <c r="C870" t="s">
        <v>545</v>
      </c>
      <c r="D870" s="35">
        <v>-1312481</v>
      </c>
      <c r="E870">
        <f t="shared" si="31"/>
        <v>59136</v>
      </c>
      <c r="F870" s="27">
        <f>SUMIFS(Sheet1!H:H,Sheet1!B:B,C870)</f>
        <v>1312481</v>
      </c>
      <c r="G870" s="35">
        <f t="shared" si="32"/>
        <v>0</v>
      </c>
    </row>
    <row r="871" spans="1:7" x14ac:dyDescent="0.3">
      <c r="A871" s="25">
        <v>45308</v>
      </c>
      <c r="B871" t="s">
        <v>922</v>
      </c>
      <c r="C871" t="s">
        <v>544</v>
      </c>
      <c r="D871" s="35">
        <v>-1312481</v>
      </c>
      <c r="E871">
        <f t="shared" si="31"/>
        <v>59138</v>
      </c>
      <c r="F871" s="27">
        <f>SUMIFS(Sheet1!H:H,Sheet1!B:B,C871)</f>
        <v>1312481</v>
      </c>
      <c r="G871" s="35">
        <f t="shared" si="32"/>
        <v>0</v>
      </c>
    </row>
    <row r="872" spans="1:7" x14ac:dyDescent="0.3">
      <c r="A872" s="25">
        <v>45308</v>
      </c>
      <c r="B872" t="s">
        <v>922</v>
      </c>
      <c r="C872" t="s">
        <v>543</v>
      </c>
      <c r="D872" s="35">
        <v>-1312481</v>
      </c>
      <c r="E872">
        <f t="shared" si="31"/>
        <v>59150</v>
      </c>
      <c r="F872" s="27">
        <f>SUMIFS(Sheet1!H:H,Sheet1!B:B,C872)</f>
        <v>1312481</v>
      </c>
      <c r="G872" s="35">
        <f t="shared" si="32"/>
        <v>0</v>
      </c>
    </row>
    <row r="873" spans="1:7" x14ac:dyDescent="0.3">
      <c r="A873" s="25">
        <v>45308</v>
      </c>
      <c r="B873" t="s">
        <v>922</v>
      </c>
      <c r="C873" t="s">
        <v>542</v>
      </c>
      <c r="D873" s="35">
        <v>-2046395</v>
      </c>
      <c r="E873">
        <f t="shared" si="31"/>
        <v>59151</v>
      </c>
      <c r="F873" s="27">
        <f>SUMIFS(Sheet1!H:H,Sheet1!B:B,C873)</f>
        <v>2046395</v>
      </c>
      <c r="G873" s="35">
        <f t="shared" si="32"/>
        <v>0</v>
      </c>
    </row>
    <row r="874" spans="1:7" x14ac:dyDescent="0.3">
      <c r="A874" s="25">
        <v>45308</v>
      </c>
      <c r="B874" t="s">
        <v>922</v>
      </c>
      <c r="C874" t="s">
        <v>541</v>
      </c>
      <c r="D874" s="35">
        <v>-1312481</v>
      </c>
      <c r="E874">
        <f t="shared" si="31"/>
        <v>59152</v>
      </c>
      <c r="F874" s="27">
        <f>SUMIFS(Sheet1!H:H,Sheet1!B:B,C874)</f>
        <v>1312481</v>
      </c>
      <c r="G874" s="35">
        <f t="shared" si="32"/>
        <v>0</v>
      </c>
    </row>
    <row r="875" spans="1:7" x14ac:dyDescent="0.3">
      <c r="A875" s="25">
        <v>45308</v>
      </c>
      <c r="B875" t="s">
        <v>922</v>
      </c>
      <c r="C875" t="s">
        <v>540</v>
      </c>
      <c r="D875" s="35">
        <v>-1312481</v>
      </c>
      <c r="E875">
        <f t="shared" si="31"/>
        <v>59155</v>
      </c>
      <c r="F875" s="27">
        <f>SUMIFS(Sheet1!H:H,Sheet1!B:B,C875)</f>
        <v>1312481</v>
      </c>
      <c r="G875" s="35">
        <f t="shared" si="32"/>
        <v>0</v>
      </c>
    </row>
    <row r="876" spans="1:7" x14ac:dyDescent="0.3">
      <c r="A876" s="25">
        <v>45308</v>
      </c>
      <c r="B876" t="s">
        <v>922</v>
      </c>
      <c r="C876" t="s">
        <v>539</v>
      </c>
      <c r="D876" s="35">
        <v>-1775866</v>
      </c>
      <c r="E876">
        <f t="shared" si="31"/>
        <v>59157</v>
      </c>
      <c r="F876" s="27">
        <f>SUMIFS(Sheet1!H:H,Sheet1!B:B,C876)</f>
        <v>1775866</v>
      </c>
      <c r="G876" s="35">
        <f t="shared" si="32"/>
        <v>0</v>
      </c>
    </row>
    <row r="877" spans="1:7" x14ac:dyDescent="0.3">
      <c r="A877" s="25">
        <v>45308</v>
      </c>
      <c r="B877" t="s">
        <v>922</v>
      </c>
      <c r="C877" t="s">
        <v>538</v>
      </c>
      <c r="D877" s="35">
        <v>-1312481</v>
      </c>
      <c r="E877">
        <f t="shared" si="31"/>
        <v>59161</v>
      </c>
      <c r="F877" s="27">
        <f>SUMIFS(Sheet1!H:H,Sheet1!B:B,C877)</f>
        <v>1312481</v>
      </c>
      <c r="G877" s="35">
        <f t="shared" si="32"/>
        <v>0</v>
      </c>
    </row>
    <row r="878" spans="1:7" x14ac:dyDescent="0.3">
      <c r="A878" s="25">
        <v>45308</v>
      </c>
      <c r="B878" t="s">
        <v>922</v>
      </c>
      <c r="C878" t="s">
        <v>537</v>
      </c>
      <c r="D878" s="35">
        <v>-1312481</v>
      </c>
      <c r="E878">
        <f t="shared" si="31"/>
        <v>59167</v>
      </c>
      <c r="F878" s="27">
        <f>SUMIFS(Sheet1!H:H,Sheet1!B:B,C878)</f>
        <v>1312481</v>
      </c>
      <c r="G878" s="35">
        <f t="shared" si="32"/>
        <v>0</v>
      </c>
    </row>
    <row r="879" spans="1:7" x14ac:dyDescent="0.3">
      <c r="A879" s="25">
        <v>45308</v>
      </c>
      <c r="B879" t="s">
        <v>922</v>
      </c>
      <c r="C879" t="s">
        <v>536</v>
      </c>
      <c r="D879" s="35">
        <v>-1312481</v>
      </c>
      <c r="E879">
        <f t="shared" si="31"/>
        <v>59170</v>
      </c>
      <c r="F879" s="27">
        <f>SUMIFS(Sheet1!H:H,Sheet1!B:B,C879)</f>
        <v>1312481</v>
      </c>
      <c r="G879" s="35">
        <f t="shared" si="32"/>
        <v>0</v>
      </c>
    </row>
    <row r="880" spans="1:7" x14ac:dyDescent="0.3">
      <c r="A880" s="25">
        <v>45308</v>
      </c>
      <c r="B880" t="s">
        <v>922</v>
      </c>
      <c r="C880" t="s">
        <v>956</v>
      </c>
      <c r="D880" s="35">
        <v>-1841346</v>
      </c>
      <c r="E880">
        <f t="shared" si="31"/>
        <v>54857</v>
      </c>
      <c r="F880" s="27">
        <f>SUMIFS(Sheet1!H:H,Sheet1!B:B,C880)</f>
        <v>1841346</v>
      </c>
      <c r="G880" s="35">
        <f t="shared" si="32"/>
        <v>0</v>
      </c>
    </row>
    <row r="881" spans="1:7" x14ac:dyDescent="0.3">
      <c r="A881" s="25">
        <v>45308</v>
      </c>
      <c r="B881" t="s">
        <v>922</v>
      </c>
      <c r="C881" t="s">
        <v>950</v>
      </c>
      <c r="D881" s="35">
        <v>-788668</v>
      </c>
      <c r="E881">
        <f t="shared" si="31"/>
        <v>56345</v>
      </c>
      <c r="F881" s="27">
        <f>SUMIFS(Sheet1!H:H,Sheet1!B:B,C881)</f>
        <v>788668</v>
      </c>
      <c r="G881" s="35">
        <f t="shared" si="32"/>
        <v>0</v>
      </c>
    </row>
    <row r="882" spans="1:7" x14ac:dyDescent="0.3">
      <c r="A882" s="25">
        <v>45308</v>
      </c>
      <c r="B882" t="s">
        <v>922</v>
      </c>
      <c r="C882" t="s">
        <v>961</v>
      </c>
      <c r="D882" s="35">
        <v>101534</v>
      </c>
      <c r="E882" t="e">
        <f t="shared" si="31"/>
        <v>#VALUE!</v>
      </c>
      <c r="F882" s="27">
        <f>SUMIFS(Sheet1!H:H,Sheet1!B:B,C882)</f>
        <v>0</v>
      </c>
      <c r="G882" s="35">
        <f t="shared" si="32"/>
        <v>101534</v>
      </c>
    </row>
    <row r="883" spans="1:7" x14ac:dyDescent="0.3">
      <c r="A883" s="25">
        <v>45308</v>
      </c>
      <c r="B883" t="s">
        <v>922</v>
      </c>
      <c r="C883" t="s">
        <v>2907</v>
      </c>
      <c r="D883" s="35">
        <v>597052</v>
      </c>
      <c r="E883" t="e">
        <f t="shared" si="31"/>
        <v>#VALUE!</v>
      </c>
      <c r="F883" s="27">
        <f>SUMIFS(Sheet1!H:H,Sheet1!B:B,C883)</f>
        <v>0</v>
      </c>
      <c r="G883" s="35">
        <f t="shared" si="32"/>
        <v>597052</v>
      </c>
    </row>
    <row r="884" spans="1:7" x14ac:dyDescent="0.3">
      <c r="A884" s="25">
        <v>45315</v>
      </c>
      <c r="B884" t="s">
        <v>922</v>
      </c>
      <c r="C884" t="s">
        <v>535</v>
      </c>
      <c r="D884" s="35">
        <v>-468830</v>
      </c>
      <c r="E884">
        <f t="shared" si="31"/>
        <v>59280</v>
      </c>
      <c r="F884" s="27">
        <f>SUMIFS(Sheet1!H:H,Sheet1!B:B,C884)</f>
        <v>562857</v>
      </c>
      <c r="G884" s="35">
        <f t="shared" si="32"/>
        <v>94027</v>
      </c>
    </row>
    <row r="885" spans="1:7" x14ac:dyDescent="0.3">
      <c r="A885" s="25">
        <v>45315</v>
      </c>
      <c r="B885" t="s">
        <v>974</v>
      </c>
      <c r="C885" t="s">
        <v>993</v>
      </c>
      <c r="D885" s="35">
        <v>-880632</v>
      </c>
      <c r="E885">
        <f t="shared" si="31"/>
        <v>63378</v>
      </c>
      <c r="F885" s="27">
        <f>SUMIFS(Sheet1!H:H,Sheet1!B:B,C885)</f>
        <v>880632</v>
      </c>
      <c r="G885" s="35">
        <f t="shared" si="32"/>
        <v>0</v>
      </c>
    </row>
    <row r="886" spans="1:7" x14ac:dyDescent="0.3">
      <c r="A886" s="25">
        <v>45315</v>
      </c>
      <c r="B886" t="s">
        <v>974</v>
      </c>
      <c r="C886" t="s">
        <v>535</v>
      </c>
      <c r="D886" s="35">
        <v>-94027</v>
      </c>
      <c r="E886">
        <f t="shared" si="31"/>
        <v>59280</v>
      </c>
      <c r="F886" s="27">
        <f>SUMIFS(Sheet1!H:H,Sheet1!B:B,C886)</f>
        <v>562857</v>
      </c>
      <c r="G886" s="35">
        <f t="shared" si="32"/>
        <v>468830</v>
      </c>
    </row>
    <row r="887" spans="1:7" x14ac:dyDescent="0.3">
      <c r="A887" s="25">
        <v>45315</v>
      </c>
      <c r="B887" t="s">
        <v>974</v>
      </c>
      <c r="C887" t="s">
        <v>534</v>
      </c>
      <c r="D887" s="35">
        <v>-860517</v>
      </c>
      <c r="E887">
        <f t="shared" si="31"/>
        <v>60866</v>
      </c>
      <c r="F887" s="27">
        <f>SUMIFS(Sheet1!H:H,Sheet1!B:B,C887)</f>
        <v>860517</v>
      </c>
      <c r="G887" s="35">
        <f t="shared" si="32"/>
        <v>0</v>
      </c>
    </row>
    <row r="888" spans="1:7" x14ac:dyDescent="0.3">
      <c r="A888" s="25">
        <v>45315</v>
      </c>
      <c r="B888" t="s">
        <v>974</v>
      </c>
      <c r="C888" t="s">
        <v>533</v>
      </c>
      <c r="D888" s="35">
        <v>-431793</v>
      </c>
      <c r="E888">
        <f t="shared" si="31"/>
        <v>60867</v>
      </c>
      <c r="F888" s="27">
        <f>SUMIFS(Sheet1!H:H,Sheet1!B:B,C888)</f>
        <v>431793</v>
      </c>
      <c r="G888" s="35">
        <f t="shared" si="32"/>
        <v>0</v>
      </c>
    </row>
    <row r="889" spans="1:7" x14ac:dyDescent="0.3">
      <c r="A889" s="25">
        <v>45315</v>
      </c>
      <c r="B889" t="s">
        <v>974</v>
      </c>
      <c r="C889" t="s">
        <v>532</v>
      </c>
      <c r="D889" s="35">
        <v>-967991</v>
      </c>
      <c r="E889">
        <f t="shared" si="31"/>
        <v>60880</v>
      </c>
      <c r="F889" s="27">
        <f>SUMIFS(Sheet1!H:H,Sheet1!B:B,C889)</f>
        <v>967991</v>
      </c>
      <c r="G889" s="35">
        <f t="shared" si="32"/>
        <v>0</v>
      </c>
    </row>
    <row r="890" spans="1:7" x14ac:dyDescent="0.3">
      <c r="A890" s="25">
        <v>45315</v>
      </c>
      <c r="B890" t="s">
        <v>974</v>
      </c>
      <c r="C890" t="s">
        <v>531</v>
      </c>
      <c r="D890" s="35">
        <v>-514080</v>
      </c>
      <c r="E890">
        <f t="shared" si="31"/>
        <v>61043</v>
      </c>
      <c r="F890" s="27">
        <f>SUMIFS(Sheet1!H:H,Sheet1!B:B,C890)</f>
        <v>514080</v>
      </c>
      <c r="G890" s="35">
        <f t="shared" si="32"/>
        <v>0</v>
      </c>
    </row>
    <row r="891" spans="1:7" x14ac:dyDescent="0.3">
      <c r="A891" s="25">
        <v>45315</v>
      </c>
      <c r="B891" t="s">
        <v>974</v>
      </c>
      <c r="C891" t="s">
        <v>530</v>
      </c>
      <c r="D891" s="35">
        <v>-1045146</v>
      </c>
      <c r="E891">
        <f t="shared" si="31"/>
        <v>61110</v>
      </c>
      <c r="F891" s="27">
        <f>SUMIFS(Sheet1!H:H,Sheet1!B:B,C891)</f>
        <v>1045146</v>
      </c>
      <c r="G891" s="35">
        <f t="shared" si="32"/>
        <v>0</v>
      </c>
    </row>
    <row r="892" spans="1:7" x14ac:dyDescent="0.3">
      <c r="A892" s="25">
        <v>45315</v>
      </c>
      <c r="B892" t="s">
        <v>974</v>
      </c>
      <c r="C892" t="s">
        <v>529</v>
      </c>
      <c r="D892" s="35">
        <v>-884976</v>
      </c>
      <c r="E892">
        <f t="shared" si="31"/>
        <v>62013</v>
      </c>
      <c r="F892" s="27">
        <f>SUMIFS(Sheet1!H:H,Sheet1!B:B,C892)</f>
        <v>884976</v>
      </c>
      <c r="G892" s="35">
        <f t="shared" si="32"/>
        <v>0</v>
      </c>
    </row>
    <row r="893" spans="1:7" x14ac:dyDescent="0.3">
      <c r="A893" s="25">
        <v>45315</v>
      </c>
      <c r="B893" t="s">
        <v>974</v>
      </c>
      <c r="C893" t="s">
        <v>528</v>
      </c>
      <c r="D893" s="35">
        <v>-576353</v>
      </c>
      <c r="E893">
        <f t="shared" si="31"/>
        <v>62099</v>
      </c>
      <c r="F893" s="27">
        <f>SUMIFS(Sheet1!H:H,Sheet1!B:B,C893)</f>
        <v>576353</v>
      </c>
      <c r="G893" s="35">
        <f t="shared" si="32"/>
        <v>0</v>
      </c>
    </row>
    <row r="894" spans="1:7" x14ac:dyDescent="0.3">
      <c r="A894" s="25">
        <v>45315</v>
      </c>
      <c r="B894" t="s">
        <v>974</v>
      </c>
      <c r="C894" t="s">
        <v>527</v>
      </c>
      <c r="D894" s="35">
        <v>-1134253</v>
      </c>
      <c r="E894">
        <f t="shared" si="31"/>
        <v>62199</v>
      </c>
      <c r="F894" s="27">
        <f>SUMIFS(Sheet1!H:H,Sheet1!B:B,C894)</f>
        <v>1134253</v>
      </c>
      <c r="G894" s="35">
        <f t="shared" si="32"/>
        <v>0</v>
      </c>
    </row>
    <row r="895" spans="1:7" x14ac:dyDescent="0.3">
      <c r="A895" s="25">
        <v>45315</v>
      </c>
      <c r="B895" t="s">
        <v>974</v>
      </c>
      <c r="C895" t="s">
        <v>526</v>
      </c>
      <c r="D895" s="35">
        <v>-587088</v>
      </c>
      <c r="E895">
        <f t="shared" si="31"/>
        <v>62393</v>
      </c>
      <c r="F895" s="27">
        <f>SUMIFS(Sheet1!H:H,Sheet1!B:B,C895)</f>
        <v>587088</v>
      </c>
      <c r="G895" s="35">
        <f t="shared" si="32"/>
        <v>0</v>
      </c>
    </row>
    <row r="896" spans="1:7" x14ac:dyDescent="0.3">
      <c r="A896" s="25">
        <v>45315</v>
      </c>
      <c r="B896" t="s">
        <v>974</v>
      </c>
      <c r="C896" t="s">
        <v>525</v>
      </c>
      <c r="D896" s="35">
        <v>-587088</v>
      </c>
      <c r="E896">
        <f t="shared" si="31"/>
        <v>63090</v>
      </c>
      <c r="F896" s="27">
        <f>SUMIFS(Sheet1!H:H,Sheet1!B:B,C896)</f>
        <v>587088</v>
      </c>
      <c r="G896" s="35">
        <f t="shared" si="32"/>
        <v>0</v>
      </c>
    </row>
    <row r="897" spans="1:7" x14ac:dyDescent="0.3">
      <c r="A897" s="25">
        <v>45315</v>
      </c>
      <c r="B897" t="s">
        <v>974</v>
      </c>
      <c r="C897" t="s">
        <v>524</v>
      </c>
      <c r="D897" s="35">
        <v>-587088</v>
      </c>
      <c r="E897">
        <f t="shared" ref="E897:E960" si="33">VALUE(C897)</f>
        <v>63093</v>
      </c>
      <c r="F897" s="27">
        <f>SUMIFS(Sheet1!H:H,Sheet1!B:B,C897)</f>
        <v>587088</v>
      </c>
      <c r="G897" s="35">
        <f t="shared" ref="G897:G960" si="34">D897+F897</f>
        <v>0</v>
      </c>
    </row>
    <row r="898" spans="1:7" x14ac:dyDescent="0.3">
      <c r="A898" s="25">
        <v>45315</v>
      </c>
      <c r="B898" t="s">
        <v>974</v>
      </c>
      <c r="C898" t="s">
        <v>523</v>
      </c>
      <c r="D898" s="35">
        <v>-293544</v>
      </c>
      <c r="E898">
        <f t="shared" si="33"/>
        <v>63094</v>
      </c>
      <c r="F898" s="27">
        <f>SUMIFS(Sheet1!H:H,Sheet1!B:B,C898)</f>
        <v>293544</v>
      </c>
      <c r="G898" s="35">
        <f t="shared" si="34"/>
        <v>0</v>
      </c>
    </row>
    <row r="899" spans="1:7" x14ac:dyDescent="0.3">
      <c r="A899" s="25">
        <v>45315</v>
      </c>
      <c r="B899" t="s">
        <v>974</v>
      </c>
      <c r="C899" t="s">
        <v>522</v>
      </c>
      <c r="D899" s="35">
        <v>-587088</v>
      </c>
      <c r="E899">
        <f t="shared" si="33"/>
        <v>63097</v>
      </c>
      <c r="F899" s="27">
        <f>SUMIFS(Sheet1!H:H,Sheet1!B:B,C899)</f>
        <v>587088</v>
      </c>
      <c r="G899" s="35">
        <f t="shared" si="34"/>
        <v>0</v>
      </c>
    </row>
    <row r="900" spans="1:7" x14ac:dyDescent="0.3">
      <c r="A900" s="25">
        <v>45315</v>
      </c>
      <c r="B900" t="s">
        <v>974</v>
      </c>
      <c r="C900" t="s">
        <v>520</v>
      </c>
      <c r="D900" s="35">
        <v>-276286</v>
      </c>
      <c r="E900">
        <f t="shared" si="33"/>
        <v>63379</v>
      </c>
      <c r="F900" s="27">
        <f>SUMIFS(Sheet1!H:H,Sheet1!B:B,C900)</f>
        <v>276286</v>
      </c>
      <c r="G900" s="35">
        <f t="shared" si="34"/>
        <v>0</v>
      </c>
    </row>
    <row r="901" spans="1:7" x14ac:dyDescent="0.3">
      <c r="A901" s="25">
        <v>45315</v>
      </c>
      <c r="B901" t="s">
        <v>974</v>
      </c>
      <c r="C901" t="s">
        <v>519</v>
      </c>
      <c r="D901" s="35">
        <v>-587088</v>
      </c>
      <c r="E901">
        <f t="shared" si="33"/>
        <v>63380</v>
      </c>
      <c r="F901" s="27">
        <f>SUMIFS(Sheet1!H:H,Sheet1!B:B,C901)</f>
        <v>587088</v>
      </c>
      <c r="G901" s="35">
        <f t="shared" si="34"/>
        <v>0</v>
      </c>
    </row>
    <row r="902" spans="1:7" x14ac:dyDescent="0.3">
      <c r="A902" s="25">
        <v>45315</v>
      </c>
      <c r="B902" t="s">
        <v>974</v>
      </c>
      <c r="C902" t="s">
        <v>518</v>
      </c>
      <c r="D902" s="35">
        <v>-587088</v>
      </c>
      <c r="E902">
        <f t="shared" si="33"/>
        <v>63381</v>
      </c>
      <c r="F902" s="27">
        <f>SUMIFS(Sheet1!H:H,Sheet1!B:B,C902)</f>
        <v>587088</v>
      </c>
      <c r="G902" s="35">
        <f t="shared" si="34"/>
        <v>0</v>
      </c>
    </row>
    <row r="903" spans="1:7" x14ac:dyDescent="0.3">
      <c r="A903" s="25">
        <v>45315</v>
      </c>
      <c r="B903" t="s">
        <v>974</v>
      </c>
      <c r="C903" t="s">
        <v>517</v>
      </c>
      <c r="D903" s="35">
        <v>-587088</v>
      </c>
      <c r="E903">
        <f t="shared" si="33"/>
        <v>63382</v>
      </c>
      <c r="F903" s="27">
        <f>SUMIFS(Sheet1!H:H,Sheet1!B:B,C903)</f>
        <v>587088</v>
      </c>
      <c r="G903" s="35">
        <f t="shared" si="34"/>
        <v>0</v>
      </c>
    </row>
    <row r="904" spans="1:7" x14ac:dyDescent="0.3">
      <c r="A904" s="25">
        <v>45315</v>
      </c>
      <c r="B904" t="s">
        <v>974</v>
      </c>
      <c r="C904" t="s">
        <v>516</v>
      </c>
      <c r="D904" s="35">
        <v>-587088</v>
      </c>
      <c r="E904">
        <f t="shared" si="33"/>
        <v>63383</v>
      </c>
      <c r="F904" s="27">
        <f>SUMIFS(Sheet1!H:H,Sheet1!B:B,C904)</f>
        <v>587088</v>
      </c>
      <c r="G904" s="35">
        <f t="shared" si="34"/>
        <v>0</v>
      </c>
    </row>
    <row r="905" spans="1:7" x14ac:dyDescent="0.3">
      <c r="A905" s="25">
        <v>45315</v>
      </c>
      <c r="B905" t="s">
        <v>974</v>
      </c>
      <c r="C905" t="s">
        <v>515</v>
      </c>
      <c r="D905" s="35">
        <v>-587088</v>
      </c>
      <c r="E905">
        <f t="shared" si="33"/>
        <v>63384</v>
      </c>
      <c r="F905" s="27">
        <f>SUMIFS(Sheet1!H:H,Sheet1!B:B,C905)</f>
        <v>587088</v>
      </c>
      <c r="G905" s="35">
        <f t="shared" si="34"/>
        <v>0</v>
      </c>
    </row>
    <row r="906" spans="1:7" x14ac:dyDescent="0.3">
      <c r="A906" s="25">
        <v>45315</v>
      </c>
      <c r="B906" t="s">
        <v>974</v>
      </c>
      <c r="C906" t="s">
        <v>514</v>
      </c>
      <c r="D906" s="35">
        <v>-587088</v>
      </c>
      <c r="E906">
        <f t="shared" si="33"/>
        <v>63385</v>
      </c>
      <c r="F906" s="27">
        <f>SUMIFS(Sheet1!H:H,Sheet1!B:B,C906)</f>
        <v>587088</v>
      </c>
      <c r="G906" s="35">
        <f t="shared" si="34"/>
        <v>0</v>
      </c>
    </row>
    <row r="907" spans="1:7" x14ac:dyDescent="0.3">
      <c r="A907" s="25">
        <v>45315</v>
      </c>
      <c r="B907" t="s">
        <v>974</v>
      </c>
      <c r="C907" t="s">
        <v>513</v>
      </c>
      <c r="D907" s="35">
        <v>-880632</v>
      </c>
      <c r="E907">
        <f t="shared" si="33"/>
        <v>63399</v>
      </c>
      <c r="F907" s="27">
        <f>SUMIFS(Sheet1!H:H,Sheet1!B:B,C907)</f>
        <v>880632</v>
      </c>
      <c r="G907" s="35">
        <f t="shared" si="34"/>
        <v>0</v>
      </c>
    </row>
    <row r="908" spans="1:7" x14ac:dyDescent="0.3">
      <c r="A908" s="25">
        <v>45315</v>
      </c>
      <c r="B908" t="s">
        <v>974</v>
      </c>
      <c r="C908" t="s">
        <v>512</v>
      </c>
      <c r="D908" s="35">
        <v>-587088</v>
      </c>
      <c r="E908">
        <f t="shared" si="33"/>
        <v>63400</v>
      </c>
      <c r="F908" s="27">
        <f>SUMIFS(Sheet1!H:H,Sheet1!B:B,C908)</f>
        <v>587088</v>
      </c>
      <c r="G908" s="35">
        <f t="shared" si="34"/>
        <v>0</v>
      </c>
    </row>
    <row r="909" spans="1:7" x14ac:dyDescent="0.3">
      <c r="A909" s="25">
        <v>45315</v>
      </c>
      <c r="B909" t="s">
        <v>974</v>
      </c>
      <c r="C909" t="s">
        <v>511</v>
      </c>
      <c r="D909" s="35">
        <v>-853230</v>
      </c>
      <c r="E909">
        <f t="shared" si="33"/>
        <v>63412</v>
      </c>
      <c r="F909" s="27">
        <f>SUMIFS(Sheet1!H:H,Sheet1!B:B,C909)</f>
        <v>853230</v>
      </c>
      <c r="G909" s="35">
        <f t="shared" si="34"/>
        <v>0</v>
      </c>
    </row>
    <row r="910" spans="1:7" x14ac:dyDescent="0.3">
      <c r="A910" s="25">
        <v>45315</v>
      </c>
      <c r="B910" t="s">
        <v>974</v>
      </c>
      <c r="C910" t="s">
        <v>510</v>
      </c>
      <c r="D910" s="35">
        <v>-587088</v>
      </c>
      <c r="E910">
        <f t="shared" si="33"/>
        <v>63419</v>
      </c>
      <c r="F910" s="27">
        <f>SUMIFS(Sheet1!H:H,Sheet1!B:B,C910)</f>
        <v>587088</v>
      </c>
      <c r="G910" s="35">
        <f t="shared" si="34"/>
        <v>0</v>
      </c>
    </row>
    <row r="911" spans="1:7" x14ac:dyDescent="0.3">
      <c r="A911" s="25">
        <v>45315</v>
      </c>
      <c r="B911" t="s">
        <v>974</v>
      </c>
      <c r="C911" t="s">
        <v>509</v>
      </c>
      <c r="D911" s="35">
        <v>-2431563</v>
      </c>
      <c r="E911">
        <f t="shared" si="33"/>
        <v>63545</v>
      </c>
      <c r="F911" s="27">
        <f>SUMIFS(Sheet1!H:H,Sheet1!B:B,C911)</f>
        <v>2431563</v>
      </c>
      <c r="G911" s="35">
        <f t="shared" si="34"/>
        <v>0</v>
      </c>
    </row>
    <row r="912" spans="1:7" x14ac:dyDescent="0.3">
      <c r="A912" s="25">
        <v>45315</v>
      </c>
      <c r="B912" t="s">
        <v>974</v>
      </c>
      <c r="C912" t="s">
        <v>508</v>
      </c>
      <c r="D912" s="35">
        <v>-1584965</v>
      </c>
      <c r="E912">
        <f t="shared" si="33"/>
        <v>63561</v>
      </c>
      <c r="F912" s="27">
        <f>SUMIFS(Sheet1!H:H,Sheet1!B:B,C912)</f>
        <v>1584965</v>
      </c>
      <c r="G912" s="35">
        <f t="shared" si="34"/>
        <v>0</v>
      </c>
    </row>
    <row r="913" spans="1:7" x14ac:dyDescent="0.3">
      <c r="A913" s="25">
        <v>45315</v>
      </c>
      <c r="B913" t="s">
        <v>974</v>
      </c>
      <c r="C913" t="s">
        <v>507</v>
      </c>
      <c r="D913" s="35">
        <v>-1253491</v>
      </c>
      <c r="E913">
        <f t="shared" si="33"/>
        <v>63562</v>
      </c>
      <c r="F913" s="27">
        <f>SUMIFS(Sheet1!H:H,Sheet1!B:B,C913)</f>
        <v>1253491</v>
      </c>
      <c r="G913" s="35">
        <f t="shared" si="34"/>
        <v>0</v>
      </c>
    </row>
    <row r="914" spans="1:7" x14ac:dyDescent="0.3">
      <c r="A914" s="25">
        <v>45315</v>
      </c>
      <c r="B914" t="s">
        <v>974</v>
      </c>
      <c r="C914" t="s">
        <v>506</v>
      </c>
      <c r="D914" s="35">
        <v>-665323</v>
      </c>
      <c r="E914">
        <f t="shared" si="33"/>
        <v>63649</v>
      </c>
      <c r="F914" s="27">
        <f>SUMIFS(Sheet1!H:H,Sheet1!B:B,C914)</f>
        <v>665323</v>
      </c>
      <c r="G914" s="35">
        <f t="shared" si="34"/>
        <v>0</v>
      </c>
    </row>
    <row r="915" spans="1:7" x14ac:dyDescent="0.3">
      <c r="A915" s="25">
        <v>45315</v>
      </c>
      <c r="B915" t="s">
        <v>974</v>
      </c>
      <c r="C915" t="s">
        <v>505</v>
      </c>
      <c r="D915" s="35">
        <v>-537970</v>
      </c>
      <c r="E915">
        <f t="shared" si="33"/>
        <v>63724</v>
      </c>
      <c r="F915" s="27">
        <f>SUMIFS(Sheet1!H:H,Sheet1!B:B,C915)</f>
        <v>537970</v>
      </c>
      <c r="G915" s="35">
        <f t="shared" si="34"/>
        <v>0</v>
      </c>
    </row>
    <row r="916" spans="1:7" x14ac:dyDescent="0.3">
      <c r="A916" s="25">
        <v>45315</v>
      </c>
      <c r="B916" t="s">
        <v>974</v>
      </c>
      <c r="C916" t="s">
        <v>504</v>
      </c>
      <c r="D916" s="35">
        <v>-293544</v>
      </c>
      <c r="E916">
        <f t="shared" si="33"/>
        <v>63849</v>
      </c>
      <c r="F916" s="27">
        <f>SUMIFS(Sheet1!H:H,Sheet1!B:B,C916)</f>
        <v>293544</v>
      </c>
      <c r="G916" s="35">
        <f t="shared" si="34"/>
        <v>0</v>
      </c>
    </row>
    <row r="917" spans="1:7" x14ac:dyDescent="0.3">
      <c r="A917" s="25">
        <v>45315</v>
      </c>
      <c r="B917" t="s">
        <v>974</v>
      </c>
      <c r="C917" t="s">
        <v>503</v>
      </c>
      <c r="D917" s="35">
        <v>-1303198</v>
      </c>
      <c r="E917">
        <f t="shared" si="33"/>
        <v>65086</v>
      </c>
      <c r="F917" s="27">
        <f>SUMIFS(Sheet1!H:H,Sheet1!B:B,C917)</f>
        <v>1303198</v>
      </c>
      <c r="G917" s="35">
        <f t="shared" si="34"/>
        <v>0</v>
      </c>
    </row>
    <row r="918" spans="1:7" x14ac:dyDescent="0.3">
      <c r="A918" s="25">
        <v>45315</v>
      </c>
      <c r="B918" t="s">
        <v>974</v>
      </c>
      <c r="C918" t="s">
        <v>502</v>
      </c>
      <c r="D918" s="35">
        <v>-1253491</v>
      </c>
      <c r="E918">
        <f t="shared" si="33"/>
        <v>65119</v>
      </c>
      <c r="F918" s="27">
        <f>SUMIFS(Sheet1!H:H,Sheet1!B:B,C918)</f>
        <v>1253491</v>
      </c>
      <c r="G918" s="35">
        <f t="shared" si="34"/>
        <v>0</v>
      </c>
    </row>
    <row r="919" spans="1:7" x14ac:dyDescent="0.3">
      <c r="A919" s="25">
        <v>45315</v>
      </c>
      <c r="B919" t="s">
        <v>974</v>
      </c>
      <c r="C919" t="s">
        <v>988</v>
      </c>
      <c r="D919" s="35">
        <v>127256</v>
      </c>
      <c r="E919" t="e">
        <f t="shared" si="33"/>
        <v>#VALUE!</v>
      </c>
      <c r="F919" s="27">
        <f>SUMIFS(Sheet1!H:H,Sheet1!B:B,C919)</f>
        <v>0</v>
      </c>
      <c r="G919" s="35">
        <f t="shared" si="34"/>
        <v>127256</v>
      </c>
    </row>
    <row r="920" spans="1:7" x14ac:dyDescent="0.3">
      <c r="A920" s="25">
        <v>45315</v>
      </c>
      <c r="B920" t="s">
        <v>974</v>
      </c>
      <c r="C920" t="s">
        <v>978</v>
      </c>
      <c r="D920" s="35">
        <v>250668</v>
      </c>
      <c r="E920" t="e">
        <f t="shared" si="33"/>
        <v>#VALUE!</v>
      </c>
      <c r="F920" s="27">
        <f>SUMIFS(Sheet1!H:H,Sheet1!B:B,C920)</f>
        <v>0</v>
      </c>
      <c r="G920" s="35">
        <f t="shared" si="34"/>
        <v>250668</v>
      </c>
    </row>
    <row r="921" spans="1:7" x14ac:dyDescent="0.3">
      <c r="A921" s="25">
        <v>45315</v>
      </c>
      <c r="B921" t="s">
        <v>974</v>
      </c>
      <c r="C921" t="s">
        <v>980</v>
      </c>
      <c r="D921" s="35">
        <v>596215</v>
      </c>
      <c r="E921" t="e">
        <f t="shared" si="33"/>
        <v>#VALUE!</v>
      </c>
      <c r="F921" s="27">
        <f>SUMIFS(Sheet1!H:H,Sheet1!B:B,C921)</f>
        <v>0</v>
      </c>
      <c r="G921" s="35">
        <f t="shared" si="34"/>
        <v>596215</v>
      </c>
    </row>
    <row r="922" spans="1:7" x14ac:dyDescent="0.3">
      <c r="A922" s="25">
        <v>45315</v>
      </c>
      <c r="B922" t="s">
        <v>974</v>
      </c>
      <c r="C922" t="s">
        <v>982</v>
      </c>
      <c r="D922" s="35">
        <v>289283</v>
      </c>
      <c r="E922" t="e">
        <f t="shared" si="33"/>
        <v>#VALUE!</v>
      </c>
      <c r="F922" s="27">
        <f>SUMIFS(Sheet1!H:H,Sheet1!B:B,C922)</f>
        <v>0</v>
      </c>
      <c r="G922" s="35">
        <f t="shared" si="34"/>
        <v>289283</v>
      </c>
    </row>
    <row r="923" spans="1:7" x14ac:dyDescent="0.3">
      <c r="A923" s="25">
        <v>45315</v>
      </c>
      <c r="B923" t="s">
        <v>974</v>
      </c>
      <c r="C923" t="s">
        <v>975</v>
      </c>
      <c r="D923" s="35">
        <v>385711</v>
      </c>
      <c r="E923" t="e">
        <f t="shared" si="33"/>
        <v>#VALUE!</v>
      </c>
      <c r="F923" s="27">
        <f>SUMIFS(Sheet1!H:H,Sheet1!B:B,C923)</f>
        <v>0</v>
      </c>
      <c r="G923" s="35">
        <f t="shared" si="34"/>
        <v>385711</v>
      </c>
    </row>
    <row r="924" spans="1:7" x14ac:dyDescent="0.3">
      <c r="A924" s="25">
        <v>45315</v>
      </c>
      <c r="B924" t="s">
        <v>974</v>
      </c>
      <c r="C924" t="s">
        <v>2907</v>
      </c>
      <c r="D924" s="35">
        <v>-225628</v>
      </c>
      <c r="E924" t="e">
        <f t="shared" si="33"/>
        <v>#VALUE!</v>
      </c>
      <c r="F924" s="27">
        <f>SUMIFS(Sheet1!H:H,Sheet1!B:B,C924)</f>
        <v>0</v>
      </c>
      <c r="G924" s="35">
        <f t="shared" si="34"/>
        <v>-225628</v>
      </c>
    </row>
    <row r="925" spans="1:7" x14ac:dyDescent="0.3">
      <c r="A925" s="25">
        <v>45320</v>
      </c>
      <c r="B925" t="s">
        <v>1024</v>
      </c>
      <c r="C925" t="s">
        <v>500</v>
      </c>
      <c r="D925" s="35">
        <v>-1184147</v>
      </c>
      <c r="E925">
        <f t="shared" si="33"/>
        <v>65333</v>
      </c>
      <c r="F925" s="27">
        <f>SUMIFS(Sheet1!H:H,Sheet1!B:B,C925)</f>
        <v>1184147</v>
      </c>
      <c r="G925" s="35">
        <f t="shared" si="34"/>
        <v>0</v>
      </c>
    </row>
    <row r="926" spans="1:7" x14ac:dyDescent="0.3">
      <c r="A926" s="25">
        <v>45320</v>
      </c>
      <c r="B926" t="s">
        <v>1024</v>
      </c>
      <c r="C926" t="s">
        <v>499</v>
      </c>
      <c r="D926" s="35">
        <v>-896616</v>
      </c>
      <c r="E926">
        <f t="shared" si="33"/>
        <v>65337</v>
      </c>
      <c r="F926" s="27">
        <f>SUMIFS(Sheet1!H:H,Sheet1!B:B,C926)</f>
        <v>896616</v>
      </c>
      <c r="G926" s="35">
        <f t="shared" si="34"/>
        <v>0</v>
      </c>
    </row>
    <row r="927" spans="1:7" x14ac:dyDescent="0.3">
      <c r="A927" s="25">
        <v>45320</v>
      </c>
      <c r="B927" t="s">
        <v>1024</v>
      </c>
      <c r="C927" t="s">
        <v>498</v>
      </c>
      <c r="D927" s="35">
        <v>-1085080</v>
      </c>
      <c r="E927">
        <f t="shared" si="33"/>
        <v>65340</v>
      </c>
      <c r="F927" s="27">
        <f>SUMIFS(Sheet1!H:H,Sheet1!B:B,C927)</f>
        <v>1085080</v>
      </c>
      <c r="G927" s="35">
        <f t="shared" si="34"/>
        <v>0</v>
      </c>
    </row>
    <row r="928" spans="1:7" x14ac:dyDescent="0.3">
      <c r="A928" s="25">
        <v>45320</v>
      </c>
      <c r="B928" t="s">
        <v>1024</v>
      </c>
      <c r="C928" t="s">
        <v>497</v>
      </c>
      <c r="D928" s="35">
        <v>-1522271</v>
      </c>
      <c r="E928">
        <f t="shared" si="33"/>
        <v>65390</v>
      </c>
      <c r="F928" s="27">
        <f>SUMIFS(Sheet1!H:H,Sheet1!B:B,C928)</f>
        <v>1522271</v>
      </c>
      <c r="G928" s="35">
        <f t="shared" si="34"/>
        <v>0</v>
      </c>
    </row>
    <row r="929" spans="1:7" x14ac:dyDescent="0.3">
      <c r="A929" s="25">
        <v>45320</v>
      </c>
      <c r="B929" t="s">
        <v>1024</v>
      </c>
      <c r="C929" t="s">
        <v>496</v>
      </c>
      <c r="D929" s="35">
        <v>-2139374</v>
      </c>
      <c r="E929">
        <f t="shared" si="33"/>
        <v>66338</v>
      </c>
      <c r="F929" s="27">
        <f>SUMIFS(Sheet1!H:H,Sheet1!B:B,C929)</f>
        <v>2139374</v>
      </c>
      <c r="G929" s="35">
        <f t="shared" si="34"/>
        <v>0</v>
      </c>
    </row>
    <row r="930" spans="1:7" x14ac:dyDescent="0.3">
      <c r="A930" s="25">
        <v>45320</v>
      </c>
      <c r="B930" t="s">
        <v>1024</v>
      </c>
      <c r="C930" t="s">
        <v>495</v>
      </c>
      <c r="D930" s="35">
        <v>-635653</v>
      </c>
      <c r="E930">
        <f t="shared" si="33"/>
        <v>66590</v>
      </c>
      <c r="F930" s="27">
        <f>SUMIFS(Sheet1!H:H,Sheet1!B:B,C930)</f>
        <v>635653</v>
      </c>
      <c r="G930" s="35">
        <f t="shared" si="34"/>
        <v>0</v>
      </c>
    </row>
    <row r="931" spans="1:7" x14ac:dyDescent="0.3">
      <c r="A931" s="25">
        <v>45320</v>
      </c>
      <c r="B931" t="s">
        <v>1024</v>
      </c>
      <c r="C931" t="s">
        <v>494</v>
      </c>
      <c r="D931" s="35">
        <v>-2110404</v>
      </c>
      <c r="E931">
        <f t="shared" si="33"/>
        <v>66591</v>
      </c>
      <c r="F931" s="27">
        <f>SUMIFS(Sheet1!H:H,Sheet1!B:B,C931)</f>
        <v>2110404</v>
      </c>
      <c r="G931" s="35">
        <f t="shared" si="34"/>
        <v>0</v>
      </c>
    </row>
    <row r="932" spans="1:7" x14ac:dyDescent="0.3">
      <c r="A932" s="25">
        <v>45320</v>
      </c>
      <c r="B932" t="s">
        <v>1024</v>
      </c>
      <c r="C932" t="s">
        <v>493</v>
      </c>
      <c r="D932" s="35">
        <v>-1062314</v>
      </c>
      <c r="E932">
        <f t="shared" si="33"/>
        <v>66789</v>
      </c>
      <c r="F932" s="27">
        <f>SUMIFS(Sheet1!H:H,Sheet1!B:B,C932)</f>
        <v>1062314</v>
      </c>
      <c r="G932" s="35">
        <f t="shared" si="34"/>
        <v>0</v>
      </c>
    </row>
    <row r="933" spans="1:7" x14ac:dyDescent="0.3">
      <c r="A933" s="25">
        <v>45320</v>
      </c>
      <c r="B933" t="s">
        <v>1024</v>
      </c>
      <c r="C933" t="s">
        <v>492</v>
      </c>
      <c r="D933" s="35">
        <v>-1610366</v>
      </c>
      <c r="E933">
        <f t="shared" si="33"/>
        <v>67795</v>
      </c>
      <c r="F933" s="27">
        <f>SUMIFS(Sheet1!H:H,Sheet1!B:B,C933)</f>
        <v>1610366</v>
      </c>
      <c r="G933" s="35">
        <f t="shared" si="34"/>
        <v>0</v>
      </c>
    </row>
    <row r="934" spans="1:7" x14ac:dyDescent="0.3">
      <c r="A934" s="25">
        <v>45320</v>
      </c>
      <c r="B934" t="s">
        <v>1024</v>
      </c>
      <c r="C934" t="s">
        <v>491</v>
      </c>
      <c r="D934" s="35">
        <v>-903738</v>
      </c>
      <c r="E934">
        <f t="shared" si="33"/>
        <v>67944</v>
      </c>
      <c r="F934" s="27">
        <f>SUMIFS(Sheet1!H:H,Sheet1!B:B,C934)</f>
        <v>903738</v>
      </c>
      <c r="G934" s="35">
        <f t="shared" si="34"/>
        <v>0</v>
      </c>
    </row>
    <row r="935" spans="1:7" x14ac:dyDescent="0.3">
      <c r="A935" s="25">
        <v>45320</v>
      </c>
      <c r="B935" t="s">
        <v>1024</v>
      </c>
      <c r="C935" t="s">
        <v>490</v>
      </c>
      <c r="D935" s="35">
        <v>-1778695</v>
      </c>
      <c r="E935">
        <f t="shared" si="33"/>
        <v>67968</v>
      </c>
      <c r="F935" s="27">
        <f>SUMIFS(Sheet1!H:H,Sheet1!B:B,C935)</f>
        <v>1778695</v>
      </c>
      <c r="G935" s="35">
        <f t="shared" si="34"/>
        <v>0</v>
      </c>
    </row>
    <row r="936" spans="1:7" x14ac:dyDescent="0.3">
      <c r="A936" s="25">
        <v>45320</v>
      </c>
      <c r="B936" t="s">
        <v>1024</v>
      </c>
      <c r="C936" t="s">
        <v>489</v>
      </c>
      <c r="D936" s="35">
        <v>-1411370</v>
      </c>
      <c r="E936">
        <f t="shared" si="33"/>
        <v>67992</v>
      </c>
      <c r="F936" s="27">
        <f>SUMIFS(Sheet1!H:H,Sheet1!B:B,C936)</f>
        <v>1411370</v>
      </c>
      <c r="G936" s="35">
        <f t="shared" si="34"/>
        <v>0</v>
      </c>
    </row>
    <row r="937" spans="1:7" x14ac:dyDescent="0.3">
      <c r="A937" s="25">
        <v>45320</v>
      </c>
      <c r="B937" t="s">
        <v>1024</v>
      </c>
      <c r="C937" t="s">
        <v>488</v>
      </c>
      <c r="D937" s="35">
        <v>-1695129</v>
      </c>
      <c r="E937">
        <f t="shared" si="33"/>
        <v>68094</v>
      </c>
      <c r="F937" s="27">
        <f>SUMIFS(Sheet1!H:H,Sheet1!B:B,C937)</f>
        <v>1695129</v>
      </c>
      <c r="G937" s="35">
        <f t="shared" si="34"/>
        <v>0</v>
      </c>
    </row>
    <row r="938" spans="1:7" x14ac:dyDescent="0.3">
      <c r="A938" s="25">
        <v>45320</v>
      </c>
      <c r="B938" t="s">
        <v>1024</v>
      </c>
      <c r="C938" t="s">
        <v>487</v>
      </c>
      <c r="D938" s="35">
        <v>-810535</v>
      </c>
      <c r="E938">
        <f t="shared" si="33"/>
        <v>68990</v>
      </c>
      <c r="F938" s="27">
        <f>SUMIFS(Sheet1!H:H,Sheet1!B:B,C938)</f>
        <v>810535</v>
      </c>
      <c r="G938" s="35">
        <f t="shared" si="34"/>
        <v>0</v>
      </c>
    </row>
    <row r="939" spans="1:7" x14ac:dyDescent="0.3">
      <c r="A939" s="25">
        <v>45320</v>
      </c>
      <c r="B939" t="s">
        <v>1024</v>
      </c>
      <c r="C939" t="s">
        <v>486</v>
      </c>
      <c r="D939" s="35">
        <v>-524344</v>
      </c>
      <c r="E939">
        <f t="shared" si="33"/>
        <v>69360</v>
      </c>
      <c r="F939" s="27">
        <f>SUMIFS(Sheet1!H:H,Sheet1!B:B,C939)</f>
        <v>524344</v>
      </c>
      <c r="G939" s="35">
        <f t="shared" si="34"/>
        <v>0</v>
      </c>
    </row>
    <row r="940" spans="1:7" x14ac:dyDescent="0.3">
      <c r="A940" s="25">
        <v>45320</v>
      </c>
      <c r="B940" t="s">
        <v>1024</v>
      </c>
      <c r="C940" t="s">
        <v>485</v>
      </c>
      <c r="D940" s="35">
        <v>-957636</v>
      </c>
      <c r="E940">
        <f t="shared" si="33"/>
        <v>69554</v>
      </c>
      <c r="F940" s="27">
        <f>SUMIFS(Sheet1!H:H,Sheet1!B:B,C940)</f>
        <v>957636</v>
      </c>
      <c r="G940" s="35">
        <f t="shared" si="34"/>
        <v>0</v>
      </c>
    </row>
    <row r="941" spans="1:7" x14ac:dyDescent="0.3">
      <c r="A941" s="25">
        <v>45320</v>
      </c>
      <c r="B941" t="s">
        <v>1024</v>
      </c>
      <c r="C941" t="s">
        <v>484</v>
      </c>
      <c r="D941" s="35">
        <v>-929647</v>
      </c>
      <c r="E941">
        <f t="shared" si="33"/>
        <v>69555</v>
      </c>
      <c r="F941" s="27">
        <f>SUMIFS(Sheet1!H:H,Sheet1!B:B,C941)</f>
        <v>929647</v>
      </c>
      <c r="G941" s="35">
        <f t="shared" si="34"/>
        <v>0</v>
      </c>
    </row>
    <row r="942" spans="1:7" x14ac:dyDescent="0.3">
      <c r="A942" s="25">
        <v>45320</v>
      </c>
      <c r="B942" t="s">
        <v>1024</v>
      </c>
      <c r="C942" t="s">
        <v>483</v>
      </c>
      <c r="D942" s="35">
        <v>-1081855</v>
      </c>
      <c r="E942">
        <f t="shared" si="33"/>
        <v>69919</v>
      </c>
      <c r="F942" s="27">
        <f>SUMIFS(Sheet1!H:H,Sheet1!B:B,C942)</f>
        <v>1081855</v>
      </c>
      <c r="G942" s="35">
        <f t="shared" si="34"/>
        <v>0</v>
      </c>
    </row>
    <row r="943" spans="1:7" x14ac:dyDescent="0.3">
      <c r="A943" s="25">
        <v>45320</v>
      </c>
      <c r="B943" t="s">
        <v>1024</v>
      </c>
      <c r="C943" t="s">
        <v>482</v>
      </c>
      <c r="D943" s="35">
        <v>-1053821</v>
      </c>
      <c r="E943">
        <f t="shared" si="33"/>
        <v>70099</v>
      </c>
      <c r="F943" s="27">
        <f>SUMIFS(Sheet1!H:H,Sheet1!B:B,C943)</f>
        <v>1053821</v>
      </c>
      <c r="G943" s="35">
        <f t="shared" si="34"/>
        <v>0</v>
      </c>
    </row>
    <row r="944" spans="1:7" x14ac:dyDescent="0.3">
      <c r="A944" s="25">
        <v>45320</v>
      </c>
      <c r="B944" t="s">
        <v>1024</v>
      </c>
      <c r="C944" t="s">
        <v>481</v>
      </c>
      <c r="D944" s="35">
        <v>-931418</v>
      </c>
      <c r="E944">
        <f t="shared" si="33"/>
        <v>70104</v>
      </c>
      <c r="F944" s="27">
        <f>SUMIFS(Sheet1!H:H,Sheet1!B:B,C944)</f>
        <v>931418</v>
      </c>
      <c r="G944" s="35">
        <f t="shared" si="34"/>
        <v>0</v>
      </c>
    </row>
    <row r="945" spans="1:7" x14ac:dyDescent="0.3">
      <c r="A945" s="25">
        <v>45320</v>
      </c>
      <c r="B945" t="s">
        <v>1024</v>
      </c>
      <c r="C945" t="s">
        <v>480</v>
      </c>
      <c r="D945" s="35">
        <v>-687841</v>
      </c>
      <c r="E945">
        <f t="shared" si="33"/>
        <v>70379</v>
      </c>
      <c r="F945" s="27">
        <f>SUMIFS(Sheet1!H:H,Sheet1!B:B,C945)</f>
        <v>1375682</v>
      </c>
      <c r="G945" s="35">
        <f t="shared" si="34"/>
        <v>687841</v>
      </c>
    </row>
    <row r="946" spans="1:7" x14ac:dyDescent="0.3">
      <c r="A946" s="25">
        <v>45320</v>
      </c>
      <c r="B946" t="s">
        <v>1024</v>
      </c>
      <c r="C946" t="s">
        <v>479</v>
      </c>
      <c r="D946" s="35">
        <v>-766244</v>
      </c>
      <c r="E946">
        <f t="shared" si="33"/>
        <v>70519</v>
      </c>
      <c r="F946" s="27">
        <f>SUMIFS(Sheet1!H:H,Sheet1!B:B,C946)</f>
        <v>1532488</v>
      </c>
      <c r="G946" s="35">
        <f t="shared" si="34"/>
        <v>766244</v>
      </c>
    </row>
    <row r="947" spans="1:7" x14ac:dyDescent="0.3">
      <c r="A947" s="25">
        <v>45320</v>
      </c>
      <c r="B947" t="s">
        <v>1024</v>
      </c>
      <c r="C947" t="s">
        <v>478</v>
      </c>
      <c r="D947" s="35">
        <v>-1253491</v>
      </c>
      <c r="E947">
        <f t="shared" si="33"/>
        <v>71590</v>
      </c>
      <c r="F947" s="27">
        <f>SUMIFS(Sheet1!H:H,Sheet1!B:B,C947)</f>
        <v>1253491</v>
      </c>
      <c r="G947" s="35">
        <f t="shared" si="34"/>
        <v>0</v>
      </c>
    </row>
    <row r="948" spans="1:7" x14ac:dyDescent="0.3">
      <c r="A948" s="25">
        <v>45320</v>
      </c>
      <c r="B948" t="s">
        <v>1024</v>
      </c>
      <c r="C948" t="s">
        <v>477</v>
      </c>
      <c r="D948" s="35">
        <v>-1522271</v>
      </c>
      <c r="E948">
        <f t="shared" si="33"/>
        <v>71666</v>
      </c>
      <c r="F948" s="27">
        <f>SUMIFS(Sheet1!H:H,Sheet1!B:B,C948)</f>
        <v>1522271</v>
      </c>
      <c r="G948" s="35">
        <f t="shared" si="34"/>
        <v>0</v>
      </c>
    </row>
    <row r="949" spans="1:7" x14ac:dyDescent="0.3">
      <c r="A949" s="25">
        <v>45320</v>
      </c>
      <c r="B949" t="s">
        <v>1024</v>
      </c>
      <c r="C949" t="s">
        <v>476</v>
      </c>
      <c r="D949" s="35">
        <v>-1531741</v>
      </c>
      <c r="E949">
        <f t="shared" si="33"/>
        <v>71668</v>
      </c>
      <c r="F949" s="27">
        <f>SUMIFS(Sheet1!H:H,Sheet1!B:B,C949)</f>
        <v>1531741</v>
      </c>
      <c r="G949" s="35">
        <f t="shared" si="34"/>
        <v>0</v>
      </c>
    </row>
    <row r="950" spans="1:7" x14ac:dyDescent="0.3">
      <c r="A950" s="25">
        <v>45320</v>
      </c>
      <c r="B950" t="s">
        <v>1024</v>
      </c>
      <c r="C950" t="s">
        <v>475</v>
      </c>
      <c r="D950" s="35">
        <v>-588686</v>
      </c>
      <c r="E950">
        <f t="shared" si="33"/>
        <v>71850</v>
      </c>
      <c r="F950" s="27">
        <f>SUMIFS(Sheet1!H:H,Sheet1!B:B,C950)</f>
        <v>588686</v>
      </c>
      <c r="G950" s="35">
        <f t="shared" si="34"/>
        <v>0</v>
      </c>
    </row>
    <row r="951" spans="1:7" x14ac:dyDescent="0.3">
      <c r="A951" s="25">
        <v>45320</v>
      </c>
      <c r="B951" t="s">
        <v>1024</v>
      </c>
      <c r="C951" t="s">
        <v>1061</v>
      </c>
      <c r="D951" s="35">
        <v>482139</v>
      </c>
      <c r="E951" t="e">
        <f t="shared" si="33"/>
        <v>#VALUE!</v>
      </c>
      <c r="F951" s="27">
        <f>SUMIFS(Sheet1!H:H,Sheet1!B:B,C951)</f>
        <v>0</v>
      </c>
      <c r="G951" s="35">
        <f t="shared" si="34"/>
        <v>482139</v>
      </c>
    </row>
    <row r="952" spans="1:7" x14ac:dyDescent="0.3">
      <c r="A952" s="25">
        <v>45320</v>
      </c>
      <c r="B952" t="s">
        <v>1024</v>
      </c>
      <c r="C952" t="s">
        <v>1064</v>
      </c>
      <c r="D952" s="35">
        <v>482139</v>
      </c>
      <c r="E952" t="e">
        <f t="shared" si="33"/>
        <v>#VALUE!</v>
      </c>
      <c r="F952" s="27">
        <f>SUMIFS(Sheet1!H:H,Sheet1!B:B,C952)</f>
        <v>0</v>
      </c>
      <c r="G952" s="35">
        <f t="shared" si="34"/>
        <v>482139</v>
      </c>
    </row>
    <row r="953" spans="1:7" x14ac:dyDescent="0.3">
      <c r="A953" s="25">
        <v>45320</v>
      </c>
      <c r="B953" t="s">
        <v>1024</v>
      </c>
      <c r="C953" t="s">
        <v>1054</v>
      </c>
      <c r="D953" s="35">
        <v>843741</v>
      </c>
      <c r="E953" t="e">
        <f t="shared" si="33"/>
        <v>#VALUE!</v>
      </c>
      <c r="F953" s="27">
        <f>SUMIFS(Sheet1!H:H,Sheet1!B:B,C953)</f>
        <v>0</v>
      </c>
      <c r="G953" s="35">
        <f t="shared" si="34"/>
        <v>843741</v>
      </c>
    </row>
    <row r="954" spans="1:7" x14ac:dyDescent="0.3">
      <c r="A954" s="25">
        <v>45320</v>
      </c>
      <c r="B954" t="s">
        <v>1024</v>
      </c>
      <c r="C954" t="s">
        <v>1041</v>
      </c>
      <c r="D954" s="35">
        <v>287788</v>
      </c>
      <c r="E954" t="e">
        <f t="shared" si="33"/>
        <v>#VALUE!</v>
      </c>
      <c r="F954" s="27">
        <f>SUMIFS(Sheet1!H:H,Sheet1!B:B,C954)</f>
        <v>0</v>
      </c>
      <c r="G954" s="35">
        <f t="shared" si="34"/>
        <v>287788</v>
      </c>
    </row>
    <row r="955" spans="1:7" x14ac:dyDescent="0.3">
      <c r="A955" s="25">
        <v>45320</v>
      </c>
      <c r="B955" t="s">
        <v>1024</v>
      </c>
      <c r="C955" t="s">
        <v>1043</v>
      </c>
      <c r="D955" s="35">
        <v>415044</v>
      </c>
      <c r="E955" t="e">
        <f t="shared" si="33"/>
        <v>#VALUE!</v>
      </c>
      <c r="F955" s="27">
        <f>SUMIFS(Sheet1!H:H,Sheet1!B:B,C955)</f>
        <v>0</v>
      </c>
      <c r="G955" s="35">
        <f t="shared" si="34"/>
        <v>415044</v>
      </c>
    </row>
    <row r="956" spans="1:7" x14ac:dyDescent="0.3">
      <c r="A956" s="25">
        <v>45320</v>
      </c>
      <c r="B956" t="s">
        <v>1024</v>
      </c>
      <c r="C956" t="s">
        <v>1045</v>
      </c>
      <c r="D956" s="35">
        <v>172673</v>
      </c>
      <c r="E956" t="e">
        <f t="shared" si="33"/>
        <v>#VALUE!</v>
      </c>
      <c r="F956" s="27">
        <f>SUMIFS(Sheet1!H:H,Sheet1!B:B,C956)</f>
        <v>0</v>
      </c>
      <c r="G956" s="35">
        <f t="shared" si="34"/>
        <v>172673</v>
      </c>
    </row>
    <row r="957" spans="1:7" x14ac:dyDescent="0.3">
      <c r="A957" s="25">
        <v>45320</v>
      </c>
      <c r="B957" t="s">
        <v>1024</v>
      </c>
      <c r="C957" t="s">
        <v>1047</v>
      </c>
      <c r="D957" s="35">
        <v>264773</v>
      </c>
      <c r="E957" t="e">
        <f t="shared" si="33"/>
        <v>#VALUE!</v>
      </c>
      <c r="F957" s="27">
        <f>SUMIFS(Sheet1!H:H,Sheet1!B:B,C957)</f>
        <v>0</v>
      </c>
      <c r="G957" s="35">
        <f t="shared" si="34"/>
        <v>264773</v>
      </c>
    </row>
    <row r="958" spans="1:7" x14ac:dyDescent="0.3">
      <c r="A958" s="25">
        <v>45320</v>
      </c>
      <c r="B958" t="s">
        <v>1024</v>
      </c>
      <c r="C958" t="s">
        <v>1049</v>
      </c>
      <c r="D958" s="35">
        <v>96428</v>
      </c>
      <c r="E958" t="e">
        <f t="shared" si="33"/>
        <v>#VALUE!</v>
      </c>
      <c r="F958" s="27">
        <f>SUMIFS(Sheet1!H:H,Sheet1!B:B,C958)</f>
        <v>0</v>
      </c>
      <c r="G958" s="35">
        <f t="shared" si="34"/>
        <v>96428</v>
      </c>
    </row>
    <row r="959" spans="1:7" x14ac:dyDescent="0.3">
      <c r="A959" s="25">
        <v>45320</v>
      </c>
      <c r="B959" t="s">
        <v>1024</v>
      </c>
      <c r="C959" t="s">
        <v>1037</v>
      </c>
      <c r="D959" s="35">
        <v>1218858</v>
      </c>
      <c r="E959" t="e">
        <f t="shared" si="33"/>
        <v>#VALUE!</v>
      </c>
      <c r="F959" s="27">
        <f>SUMIFS(Sheet1!H:H,Sheet1!B:B,C959)</f>
        <v>0</v>
      </c>
      <c r="G959" s="35">
        <f t="shared" si="34"/>
        <v>1218858</v>
      </c>
    </row>
    <row r="960" spans="1:7" x14ac:dyDescent="0.3">
      <c r="A960" s="25">
        <v>45320</v>
      </c>
      <c r="B960" t="s">
        <v>1024</v>
      </c>
      <c r="C960" t="s">
        <v>1031</v>
      </c>
      <c r="D960" s="35">
        <v>441764</v>
      </c>
      <c r="E960" t="e">
        <f t="shared" si="33"/>
        <v>#VALUE!</v>
      </c>
      <c r="F960" s="27">
        <f>SUMIFS(Sheet1!H:H,Sheet1!B:B,C960)</f>
        <v>0</v>
      </c>
      <c r="G960" s="35">
        <f t="shared" si="34"/>
        <v>441764</v>
      </c>
    </row>
    <row r="961" spans="1:7" x14ac:dyDescent="0.3">
      <c r="A961" s="25">
        <v>45320</v>
      </c>
      <c r="B961" t="s">
        <v>1024</v>
      </c>
      <c r="C961" t="s">
        <v>1027</v>
      </c>
      <c r="D961" s="35">
        <v>626821</v>
      </c>
      <c r="E961" t="e">
        <f t="shared" ref="E961:E1024" si="35">VALUE(C961)</f>
        <v>#VALUE!</v>
      </c>
      <c r="F961" s="27">
        <f>SUMIFS(Sheet1!H:H,Sheet1!B:B,C961)</f>
        <v>0</v>
      </c>
      <c r="G961" s="35">
        <f t="shared" ref="G961:G1024" si="36">D961+F961</f>
        <v>626821</v>
      </c>
    </row>
    <row r="962" spans="1:7" x14ac:dyDescent="0.3">
      <c r="A962" s="25">
        <v>45320</v>
      </c>
      <c r="B962" t="s">
        <v>1024</v>
      </c>
      <c r="C962" t="s">
        <v>1022</v>
      </c>
      <c r="D962" s="35">
        <v>915187</v>
      </c>
      <c r="E962" t="e">
        <f t="shared" si="35"/>
        <v>#VALUE!</v>
      </c>
      <c r="F962" s="27">
        <f>SUMIFS(Sheet1!H:H,Sheet1!B:B,C962)</f>
        <v>0</v>
      </c>
      <c r="G962" s="35">
        <f t="shared" si="36"/>
        <v>915187</v>
      </c>
    </row>
    <row r="963" spans="1:7" x14ac:dyDescent="0.3">
      <c r="A963" s="25">
        <v>45321</v>
      </c>
      <c r="B963" t="s">
        <v>974</v>
      </c>
      <c r="C963" t="s">
        <v>501</v>
      </c>
      <c r="D963" s="35">
        <v>-1005202</v>
      </c>
      <c r="E963">
        <f t="shared" si="35"/>
        <v>65157</v>
      </c>
      <c r="F963" s="27">
        <f>SUMIFS(Sheet1!H:H,Sheet1!B:B,C963)</f>
        <v>1020609</v>
      </c>
      <c r="G963" s="35">
        <f t="shared" si="36"/>
        <v>15407</v>
      </c>
    </row>
    <row r="964" spans="1:7" x14ac:dyDescent="0.3">
      <c r="A964" s="25">
        <v>45321</v>
      </c>
      <c r="B964" t="s">
        <v>1074</v>
      </c>
      <c r="C964" t="s">
        <v>501</v>
      </c>
      <c r="D964" s="35">
        <v>-15407</v>
      </c>
      <c r="E964">
        <f t="shared" si="35"/>
        <v>65157</v>
      </c>
      <c r="F964" s="27">
        <f>SUMIFS(Sheet1!H:H,Sheet1!B:B,C964)</f>
        <v>1020609</v>
      </c>
      <c r="G964" s="35">
        <f t="shared" si="36"/>
        <v>1005202</v>
      </c>
    </row>
    <row r="965" spans="1:7" x14ac:dyDescent="0.3">
      <c r="A965" s="25">
        <v>45321</v>
      </c>
      <c r="B965" t="s">
        <v>1074</v>
      </c>
      <c r="C965" t="s">
        <v>474</v>
      </c>
      <c r="D965" s="35">
        <v>-783626</v>
      </c>
      <c r="E965">
        <f t="shared" si="35"/>
        <v>73009</v>
      </c>
      <c r="F965" s="27">
        <f>SUMIFS(Sheet1!H:H,Sheet1!B:B,C965)</f>
        <v>783626</v>
      </c>
      <c r="G965" s="35">
        <f t="shared" si="36"/>
        <v>0</v>
      </c>
    </row>
    <row r="966" spans="1:7" x14ac:dyDescent="0.3">
      <c r="A966" s="25">
        <v>45321</v>
      </c>
      <c r="B966" t="s">
        <v>1074</v>
      </c>
      <c r="C966" t="s">
        <v>473</v>
      </c>
      <c r="D966" s="35">
        <v>-1410696</v>
      </c>
      <c r="E966">
        <f t="shared" si="35"/>
        <v>73068</v>
      </c>
      <c r="F966" s="27">
        <f>SUMIFS(Sheet1!H:H,Sheet1!B:B,C966)</f>
        <v>1410696</v>
      </c>
      <c r="G966" s="35">
        <f t="shared" si="36"/>
        <v>0</v>
      </c>
    </row>
    <row r="967" spans="1:7" x14ac:dyDescent="0.3">
      <c r="A967" s="25">
        <v>45321</v>
      </c>
      <c r="B967" t="s">
        <v>1074</v>
      </c>
      <c r="C967" t="s">
        <v>472</v>
      </c>
      <c r="D967" s="35">
        <v>-1023607</v>
      </c>
      <c r="E967">
        <f t="shared" si="35"/>
        <v>73117</v>
      </c>
      <c r="F967" s="27">
        <f>SUMIFS(Sheet1!H:H,Sheet1!B:B,C967)</f>
        <v>1023607</v>
      </c>
      <c r="G967" s="35">
        <f t="shared" si="36"/>
        <v>0</v>
      </c>
    </row>
    <row r="968" spans="1:7" x14ac:dyDescent="0.3">
      <c r="A968" s="25">
        <v>45321</v>
      </c>
      <c r="B968" t="s">
        <v>1074</v>
      </c>
      <c r="C968" t="s">
        <v>471</v>
      </c>
      <c r="D968" s="35">
        <v>-997752</v>
      </c>
      <c r="E968">
        <f t="shared" si="35"/>
        <v>73186</v>
      </c>
      <c r="F968" s="27">
        <f>SUMIFS(Sheet1!H:H,Sheet1!B:B,C968)</f>
        <v>997752</v>
      </c>
      <c r="G968" s="35">
        <f t="shared" si="36"/>
        <v>0</v>
      </c>
    </row>
    <row r="969" spans="1:7" x14ac:dyDescent="0.3">
      <c r="A969" s="25">
        <v>45321</v>
      </c>
      <c r="B969" t="s">
        <v>1074</v>
      </c>
      <c r="C969" t="s">
        <v>470</v>
      </c>
      <c r="D969" s="35">
        <v>-1047092</v>
      </c>
      <c r="E969">
        <f t="shared" si="35"/>
        <v>73359</v>
      </c>
      <c r="F969" s="27">
        <f>SUMIFS(Sheet1!H:H,Sheet1!B:B,C969)</f>
        <v>1047092</v>
      </c>
      <c r="G969" s="35">
        <f t="shared" si="36"/>
        <v>0</v>
      </c>
    </row>
    <row r="970" spans="1:7" x14ac:dyDescent="0.3">
      <c r="A970" s="25">
        <v>45321</v>
      </c>
      <c r="B970" t="s">
        <v>1074</v>
      </c>
      <c r="C970" t="s">
        <v>469</v>
      </c>
      <c r="D970" s="35">
        <v>-883425</v>
      </c>
      <c r="E970">
        <f t="shared" si="35"/>
        <v>74410</v>
      </c>
      <c r="F970" s="27">
        <f>SUMIFS(Sheet1!H:H,Sheet1!B:B,C970)</f>
        <v>883425</v>
      </c>
      <c r="G970" s="35">
        <f t="shared" si="36"/>
        <v>0</v>
      </c>
    </row>
    <row r="971" spans="1:7" x14ac:dyDescent="0.3">
      <c r="A971" s="25">
        <v>45321</v>
      </c>
      <c r="B971" t="s">
        <v>1074</v>
      </c>
      <c r="C971" t="s">
        <v>468</v>
      </c>
      <c r="D971" s="35">
        <v>-651964</v>
      </c>
      <c r="E971">
        <f t="shared" si="35"/>
        <v>74514</v>
      </c>
      <c r="F971" s="27">
        <f>SUMIFS(Sheet1!H:H,Sheet1!B:B,C971)</f>
        <v>651964</v>
      </c>
      <c r="G971" s="35">
        <f t="shared" si="36"/>
        <v>0</v>
      </c>
    </row>
    <row r="972" spans="1:7" x14ac:dyDescent="0.3">
      <c r="A972" s="25">
        <v>45321</v>
      </c>
      <c r="B972" t="s">
        <v>1074</v>
      </c>
      <c r="C972" t="s">
        <v>467</v>
      </c>
      <c r="D972" s="35">
        <v>-2815133</v>
      </c>
      <c r="E972">
        <f t="shared" si="35"/>
        <v>74520</v>
      </c>
      <c r="F972" s="27">
        <f>SUMIFS(Sheet1!H:H,Sheet1!B:B,C972)</f>
        <v>2815133</v>
      </c>
      <c r="G972" s="35">
        <f t="shared" si="36"/>
        <v>0</v>
      </c>
    </row>
    <row r="973" spans="1:7" x14ac:dyDescent="0.3">
      <c r="A973" s="25">
        <v>45321</v>
      </c>
      <c r="B973" t="s">
        <v>1074</v>
      </c>
      <c r="C973" t="s">
        <v>466</v>
      </c>
      <c r="D973" s="35">
        <v>-905489</v>
      </c>
      <c r="E973">
        <f t="shared" si="35"/>
        <v>74612</v>
      </c>
      <c r="F973" s="27">
        <f>SUMIFS(Sheet1!H:H,Sheet1!B:B,C973)</f>
        <v>905489</v>
      </c>
      <c r="G973" s="35">
        <f t="shared" si="36"/>
        <v>0</v>
      </c>
    </row>
    <row r="974" spans="1:7" x14ac:dyDescent="0.3">
      <c r="A974" s="25">
        <v>45321</v>
      </c>
      <c r="B974" t="s">
        <v>1074</v>
      </c>
      <c r="C974" t="s">
        <v>465</v>
      </c>
      <c r="D974" s="35">
        <v>-1227830</v>
      </c>
      <c r="E974">
        <f t="shared" si="35"/>
        <v>74613</v>
      </c>
      <c r="F974" s="27">
        <f>SUMIFS(Sheet1!H:H,Sheet1!B:B,C974)</f>
        <v>1227830</v>
      </c>
      <c r="G974" s="35">
        <f t="shared" si="36"/>
        <v>0</v>
      </c>
    </row>
    <row r="975" spans="1:7" x14ac:dyDescent="0.3">
      <c r="A975" s="25">
        <v>45321</v>
      </c>
      <c r="B975" t="s">
        <v>1074</v>
      </c>
      <c r="C975" t="s">
        <v>464</v>
      </c>
      <c r="D975" s="35">
        <v>-1626655</v>
      </c>
      <c r="E975">
        <f t="shared" si="35"/>
        <v>75591</v>
      </c>
      <c r="F975" s="27">
        <f>SUMIFS(Sheet1!H:H,Sheet1!B:B,C975)</f>
        <v>1626655</v>
      </c>
      <c r="G975" s="35">
        <f t="shared" si="36"/>
        <v>0</v>
      </c>
    </row>
    <row r="976" spans="1:7" x14ac:dyDescent="0.3">
      <c r="A976" s="25">
        <v>45321</v>
      </c>
      <c r="B976" t="s">
        <v>1074</v>
      </c>
      <c r="C976" t="s">
        <v>463</v>
      </c>
      <c r="D976" s="35">
        <v>-633882</v>
      </c>
      <c r="E976">
        <f t="shared" si="35"/>
        <v>75738</v>
      </c>
      <c r="F976" s="27">
        <f>SUMIFS(Sheet1!H:H,Sheet1!B:B,C976)</f>
        <v>633882</v>
      </c>
      <c r="G976" s="35">
        <f t="shared" si="36"/>
        <v>0</v>
      </c>
    </row>
    <row r="977" spans="1:7" x14ac:dyDescent="0.3">
      <c r="A977" s="25">
        <v>45321</v>
      </c>
      <c r="B977" t="s">
        <v>1074</v>
      </c>
      <c r="C977" t="s">
        <v>462</v>
      </c>
      <c r="D977" s="35">
        <v>-759223</v>
      </c>
      <c r="E977">
        <f t="shared" si="35"/>
        <v>75742</v>
      </c>
      <c r="F977" s="27">
        <f>SUMIFS(Sheet1!H:H,Sheet1!B:B,C977)</f>
        <v>759223</v>
      </c>
      <c r="G977" s="35">
        <f t="shared" si="36"/>
        <v>0</v>
      </c>
    </row>
    <row r="978" spans="1:7" x14ac:dyDescent="0.3">
      <c r="A978" s="25">
        <v>45321</v>
      </c>
      <c r="B978" t="s">
        <v>1074</v>
      </c>
      <c r="C978" t="s">
        <v>461</v>
      </c>
      <c r="D978" s="35">
        <v>-1664353</v>
      </c>
      <c r="E978">
        <f t="shared" si="35"/>
        <v>75796</v>
      </c>
      <c r="F978" s="27">
        <f>SUMIFS(Sheet1!H:H,Sheet1!B:B,C978)</f>
        <v>1664353</v>
      </c>
      <c r="G978" s="35">
        <f t="shared" si="36"/>
        <v>0</v>
      </c>
    </row>
    <row r="979" spans="1:7" x14ac:dyDescent="0.3">
      <c r="A979" s="25">
        <v>45321</v>
      </c>
      <c r="B979" t="s">
        <v>1074</v>
      </c>
      <c r="C979" t="s">
        <v>460</v>
      </c>
      <c r="D979" s="35">
        <v>-1577340</v>
      </c>
      <c r="E979">
        <f t="shared" si="35"/>
        <v>75815</v>
      </c>
      <c r="F979" s="27">
        <f>SUMIFS(Sheet1!H:H,Sheet1!B:B,C979)</f>
        <v>1577340</v>
      </c>
      <c r="G979" s="35">
        <f t="shared" si="36"/>
        <v>0</v>
      </c>
    </row>
    <row r="980" spans="1:7" x14ac:dyDescent="0.3">
      <c r="A980" s="25">
        <v>45321</v>
      </c>
      <c r="B980" t="s">
        <v>1074</v>
      </c>
      <c r="C980" t="s">
        <v>459</v>
      </c>
      <c r="D980" s="35">
        <v>-431795</v>
      </c>
      <c r="E980">
        <f t="shared" si="35"/>
        <v>75817</v>
      </c>
      <c r="F980" s="27">
        <f>SUMIFS(Sheet1!H:H,Sheet1!B:B,C980)</f>
        <v>431795</v>
      </c>
      <c r="G980" s="35">
        <f t="shared" si="36"/>
        <v>0</v>
      </c>
    </row>
    <row r="981" spans="1:7" x14ac:dyDescent="0.3">
      <c r="A981" s="25">
        <v>45321</v>
      </c>
      <c r="B981" t="s">
        <v>1074</v>
      </c>
      <c r="C981" t="s">
        <v>458</v>
      </c>
      <c r="D981" s="35">
        <v>-1577340</v>
      </c>
      <c r="E981">
        <f t="shared" si="35"/>
        <v>75832</v>
      </c>
      <c r="F981" s="27">
        <f>SUMIFS(Sheet1!H:H,Sheet1!B:B,C981)</f>
        <v>1577340</v>
      </c>
      <c r="G981" s="35">
        <f t="shared" si="36"/>
        <v>0</v>
      </c>
    </row>
    <row r="982" spans="1:7" x14ac:dyDescent="0.3">
      <c r="A982" s="25">
        <v>45321</v>
      </c>
      <c r="B982" t="s">
        <v>1074</v>
      </c>
      <c r="C982" t="s">
        <v>457</v>
      </c>
      <c r="D982" s="35">
        <v>-1583892</v>
      </c>
      <c r="E982">
        <f t="shared" si="35"/>
        <v>77038</v>
      </c>
      <c r="F982" s="27">
        <f>SUMIFS(Sheet1!H:H,Sheet1!B:B,C982)</f>
        <v>1583892</v>
      </c>
      <c r="G982" s="35">
        <f t="shared" si="36"/>
        <v>0</v>
      </c>
    </row>
    <row r="983" spans="1:7" x14ac:dyDescent="0.3">
      <c r="A983" s="25">
        <v>45321</v>
      </c>
      <c r="B983" t="s">
        <v>1074</v>
      </c>
      <c r="C983" t="s">
        <v>456</v>
      </c>
      <c r="D983" s="35">
        <v>-1719801</v>
      </c>
      <c r="E983">
        <f t="shared" si="35"/>
        <v>77068</v>
      </c>
      <c r="F983" s="27">
        <f>SUMIFS(Sheet1!H:H,Sheet1!B:B,C983)</f>
        <v>1719801</v>
      </c>
      <c r="G983" s="35">
        <f t="shared" si="36"/>
        <v>0</v>
      </c>
    </row>
    <row r="984" spans="1:7" x14ac:dyDescent="0.3">
      <c r="A984" s="25">
        <v>45321</v>
      </c>
      <c r="B984" t="s">
        <v>1074</v>
      </c>
      <c r="C984" t="s">
        <v>455</v>
      </c>
      <c r="D984" s="35">
        <v>-1577340</v>
      </c>
      <c r="E984">
        <f t="shared" si="35"/>
        <v>77355</v>
      </c>
      <c r="F984" s="27">
        <f>SUMIFS(Sheet1!H:H,Sheet1!B:B,C984)</f>
        <v>1577340</v>
      </c>
      <c r="G984" s="35">
        <f t="shared" si="36"/>
        <v>0</v>
      </c>
    </row>
    <row r="985" spans="1:7" x14ac:dyDescent="0.3">
      <c r="A985" s="25">
        <v>45321</v>
      </c>
      <c r="B985" t="s">
        <v>1074</v>
      </c>
      <c r="C985" t="s">
        <v>454</v>
      </c>
      <c r="D985" s="35">
        <v>-593911</v>
      </c>
      <c r="E985">
        <f t="shared" si="35"/>
        <v>77362</v>
      </c>
      <c r="F985" s="27">
        <f>SUMIFS(Sheet1!H:H,Sheet1!B:B,C985)</f>
        <v>593911</v>
      </c>
      <c r="G985" s="35">
        <f t="shared" si="36"/>
        <v>0</v>
      </c>
    </row>
    <row r="986" spans="1:7" x14ac:dyDescent="0.3">
      <c r="A986" s="25">
        <v>45321</v>
      </c>
      <c r="B986" t="s">
        <v>1074</v>
      </c>
      <c r="C986" t="s">
        <v>453</v>
      </c>
      <c r="D986" s="35">
        <v>-705892</v>
      </c>
      <c r="E986">
        <f t="shared" si="35"/>
        <v>77374</v>
      </c>
      <c r="F986" s="27">
        <f>SUMIFS(Sheet1!H:H,Sheet1!B:B,C986)</f>
        <v>705892</v>
      </c>
      <c r="G986" s="35">
        <f t="shared" si="36"/>
        <v>0</v>
      </c>
    </row>
    <row r="987" spans="1:7" x14ac:dyDescent="0.3">
      <c r="A987" s="25">
        <v>45321</v>
      </c>
      <c r="B987" t="s">
        <v>1074</v>
      </c>
      <c r="C987" t="s">
        <v>452</v>
      </c>
      <c r="D987" s="35">
        <v>-1119636</v>
      </c>
      <c r="E987">
        <f t="shared" si="35"/>
        <v>77388</v>
      </c>
      <c r="F987" s="27">
        <f>SUMIFS(Sheet1!H:H,Sheet1!B:B,C987)</f>
        <v>1119636</v>
      </c>
      <c r="G987" s="35">
        <f t="shared" si="36"/>
        <v>0</v>
      </c>
    </row>
    <row r="988" spans="1:7" x14ac:dyDescent="0.3">
      <c r="A988" s="25">
        <v>45321</v>
      </c>
      <c r="B988" t="s">
        <v>1074</v>
      </c>
      <c r="C988" t="s">
        <v>451</v>
      </c>
      <c r="D988" s="35">
        <v>-1632235</v>
      </c>
      <c r="E988">
        <f t="shared" si="35"/>
        <v>77392</v>
      </c>
      <c r="F988" s="27">
        <f>SUMIFS(Sheet1!H:H,Sheet1!B:B,C988)</f>
        <v>1632235</v>
      </c>
      <c r="G988" s="35">
        <f t="shared" si="36"/>
        <v>0</v>
      </c>
    </row>
    <row r="989" spans="1:7" x14ac:dyDescent="0.3">
      <c r="A989" s="25">
        <v>45321</v>
      </c>
      <c r="B989" t="s">
        <v>1074</v>
      </c>
      <c r="C989" t="s">
        <v>450</v>
      </c>
      <c r="D989" s="35">
        <v>-345436</v>
      </c>
      <c r="E989">
        <f t="shared" si="35"/>
        <v>77636</v>
      </c>
      <c r="F989" s="27">
        <f>SUMIFS(Sheet1!H:H,Sheet1!B:B,C989)</f>
        <v>345436</v>
      </c>
      <c r="G989" s="35">
        <f t="shared" si="36"/>
        <v>0</v>
      </c>
    </row>
    <row r="990" spans="1:7" x14ac:dyDescent="0.3">
      <c r="A990" s="25">
        <v>45321</v>
      </c>
      <c r="B990" t="s">
        <v>1074</v>
      </c>
      <c r="C990" t="s">
        <v>448</v>
      </c>
      <c r="D990" s="35">
        <v>-943648</v>
      </c>
      <c r="E990">
        <f t="shared" si="35"/>
        <v>78719</v>
      </c>
      <c r="F990" s="27">
        <f>SUMIFS(Sheet1!H:H,Sheet1!B:B,C990)</f>
        <v>943648</v>
      </c>
      <c r="G990" s="35">
        <f t="shared" si="36"/>
        <v>0</v>
      </c>
    </row>
    <row r="991" spans="1:7" x14ac:dyDescent="0.3">
      <c r="A991" s="25">
        <v>45321</v>
      </c>
      <c r="B991" t="s">
        <v>1074</v>
      </c>
      <c r="C991" t="s">
        <v>1106</v>
      </c>
      <c r="D991" s="35">
        <v>276281</v>
      </c>
      <c r="E991" t="e">
        <f t="shared" si="35"/>
        <v>#VALUE!</v>
      </c>
      <c r="F991" s="27">
        <f>SUMIFS(Sheet1!H:H,Sheet1!B:B,C991)</f>
        <v>0</v>
      </c>
      <c r="G991" s="35">
        <f t="shared" si="36"/>
        <v>276281</v>
      </c>
    </row>
    <row r="992" spans="1:7" x14ac:dyDescent="0.3">
      <c r="A992" s="25">
        <v>45321</v>
      </c>
      <c r="B992" t="s">
        <v>1074</v>
      </c>
      <c r="C992" t="s">
        <v>1108</v>
      </c>
      <c r="D992" s="35">
        <v>488860</v>
      </c>
      <c r="E992" t="e">
        <f t="shared" si="35"/>
        <v>#VALUE!</v>
      </c>
      <c r="F992" s="27">
        <f>SUMIFS(Sheet1!H:H,Sheet1!B:B,C992)</f>
        <v>0</v>
      </c>
      <c r="G992" s="35">
        <f t="shared" si="36"/>
        <v>488860</v>
      </c>
    </row>
    <row r="993" spans="1:7" x14ac:dyDescent="0.3">
      <c r="A993" s="25">
        <v>45321</v>
      </c>
      <c r="B993" t="s">
        <v>1074</v>
      </c>
      <c r="C993" t="s">
        <v>1119</v>
      </c>
      <c r="D993" s="35">
        <v>362281</v>
      </c>
      <c r="E993" t="e">
        <f t="shared" si="35"/>
        <v>#VALUE!</v>
      </c>
      <c r="F993" s="27">
        <f>SUMIFS(Sheet1!H:H,Sheet1!B:B,C993)</f>
        <v>0</v>
      </c>
      <c r="G993" s="35">
        <f t="shared" si="36"/>
        <v>362281</v>
      </c>
    </row>
    <row r="994" spans="1:7" x14ac:dyDescent="0.3">
      <c r="A994" s="25">
        <v>45321</v>
      </c>
      <c r="B994" t="s">
        <v>1074</v>
      </c>
      <c r="C994" t="s">
        <v>1115</v>
      </c>
      <c r="D994" s="35">
        <v>120534</v>
      </c>
      <c r="E994" t="e">
        <f t="shared" si="35"/>
        <v>#VALUE!</v>
      </c>
      <c r="F994" s="27">
        <f>SUMIFS(Sheet1!H:H,Sheet1!B:B,C994)</f>
        <v>0</v>
      </c>
      <c r="G994" s="35">
        <f t="shared" si="36"/>
        <v>120534</v>
      </c>
    </row>
    <row r="995" spans="1:7" x14ac:dyDescent="0.3">
      <c r="A995" s="25">
        <v>45321</v>
      </c>
      <c r="B995" t="s">
        <v>1074</v>
      </c>
      <c r="C995" t="s">
        <v>1083</v>
      </c>
      <c r="D995" s="35">
        <v>276281</v>
      </c>
      <c r="E995" t="e">
        <f t="shared" si="35"/>
        <v>#VALUE!</v>
      </c>
      <c r="F995" s="27">
        <f>SUMIFS(Sheet1!H:H,Sheet1!B:B,C995)</f>
        <v>0</v>
      </c>
      <c r="G995" s="35">
        <f t="shared" si="36"/>
        <v>276281</v>
      </c>
    </row>
    <row r="996" spans="1:7" x14ac:dyDescent="0.3">
      <c r="A996" s="25">
        <v>45321</v>
      </c>
      <c r="B996" t="s">
        <v>1074</v>
      </c>
      <c r="C996" t="s">
        <v>1122</v>
      </c>
      <c r="D996" s="35">
        <v>483492</v>
      </c>
      <c r="E996" t="e">
        <f t="shared" si="35"/>
        <v>#VALUE!</v>
      </c>
      <c r="F996" s="27">
        <f>SUMIFS(Sheet1!H:H,Sheet1!B:B,C996)</f>
        <v>0</v>
      </c>
      <c r="G996" s="35">
        <f t="shared" si="36"/>
        <v>483492</v>
      </c>
    </row>
    <row r="997" spans="1:7" x14ac:dyDescent="0.3">
      <c r="A997" s="25">
        <v>45321</v>
      </c>
      <c r="B997" t="s">
        <v>1074</v>
      </c>
      <c r="C997" t="s">
        <v>1126</v>
      </c>
      <c r="D997" s="35">
        <v>234835</v>
      </c>
      <c r="E997" t="e">
        <f t="shared" si="35"/>
        <v>#VALUE!</v>
      </c>
      <c r="F997" s="27">
        <f>SUMIFS(Sheet1!H:H,Sheet1!B:B,C997)</f>
        <v>0</v>
      </c>
      <c r="G997" s="35">
        <f t="shared" si="36"/>
        <v>234835</v>
      </c>
    </row>
    <row r="998" spans="1:7" x14ac:dyDescent="0.3">
      <c r="A998" s="25">
        <v>45321</v>
      </c>
      <c r="B998" t="s">
        <v>1074</v>
      </c>
      <c r="C998" t="s">
        <v>1128</v>
      </c>
      <c r="D998" s="35">
        <v>434255</v>
      </c>
      <c r="E998" t="e">
        <f t="shared" si="35"/>
        <v>#VALUE!</v>
      </c>
      <c r="F998" s="27">
        <f>SUMIFS(Sheet1!H:H,Sheet1!B:B,C998)</f>
        <v>0</v>
      </c>
      <c r="G998" s="35">
        <f t="shared" si="36"/>
        <v>434255</v>
      </c>
    </row>
    <row r="999" spans="1:7" x14ac:dyDescent="0.3">
      <c r="A999" s="25">
        <v>45321</v>
      </c>
      <c r="B999" t="s">
        <v>1074</v>
      </c>
      <c r="C999" t="s">
        <v>1117</v>
      </c>
      <c r="D999" s="35">
        <v>241746</v>
      </c>
      <c r="E999" t="e">
        <f t="shared" si="35"/>
        <v>#VALUE!</v>
      </c>
      <c r="F999" s="27">
        <f>SUMIFS(Sheet1!H:H,Sheet1!B:B,C999)</f>
        <v>0</v>
      </c>
      <c r="G999" s="35">
        <f t="shared" si="36"/>
        <v>241746</v>
      </c>
    </row>
    <row r="1000" spans="1:7" x14ac:dyDescent="0.3">
      <c r="A1000" s="25">
        <v>45321</v>
      </c>
      <c r="B1000" t="s">
        <v>1074</v>
      </c>
      <c r="C1000" t="s">
        <v>1077</v>
      </c>
      <c r="D1000" s="35">
        <v>1235174</v>
      </c>
      <c r="E1000" t="e">
        <f t="shared" si="35"/>
        <v>#VALUE!</v>
      </c>
      <c r="F1000" s="27">
        <f>SUMIFS(Sheet1!H:H,Sheet1!B:B,C1000)</f>
        <v>0</v>
      </c>
      <c r="G1000" s="35">
        <f t="shared" si="36"/>
        <v>1235174</v>
      </c>
    </row>
    <row r="1001" spans="1:7" x14ac:dyDescent="0.3">
      <c r="A1001" s="25">
        <v>45321</v>
      </c>
      <c r="B1001" t="s">
        <v>1074</v>
      </c>
      <c r="C1001" t="s">
        <v>1098</v>
      </c>
      <c r="D1001" s="35">
        <v>1628657</v>
      </c>
      <c r="E1001" t="e">
        <f t="shared" si="35"/>
        <v>#VALUE!</v>
      </c>
      <c r="F1001" s="27">
        <f>SUMIFS(Sheet1!H:H,Sheet1!B:B,C1001)</f>
        <v>0</v>
      </c>
      <c r="G1001" s="35">
        <f t="shared" si="36"/>
        <v>1628657</v>
      </c>
    </row>
    <row r="1002" spans="1:7" x14ac:dyDescent="0.3">
      <c r="A1002" s="25">
        <v>45321</v>
      </c>
      <c r="B1002" t="s">
        <v>1074</v>
      </c>
      <c r="C1002" t="s">
        <v>1081</v>
      </c>
      <c r="D1002" s="35">
        <v>394129</v>
      </c>
      <c r="E1002" t="e">
        <f t="shared" si="35"/>
        <v>#VALUE!</v>
      </c>
      <c r="F1002" s="27">
        <f>SUMIFS(Sheet1!H:H,Sheet1!B:B,C1002)</f>
        <v>0</v>
      </c>
      <c r="G1002" s="35">
        <f t="shared" si="36"/>
        <v>394129</v>
      </c>
    </row>
    <row r="1003" spans="1:7" x14ac:dyDescent="0.3">
      <c r="A1003" s="25">
        <v>45321</v>
      </c>
      <c r="B1003" t="s">
        <v>1074</v>
      </c>
      <c r="C1003" t="s">
        <v>1090</v>
      </c>
      <c r="D1003" s="35">
        <v>67632</v>
      </c>
      <c r="E1003" t="e">
        <f t="shared" si="35"/>
        <v>#VALUE!</v>
      </c>
      <c r="F1003" s="27">
        <f>SUMIFS(Sheet1!H:H,Sheet1!B:B,C1003)</f>
        <v>0</v>
      </c>
      <c r="G1003" s="35">
        <f t="shared" si="36"/>
        <v>67632</v>
      </c>
    </row>
    <row r="1004" spans="1:7" x14ac:dyDescent="0.3">
      <c r="A1004" s="25">
        <v>45321</v>
      </c>
      <c r="B1004" t="s">
        <v>1074</v>
      </c>
      <c r="C1004" t="s">
        <v>1096</v>
      </c>
      <c r="D1004" s="35">
        <v>274843</v>
      </c>
      <c r="E1004" t="e">
        <f t="shared" si="35"/>
        <v>#VALUE!</v>
      </c>
      <c r="F1004" s="27">
        <f>SUMIFS(Sheet1!H:H,Sheet1!B:B,C1004)</f>
        <v>0</v>
      </c>
      <c r="G1004" s="35">
        <f t="shared" si="36"/>
        <v>274843</v>
      </c>
    </row>
    <row r="1005" spans="1:7" x14ac:dyDescent="0.3">
      <c r="A1005" s="25">
        <v>45321</v>
      </c>
      <c r="B1005" t="s">
        <v>1074</v>
      </c>
      <c r="C1005" t="s">
        <v>1079</v>
      </c>
      <c r="D1005" s="35">
        <v>241746</v>
      </c>
      <c r="E1005" t="e">
        <f t="shared" si="35"/>
        <v>#VALUE!</v>
      </c>
      <c r="F1005" s="27">
        <f>SUMIFS(Sheet1!H:H,Sheet1!B:B,C1005)</f>
        <v>0</v>
      </c>
      <c r="G1005" s="35">
        <f t="shared" si="36"/>
        <v>241746</v>
      </c>
    </row>
    <row r="1006" spans="1:7" x14ac:dyDescent="0.3">
      <c r="A1006" s="25">
        <v>45321</v>
      </c>
      <c r="B1006" t="s">
        <v>1074</v>
      </c>
      <c r="C1006" t="s">
        <v>1085</v>
      </c>
      <c r="D1006" s="35">
        <v>552563</v>
      </c>
      <c r="E1006" t="e">
        <f t="shared" si="35"/>
        <v>#VALUE!</v>
      </c>
      <c r="F1006" s="27">
        <f>SUMIFS(Sheet1!H:H,Sheet1!B:B,C1006)</f>
        <v>0</v>
      </c>
      <c r="G1006" s="35">
        <f t="shared" si="36"/>
        <v>552563</v>
      </c>
    </row>
    <row r="1007" spans="1:7" x14ac:dyDescent="0.3">
      <c r="A1007" s="25">
        <v>45351</v>
      </c>
      <c r="B1007" t="s">
        <v>1074</v>
      </c>
      <c r="C1007" t="s">
        <v>449</v>
      </c>
      <c r="D1007" s="35">
        <v>-2149547</v>
      </c>
      <c r="E1007">
        <f t="shared" si="35"/>
        <v>78699</v>
      </c>
      <c r="F1007" s="27">
        <f>SUMIFS(Sheet1!H:H,Sheet1!B:B,C1007)</f>
        <v>2277769</v>
      </c>
      <c r="G1007" s="35">
        <f t="shared" si="36"/>
        <v>128222</v>
      </c>
    </row>
    <row r="1008" spans="1:7" x14ac:dyDescent="0.3">
      <c r="A1008" s="25">
        <v>45351</v>
      </c>
      <c r="B1008" t="s">
        <v>1135</v>
      </c>
      <c r="C1008" t="s">
        <v>405</v>
      </c>
      <c r="D1008" s="35">
        <v>-849120</v>
      </c>
      <c r="E1008">
        <f t="shared" si="35"/>
        <v>30</v>
      </c>
      <c r="F1008" s="27">
        <f>SUMIFS(Sheet1!H:H,Sheet1!B:B,C1008)</f>
        <v>-1319695</v>
      </c>
      <c r="G1008" s="35">
        <f t="shared" si="36"/>
        <v>-2168815</v>
      </c>
    </row>
    <row r="1009" spans="1:7" x14ac:dyDescent="0.3">
      <c r="A1009" s="25">
        <v>45351</v>
      </c>
      <c r="B1009" t="s">
        <v>1135</v>
      </c>
      <c r="C1009" t="s">
        <v>1194</v>
      </c>
      <c r="D1009" s="35">
        <v>-859516</v>
      </c>
      <c r="E1009">
        <f t="shared" si="35"/>
        <v>126</v>
      </c>
      <c r="F1009" s="27">
        <f>SUMIFS(Sheet1!H:H,Sheet1!B:B,C1009)</f>
        <v>859516</v>
      </c>
      <c r="G1009" s="35">
        <f t="shared" si="36"/>
        <v>0</v>
      </c>
    </row>
    <row r="1010" spans="1:7" x14ac:dyDescent="0.3">
      <c r="A1010" s="25">
        <v>45351</v>
      </c>
      <c r="B1010" t="s">
        <v>1135</v>
      </c>
      <c r="C1010" t="s">
        <v>1196</v>
      </c>
      <c r="D1010" s="35">
        <v>-1292224</v>
      </c>
      <c r="E1010">
        <f t="shared" si="35"/>
        <v>188</v>
      </c>
      <c r="F1010" s="27">
        <f>SUMIFS(Sheet1!H:H,Sheet1!B:B,C1010)</f>
        <v>1292224</v>
      </c>
      <c r="G1010" s="35">
        <f t="shared" si="36"/>
        <v>0</v>
      </c>
    </row>
    <row r="1011" spans="1:7" x14ac:dyDescent="0.3">
      <c r="A1011" s="25">
        <v>45351</v>
      </c>
      <c r="B1011" t="s">
        <v>1135</v>
      </c>
      <c r="C1011" t="s">
        <v>1192</v>
      </c>
      <c r="D1011" s="35">
        <v>-1444083</v>
      </c>
      <c r="E1011">
        <f t="shared" si="35"/>
        <v>224</v>
      </c>
      <c r="F1011" s="27">
        <f>SUMIFS(Sheet1!H:H,Sheet1!B:B,C1011)</f>
        <v>1444083</v>
      </c>
      <c r="G1011" s="35">
        <f t="shared" si="36"/>
        <v>0</v>
      </c>
    </row>
    <row r="1012" spans="1:7" x14ac:dyDescent="0.3">
      <c r="A1012" s="25">
        <v>45351</v>
      </c>
      <c r="B1012" t="s">
        <v>1135</v>
      </c>
      <c r="C1012" t="s">
        <v>1190</v>
      </c>
      <c r="D1012" s="35">
        <v>-539741</v>
      </c>
      <c r="E1012">
        <f t="shared" si="35"/>
        <v>230</v>
      </c>
      <c r="F1012" s="27">
        <f>SUMIFS(Sheet1!H:H,Sheet1!B:B,C1012)</f>
        <v>539741</v>
      </c>
      <c r="G1012" s="35">
        <f t="shared" si="36"/>
        <v>0</v>
      </c>
    </row>
    <row r="1013" spans="1:7" x14ac:dyDescent="0.3">
      <c r="A1013" s="25">
        <v>45351</v>
      </c>
      <c r="B1013" t="s">
        <v>1135</v>
      </c>
      <c r="C1013" t="s">
        <v>1188</v>
      </c>
      <c r="D1013" s="35">
        <v>-1512644</v>
      </c>
      <c r="E1013">
        <f t="shared" si="35"/>
        <v>1142</v>
      </c>
      <c r="F1013" s="27">
        <f>SUMIFS(Sheet1!H:H,Sheet1!B:B,C1013)</f>
        <v>1512644</v>
      </c>
      <c r="G1013" s="35">
        <f t="shared" si="36"/>
        <v>0</v>
      </c>
    </row>
    <row r="1014" spans="1:7" x14ac:dyDescent="0.3">
      <c r="A1014" s="25">
        <v>45351</v>
      </c>
      <c r="B1014" t="s">
        <v>1135</v>
      </c>
      <c r="C1014" t="s">
        <v>1182</v>
      </c>
      <c r="D1014" s="35">
        <v>-470176</v>
      </c>
      <c r="E1014">
        <f t="shared" si="35"/>
        <v>1311</v>
      </c>
      <c r="F1014" s="27">
        <f>SUMIFS(Sheet1!H:H,Sheet1!B:B,C1014)</f>
        <v>470176</v>
      </c>
      <c r="G1014" s="35">
        <f t="shared" si="36"/>
        <v>0</v>
      </c>
    </row>
    <row r="1015" spans="1:7" x14ac:dyDescent="0.3">
      <c r="A1015" s="25">
        <v>45351</v>
      </c>
      <c r="B1015" t="s">
        <v>1135</v>
      </c>
      <c r="C1015" t="s">
        <v>1184</v>
      </c>
      <c r="D1015" s="35">
        <v>-1312278</v>
      </c>
      <c r="E1015">
        <f t="shared" si="35"/>
        <v>1312</v>
      </c>
      <c r="F1015" s="27">
        <f>SUMIFS(Sheet1!H:H,Sheet1!B:B,C1015)</f>
        <v>1312278</v>
      </c>
      <c r="G1015" s="35">
        <f t="shared" si="36"/>
        <v>0</v>
      </c>
    </row>
    <row r="1016" spans="1:7" x14ac:dyDescent="0.3">
      <c r="A1016" s="25">
        <v>45351</v>
      </c>
      <c r="B1016" t="s">
        <v>1135</v>
      </c>
      <c r="C1016" t="s">
        <v>1178</v>
      </c>
      <c r="D1016" s="35">
        <v>-356875</v>
      </c>
      <c r="E1016">
        <f t="shared" si="35"/>
        <v>2298</v>
      </c>
      <c r="F1016" s="27">
        <f>SUMIFS(Sheet1!H:H,Sheet1!B:B,C1016)</f>
        <v>356875</v>
      </c>
      <c r="G1016" s="35">
        <f t="shared" si="36"/>
        <v>0</v>
      </c>
    </row>
    <row r="1017" spans="1:7" x14ac:dyDescent="0.3">
      <c r="A1017" s="25">
        <v>45351</v>
      </c>
      <c r="B1017" t="s">
        <v>1135</v>
      </c>
      <c r="C1017" t="s">
        <v>1174</v>
      </c>
      <c r="D1017" s="35">
        <v>-958621</v>
      </c>
      <c r="E1017">
        <f t="shared" si="35"/>
        <v>2299</v>
      </c>
      <c r="F1017" s="27">
        <f>SUMIFS(Sheet1!H:H,Sheet1!B:B,C1017)</f>
        <v>958621</v>
      </c>
      <c r="G1017" s="35">
        <f t="shared" si="36"/>
        <v>0</v>
      </c>
    </row>
    <row r="1018" spans="1:7" x14ac:dyDescent="0.3">
      <c r="A1018" s="25">
        <v>45351</v>
      </c>
      <c r="B1018" t="s">
        <v>1135</v>
      </c>
      <c r="C1018" t="s">
        <v>1176</v>
      </c>
      <c r="D1018" s="35">
        <v>-499625</v>
      </c>
      <c r="E1018">
        <f t="shared" si="35"/>
        <v>2300</v>
      </c>
      <c r="F1018" s="27">
        <f>SUMIFS(Sheet1!H:H,Sheet1!B:B,C1018)</f>
        <v>499625</v>
      </c>
      <c r="G1018" s="35">
        <f t="shared" si="36"/>
        <v>0</v>
      </c>
    </row>
    <row r="1019" spans="1:7" x14ac:dyDescent="0.3">
      <c r="A1019" s="25">
        <v>45351</v>
      </c>
      <c r="B1019" t="s">
        <v>1135</v>
      </c>
      <c r="C1019" t="s">
        <v>1168</v>
      </c>
      <c r="D1019" s="35">
        <v>-1316423</v>
      </c>
      <c r="E1019">
        <f t="shared" si="35"/>
        <v>2555</v>
      </c>
      <c r="F1019" s="27">
        <f>SUMIFS(Sheet1!H:H,Sheet1!B:B,C1019)</f>
        <v>1316423</v>
      </c>
      <c r="G1019" s="35">
        <f t="shared" si="36"/>
        <v>0</v>
      </c>
    </row>
    <row r="1020" spans="1:7" x14ac:dyDescent="0.3">
      <c r="A1020" s="25">
        <v>45351</v>
      </c>
      <c r="B1020" t="s">
        <v>1135</v>
      </c>
      <c r="C1020" t="s">
        <v>1172</v>
      </c>
      <c r="D1020" s="35">
        <v>-881582</v>
      </c>
      <c r="E1020">
        <f t="shared" si="35"/>
        <v>2566</v>
      </c>
      <c r="F1020" s="27">
        <f>SUMIFS(Sheet1!H:H,Sheet1!B:B,C1020)</f>
        <v>881582</v>
      </c>
      <c r="G1020" s="35">
        <f t="shared" si="36"/>
        <v>0</v>
      </c>
    </row>
    <row r="1021" spans="1:7" x14ac:dyDescent="0.3">
      <c r="A1021" s="25">
        <v>45351</v>
      </c>
      <c r="B1021" t="s">
        <v>1135</v>
      </c>
      <c r="C1021" t="s">
        <v>1160</v>
      </c>
      <c r="D1021" s="35">
        <v>-816657</v>
      </c>
      <c r="E1021">
        <f t="shared" si="35"/>
        <v>2979</v>
      </c>
      <c r="F1021" s="27">
        <f>SUMIFS(Sheet1!H:H,Sheet1!B:B,C1021)</f>
        <v>816657</v>
      </c>
      <c r="G1021" s="35">
        <f t="shared" si="36"/>
        <v>0</v>
      </c>
    </row>
    <row r="1022" spans="1:7" x14ac:dyDescent="0.3">
      <c r="A1022" s="25">
        <v>45351</v>
      </c>
      <c r="B1022" t="s">
        <v>1135</v>
      </c>
      <c r="C1022" t="s">
        <v>1158</v>
      </c>
      <c r="D1022" s="35">
        <v>-2153728</v>
      </c>
      <c r="E1022">
        <f t="shared" si="35"/>
        <v>2984</v>
      </c>
      <c r="F1022" s="27">
        <f>SUMIFS(Sheet1!H:H,Sheet1!B:B,C1022)</f>
        <v>2153728</v>
      </c>
      <c r="G1022" s="35">
        <f t="shared" si="36"/>
        <v>0</v>
      </c>
    </row>
    <row r="1023" spans="1:7" x14ac:dyDescent="0.3">
      <c r="A1023" s="25">
        <v>45351</v>
      </c>
      <c r="B1023" t="s">
        <v>1135</v>
      </c>
      <c r="C1023" t="s">
        <v>1156</v>
      </c>
      <c r="D1023" s="35">
        <v>-2130624</v>
      </c>
      <c r="E1023">
        <f t="shared" si="35"/>
        <v>2988</v>
      </c>
      <c r="F1023" s="27">
        <f>SUMIFS(Sheet1!H:H,Sheet1!B:B,C1023)</f>
        <v>2130624</v>
      </c>
      <c r="G1023" s="35">
        <f t="shared" si="36"/>
        <v>0</v>
      </c>
    </row>
    <row r="1024" spans="1:7" x14ac:dyDescent="0.3">
      <c r="A1024" s="25">
        <v>45351</v>
      </c>
      <c r="B1024" t="s">
        <v>1135</v>
      </c>
      <c r="C1024" t="s">
        <v>1154</v>
      </c>
      <c r="D1024" s="35">
        <v>-2149794</v>
      </c>
      <c r="E1024">
        <f t="shared" si="35"/>
        <v>4030</v>
      </c>
      <c r="F1024" s="27">
        <f>SUMIFS(Sheet1!H:H,Sheet1!B:B,C1024)</f>
        <v>2149794</v>
      </c>
      <c r="G1024" s="35">
        <f t="shared" si="36"/>
        <v>0</v>
      </c>
    </row>
    <row r="1025" spans="1:7" x14ac:dyDescent="0.3">
      <c r="A1025" s="25">
        <v>45351</v>
      </c>
      <c r="B1025" t="s">
        <v>1135</v>
      </c>
      <c r="C1025" t="s">
        <v>1150</v>
      </c>
      <c r="D1025" s="35">
        <v>-1400172</v>
      </c>
      <c r="E1025">
        <f t="shared" ref="E1025:E1088" si="37">VALUE(C1025)</f>
        <v>4257</v>
      </c>
      <c r="F1025" s="27">
        <f>SUMIFS(Sheet1!H:H,Sheet1!B:B,C1025)</f>
        <v>1400172</v>
      </c>
      <c r="G1025" s="35">
        <f t="shared" ref="G1025:G1088" si="38">D1025+F1025</f>
        <v>0</v>
      </c>
    </row>
    <row r="1026" spans="1:7" x14ac:dyDescent="0.3">
      <c r="A1026" s="25">
        <v>45351</v>
      </c>
      <c r="B1026" t="s">
        <v>1135</v>
      </c>
      <c r="C1026" t="s">
        <v>1148</v>
      </c>
      <c r="D1026" s="35">
        <v>-886352</v>
      </c>
      <c r="E1026">
        <f t="shared" si="37"/>
        <v>4349</v>
      </c>
      <c r="F1026" s="27">
        <f>SUMIFS(Sheet1!H:H,Sheet1!B:B,C1026)</f>
        <v>886352</v>
      </c>
      <c r="G1026" s="35">
        <f t="shared" si="38"/>
        <v>0</v>
      </c>
    </row>
    <row r="1027" spans="1:7" x14ac:dyDescent="0.3">
      <c r="A1027" s="25">
        <v>45351</v>
      </c>
      <c r="B1027" t="s">
        <v>1135</v>
      </c>
      <c r="C1027" t="s">
        <v>1142</v>
      </c>
      <c r="D1027" s="35">
        <v>-1716412</v>
      </c>
      <c r="E1027">
        <f t="shared" si="37"/>
        <v>5706</v>
      </c>
      <c r="F1027" s="27">
        <f>SUMIFS(Sheet1!H:H,Sheet1!B:B,C1027)</f>
        <v>1716412</v>
      </c>
      <c r="G1027" s="35">
        <f t="shared" si="38"/>
        <v>0</v>
      </c>
    </row>
    <row r="1028" spans="1:7" x14ac:dyDescent="0.3">
      <c r="A1028" s="25">
        <v>45351</v>
      </c>
      <c r="B1028" t="s">
        <v>1135</v>
      </c>
      <c r="C1028" t="s">
        <v>1140</v>
      </c>
      <c r="D1028" s="35">
        <v>-1373289</v>
      </c>
      <c r="E1028">
        <f t="shared" si="37"/>
        <v>5707</v>
      </c>
      <c r="F1028" s="27">
        <f>SUMIFS(Sheet1!H:H,Sheet1!B:B,C1028)</f>
        <v>1373289</v>
      </c>
      <c r="G1028" s="35">
        <f t="shared" si="38"/>
        <v>0</v>
      </c>
    </row>
    <row r="1029" spans="1:7" x14ac:dyDescent="0.3">
      <c r="A1029" s="25">
        <v>45351</v>
      </c>
      <c r="B1029" t="s">
        <v>1135</v>
      </c>
      <c r="C1029" t="s">
        <v>1136</v>
      </c>
      <c r="D1029" s="35">
        <v>-644147</v>
      </c>
      <c r="E1029">
        <f t="shared" si="37"/>
        <v>6089</v>
      </c>
      <c r="F1029" s="27">
        <f>SUMIFS(Sheet1!H:H,Sheet1!B:B,C1029)</f>
        <v>644147</v>
      </c>
      <c r="G1029" s="35">
        <f t="shared" si="38"/>
        <v>0</v>
      </c>
    </row>
    <row r="1030" spans="1:7" x14ac:dyDescent="0.3">
      <c r="A1030" s="25">
        <v>45351</v>
      </c>
      <c r="B1030" t="s">
        <v>1135</v>
      </c>
      <c r="C1030" t="s">
        <v>1138</v>
      </c>
      <c r="D1030" s="35">
        <v>-2938728</v>
      </c>
      <c r="E1030">
        <f t="shared" si="37"/>
        <v>6090</v>
      </c>
      <c r="F1030" s="27">
        <f>SUMIFS(Sheet1!H:H,Sheet1!B:B,C1030)</f>
        <v>2938728</v>
      </c>
      <c r="G1030" s="35">
        <f t="shared" si="38"/>
        <v>0</v>
      </c>
    </row>
    <row r="1031" spans="1:7" x14ac:dyDescent="0.3">
      <c r="A1031" s="25">
        <v>45351</v>
      </c>
      <c r="B1031" t="s">
        <v>1135</v>
      </c>
      <c r="C1031" t="s">
        <v>1133</v>
      </c>
      <c r="D1031" s="35">
        <v>-1316940</v>
      </c>
      <c r="E1031">
        <f t="shared" si="37"/>
        <v>6871</v>
      </c>
      <c r="F1031" s="27">
        <f>SUMIFS(Sheet1!H:H,Sheet1!B:B,C1031)</f>
        <v>1316940</v>
      </c>
      <c r="G1031" s="35">
        <f t="shared" si="38"/>
        <v>0</v>
      </c>
    </row>
    <row r="1032" spans="1:7" x14ac:dyDescent="0.3">
      <c r="A1032" s="25">
        <v>45351</v>
      </c>
      <c r="B1032" t="s">
        <v>1135</v>
      </c>
      <c r="C1032" t="s">
        <v>449</v>
      </c>
      <c r="D1032" s="35">
        <v>-128222</v>
      </c>
      <c r="E1032">
        <f t="shared" si="37"/>
        <v>78699</v>
      </c>
      <c r="F1032" s="27">
        <f>SUMIFS(Sheet1!H:H,Sheet1!B:B,C1032)</f>
        <v>2277769</v>
      </c>
      <c r="G1032" s="35">
        <f t="shared" si="38"/>
        <v>2149547</v>
      </c>
    </row>
    <row r="1033" spans="1:7" x14ac:dyDescent="0.3">
      <c r="A1033" s="25">
        <v>45351</v>
      </c>
      <c r="B1033" t="s">
        <v>1135</v>
      </c>
      <c r="C1033" t="s">
        <v>1164</v>
      </c>
      <c r="D1033" s="35">
        <v>34535</v>
      </c>
      <c r="E1033" t="e">
        <f t="shared" si="37"/>
        <v>#VALUE!</v>
      </c>
      <c r="F1033" s="27">
        <f>SUMIFS(Sheet1!H:H,Sheet1!B:B,C1033)</f>
        <v>0</v>
      </c>
      <c r="G1033" s="35">
        <f t="shared" si="38"/>
        <v>34535</v>
      </c>
    </row>
    <row r="1034" spans="1:7" x14ac:dyDescent="0.3">
      <c r="A1034" s="25">
        <v>45351</v>
      </c>
      <c r="B1034" t="s">
        <v>1135</v>
      </c>
      <c r="C1034" t="s">
        <v>1180</v>
      </c>
      <c r="D1034" s="35">
        <v>2206572</v>
      </c>
      <c r="E1034" t="e">
        <f t="shared" si="37"/>
        <v>#VALUE!</v>
      </c>
      <c r="F1034" s="27">
        <f>SUMIFS(Sheet1!H:H,Sheet1!B:B,C1034)</f>
        <v>0</v>
      </c>
      <c r="G1034" s="35">
        <f t="shared" si="38"/>
        <v>2206572</v>
      </c>
    </row>
    <row r="1035" spans="1:7" x14ac:dyDescent="0.3">
      <c r="A1035" s="25">
        <v>45351</v>
      </c>
      <c r="B1035" t="s">
        <v>1135</v>
      </c>
      <c r="C1035" t="s">
        <v>1186</v>
      </c>
      <c r="D1035" s="35">
        <v>127256</v>
      </c>
      <c r="E1035" t="e">
        <f t="shared" si="37"/>
        <v>#VALUE!</v>
      </c>
      <c r="F1035" s="27">
        <f>SUMIFS(Sheet1!H:H,Sheet1!B:B,C1035)</f>
        <v>0</v>
      </c>
      <c r="G1035" s="35">
        <f t="shared" si="38"/>
        <v>127256</v>
      </c>
    </row>
    <row r="1036" spans="1:7" x14ac:dyDescent="0.3">
      <c r="A1036" s="25">
        <v>45351</v>
      </c>
      <c r="B1036" t="s">
        <v>1135</v>
      </c>
      <c r="C1036" t="s">
        <v>1166</v>
      </c>
      <c r="D1036" s="35">
        <v>103605</v>
      </c>
      <c r="E1036" t="e">
        <f t="shared" si="37"/>
        <v>#VALUE!</v>
      </c>
      <c r="F1036" s="27">
        <f>SUMIFS(Sheet1!H:H,Sheet1!B:B,C1036)</f>
        <v>0</v>
      </c>
      <c r="G1036" s="35">
        <f t="shared" si="38"/>
        <v>103605</v>
      </c>
    </row>
    <row r="1037" spans="1:7" x14ac:dyDescent="0.3">
      <c r="A1037" s="25">
        <v>45351</v>
      </c>
      <c r="B1037" t="s">
        <v>1135</v>
      </c>
      <c r="C1037" t="s">
        <v>1170</v>
      </c>
      <c r="D1037" s="35">
        <v>399693</v>
      </c>
      <c r="E1037" t="e">
        <f t="shared" si="37"/>
        <v>#VALUE!</v>
      </c>
      <c r="F1037" s="27">
        <f>SUMIFS(Sheet1!H:H,Sheet1!B:B,C1037)</f>
        <v>0</v>
      </c>
      <c r="G1037" s="35">
        <f t="shared" si="38"/>
        <v>399693</v>
      </c>
    </row>
    <row r="1038" spans="1:7" x14ac:dyDescent="0.3">
      <c r="A1038" s="25">
        <v>45351</v>
      </c>
      <c r="B1038" t="s">
        <v>1135</v>
      </c>
      <c r="C1038" t="s">
        <v>1144</v>
      </c>
      <c r="D1038" s="35">
        <v>1170090</v>
      </c>
      <c r="E1038" t="e">
        <f t="shared" si="37"/>
        <v>#VALUE!</v>
      </c>
      <c r="F1038" s="27">
        <f>SUMIFS(Sheet1!H:H,Sheet1!B:B,C1038)</f>
        <v>0</v>
      </c>
      <c r="G1038" s="35">
        <f t="shared" si="38"/>
        <v>1170090</v>
      </c>
    </row>
    <row r="1039" spans="1:7" x14ac:dyDescent="0.3">
      <c r="A1039" s="25">
        <v>45351</v>
      </c>
      <c r="B1039" t="s">
        <v>1135</v>
      </c>
      <c r="C1039" t="s">
        <v>1152</v>
      </c>
      <c r="D1039" s="35">
        <v>909935</v>
      </c>
      <c r="E1039" t="e">
        <f t="shared" si="37"/>
        <v>#VALUE!</v>
      </c>
      <c r="F1039" s="27">
        <f>SUMIFS(Sheet1!H:H,Sheet1!B:B,C1039)</f>
        <v>0</v>
      </c>
      <c r="G1039" s="35">
        <f t="shared" si="38"/>
        <v>909935</v>
      </c>
    </row>
    <row r="1040" spans="1:7" x14ac:dyDescent="0.3">
      <c r="A1040" s="25">
        <v>45351</v>
      </c>
      <c r="B1040" t="s">
        <v>1135</v>
      </c>
      <c r="C1040" t="s">
        <v>1162</v>
      </c>
      <c r="D1040" s="35">
        <v>1103420</v>
      </c>
      <c r="E1040" t="e">
        <f t="shared" si="37"/>
        <v>#VALUE!</v>
      </c>
      <c r="F1040" s="27">
        <f>SUMIFS(Sheet1!H:H,Sheet1!B:B,C1040)</f>
        <v>0</v>
      </c>
      <c r="G1040" s="35">
        <f t="shared" si="38"/>
        <v>1103420</v>
      </c>
    </row>
    <row r="1041" spans="1:7" x14ac:dyDescent="0.3">
      <c r="A1041" s="25">
        <v>45351</v>
      </c>
      <c r="B1041" t="s">
        <v>1135</v>
      </c>
      <c r="C1041" t="s">
        <v>1146</v>
      </c>
      <c r="D1041" s="35">
        <v>211554</v>
      </c>
      <c r="E1041" t="e">
        <f t="shared" si="37"/>
        <v>#VALUE!</v>
      </c>
      <c r="F1041" s="27">
        <f>SUMIFS(Sheet1!H:H,Sheet1!B:B,C1041)</f>
        <v>0</v>
      </c>
      <c r="G1041" s="35">
        <f t="shared" si="38"/>
        <v>211554</v>
      </c>
    </row>
    <row r="1042" spans="1:7" x14ac:dyDescent="0.3">
      <c r="A1042" s="25">
        <v>45442</v>
      </c>
      <c r="B1042" t="s">
        <v>1201</v>
      </c>
      <c r="C1042" t="s">
        <v>1248</v>
      </c>
      <c r="D1042" s="35">
        <v>-243886</v>
      </c>
      <c r="E1042">
        <f t="shared" si="37"/>
        <v>220</v>
      </c>
      <c r="F1042" s="27">
        <f>SUMIFS(Sheet1!H:H,Sheet1!B:B,C1042)</f>
        <v>243886</v>
      </c>
      <c r="G1042" s="35">
        <f t="shared" si="38"/>
        <v>0</v>
      </c>
    </row>
    <row r="1043" spans="1:7" x14ac:dyDescent="0.3">
      <c r="A1043" s="25">
        <v>45442</v>
      </c>
      <c r="B1043" t="s">
        <v>1201</v>
      </c>
      <c r="C1043" t="s">
        <v>1322</v>
      </c>
      <c r="D1043" s="35">
        <v>-1427501</v>
      </c>
      <c r="E1043">
        <f t="shared" si="37"/>
        <v>7071</v>
      </c>
      <c r="F1043" s="27">
        <f>SUMIFS(Sheet1!H:H,Sheet1!B:B,C1043)</f>
        <v>1427501</v>
      </c>
      <c r="G1043" s="35">
        <f t="shared" si="38"/>
        <v>0</v>
      </c>
    </row>
    <row r="1044" spans="1:7" x14ac:dyDescent="0.3">
      <c r="A1044" s="25">
        <v>45442</v>
      </c>
      <c r="B1044" t="s">
        <v>1201</v>
      </c>
      <c r="C1044" t="s">
        <v>1320</v>
      </c>
      <c r="D1044" s="35">
        <v>-470409</v>
      </c>
      <c r="E1044">
        <f t="shared" si="37"/>
        <v>7077</v>
      </c>
      <c r="F1044" s="27">
        <f>SUMIFS(Sheet1!H:H,Sheet1!B:B,C1044)</f>
        <v>470409</v>
      </c>
      <c r="G1044" s="35">
        <f t="shared" si="38"/>
        <v>0</v>
      </c>
    </row>
    <row r="1045" spans="1:7" x14ac:dyDescent="0.3">
      <c r="A1045" s="25">
        <v>45442</v>
      </c>
      <c r="B1045" t="s">
        <v>1201</v>
      </c>
      <c r="C1045" t="s">
        <v>1318</v>
      </c>
      <c r="D1045" s="35">
        <v>-4286155</v>
      </c>
      <c r="E1045">
        <f t="shared" si="37"/>
        <v>7236</v>
      </c>
      <c r="F1045" s="27">
        <f>SUMIFS(Sheet1!H:H,Sheet1!B:B,C1045)</f>
        <v>4286155</v>
      </c>
      <c r="G1045" s="35">
        <f t="shared" si="38"/>
        <v>0</v>
      </c>
    </row>
    <row r="1046" spans="1:7" x14ac:dyDescent="0.3">
      <c r="A1046" s="25">
        <v>45442</v>
      </c>
      <c r="B1046" t="s">
        <v>1201</v>
      </c>
      <c r="C1046" t="s">
        <v>1316</v>
      </c>
      <c r="D1046" s="35">
        <v>-1299387</v>
      </c>
      <c r="E1046">
        <f t="shared" si="37"/>
        <v>7300</v>
      </c>
      <c r="F1046" s="27">
        <f>SUMIFS(Sheet1!H:H,Sheet1!B:B,C1046)</f>
        <v>1299387</v>
      </c>
      <c r="G1046" s="35">
        <f t="shared" si="38"/>
        <v>0</v>
      </c>
    </row>
    <row r="1047" spans="1:7" x14ac:dyDescent="0.3">
      <c r="A1047" s="25">
        <v>45442</v>
      </c>
      <c r="B1047" t="s">
        <v>1201</v>
      </c>
      <c r="C1047" t="s">
        <v>1314</v>
      </c>
      <c r="D1047" s="35">
        <v>-2281651</v>
      </c>
      <c r="E1047">
        <f t="shared" si="37"/>
        <v>7421</v>
      </c>
      <c r="F1047" s="27">
        <f>SUMIFS(Sheet1!H:H,Sheet1!B:B,C1047)</f>
        <v>2281651</v>
      </c>
      <c r="G1047" s="35">
        <f t="shared" si="38"/>
        <v>0</v>
      </c>
    </row>
    <row r="1048" spans="1:7" x14ac:dyDescent="0.3">
      <c r="A1048" s="25">
        <v>45442</v>
      </c>
      <c r="B1048" t="s">
        <v>1201</v>
      </c>
      <c r="C1048" t="s">
        <v>1304</v>
      </c>
      <c r="D1048" s="35">
        <v>-2514862</v>
      </c>
      <c r="E1048">
        <f t="shared" si="37"/>
        <v>8208</v>
      </c>
      <c r="F1048" s="27">
        <f>SUMIFS(Sheet1!H:H,Sheet1!B:B,C1048)</f>
        <v>2514862</v>
      </c>
      <c r="G1048" s="35">
        <f t="shared" si="38"/>
        <v>0</v>
      </c>
    </row>
    <row r="1049" spans="1:7" x14ac:dyDescent="0.3">
      <c r="A1049" s="25">
        <v>45442</v>
      </c>
      <c r="B1049" t="s">
        <v>1201</v>
      </c>
      <c r="C1049" t="s">
        <v>1310</v>
      </c>
      <c r="D1049" s="35">
        <v>-1409281</v>
      </c>
      <c r="E1049">
        <f t="shared" si="37"/>
        <v>8240</v>
      </c>
      <c r="F1049" s="27">
        <f>SUMIFS(Sheet1!H:H,Sheet1!B:B,C1049)</f>
        <v>1409281</v>
      </c>
      <c r="G1049" s="35">
        <f t="shared" si="38"/>
        <v>0</v>
      </c>
    </row>
    <row r="1050" spans="1:7" x14ac:dyDescent="0.3">
      <c r="A1050" s="25">
        <v>45442</v>
      </c>
      <c r="B1050" t="s">
        <v>1201</v>
      </c>
      <c r="C1050" t="s">
        <v>1306</v>
      </c>
      <c r="D1050" s="35">
        <v>-539741</v>
      </c>
      <c r="E1050">
        <f t="shared" si="37"/>
        <v>8246</v>
      </c>
      <c r="F1050" s="27">
        <f>SUMIFS(Sheet1!H:H,Sheet1!B:B,C1050)</f>
        <v>539741</v>
      </c>
      <c r="G1050" s="35">
        <f t="shared" si="38"/>
        <v>0</v>
      </c>
    </row>
    <row r="1051" spans="1:7" x14ac:dyDescent="0.3">
      <c r="A1051" s="25">
        <v>45442</v>
      </c>
      <c r="B1051" t="s">
        <v>1201</v>
      </c>
      <c r="C1051" t="s">
        <v>1308</v>
      </c>
      <c r="D1051" s="35">
        <v>-1053821</v>
      </c>
      <c r="E1051">
        <f t="shared" si="37"/>
        <v>8251</v>
      </c>
      <c r="F1051" s="27">
        <f>SUMIFS(Sheet1!H:H,Sheet1!B:B,C1051)</f>
        <v>1053821</v>
      </c>
      <c r="G1051" s="35">
        <f t="shared" si="38"/>
        <v>0</v>
      </c>
    </row>
    <row r="1052" spans="1:7" x14ac:dyDescent="0.3">
      <c r="A1052" s="25">
        <v>45442</v>
      </c>
      <c r="B1052" t="s">
        <v>1201</v>
      </c>
      <c r="C1052" t="s">
        <v>1312</v>
      </c>
      <c r="D1052" s="35">
        <v>-567730</v>
      </c>
      <c r="E1052">
        <f t="shared" si="37"/>
        <v>8257</v>
      </c>
      <c r="F1052" s="27">
        <f>SUMIFS(Sheet1!H:H,Sheet1!B:B,C1052)</f>
        <v>567730</v>
      </c>
      <c r="G1052" s="35">
        <f t="shared" si="38"/>
        <v>0</v>
      </c>
    </row>
    <row r="1053" spans="1:7" x14ac:dyDescent="0.3">
      <c r="A1053" s="25">
        <v>45442</v>
      </c>
      <c r="B1053" t="s">
        <v>1201</v>
      </c>
      <c r="C1053" t="s">
        <v>1302</v>
      </c>
      <c r="D1053" s="35">
        <v>-972181</v>
      </c>
      <c r="E1053">
        <f t="shared" si="37"/>
        <v>8286</v>
      </c>
      <c r="F1053" s="27">
        <f>SUMIFS(Sheet1!H:H,Sheet1!B:B,C1053)</f>
        <v>972181</v>
      </c>
      <c r="G1053" s="35">
        <f t="shared" si="38"/>
        <v>0</v>
      </c>
    </row>
    <row r="1054" spans="1:7" x14ac:dyDescent="0.3">
      <c r="A1054" s="25">
        <v>45442</v>
      </c>
      <c r="B1054" t="s">
        <v>1201</v>
      </c>
      <c r="C1054" t="s">
        <v>1290</v>
      </c>
      <c r="D1054" s="35">
        <v>-1065324</v>
      </c>
      <c r="E1054">
        <f t="shared" si="37"/>
        <v>11492</v>
      </c>
      <c r="F1054" s="27">
        <f>SUMIFS(Sheet1!H:H,Sheet1!B:B,C1054)</f>
        <v>1065324</v>
      </c>
      <c r="G1054" s="35">
        <f t="shared" si="38"/>
        <v>0</v>
      </c>
    </row>
    <row r="1055" spans="1:7" x14ac:dyDescent="0.3">
      <c r="A1055" s="25">
        <v>45442</v>
      </c>
      <c r="B1055" t="s">
        <v>1201</v>
      </c>
      <c r="C1055" t="s">
        <v>1288</v>
      </c>
      <c r="D1055" s="35">
        <v>-1112901</v>
      </c>
      <c r="E1055">
        <f t="shared" si="37"/>
        <v>12676</v>
      </c>
      <c r="F1055" s="27">
        <f>SUMIFS(Sheet1!H:H,Sheet1!B:B,C1055)</f>
        <v>1112901</v>
      </c>
      <c r="G1055" s="35">
        <f t="shared" si="38"/>
        <v>0</v>
      </c>
    </row>
    <row r="1056" spans="1:7" x14ac:dyDescent="0.3">
      <c r="A1056" s="25">
        <v>45442</v>
      </c>
      <c r="B1056" t="s">
        <v>1201</v>
      </c>
      <c r="C1056" t="s">
        <v>1278</v>
      </c>
      <c r="D1056" s="35">
        <v>-1194800</v>
      </c>
      <c r="E1056">
        <f t="shared" si="37"/>
        <v>12790</v>
      </c>
      <c r="F1056" s="27">
        <f>SUMIFS(Sheet1!H:H,Sheet1!B:B,C1056)</f>
        <v>1194800</v>
      </c>
      <c r="G1056" s="35">
        <f t="shared" si="38"/>
        <v>0</v>
      </c>
    </row>
    <row r="1057" spans="1:7" x14ac:dyDescent="0.3">
      <c r="A1057" s="25">
        <v>45442</v>
      </c>
      <c r="B1057" t="s">
        <v>1201</v>
      </c>
      <c r="C1057" t="s">
        <v>1276</v>
      </c>
      <c r="D1057" s="35">
        <v>-2016884</v>
      </c>
      <c r="E1057">
        <f t="shared" si="37"/>
        <v>12792</v>
      </c>
      <c r="F1057" s="27">
        <f>SUMIFS(Sheet1!H:H,Sheet1!B:B,C1057)</f>
        <v>2016884</v>
      </c>
      <c r="G1057" s="35">
        <f t="shared" si="38"/>
        <v>0</v>
      </c>
    </row>
    <row r="1058" spans="1:7" x14ac:dyDescent="0.3">
      <c r="A1058" s="25">
        <v>45442</v>
      </c>
      <c r="B1058" t="s">
        <v>1201</v>
      </c>
      <c r="C1058" t="s">
        <v>1282</v>
      </c>
      <c r="D1058" s="35">
        <v>-2568580</v>
      </c>
      <c r="E1058">
        <f t="shared" si="37"/>
        <v>12793</v>
      </c>
      <c r="F1058" s="27">
        <f>SUMIFS(Sheet1!H:H,Sheet1!B:B,C1058)</f>
        <v>2568580</v>
      </c>
      <c r="G1058" s="35">
        <f t="shared" si="38"/>
        <v>0</v>
      </c>
    </row>
    <row r="1059" spans="1:7" x14ac:dyDescent="0.3">
      <c r="A1059" s="25">
        <v>45442</v>
      </c>
      <c r="B1059" t="s">
        <v>1201</v>
      </c>
      <c r="C1059" t="s">
        <v>1284</v>
      </c>
      <c r="D1059" s="35">
        <v>-1214999</v>
      </c>
      <c r="E1059">
        <f t="shared" si="37"/>
        <v>12794</v>
      </c>
      <c r="F1059" s="27">
        <f>SUMIFS(Sheet1!H:H,Sheet1!B:B,C1059)</f>
        <v>1214999</v>
      </c>
      <c r="G1059" s="35">
        <f t="shared" si="38"/>
        <v>0</v>
      </c>
    </row>
    <row r="1060" spans="1:7" x14ac:dyDescent="0.3">
      <c r="A1060" s="25">
        <v>45442</v>
      </c>
      <c r="B1060" t="s">
        <v>1201</v>
      </c>
      <c r="C1060" t="s">
        <v>1274</v>
      </c>
      <c r="D1060" s="35">
        <v>-627070</v>
      </c>
      <c r="E1060">
        <f t="shared" si="37"/>
        <v>13118</v>
      </c>
      <c r="F1060" s="27">
        <f>SUMIFS(Sheet1!H:H,Sheet1!B:B,C1060)</f>
        <v>627070</v>
      </c>
      <c r="G1060" s="35">
        <f t="shared" si="38"/>
        <v>0</v>
      </c>
    </row>
    <row r="1061" spans="1:7" x14ac:dyDescent="0.3">
      <c r="A1061" s="25">
        <v>45442</v>
      </c>
      <c r="B1061" t="s">
        <v>1201</v>
      </c>
      <c r="C1061" t="s">
        <v>1272</v>
      </c>
      <c r="D1061" s="35">
        <v>-1037984</v>
      </c>
      <c r="E1061">
        <f t="shared" si="37"/>
        <v>13360</v>
      </c>
      <c r="F1061" s="27">
        <f>SUMIFS(Sheet1!H:H,Sheet1!B:B,C1061)</f>
        <v>1037984</v>
      </c>
      <c r="G1061" s="35">
        <f t="shared" si="38"/>
        <v>0</v>
      </c>
    </row>
    <row r="1062" spans="1:7" x14ac:dyDescent="0.3">
      <c r="A1062" s="25">
        <v>45442</v>
      </c>
      <c r="B1062" t="s">
        <v>1201</v>
      </c>
      <c r="C1062" t="s">
        <v>1270</v>
      </c>
      <c r="D1062" s="35">
        <v>-1626592</v>
      </c>
      <c r="E1062">
        <f t="shared" si="37"/>
        <v>13574</v>
      </c>
      <c r="F1062" s="27">
        <f>SUMIFS(Sheet1!H:H,Sheet1!B:B,C1062)</f>
        <v>1626592</v>
      </c>
      <c r="G1062" s="35">
        <f t="shared" si="38"/>
        <v>0</v>
      </c>
    </row>
    <row r="1063" spans="1:7" x14ac:dyDescent="0.3">
      <c r="A1063" s="25">
        <v>45442</v>
      </c>
      <c r="B1063" t="s">
        <v>1201</v>
      </c>
      <c r="C1063" t="s">
        <v>1264</v>
      </c>
      <c r="D1063" s="35">
        <v>-575729</v>
      </c>
      <c r="E1063">
        <f t="shared" si="37"/>
        <v>13703</v>
      </c>
      <c r="F1063" s="27">
        <f>SUMIFS(Sheet1!H:H,Sheet1!B:B,C1063)</f>
        <v>575729</v>
      </c>
      <c r="G1063" s="35">
        <f t="shared" si="38"/>
        <v>0</v>
      </c>
    </row>
    <row r="1064" spans="1:7" x14ac:dyDescent="0.3">
      <c r="A1064" s="25">
        <v>45442</v>
      </c>
      <c r="B1064" t="s">
        <v>1201</v>
      </c>
      <c r="C1064" t="s">
        <v>1262</v>
      </c>
      <c r="D1064" s="35">
        <v>-1856164</v>
      </c>
      <c r="E1064">
        <f t="shared" si="37"/>
        <v>13760</v>
      </c>
      <c r="F1064" s="27">
        <f>SUMIFS(Sheet1!H:H,Sheet1!B:B,C1064)</f>
        <v>1856164</v>
      </c>
      <c r="G1064" s="35">
        <f t="shared" si="38"/>
        <v>0</v>
      </c>
    </row>
    <row r="1065" spans="1:7" x14ac:dyDescent="0.3">
      <c r="A1065" s="25">
        <v>45442</v>
      </c>
      <c r="B1065" t="s">
        <v>1201</v>
      </c>
      <c r="C1065" t="s">
        <v>1256</v>
      </c>
      <c r="D1065" s="35">
        <v>-358646</v>
      </c>
      <c r="E1065">
        <f t="shared" si="37"/>
        <v>14668</v>
      </c>
      <c r="F1065" s="27">
        <f>SUMIFS(Sheet1!H:H,Sheet1!B:B,C1065)</f>
        <v>358646</v>
      </c>
      <c r="G1065" s="35">
        <f t="shared" si="38"/>
        <v>0</v>
      </c>
    </row>
    <row r="1066" spans="1:7" x14ac:dyDescent="0.3">
      <c r="A1066" s="25">
        <v>45442</v>
      </c>
      <c r="B1066" t="s">
        <v>1201</v>
      </c>
      <c r="C1066" t="s">
        <v>1252</v>
      </c>
      <c r="D1066" s="35">
        <v>-1584887</v>
      </c>
      <c r="E1066">
        <f t="shared" si="37"/>
        <v>14700</v>
      </c>
      <c r="F1066" s="27">
        <f>SUMIFS(Sheet1!H:H,Sheet1!B:B,C1066)</f>
        <v>1584887</v>
      </c>
      <c r="G1066" s="35">
        <f t="shared" si="38"/>
        <v>0</v>
      </c>
    </row>
    <row r="1067" spans="1:7" x14ac:dyDescent="0.3">
      <c r="A1067" s="25">
        <v>45442</v>
      </c>
      <c r="B1067" t="s">
        <v>1201</v>
      </c>
      <c r="C1067" t="s">
        <v>1244</v>
      </c>
      <c r="D1067" s="35">
        <v>-689692</v>
      </c>
      <c r="E1067">
        <f t="shared" si="37"/>
        <v>14803</v>
      </c>
      <c r="F1067" s="27">
        <f>SUMIFS(Sheet1!H:H,Sheet1!B:B,C1067)</f>
        <v>689692</v>
      </c>
      <c r="G1067" s="35">
        <f t="shared" si="38"/>
        <v>0</v>
      </c>
    </row>
    <row r="1068" spans="1:7" x14ac:dyDescent="0.3">
      <c r="A1068" s="25">
        <v>45442</v>
      </c>
      <c r="B1068" t="s">
        <v>1201</v>
      </c>
      <c r="C1068" t="s">
        <v>1240</v>
      </c>
      <c r="D1068" s="35">
        <v>-1970148</v>
      </c>
      <c r="E1068">
        <f t="shared" si="37"/>
        <v>14872</v>
      </c>
      <c r="F1068" s="27">
        <f>SUMIFS(Sheet1!H:H,Sheet1!B:B,C1068)</f>
        <v>1970148</v>
      </c>
      <c r="G1068" s="35">
        <f t="shared" si="38"/>
        <v>0</v>
      </c>
    </row>
    <row r="1069" spans="1:7" x14ac:dyDescent="0.3">
      <c r="A1069" s="25">
        <v>45442</v>
      </c>
      <c r="B1069" t="s">
        <v>1201</v>
      </c>
      <c r="C1069" t="s">
        <v>1238</v>
      </c>
      <c r="D1069" s="35">
        <v>-899573</v>
      </c>
      <c r="E1069">
        <f t="shared" si="37"/>
        <v>15004</v>
      </c>
      <c r="F1069" s="27">
        <f>SUMIFS(Sheet1!H:H,Sheet1!B:B,C1069)</f>
        <v>899573</v>
      </c>
      <c r="G1069" s="35">
        <f t="shared" si="38"/>
        <v>0</v>
      </c>
    </row>
    <row r="1070" spans="1:7" x14ac:dyDescent="0.3">
      <c r="A1070" s="25">
        <v>45442</v>
      </c>
      <c r="B1070" t="s">
        <v>1201</v>
      </c>
      <c r="C1070" t="s">
        <v>1236</v>
      </c>
      <c r="D1070" s="35">
        <v>-479847</v>
      </c>
      <c r="E1070">
        <f t="shared" si="37"/>
        <v>15045</v>
      </c>
      <c r="F1070" s="27">
        <f>SUMIFS(Sheet1!H:H,Sheet1!B:B,C1070)</f>
        <v>479847</v>
      </c>
      <c r="G1070" s="35">
        <f t="shared" si="38"/>
        <v>0</v>
      </c>
    </row>
    <row r="1071" spans="1:7" x14ac:dyDescent="0.3">
      <c r="A1071" s="25">
        <v>45442</v>
      </c>
      <c r="B1071" t="s">
        <v>1201</v>
      </c>
      <c r="C1071" t="s">
        <v>1234</v>
      </c>
      <c r="D1071" s="35">
        <v>-214125</v>
      </c>
      <c r="E1071">
        <f t="shared" si="37"/>
        <v>15297</v>
      </c>
      <c r="F1071" s="27">
        <f>SUMIFS(Sheet1!H:H,Sheet1!B:B,C1071)</f>
        <v>214125</v>
      </c>
      <c r="G1071" s="35">
        <f t="shared" si="38"/>
        <v>0</v>
      </c>
    </row>
    <row r="1072" spans="1:7" x14ac:dyDescent="0.3">
      <c r="A1072" s="25">
        <v>45442</v>
      </c>
      <c r="B1072" t="s">
        <v>1201</v>
      </c>
      <c r="C1072" t="s">
        <v>1232</v>
      </c>
      <c r="D1072" s="35">
        <v>-718479</v>
      </c>
      <c r="E1072">
        <f t="shared" si="37"/>
        <v>15923</v>
      </c>
      <c r="F1072" s="27">
        <f>SUMIFS(Sheet1!H:H,Sheet1!B:B,C1072)</f>
        <v>718479</v>
      </c>
      <c r="G1072" s="35">
        <f t="shared" si="38"/>
        <v>0</v>
      </c>
    </row>
    <row r="1073" spans="1:7" x14ac:dyDescent="0.3">
      <c r="A1073" s="25">
        <v>45442</v>
      </c>
      <c r="B1073" t="s">
        <v>1201</v>
      </c>
      <c r="C1073" t="s">
        <v>1228</v>
      </c>
      <c r="D1073" s="35">
        <v>-1075939</v>
      </c>
      <c r="E1073">
        <f t="shared" si="37"/>
        <v>16215</v>
      </c>
      <c r="F1073" s="27">
        <f>SUMIFS(Sheet1!H:H,Sheet1!B:B,C1073)</f>
        <v>1075939</v>
      </c>
      <c r="G1073" s="35">
        <f t="shared" si="38"/>
        <v>0</v>
      </c>
    </row>
    <row r="1074" spans="1:7" x14ac:dyDescent="0.3">
      <c r="A1074" s="25">
        <v>45442</v>
      </c>
      <c r="B1074" t="s">
        <v>1201</v>
      </c>
      <c r="C1074" t="s">
        <v>1226</v>
      </c>
      <c r="D1074" s="35">
        <v>-2370244</v>
      </c>
      <c r="E1074">
        <f t="shared" si="37"/>
        <v>16218</v>
      </c>
      <c r="F1074" s="27">
        <f>SUMIFS(Sheet1!H:H,Sheet1!B:B,C1074)</f>
        <v>2370244</v>
      </c>
      <c r="G1074" s="35">
        <f t="shared" si="38"/>
        <v>0</v>
      </c>
    </row>
    <row r="1075" spans="1:7" x14ac:dyDescent="0.3">
      <c r="A1075" s="25">
        <v>45442</v>
      </c>
      <c r="B1075" t="s">
        <v>1201</v>
      </c>
      <c r="C1075" t="s">
        <v>1222</v>
      </c>
      <c r="D1075" s="35">
        <v>-1410696</v>
      </c>
      <c r="E1075">
        <f t="shared" si="37"/>
        <v>17103</v>
      </c>
      <c r="F1075" s="27">
        <f>SUMIFS(Sheet1!H:H,Sheet1!B:B,C1075)</f>
        <v>1410696</v>
      </c>
      <c r="G1075" s="35">
        <f t="shared" si="38"/>
        <v>0</v>
      </c>
    </row>
    <row r="1076" spans="1:7" x14ac:dyDescent="0.3">
      <c r="A1076" s="25">
        <v>45442</v>
      </c>
      <c r="B1076" t="s">
        <v>1201</v>
      </c>
      <c r="C1076" t="s">
        <v>1220</v>
      </c>
      <c r="D1076" s="35">
        <v>-1671964</v>
      </c>
      <c r="E1076">
        <f t="shared" si="37"/>
        <v>17219</v>
      </c>
      <c r="F1076" s="27">
        <f>SUMIFS(Sheet1!H:H,Sheet1!B:B,C1076)</f>
        <v>1671964</v>
      </c>
      <c r="G1076" s="35">
        <f t="shared" si="38"/>
        <v>0</v>
      </c>
    </row>
    <row r="1077" spans="1:7" x14ac:dyDescent="0.3">
      <c r="A1077" s="25">
        <v>45442</v>
      </c>
      <c r="B1077" t="s">
        <v>1201</v>
      </c>
      <c r="C1077" t="s">
        <v>1212</v>
      </c>
      <c r="D1077" s="35">
        <v>-1523686</v>
      </c>
      <c r="E1077">
        <f t="shared" si="37"/>
        <v>17260</v>
      </c>
      <c r="F1077" s="27">
        <f>SUMIFS(Sheet1!H:H,Sheet1!B:B,C1077)</f>
        <v>1523686</v>
      </c>
      <c r="G1077" s="35">
        <f t="shared" si="38"/>
        <v>0</v>
      </c>
    </row>
    <row r="1078" spans="1:7" x14ac:dyDescent="0.3">
      <c r="A1078" s="25">
        <v>45442</v>
      </c>
      <c r="B1078" t="s">
        <v>1201</v>
      </c>
      <c r="C1078" t="s">
        <v>1216</v>
      </c>
      <c r="D1078" s="35">
        <v>-839390</v>
      </c>
      <c r="E1078">
        <f t="shared" si="37"/>
        <v>17264</v>
      </c>
      <c r="F1078" s="27">
        <f>SUMIFS(Sheet1!H:H,Sheet1!B:B,C1078)</f>
        <v>839390</v>
      </c>
      <c r="G1078" s="35">
        <f t="shared" si="38"/>
        <v>0</v>
      </c>
    </row>
    <row r="1079" spans="1:7" x14ac:dyDescent="0.3">
      <c r="A1079" s="25">
        <v>45442</v>
      </c>
      <c r="B1079" t="s">
        <v>1201</v>
      </c>
      <c r="C1079" t="s">
        <v>1210</v>
      </c>
      <c r="D1079" s="35">
        <v>-1605852</v>
      </c>
      <c r="E1079">
        <f t="shared" si="37"/>
        <v>17281</v>
      </c>
      <c r="F1079" s="27">
        <f>SUMIFS(Sheet1!H:H,Sheet1!B:B,C1079)</f>
        <v>1605852</v>
      </c>
      <c r="G1079" s="35">
        <f t="shared" si="38"/>
        <v>0</v>
      </c>
    </row>
    <row r="1080" spans="1:7" x14ac:dyDescent="0.3">
      <c r="A1080" s="25">
        <v>45442</v>
      </c>
      <c r="B1080" t="s">
        <v>1201</v>
      </c>
      <c r="C1080" t="s">
        <v>1204</v>
      </c>
      <c r="D1080" s="35">
        <v>-574582</v>
      </c>
      <c r="E1080">
        <f t="shared" si="37"/>
        <v>17429</v>
      </c>
      <c r="F1080" s="27">
        <f>SUMIFS(Sheet1!H:H,Sheet1!B:B,C1080)</f>
        <v>574582</v>
      </c>
      <c r="G1080" s="35">
        <f t="shared" si="38"/>
        <v>0</v>
      </c>
    </row>
    <row r="1081" spans="1:7" x14ac:dyDescent="0.3">
      <c r="A1081" s="25">
        <v>45442</v>
      </c>
      <c r="B1081" t="s">
        <v>1201</v>
      </c>
      <c r="C1081" t="s">
        <v>1199</v>
      </c>
      <c r="D1081" s="35">
        <v>-1610366</v>
      </c>
      <c r="E1081">
        <f t="shared" si="37"/>
        <v>19576</v>
      </c>
      <c r="F1081" s="27">
        <f>SUMIFS(Sheet1!H:H,Sheet1!B:B,C1081)</f>
        <v>0</v>
      </c>
      <c r="G1081" s="35">
        <f t="shared" si="38"/>
        <v>-1610366</v>
      </c>
    </row>
    <row r="1082" spans="1:7" x14ac:dyDescent="0.3">
      <c r="A1082" s="25">
        <v>45442</v>
      </c>
      <c r="B1082" t="s">
        <v>1201</v>
      </c>
      <c r="C1082" t="s">
        <v>1294</v>
      </c>
      <c r="D1082" s="35">
        <v>1237596</v>
      </c>
      <c r="E1082" t="e">
        <f t="shared" si="37"/>
        <v>#VALUE!</v>
      </c>
      <c r="F1082" s="27">
        <f>SUMIFS(Sheet1!H:H,Sheet1!B:B,C1082)</f>
        <v>0</v>
      </c>
      <c r="G1082" s="35">
        <f t="shared" si="38"/>
        <v>1237596</v>
      </c>
    </row>
    <row r="1083" spans="1:7" x14ac:dyDescent="0.3">
      <c r="A1083" s="25">
        <v>45442</v>
      </c>
      <c r="B1083" t="s">
        <v>1201</v>
      </c>
      <c r="C1083" t="s">
        <v>1300</v>
      </c>
      <c r="D1083" s="35">
        <v>3274598</v>
      </c>
      <c r="E1083" t="e">
        <f t="shared" si="37"/>
        <v>#VALUE!</v>
      </c>
      <c r="F1083" s="27">
        <f>SUMIFS(Sheet1!H:H,Sheet1!B:B,C1083)</f>
        <v>0</v>
      </c>
      <c r="G1083" s="35">
        <f t="shared" si="38"/>
        <v>3274598</v>
      </c>
    </row>
    <row r="1084" spans="1:7" x14ac:dyDescent="0.3">
      <c r="A1084" s="25">
        <v>45442</v>
      </c>
      <c r="B1084" t="s">
        <v>1201</v>
      </c>
      <c r="C1084" t="s">
        <v>1298</v>
      </c>
      <c r="D1084" s="35">
        <v>499744</v>
      </c>
      <c r="E1084" t="e">
        <f t="shared" si="37"/>
        <v>#VALUE!</v>
      </c>
      <c r="F1084" s="27">
        <f>SUMIFS(Sheet1!H:H,Sheet1!B:B,C1084)</f>
        <v>0</v>
      </c>
      <c r="G1084" s="35">
        <f t="shared" si="38"/>
        <v>499744</v>
      </c>
    </row>
    <row r="1085" spans="1:7" x14ac:dyDescent="0.3">
      <c r="A1085" s="25">
        <v>45442</v>
      </c>
      <c r="B1085" t="s">
        <v>1201</v>
      </c>
      <c r="C1085" t="s">
        <v>1296</v>
      </c>
      <c r="D1085" s="35">
        <v>507280</v>
      </c>
      <c r="E1085" t="e">
        <f t="shared" si="37"/>
        <v>#VALUE!</v>
      </c>
      <c r="F1085" s="27">
        <f>SUMIFS(Sheet1!H:H,Sheet1!B:B,C1085)</f>
        <v>0</v>
      </c>
      <c r="G1085" s="35">
        <f t="shared" si="38"/>
        <v>507280</v>
      </c>
    </row>
    <row r="1086" spans="1:7" x14ac:dyDescent="0.3">
      <c r="A1086" s="25">
        <v>45442</v>
      </c>
      <c r="B1086" t="s">
        <v>1201</v>
      </c>
      <c r="C1086" t="s">
        <v>1292</v>
      </c>
      <c r="D1086" s="35">
        <v>1074683</v>
      </c>
      <c r="E1086" t="e">
        <f t="shared" si="37"/>
        <v>#VALUE!</v>
      </c>
      <c r="F1086" s="27">
        <f>SUMIFS(Sheet1!H:H,Sheet1!B:B,C1086)</f>
        <v>0</v>
      </c>
      <c r="G1086" s="35">
        <f t="shared" si="38"/>
        <v>1074683</v>
      </c>
    </row>
    <row r="1087" spans="1:7" x14ac:dyDescent="0.3">
      <c r="A1087" s="25">
        <v>45442</v>
      </c>
      <c r="B1087" t="s">
        <v>1201</v>
      </c>
      <c r="C1087" t="s">
        <v>1280</v>
      </c>
      <c r="D1087" s="35">
        <v>1043891</v>
      </c>
      <c r="E1087" t="e">
        <f t="shared" si="37"/>
        <v>#VALUE!</v>
      </c>
      <c r="F1087" s="27">
        <f>SUMIFS(Sheet1!H:H,Sheet1!B:B,C1087)</f>
        <v>0</v>
      </c>
      <c r="G1087" s="35">
        <f t="shared" si="38"/>
        <v>1043891</v>
      </c>
    </row>
    <row r="1088" spans="1:7" x14ac:dyDescent="0.3">
      <c r="A1088" s="25">
        <v>45442</v>
      </c>
      <c r="B1088" t="s">
        <v>1201</v>
      </c>
      <c r="C1088" t="s">
        <v>1286</v>
      </c>
      <c r="D1088" s="35">
        <v>242227</v>
      </c>
      <c r="E1088" t="e">
        <f t="shared" si="37"/>
        <v>#VALUE!</v>
      </c>
      <c r="F1088" s="27">
        <f>SUMIFS(Sheet1!H:H,Sheet1!B:B,C1088)</f>
        <v>0</v>
      </c>
      <c r="G1088" s="35">
        <f t="shared" si="38"/>
        <v>242227</v>
      </c>
    </row>
    <row r="1089" spans="1:7" x14ac:dyDescent="0.3">
      <c r="A1089" s="25">
        <v>45442</v>
      </c>
      <c r="B1089" t="s">
        <v>1201</v>
      </c>
      <c r="C1089" t="s">
        <v>1258</v>
      </c>
      <c r="D1089" s="35">
        <v>489847</v>
      </c>
      <c r="E1089" t="e">
        <f t="shared" ref="E1089:E1152" si="39">VALUE(C1089)</f>
        <v>#VALUE!</v>
      </c>
      <c r="F1089" s="27">
        <f>SUMIFS(Sheet1!H:H,Sheet1!B:B,C1089)</f>
        <v>0</v>
      </c>
      <c r="G1089" s="35">
        <f t="shared" ref="G1089:G1152" si="40">D1089+F1089</f>
        <v>489847</v>
      </c>
    </row>
    <row r="1090" spans="1:7" x14ac:dyDescent="0.3">
      <c r="A1090" s="25">
        <v>45442</v>
      </c>
      <c r="B1090" t="s">
        <v>1201</v>
      </c>
      <c r="C1090" t="s">
        <v>1266</v>
      </c>
      <c r="D1090" s="35">
        <v>469552</v>
      </c>
      <c r="E1090" t="e">
        <f t="shared" si="39"/>
        <v>#VALUE!</v>
      </c>
      <c r="F1090" s="27">
        <f>SUMIFS(Sheet1!H:H,Sheet1!B:B,C1090)</f>
        <v>0</v>
      </c>
      <c r="G1090" s="35">
        <f t="shared" si="40"/>
        <v>469552</v>
      </c>
    </row>
    <row r="1091" spans="1:7" x14ac:dyDescent="0.3">
      <c r="A1091" s="25">
        <v>45442</v>
      </c>
      <c r="B1091" t="s">
        <v>1201</v>
      </c>
      <c r="C1091" t="s">
        <v>1268</v>
      </c>
      <c r="D1091" s="35">
        <v>1582517</v>
      </c>
      <c r="E1091" t="e">
        <f t="shared" si="39"/>
        <v>#VALUE!</v>
      </c>
      <c r="F1091" s="27">
        <f>SUMIFS(Sheet1!H:H,Sheet1!B:B,C1091)</f>
        <v>0</v>
      </c>
      <c r="G1091" s="35">
        <f t="shared" si="40"/>
        <v>1582517</v>
      </c>
    </row>
    <row r="1092" spans="1:7" x14ac:dyDescent="0.3">
      <c r="A1092" s="25">
        <v>45442</v>
      </c>
      <c r="B1092" t="s">
        <v>1201</v>
      </c>
      <c r="C1092" t="s">
        <v>1254</v>
      </c>
      <c r="D1092" s="35">
        <v>1378189</v>
      </c>
      <c r="E1092" t="e">
        <f t="shared" si="39"/>
        <v>#VALUE!</v>
      </c>
      <c r="F1092" s="27">
        <f>SUMIFS(Sheet1!H:H,Sheet1!B:B,C1092)</f>
        <v>0</v>
      </c>
      <c r="G1092" s="35">
        <f t="shared" si="40"/>
        <v>1378189</v>
      </c>
    </row>
    <row r="1093" spans="1:7" x14ac:dyDescent="0.3">
      <c r="A1093" s="25">
        <v>45442</v>
      </c>
      <c r="B1093" t="s">
        <v>1201</v>
      </c>
      <c r="C1093" t="s">
        <v>1260</v>
      </c>
      <c r="D1093" s="35">
        <v>381769</v>
      </c>
      <c r="E1093" t="e">
        <f t="shared" si="39"/>
        <v>#VALUE!</v>
      </c>
      <c r="F1093" s="27">
        <f>SUMIFS(Sheet1!H:H,Sheet1!B:B,C1093)</f>
        <v>0</v>
      </c>
      <c r="G1093" s="35">
        <f t="shared" si="40"/>
        <v>381769</v>
      </c>
    </row>
    <row r="1094" spans="1:7" x14ac:dyDescent="0.3">
      <c r="A1094" s="25">
        <v>45442</v>
      </c>
      <c r="B1094" t="s">
        <v>1201</v>
      </c>
      <c r="C1094" t="s">
        <v>1250</v>
      </c>
      <c r="D1094" s="35">
        <v>857709</v>
      </c>
      <c r="E1094" t="e">
        <f t="shared" si="39"/>
        <v>#VALUE!</v>
      </c>
      <c r="F1094" s="27">
        <f>SUMIFS(Sheet1!H:H,Sheet1!B:B,C1094)</f>
        <v>0</v>
      </c>
      <c r="G1094" s="35">
        <f t="shared" si="40"/>
        <v>857709</v>
      </c>
    </row>
    <row r="1095" spans="1:7" x14ac:dyDescent="0.3">
      <c r="A1095" s="25">
        <v>45442</v>
      </c>
      <c r="B1095" t="s">
        <v>1201</v>
      </c>
      <c r="C1095" t="s">
        <v>1242</v>
      </c>
      <c r="D1095" s="35">
        <v>323844</v>
      </c>
      <c r="E1095" t="e">
        <f t="shared" si="39"/>
        <v>#VALUE!</v>
      </c>
      <c r="F1095" s="27">
        <f>SUMIFS(Sheet1!H:H,Sheet1!B:B,C1095)</f>
        <v>0</v>
      </c>
      <c r="G1095" s="35">
        <f t="shared" si="40"/>
        <v>323844</v>
      </c>
    </row>
    <row r="1096" spans="1:7" x14ac:dyDescent="0.3">
      <c r="A1096" s="25">
        <v>45442</v>
      </c>
      <c r="B1096" t="s">
        <v>1201</v>
      </c>
      <c r="C1096" t="s">
        <v>1246</v>
      </c>
      <c r="D1096" s="35">
        <v>1483529</v>
      </c>
      <c r="E1096" t="e">
        <f t="shared" si="39"/>
        <v>#VALUE!</v>
      </c>
      <c r="F1096" s="27">
        <f>SUMIFS(Sheet1!H:H,Sheet1!B:B,C1096)</f>
        <v>0</v>
      </c>
      <c r="G1096" s="35">
        <f t="shared" si="40"/>
        <v>1483529</v>
      </c>
    </row>
    <row r="1097" spans="1:7" x14ac:dyDescent="0.3">
      <c r="A1097" s="25">
        <v>45442</v>
      </c>
      <c r="B1097" t="s">
        <v>1201</v>
      </c>
      <c r="C1097" t="s">
        <v>1224</v>
      </c>
      <c r="D1097" s="35">
        <v>311795</v>
      </c>
      <c r="E1097" t="e">
        <f t="shared" si="39"/>
        <v>#VALUE!</v>
      </c>
      <c r="F1097" s="27">
        <f>SUMIFS(Sheet1!H:H,Sheet1!B:B,C1097)</f>
        <v>0</v>
      </c>
      <c r="G1097" s="35">
        <f t="shared" si="40"/>
        <v>311795</v>
      </c>
    </row>
    <row r="1098" spans="1:7" x14ac:dyDescent="0.3">
      <c r="A1098" s="25">
        <v>45442</v>
      </c>
      <c r="B1098" t="s">
        <v>1201</v>
      </c>
      <c r="C1098" t="s">
        <v>1230</v>
      </c>
      <c r="D1098" s="35">
        <v>473958</v>
      </c>
      <c r="E1098" t="e">
        <f t="shared" si="39"/>
        <v>#VALUE!</v>
      </c>
      <c r="F1098" s="27">
        <f>SUMIFS(Sheet1!H:H,Sheet1!B:B,C1098)</f>
        <v>0</v>
      </c>
      <c r="G1098" s="35">
        <f t="shared" si="40"/>
        <v>473958</v>
      </c>
    </row>
    <row r="1099" spans="1:7" x14ac:dyDescent="0.3">
      <c r="A1099" s="25">
        <v>45442</v>
      </c>
      <c r="B1099" t="s">
        <v>1201</v>
      </c>
      <c r="C1099" t="s">
        <v>1206</v>
      </c>
      <c r="D1099" s="35">
        <v>572368</v>
      </c>
      <c r="E1099" t="e">
        <f t="shared" si="39"/>
        <v>#VALUE!</v>
      </c>
      <c r="F1099" s="27">
        <f>SUMIFS(Sheet1!H:H,Sheet1!B:B,C1099)</f>
        <v>0</v>
      </c>
      <c r="G1099" s="35">
        <f t="shared" si="40"/>
        <v>572368</v>
      </c>
    </row>
    <row r="1100" spans="1:7" x14ac:dyDescent="0.3">
      <c r="A1100" s="25">
        <v>45442</v>
      </c>
      <c r="B1100" t="s">
        <v>1201</v>
      </c>
      <c r="C1100" t="s">
        <v>1202</v>
      </c>
      <c r="D1100" s="35">
        <v>330966</v>
      </c>
      <c r="E1100" t="e">
        <f t="shared" si="39"/>
        <v>#VALUE!</v>
      </c>
      <c r="F1100" s="27">
        <f>SUMIFS(Sheet1!H:H,Sheet1!B:B,C1100)</f>
        <v>0</v>
      </c>
      <c r="G1100" s="35">
        <f t="shared" si="40"/>
        <v>330966</v>
      </c>
    </row>
    <row r="1101" spans="1:7" x14ac:dyDescent="0.3">
      <c r="A1101" s="25">
        <v>45442</v>
      </c>
      <c r="B1101" t="s">
        <v>1201</v>
      </c>
      <c r="C1101" t="s">
        <v>1218</v>
      </c>
      <c r="D1101" s="35">
        <v>1827861</v>
      </c>
      <c r="E1101" t="e">
        <f t="shared" si="39"/>
        <v>#VALUE!</v>
      </c>
      <c r="F1101" s="27">
        <f>SUMIFS(Sheet1!H:H,Sheet1!B:B,C1101)</f>
        <v>0</v>
      </c>
      <c r="G1101" s="35">
        <f t="shared" si="40"/>
        <v>1827861</v>
      </c>
    </row>
    <row r="1102" spans="1:7" x14ac:dyDescent="0.3">
      <c r="A1102" s="25">
        <v>45442</v>
      </c>
      <c r="B1102" t="s">
        <v>1201</v>
      </c>
      <c r="C1102" t="s">
        <v>1208</v>
      </c>
      <c r="D1102" s="35">
        <v>99290</v>
      </c>
      <c r="E1102" t="e">
        <f t="shared" si="39"/>
        <v>#VALUE!</v>
      </c>
      <c r="F1102" s="27">
        <f>SUMIFS(Sheet1!H:H,Sheet1!B:B,C1102)</f>
        <v>0</v>
      </c>
      <c r="G1102" s="35">
        <f t="shared" si="40"/>
        <v>99290</v>
      </c>
    </row>
    <row r="1103" spans="1:7" x14ac:dyDescent="0.3">
      <c r="A1103" s="25">
        <v>45442</v>
      </c>
      <c r="B1103" t="s">
        <v>1201</v>
      </c>
      <c r="C1103" t="s">
        <v>1214</v>
      </c>
      <c r="D1103" s="35">
        <v>254513</v>
      </c>
      <c r="E1103" t="e">
        <f t="shared" si="39"/>
        <v>#VALUE!</v>
      </c>
      <c r="F1103" s="27">
        <f>SUMIFS(Sheet1!H:H,Sheet1!B:B,C1103)</f>
        <v>0</v>
      </c>
      <c r="G1103" s="35">
        <f t="shared" si="40"/>
        <v>254513</v>
      </c>
    </row>
    <row r="1104" spans="1:7" x14ac:dyDescent="0.3">
      <c r="A1104" s="25">
        <v>45442</v>
      </c>
      <c r="B1104" t="s">
        <v>1201</v>
      </c>
      <c r="C1104" t="s">
        <v>2907</v>
      </c>
      <c r="D1104" s="35">
        <v>22420474</v>
      </c>
      <c r="E1104" t="e">
        <f t="shared" si="39"/>
        <v>#VALUE!</v>
      </c>
      <c r="F1104" s="27">
        <f>SUMIFS(Sheet1!H:H,Sheet1!B:B,C1104)</f>
        <v>0</v>
      </c>
      <c r="G1104" s="35">
        <f t="shared" si="40"/>
        <v>22420474</v>
      </c>
    </row>
    <row r="1105" spans="1:7" x14ac:dyDescent="0.3">
      <c r="A1105" s="25">
        <v>45476</v>
      </c>
      <c r="B1105" t="s">
        <v>1327</v>
      </c>
      <c r="C1105" t="s">
        <v>1375</v>
      </c>
      <c r="D1105" s="35">
        <v>-856500</v>
      </c>
      <c r="E1105">
        <f t="shared" si="39"/>
        <v>20537</v>
      </c>
      <c r="F1105" s="27">
        <f>SUMIFS(Sheet1!H:H,Sheet1!B:B,C1105)</f>
        <v>856500</v>
      </c>
      <c r="G1105" s="35">
        <f t="shared" si="40"/>
        <v>0</v>
      </c>
    </row>
    <row r="1106" spans="1:7" x14ac:dyDescent="0.3">
      <c r="A1106" s="25">
        <v>45476</v>
      </c>
      <c r="B1106" t="s">
        <v>1327</v>
      </c>
      <c r="C1106" t="s">
        <v>1377</v>
      </c>
      <c r="D1106" s="35">
        <v>-896616</v>
      </c>
      <c r="E1106">
        <f t="shared" si="39"/>
        <v>20543</v>
      </c>
      <c r="F1106" s="27">
        <f>SUMIFS(Sheet1!H:H,Sheet1!B:B,C1106)</f>
        <v>896616</v>
      </c>
      <c r="G1106" s="35">
        <f t="shared" si="40"/>
        <v>0</v>
      </c>
    </row>
    <row r="1107" spans="1:7" x14ac:dyDescent="0.3">
      <c r="A1107" s="25">
        <v>45476</v>
      </c>
      <c r="B1107" t="s">
        <v>1327</v>
      </c>
      <c r="C1107" t="s">
        <v>1379</v>
      </c>
      <c r="D1107" s="35">
        <v>-1037595</v>
      </c>
      <c r="E1107">
        <f t="shared" si="39"/>
        <v>20585</v>
      </c>
      <c r="F1107" s="27">
        <f>SUMIFS(Sheet1!H:H,Sheet1!B:B,C1107)</f>
        <v>1037595</v>
      </c>
      <c r="G1107" s="35">
        <f t="shared" si="40"/>
        <v>0</v>
      </c>
    </row>
    <row r="1108" spans="1:7" x14ac:dyDescent="0.3">
      <c r="A1108" s="25">
        <v>45476</v>
      </c>
      <c r="B1108" t="s">
        <v>1327</v>
      </c>
      <c r="C1108" t="s">
        <v>1381</v>
      </c>
      <c r="D1108" s="35">
        <v>-1434586</v>
      </c>
      <c r="E1108">
        <f t="shared" si="39"/>
        <v>20586</v>
      </c>
      <c r="F1108" s="27">
        <f>SUMIFS(Sheet1!H:H,Sheet1!B:B,C1108)</f>
        <v>1434586</v>
      </c>
      <c r="G1108" s="35">
        <f t="shared" si="40"/>
        <v>0</v>
      </c>
    </row>
    <row r="1109" spans="1:7" x14ac:dyDescent="0.3">
      <c r="A1109" s="25">
        <v>45476</v>
      </c>
      <c r="B1109" t="s">
        <v>1327</v>
      </c>
      <c r="C1109" t="s">
        <v>1373</v>
      </c>
      <c r="D1109" s="35">
        <v>-896616</v>
      </c>
      <c r="E1109">
        <f t="shared" si="39"/>
        <v>21824</v>
      </c>
      <c r="F1109" s="27">
        <f>SUMIFS(Sheet1!H:H,Sheet1!B:B,C1109)</f>
        <v>896616</v>
      </c>
      <c r="G1109" s="35">
        <f t="shared" si="40"/>
        <v>0</v>
      </c>
    </row>
    <row r="1110" spans="1:7" x14ac:dyDescent="0.3">
      <c r="A1110" s="25">
        <v>45476</v>
      </c>
      <c r="B1110" t="s">
        <v>1327</v>
      </c>
      <c r="C1110" t="s">
        <v>1369</v>
      </c>
      <c r="D1110" s="35">
        <v>-896616</v>
      </c>
      <c r="E1110">
        <f t="shared" si="39"/>
        <v>22292</v>
      </c>
      <c r="F1110" s="27">
        <f>SUMIFS(Sheet1!H:H,Sheet1!B:B,C1110)</f>
        <v>896616</v>
      </c>
      <c r="G1110" s="35">
        <f t="shared" si="40"/>
        <v>0</v>
      </c>
    </row>
    <row r="1111" spans="1:7" x14ac:dyDescent="0.3">
      <c r="A1111" s="25">
        <v>45476</v>
      </c>
      <c r="B1111" t="s">
        <v>1327</v>
      </c>
      <c r="C1111" t="s">
        <v>1365</v>
      </c>
      <c r="D1111" s="35">
        <v>-680720</v>
      </c>
      <c r="E1111">
        <f t="shared" si="39"/>
        <v>23158</v>
      </c>
      <c r="F1111" s="27">
        <f>SUMIFS(Sheet1!H:H,Sheet1!B:B,C1111)</f>
        <v>680720</v>
      </c>
      <c r="G1111" s="35">
        <f t="shared" si="40"/>
        <v>0</v>
      </c>
    </row>
    <row r="1112" spans="1:7" x14ac:dyDescent="0.3">
      <c r="A1112" s="25">
        <v>45476</v>
      </c>
      <c r="B1112" t="s">
        <v>1327</v>
      </c>
      <c r="C1112" t="s">
        <v>1367</v>
      </c>
      <c r="D1112" s="35">
        <v>-215896</v>
      </c>
      <c r="E1112">
        <f t="shared" si="39"/>
        <v>23221</v>
      </c>
      <c r="F1112" s="27">
        <f>SUMIFS(Sheet1!H:H,Sheet1!B:B,C1112)</f>
        <v>215896</v>
      </c>
      <c r="G1112" s="35">
        <f t="shared" si="40"/>
        <v>0</v>
      </c>
    </row>
    <row r="1113" spans="1:7" x14ac:dyDescent="0.3">
      <c r="A1113" s="25">
        <v>45476</v>
      </c>
      <c r="B1113" t="s">
        <v>1327</v>
      </c>
      <c r="C1113" t="s">
        <v>1359</v>
      </c>
      <c r="D1113" s="35">
        <v>-1253491</v>
      </c>
      <c r="E1113">
        <f t="shared" si="39"/>
        <v>23404</v>
      </c>
      <c r="F1113" s="27">
        <f>SUMIFS(Sheet1!H:H,Sheet1!B:B,C1113)</f>
        <v>1253491</v>
      </c>
      <c r="G1113" s="35">
        <f t="shared" si="40"/>
        <v>0</v>
      </c>
    </row>
    <row r="1114" spans="1:7" x14ac:dyDescent="0.3">
      <c r="A1114" s="25">
        <v>45476</v>
      </c>
      <c r="B1114" t="s">
        <v>1327</v>
      </c>
      <c r="C1114" t="s">
        <v>1361</v>
      </c>
      <c r="D1114" s="35">
        <v>-1253491</v>
      </c>
      <c r="E1114">
        <f t="shared" si="39"/>
        <v>23405</v>
      </c>
      <c r="F1114" s="27">
        <f>SUMIFS(Sheet1!H:H,Sheet1!B:B,C1114)</f>
        <v>1253491</v>
      </c>
      <c r="G1114" s="35">
        <f t="shared" si="40"/>
        <v>0</v>
      </c>
    </row>
    <row r="1115" spans="1:7" x14ac:dyDescent="0.3">
      <c r="A1115" s="25">
        <v>45476</v>
      </c>
      <c r="B1115" t="s">
        <v>1327</v>
      </c>
      <c r="C1115" t="s">
        <v>1363</v>
      </c>
      <c r="D1115" s="35">
        <v>-1004564</v>
      </c>
      <c r="E1115">
        <f t="shared" si="39"/>
        <v>23408</v>
      </c>
      <c r="F1115" s="27">
        <f>SUMIFS(Sheet1!H:H,Sheet1!B:B,C1115)</f>
        <v>1004564</v>
      </c>
      <c r="G1115" s="35">
        <f t="shared" si="40"/>
        <v>0</v>
      </c>
    </row>
    <row r="1116" spans="1:7" x14ac:dyDescent="0.3">
      <c r="A1116" s="25">
        <v>45476</v>
      </c>
      <c r="B1116" t="s">
        <v>1327</v>
      </c>
      <c r="C1116" t="s">
        <v>1356</v>
      </c>
      <c r="D1116" s="35">
        <v>-1075939</v>
      </c>
      <c r="E1116">
        <f t="shared" si="39"/>
        <v>23615</v>
      </c>
      <c r="F1116" s="27">
        <f>SUMIFS(Sheet1!H:H,Sheet1!B:B,C1116)</f>
        <v>1075939</v>
      </c>
      <c r="G1116" s="35">
        <f t="shared" si="40"/>
        <v>0</v>
      </c>
    </row>
    <row r="1117" spans="1:7" x14ac:dyDescent="0.3">
      <c r="A1117" s="25">
        <v>45476</v>
      </c>
      <c r="B1117" t="s">
        <v>1327</v>
      </c>
      <c r="C1117" t="s">
        <v>1350</v>
      </c>
      <c r="D1117" s="35">
        <v>-753866</v>
      </c>
      <c r="E1117">
        <f t="shared" si="39"/>
        <v>23745</v>
      </c>
      <c r="F1117" s="27">
        <f>SUMIFS(Sheet1!H:H,Sheet1!B:B,C1117)</f>
        <v>753866</v>
      </c>
      <c r="G1117" s="35">
        <f t="shared" si="40"/>
        <v>0</v>
      </c>
    </row>
    <row r="1118" spans="1:7" x14ac:dyDescent="0.3">
      <c r="A1118" s="25">
        <v>45476</v>
      </c>
      <c r="B1118" t="s">
        <v>1327</v>
      </c>
      <c r="C1118" t="s">
        <v>1348</v>
      </c>
      <c r="D1118" s="35">
        <v>-1253491</v>
      </c>
      <c r="E1118">
        <f t="shared" si="39"/>
        <v>23826</v>
      </c>
      <c r="F1118" s="27">
        <f>SUMIFS(Sheet1!H:H,Sheet1!B:B,C1118)</f>
        <v>1253491</v>
      </c>
      <c r="G1118" s="35">
        <f t="shared" si="40"/>
        <v>0</v>
      </c>
    </row>
    <row r="1119" spans="1:7" x14ac:dyDescent="0.3">
      <c r="A1119" s="25">
        <v>45476</v>
      </c>
      <c r="B1119" t="s">
        <v>1327</v>
      </c>
      <c r="C1119" t="s">
        <v>1346</v>
      </c>
      <c r="D1119" s="35">
        <v>-1037595</v>
      </c>
      <c r="E1119">
        <f t="shared" si="39"/>
        <v>23857</v>
      </c>
      <c r="F1119" s="27">
        <f>SUMIFS(Sheet1!H:H,Sheet1!B:B,C1119)</f>
        <v>1037595</v>
      </c>
      <c r="G1119" s="35">
        <f t="shared" si="40"/>
        <v>0</v>
      </c>
    </row>
    <row r="1120" spans="1:7" x14ac:dyDescent="0.3">
      <c r="A1120" s="25">
        <v>45476</v>
      </c>
      <c r="B1120" t="s">
        <v>1327</v>
      </c>
      <c r="C1120" t="s">
        <v>1344</v>
      </c>
      <c r="D1120" s="35">
        <v>-1793232</v>
      </c>
      <c r="E1120">
        <f t="shared" si="39"/>
        <v>24656</v>
      </c>
      <c r="F1120" s="27">
        <f>SUMIFS(Sheet1!H:H,Sheet1!B:B,C1120)</f>
        <v>1793232</v>
      </c>
      <c r="G1120" s="35">
        <f t="shared" si="40"/>
        <v>0</v>
      </c>
    </row>
    <row r="1121" spans="1:7" x14ac:dyDescent="0.3">
      <c r="A1121" s="25">
        <v>45476</v>
      </c>
      <c r="B1121" t="s">
        <v>1327</v>
      </c>
      <c r="C1121" t="s">
        <v>1338</v>
      </c>
      <c r="D1121" s="35">
        <v>-680720</v>
      </c>
      <c r="E1121">
        <f t="shared" si="39"/>
        <v>24956</v>
      </c>
      <c r="F1121" s="27">
        <f>SUMIFS(Sheet1!H:H,Sheet1!B:B,C1121)</f>
        <v>680720</v>
      </c>
      <c r="G1121" s="35">
        <f t="shared" si="40"/>
        <v>0</v>
      </c>
    </row>
    <row r="1122" spans="1:7" x14ac:dyDescent="0.3">
      <c r="A1122" s="25">
        <v>45476</v>
      </c>
      <c r="B1122" t="s">
        <v>1327</v>
      </c>
      <c r="C1122" t="s">
        <v>1330</v>
      </c>
      <c r="D1122" s="35">
        <v>-647689</v>
      </c>
      <c r="E1122">
        <f t="shared" si="39"/>
        <v>25197</v>
      </c>
      <c r="F1122" s="27">
        <f>SUMIFS(Sheet1!H:H,Sheet1!B:B,C1122)</f>
        <v>647689</v>
      </c>
      <c r="G1122" s="35">
        <f t="shared" si="40"/>
        <v>0</v>
      </c>
    </row>
    <row r="1123" spans="1:7" x14ac:dyDescent="0.3">
      <c r="A1123" s="25">
        <v>45476</v>
      </c>
      <c r="B1123" t="s">
        <v>1327</v>
      </c>
      <c r="C1123" t="s">
        <v>1332</v>
      </c>
      <c r="D1123" s="35">
        <v>-430021</v>
      </c>
      <c r="E1123">
        <f t="shared" si="39"/>
        <v>25198</v>
      </c>
      <c r="F1123" s="27">
        <f>SUMIFS(Sheet1!H:H,Sheet1!B:B,C1123)</f>
        <v>430021</v>
      </c>
      <c r="G1123" s="35">
        <f t="shared" si="40"/>
        <v>0</v>
      </c>
    </row>
    <row r="1124" spans="1:7" x14ac:dyDescent="0.3">
      <c r="A1124" s="25">
        <v>45476</v>
      </c>
      <c r="B1124" t="s">
        <v>1327</v>
      </c>
      <c r="C1124" t="s">
        <v>1385</v>
      </c>
      <c r="D1124" s="35">
        <v>818569</v>
      </c>
      <c r="E1124" t="e">
        <f t="shared" si="39"/>
        <v>#VALUE!</v>
      </c>
      <c r="F1124" s="27">
        <f>SUMIFS(Sheet1!H:H,Sheet1!B:B,C1124)</f>
        <v>0</v>
      </c>
      <c r="G1124" s="35">
        <f t="shared" si="40"/>
        <v>818569</v>
      </c>
    </row>
    <row r="1125" spans="1:7" x14ac:dyDescent="0.3">
      <c r="A1125" s="25">
        <v>45476</v>
      </c>
      <c r="B1125" t="s">
        <v>1327</v>
      </c>
      <c r="C1125" t="s">
        <v>1328</v>
      </c>
      <c r="D1125" s="35">
        <v>456965</v>
      </c>
      <c r="E1125" t="e">
        <f t="shared" si="39"/>
        <v>#VALUE!</v>
      </c>
      <c r="F1125" s="27">
        <f>SUMIFS(Sheet1!H:H,Sheet1!B:B,C1125)</f>
        <v>0</v>
      </c>
      <c r="G1125" s="35">
        <f t="shared" si="40"/>
        <v>456965</v>
      </c>
    </row>
    <row r="1126" spans="1:7" x14ac:dyDescent="0.3">
      <c r="A1126" s="25">
        <v>45476</v>
      </c>
      <c r="B1126" t="s">
        <v>1327</v>
      </c>
      <c r="C1126" t="s">
        <v>1383</v>
      </c>
      <c r="D1126" s="35">
        <v>590086</v>
      </c>
      <c r="E1126" t="e">
        <f t="shared" si="39"/>
        <v>#VALUE!</v>
      </c>
      <c r="F1126" s="27">
        <f>SUMIFS(Sheet1!H:H,Sheet1!B:B,C1126)</f>
        <v>0</v>
      </c>
      <c r="G1126" s="35">
        <f t="shared" si="40"/>
        <v>590086</v>
      </c>
    </row>
    <row r="1127" spans="1:7" x14ac:dyDescent="0.3">
      <c r="A1127" s="25">
        <v>45476</v>
      </c>
      <c r="B1127" t="s">
        <v>1327</v>
      </c>
      <c r="C1127" t="s">
        <v>1334</v>
      </c>
      <c r="D1127" s="35">
        <v>702117</v>
      </c>
      <c r="E1127" t="e">
        <f t="shared" si="39"/>
        <v>#VALUE!</v>
      </c>
      <c r="F1127" s="27">
        <f>SUMIFS(Sheet1!H:H,Sheet1!B:B,C1127)</f>
        <v>0</v>
      </c>
      <c r="G1127" s="35">
        <f t="shared" si="40"/>
        <v>702117</v>
      </c>
    </row>
    <row r="1128" spans="1:7" x14ac:dyDescent="0.3">
      <c r="A1128" s="25">
        <v>45476</v>
      </c>
      <c r="B1128" t="s">
        <v>1327</v>
      </c>
      <c r="C1128" t="s">
        <v>1342</v>
      </c>
      <c r="D1128" s="35">
        <v>602672</v>
      </c>
      <c r="E1128" t="e">
        <f t="shared" si="39"/>
        <v>#VALUE!</v>
      </c>
      <c r="F1128" s="27">
        <f>SUMIFS(Sheet1!H:H,Sheet1!B:B,C1128)</f>
        <v>0</v>
      </c>
      <c r="G1128" s="35">
        <f t="shared" si="40"/>
        <v>602672</v>
      </c>
    </row>
    <row r="1129" spans="1:7" x14ac:dyDescent="0.3">
      <c r="A1129" s="25">
        <v>45476</v>
      </c>
      <c r="B1129" t="s">
        <v>1327</v>
      </c>
      <c r="C1129" t="s">
        <v>1371</v>
      </c>
      <c r="D1129" s="35">
        <v>432052</v>
      </c>
      <c r="E1129" t="e">
        <f t="shared" si="39"/>
        <v>#VALUE!</v>
      </c>
      <c r="F1129" s="27">
        <f>SUMIFS(Sheet1!H:H,Sheet1!B:B,C1129)</f>
        <v>0</v>
      </c>
      <c r="G1129" s="35">
        <f t="shared" si="40"/>
        <v>432052</v>
      </c>
    </row>
    <row r="1130" spans="1:7" x14ac:dyDescent="0.3">
      <c r="A1130" s="25">
        <v>45476</v>
      </c>
      <c r="B1130" t="s">
        <v>1327</v>
      </c>
      <c r="C1130" t="s">
        <v>1352</v>
      </c>
      <c r="D1130" s="35">
        <v>329643</v>
      </c>
      <c r="E1130" t="e">
        <f t="shared" si="39"/>
        <v>#VALUE!</v>
      </c>
      <c r="F1130" s="27">
        <f>SUMIFS(Sheet1!H:H,Sheet1!B:B,C1130)</f>
        <v>0</v>
      </c>
      <c r="G1130" s="35">
        <f t="shared" si="40"/>
        <v>329643</v>
      </c>
    </row>
    <row r="1131" spans="1:7" x14ac:dyDescent="0.3">
      <c r="A1131" s="25">
        <v>45476</v>
      </c>
      <c r="B1131" t="s">
        <v>1327</v>
      </c>
      <c r="C1131" t="s">
        <v>1354</v>
      </c>
      <c r="D1131" s="35">
        <v>0</v>
      </c>
      <c r="E1131" t="e">
        <f t="shared" si="39"/>
        <v>#VALUE!</v>
      </c>
      <c r="F1131" s="27">
        <f>SUMIFS(Sheet1!H:H,Sheet1!B:B,C1131)</f>
        <v>0</v>
      </c>
      <c r="G1131" s="35">
        <f t="shared" si="40"/>
        <v>0</v>
      </c>
    </row>
    <row r="1132" spans="1:7" x14ac:dyDescent="0.3">
      <c r="A1132" s="25">
        <v>45476</v>
      </c>
      <c r="B1132" t="s">
        <v>1327</v>
      </c>
      <c r="C1132" t="s">
        <v>1340</v>
      </c>
      <c r="D1132" s="35">
        <v>215896</v>
      </c>
      <c r="E1132" t="e">
        <f t="shared" si="39"/>
        <v>#VALUE!</v>
      </c>
      <c r="F1132" s="27">
        <f>SUMIFS(Sheet1!H:H,Sheet1!B:B,C1132)</f>
        <v>0</v>
      </c>
      <c r="G1132" s="35">
        <f t="shared" si="40"/>
        <v>215896</v>
      </c>
    </row>
    <row r="1133" spans="1:7" x14ac:dyDescent="0.3">
      <c r="A1133" s="25">
        <v>45476</v>
      </c>
      <c r="B1133" t="s">
        <v>1327</v>
      </c>
      <c r="C1133" t="s">
        <v>1336</v>
      </c>
      <c r="D1133" s="35">
        <v>432052</v>
      </c>
      <c r="E1133" t="e">
        <f t="shared" si="39"/>
        <v>#VALUE!</v>
      </c>
      <c r="F1133" s="27">
        <f>SUMIFS(Sheet1!H:H,Sheet1!B:B,C1133)</f>
        <v>0</v>
      </c>
      <c r="G1133" s="35">
        <f t="shared" si="40"/>
        <v>432052</v>
      </c>
    </row>
    <row r="1134" spans="1:7" x14ac:dyDescent="0.3">
      <c r="A1134" s="25">
        <v>45476</v>
      </c>
      <c r="B1134" t="s">
        <v>1327</v>
      </c>
      <c r="C1134" t="s">
        <v>1325</v>
      </c>
      <c r="D1134" s="35">
        <v>594039</v>
      </c>
      <c r="E1134" t="e">
        <f t="shared" si="39"/>
        <v>#VALUE!</v>
      </c>
      <c r="F1134" s="27">
        <f>SUMIFS(Sheet1!H:H,Sheet1!B:B,C1134)</f>
        <v>0</v>
      </c>
      <c r="G1134" s="35">
        <f t="shared" si="40"/>
        <v>594039</v>
      </c>
    </row>
    <row r="1135" spans="1:7" x14ac:dyDescent="0.3">
      <c r="A1135" s="25">
        <v>45476</v>
      </c>
      <c r="B1135" t="s">
        <v>1388</v>
      </c>
      <c r="C1135" t="s">
        <v>2907</v>
      </c>
      <c r="D1135" s="35">
        <v>12925153</v>
      </c>
      <c r="E1135" t="e">
        <f t="shared" si="39"/>
        <v>#VALUE!</v>
      </c>
      <c r="F1135" s="27">
        <f>SUMIFS(Sheet1!H:H,Sheet1!B:B,C1135)</f>
        <v>0</v>
      </c>
      <c r="G1135" s="35">
        <f t="shared" si="40"/>
        <v>12925153</v>
      </c>
    </row>
    <row r="1136" spans="1:7" x14ac:dyDescent="0.3">
      <c r="A1136" s="25">
        <v>45476</v>
      </c>
      <c r="B1136" t="s">
        <v>1387</v>
      </c>
      <c r="C1136" t="s">
        <v>2907</v>
      </c>
      <c r="D1136" s="35">
        <v>-12925153</v>
      </c>
      <c r="E1136" t="e">
        <f t="shared" si="39"/>
        <v>#VALUE!</v>
      </c>
      <c r="F1136" s="27">
        <f>SUMIFS(Sheet1!H:H,Sheet1!B:B,C1136)</f>
        <v>0</v>
      </c>
      <c r="G1136" s="35">
        <f t="shared" si="40"/>
        <v>-12925153</v>
      </c>
    </row>
    <row r="1137" spans="1:7" x14ac:dyDescent="0.3">
      <c r="A1137" s="25">
        <v>45503</v>
      </c>
      <c r="B1137" t="s">
        <v>1391</v>
      </c>
      <c r="C1137" t="s">
        <v>1420</v>
      </c>
      <c r="D1137" s="35">
        <v>-788668</v>
      </c>
      <c r="E1137">
        <f t="shared" si="39"/>
        <v>27334</v>
      </c>
      <c r="F1137" s="27">
        <f>SUMIFS(Sheet1!H:H,Sheet1!B:B,C1137)</f>
        <v>788668</v>
      </c>
      <c r="G1137" s="35">
        <f t="shared" si="40"/>
        <v>0</v>
      </c>
    </row>
    <row r="1138" spans="1:7" x14ac:dyDescent="0.3">
      <c r="A1138" s="25">
        <v>45503</v>
      </c>
      <c r="B1138" t="s">
        <v>1391</v>
      </c>
      <c r="C1138" t="s">
        <v>1418</v>
      </c>
      <c r="D1138" s="35">
        <v>-323844</v>
      </c>
      <c r="E1138">
        <f t="shared" si="39"/>
        <v>27612</v>
      </c>
      <c r="F1138" s="27">
        <f>SUMIFS(Sheet1!H:H,Sheet1!B:B,C1138)</f>
        <v>323844</v>
      </c>
      <c r="G1138" s="35">
        <f t="shared" si="40"/>
        <v>0</v>
      </c>
    </row>
    <row r="1139" spans="1:7" x14ac:dyDescent="0.3">
      <c r="A1139" s="25">
        <v>45503</v>
      </c>
      <c r="B1139" t="s">
        <v>1391</v>
      </c>
      <c r="C1139" t="s">
        <v>1416</v>
      </c>
      <c r="D1139" s="35">
        <v>-1793232</v>
      </c>
      <c r="E1139">
        <f t="shared" si="39"/>
        <v>27932</v>
      </c>
      <c r="F1139" s="27">
        <f>SUMIFS(Sheet1!H:H,Sheet1!B:B,C1139)</f>
        <v>1793232</v>
      </c>
      <c r="G1139" s="35">
        <f t="shared" si="40"/>
        <v>0</v>
      </c>
    </row>
    <row r="1140" spans="1:7" x14ac:dyDescent="0.3">
      <c r="A1140" s="25">
        <v>45503</v>
      </c>
      <c r="B1140" t="s">
        <v>1391</v>
      </c>
      <c r="C1140" t="s">
        <v>1414</v>
      </c>
      <c r="D1140" s="35">
        <v>-896616</v>
      </c>
      <c r="E1140">
        <f t="shared" si="39"/>
        <v>28039</v>
      </c>
      <c r="F1140" s="27">
        <f>SUMIFS(Sheet1!H:H,Sheet1!B:B,C1140)</f>
        <v>896616</v>
      </c>
      <c r="G1140" s="35">
        <f t="shared" si="40"/>
        <v>0</v>
      </c>
    </row>
    <row r="1141" spans="1:7" x14ac:dyDescent="0.3">
      <c r="A1141" s="25">
        <v>45503</v>
      </c>
      <c r="B1141" t="s">
        <v>1391</v>
      </c>
      <c r="C1141" t="s">
        <v>1410</v>
      </c>
      <c r="D1141" s="35">
        <v>-1145543</v>
      </c>
      <c r="E1141">
        <f t="shared" si="39"/>
        <v>28260</v>
      </c>
      <c r="F1141" s="27">
        <f>SUMIFS(Sheet1!H:H,Sheet1!B:B,C1141)</f>
        <v>1145543</v>
      </c>
      <c r="G1141" s="35">
        <f t="shared" si="40"/>
        <v>0</v>
      </c>
    </row>
    <row r="1142" spans="1:7" x14ac:dyDescent="0.3">
      <c r="A1142" s="25">
        <v>45503</v>
      </c>
      <c r="B1142" t="s">
        <v>1391</v>
      </c>
      <c r="C1142" t="s">
        <v>1412</v>
      </c>
      <c r="D1142" s="35">
        <v>-647689</v>
      </c>
      <c r="E1142">
        <f t="shared" si="39"/>
        <v>28772</v>
      </c>
      <c r="F1142" s="27">
        <f>SUMIFS(Sheet1!H:H,Sheet1!B:B,C1142)</f>
        <v>647689</v>
      </c>
      <c r="G1142" s="35">
        <f t="shared" si="40"/>
        <v>0</v>
      </c>
    </row>
    <row r="1143" spans="1:7" x14ac:dyDescent="0.3">
      <c r="A1143" s="25">
        <v>45503</v>
      </c>
      <c r="B1143" t="s">
        <v>1391</v>
      </c>
      <c r="C1143" t="s">
        <v>1408</v>
      </c>
      <c r="D1143" s="35">
        <v>-680720</v>
      </c>
      <c r="E1143">
        <f t="shared" si="39"/>
        <v>29009</v>
      </c>
      <c r="F1143" s="27">
        <f>SUMIFS(Sheet1!H:H,Sheet1!B:B,C1143)</f>
        <v>680720</v>
      </c>
      <c r="G1143" s="35">
        <f t="shared" si="40"/>
        <v>0</v>
      </c>
    </row>
    <row r="1144" spans="1:7" x14ac:dyDescent="0.3">
      <c r="A1144" s="25">
        <v>45503</v>
      </c>
      <c r="B1144" t="s">
        <v>1391</v>
      </c>
      <c r="C1144" t="s">
        <v>1406</v>
      </c>
      <c r="D1144" s="35">
        <v>-214125</v>
      </c>
      <c r="E1144">
        <f t="shared" si="39"/>
        <v>29378</v>
      </c>
      <c r="F1144" s="27">
        <f>SUMIFS(Sheet1!H:H,Sheet1!B:B,C1144)</f>
        <v>214125</v>
      </c>
      <c r="G1144" s="35">
        <f t="shared" si="40"/>
        <v>0</v>
      </c>
    </row>
    <row r="1145" spans="1:7" x14ac:dyDescent="0.3">
      <c r="A1145" s="25">
        <v>45503</v>
      </c>
      <c r="B1145" t="s">
        <v>1391</v>
      </c>
      <c r="C1145" t="s">
        <v>1404</v>
      </c>
      <c r="D1145" s="35">
        <v>-1436357</v>
      </c>
      <c r="E1145">
        <f t="shared" si="39"/>
        <v>29447</v>
      </c>
      <c r="F1145" s="27">
        <f>SUMIFS(Sheet1!H:H,Sheet1!B:B,C1145)</f>
        <v>1436357</v>
      </c>
      <c r="G1145" s="35">
        <f t="shared" si="40"/>
        <v>0</v>
      </c>
    </row>
    <row r="1146" spans="1:7" x14ac:dyDescent="0.3">
      <c r="A1146" s="25">
        <v>45503</v>
      </c>
      <c r="B1146" t="s">
        <v>1391</v>
      </c>
      <c r="C1146" t="s">
        <v>1398</v>
      </c>
      <c r="D1146" s="35">
        <v>-1253491</v>
      </c>
      <c r="E1146">
        <f t="shared" si="39"/>
        <v>30490</v>
      </c>
      <c r="F1146" s="27">
        <f>SUMIFS(Sheet1!H:H,Sheet1!B:B,C1146)</f>
        <v>1253491</v>
      </c>
      <c r="G1146" s="35">
        <f t="shared" si="40"/>
        <v>0</v>
      </c>
    </row>
    <row r="1147" spans="1:7" x14ac:dyDescent="0.3">
      <c r="A1147" s="25">
        <v>45503</v>
      </c>
      <c r="B1147" t="s">
        <v>1391</v>
      </c>
      <c r="C1147" t="s">
        <v>1396</v>
      </c>
      <c r="D1147" s="35">
        <v>-1037595</v>
      </c>
      <c r="E1147">
        <f t="shared" si="39"/>
        <v>30782</v>
      </c>
      <c r="F1147" s="27">
        <f>SUMIFS(Sheet1!H:H,Sheet1!B:B,C1147)</f>
        <v>1037595</v>
      </c>
      <c r="G1147" s="35">
        <f t="shared" si="40"/>
        <v>0</v>
      </c>
    </row>
    <row r="1148" spans="1:7" x14ac:dyDescent="0.3">
      <c r="A1148" s="25">
        <v>45503</v>
      </c>
      <c r="B1148" t="s">
        <v>1391</v>
      </c>
      <c r="C1148" t="s">
        <v>1394</v>
      </c>
      <c r="D1148" s="35">
        <v>-1718315</v>
      </c>
      <c r="E1148">
        <f t="shared" si="39"/>
        <v>30886</v>
      </c>
      <c r="F1148" s="27">
        <f>SUMIFS(Sheet1!H:H,Sheet1!B:B,C1148)</f>
        <v>1718315</v>
      </c>
      <c r="G1148" s="35">
        <f t="shared" si="40"/>
        <v>0</v>
      </c>
    </row>
    <row r="1149" spans="1:7" x14ac:dyDescent="0.3">
      <c r="A1149" s="25">
        <v>45503</v>
      </c>
      <c r="B1149" t="s">
        <v>1391</v>
      </c>
      <c r="C1149" t="s">
        <v>1402</v>
      </c>
      <c r="D1149" s="35">
        <v>633249</v>
      </c>
      <c r="E1149" t="e">
        <f t="shared" si="39"/>
        <v>#VALUE!</v>
      </c>
      <c r="F1149" s="27">
        <f>SUMIFS(Sheet1!H:H,Sheet1!B:B,C1149)</f>
        <v>0</v>
      </c>
      <c r="G1149" s="35">
        <f t="shared" si="40"/>
        <v>633249</v>
      </c>
    </row>
    <row r="1150" spans="1:7" x14ac:dyDescent="0.3">
      <c r="A1150" s="25">
        <v>45503</v>
      </c>
      <c r="B1150" t="s">
        <v>1391</v>
      </c>
      <c r="C1150" t="s">
        <v>1400</v>
      </c>
      <c r="D1150" s="35">
        <v>552327</v>
      </c>
      <c r="E1150" t="e">
        <f t="shared" si="39"/>
        <v>#VALUE!</v>
      </c>
      <c r="F1150" s="27">
        <f>SUMIFS(Sheet1!H:H,Sheet1!B:B,C1150)</f>
        <v>0</v>
      </c>
      <c r="G1150" s="35">
        <f t="shared" si="40"/>
        <v>552327</v>
      </c>
    </row>
    <row r="1151" spans="1:7" x14ac:dyDescent="0.3">
      <c r="A1151" s="25">
        <v>45503</v>
      </c>
      <c r="B1151" t="s">
        <v>1391</v>
      </c>
      <c r="C1151" t="s">
        <v>1389</v>
      </c>
      <c r="D1151" s="35">
        <v>660275</v>
      </c>
      <c r="E1151" t="e">
        <f t="shared" si="39"/>
        <v>#VALUE!</v>
      </c>
      <c r="F1151" s="27">
        <f>SUMIFS(Sheet1!H:H,Sheet1!B:B,C1151)</f>
        <v>0</v>
      </c>
      <c r="G1151" s="35">
        <f t="shared" si="40"/>
        <v>660275</v>
      </c>
    </row>
    <row r="1152" spans="1:7" x14ac:dyDescent="0.3">
      <c r="A1152" s="25">
        <v>45503</v>
      </c>
      <c r="B1152" t="s">
        <v>1391</v>
      </c>
      <c r="C1152" t="s">
        <v>1392</v>
      </c>
      <c r="D1152" s="35">
        <v>577500</v>
      </c>
      <c r="E1152" t="e">
        <f t="shared" si="39"/>
        <v>#VALUE!</v>
      </c>
      <c r="F1152" s="27">
        <f>SUMIFS(Sheet1!H:H,Sheet1!B:B,C1152)</f>
        <v>0</v>
      </c>
      <c r="G1152" s="35">
        <f t="shared" si="40"/>
        <v>577500</v>
      </c>
    </row>
    <row r="1153" spans="1:7" x14ac:dyDescent="0.3">
      <c r="A1153" s="25">
        <v>45534</v>
      </c>
      <c r="B1153" t="s">
        <v>1424</v>
      </c>
      <c r="C1153" t="s">
        <v>1453</v>
      </c>
      <c r="D1153" s="35">
        <v>-1253491</v>
      </c>
      <c r="E1153">
        <f t="shared" ref="E1153:E1216" si="41">VALUE(C1153)</f>
        <v>32302</v>
      </c>
      <c r="F1153" s="27">
        <f>SUMIFS(Sheet1!H:H,Sheet1!B:B,C1153)</f>
        <v>1253491</v>
      </c>
      <c r="G1153" s="35">
        <f t="shared" ref="G1153:G1216" si="42">D1153+F1153</f>
        <v>0</v>
      </c>
    </row>
    <row r="1154" spans="1:7" x14ac:dyDescent="0.3">
      <c r="A1154" s="25">
        <v>45534</v>
      </c>
      <c r="B1154" t="s">
        <v>1424</v>
      </c>
      <c r="C1154" t="s">
        <v>1451</v>
      </c>
      <c r="D1154" s="35">
        <v>-680720</v>
      </c>
      <c r="E1154">
        <f t="shared" si="41"/>
        <v>33672</v>
      </c>
      <c r="F1154" s="27">
        <f>SUMIFS(Sheet1!H:H,Sheet1!B:B,C1154)</f>
        <v>680720</v>
      </c>
      <c r="G1154" s="35">
        <f t="shared" si="42"/>
        <v>0</v>
      </c>
    </row>
    <row r="1155" spans="1:7" x14ac:dyDescent="0.3">
      <c r="A1155" s="25">
        <v>45534</v>
      </c>
      <c r="B1155" t="s">
        <v>1424</v>
      </c>
      <c r="C1155" t="s">
        <v>1447</v>
      </c>
      <c r="D1155" s="35">
        <v>-431793</v>
      </c>
      <c r="E1155">
        <f t="shared" si="41"/>
        <v>33900</v>
      </c>
      <c r="F1155" s="27">
        <f>SUMIFS(Sheet1!H:H,Sheet1!B:B,C1155)</f>
        <v>431793</v>
      </c>
      <c r="G1155" s="35">
        <f t="shared" si="42"/>
        <v>0</v>
      </c>
    </row>
    <row r="1156" spans="1:7" x14ac:dyDescent="0.3">
      <c r="A1156" s="25">
        <v>45534</v>
      </c>
      <c r="B1156" t="s">
        <v>1424</v>
      </c>
      <c r="C1156" t="s">
        <v>1445</v>
      </c>
      <c r="D1156" s="35">
        <v>-896616</v>
      </c>
      <c r="E1156">
        <f t="shared" si="41"/>
        <v>33919</v>
      </c>
      <c r="F1156" s="27">
        <f>SUMIFS(Sheet1!H:H,Sheet1!B:B,C1156)</f>
        <v>896616</v>
      </c>
      <c r="G1156" s="35">
        <f t="shared" si="42"/>
        <v>0</v>
      </c>
    </row>
    <row r="1157" spans="1:7" x14ac:dyDescent="0.3">
      <c r="A1157" s="25">
        <v>45534</v>
      </c>
      <c r="B1157" t="s">
        <v>1424</v>
      </c>
      <c r="C1157" t="s">
        <v>1449</v>
      </c>
      <c r="D1157" s="35">
        <v>-537970</v>
      </c>
      <c r="E1157">
        <f t="shared" si="41"/>
        <v>33958</v>
      </c>
      <c r="F1157" s="27">
        <f>SUMIFS(Sheet1!H:H,Sheet1!B:B,C1157)</f>
        <v>537970</v>
      </c>
      <c r="G1157" s="35">
        <f t="shared" si="42"/>
        <v>0</v>
      </c>
    </row>
    <row r="1158" spans="1:7" x14ac:dyDescent="0.3">
      <c r="A1158" s="25">
        <v>45534</v>
      </c>
      <c r="B1158" t="s">
        <v>1424</v>
      </c>
      <c r="C1158" t="s">
        <v>1443</v>
      </c>
      <c r="D1158" s="35">
        <v>-1253491</v>
      </c>
      <c r="E1158">
        <f t="shared" si="41"/>
        <v>34414</v>
      </c>
      <c r="F1158" s="27">
        <f>SUMIFS(Sheet1!H:H,Sheet1!B:B,C1158)</f>
        <v>1253491</v>
      </c>
      <c r="G1158" s="35">
        <f t="shared" si="42"/>
        <v>0</v>
      </c>
    </row>
    <row r="1159" spans="1:7" x14ac:dyDescent="0.3">
      <c r="A1159" s="25">
        <v>45534</v>
      </c>
      <c r="B1159" t="s">
        <v>1424</v>
      </c>
      <c r="C1159" t="s">
        <v>1439</v>
      </c>
      <c r="D1159" s="35">
        <v>-713750</v>
      </c>
      <c r="E1159">
        <f t="shared" si="41"/>
        <v>35083</v>
      </c>
      <c r="F1159" s="27">
        <f>SUMIFS(Sheet1!H:H,Sheet1!B:B,C1159)</f>
        <v>713750</v>
      </c>
      <c r="G1159" s="35">
        <f t="shared" si="42"/>
        <v>0</v>
      </c>
    </row>
    <row r="1160" spans="1:7" x14ac:dyDescent="0.3">
      <c r="A1160" s="25">
        <v>45534</v>
      </c>
      <c r="B1160" t="s">
        <v>1424</v>
      </c>
      <c r="C1160" t="s">
        <v>1433</v>
      </c>
      <c r="D1160" s="35">
        <v>-713750</v>
      </c>
      <c r="E1160">
        <f t="shared" si="41"/>
        <v>36336</v>
      </c>
      <c r="F1160" s="27">
        <f>SUMIFS(Sheet1!H:H,Sheet1!B:B,C1160)</f>
        <v>713750</v>
      </c>
      <c r="G1160" s="35">
        <f t="shared" si="42"/>
        <v>0</v>
      </c>
    </row>
    <row r="1161" spans="1:7" x14ac:dyDescent="0.3">
      <c r="A1161" s="25">
        <v>45534</v>
      </c>
      <c r="B1161" t="s">
        <v>1424</v>
      </c>
      <c r="C1161" t="s">
        <v>1431</v>
      </c>
      <c r="D1161" s="35">
        <v>-1070626</v>
      </c>
      <c r="E1161">
        <f t="shared" si="41"/>
        <v>36966</v>
      </c>
      <c r="F1161" s="27">
        <f>SUMIFS(Sheet1!H:H,Sheet1!B:B,C1161)</f>
        <v>1070626</v>
      </c>
      <c r="G1161" s="35">
        <f t="shared" si="42"/>
        <v>0</v>
      </c>
    </row>
    <row r="1162" spans="1:7" x14ac:dyDescent="0.3">
      <c r="A1162" s="25">
        <v>45534</v>
      </c>
      <c r="B1162" t="s">
        <v>1424</v>
      </c>
      <c r="C1162" t="s">
        <v>1429</v>
      </c>
      <c r="D1162" s="35">
        <v>-537970</v>
      </c>
      <c r="E1162">
        <f t="shared" si="41"/>
        <v>36967</v>
      </c>
      <c r="F1162" s="27">
        <f>SUMIFS(Sheet1!H:H,Sheet1!B:B,C1162)</f>
        <v>537970</v>
      </c>
      <c r="G1162" s="35">
        <f t="shared" si="42"/>
        <v>0</v>
      </c>
    </row>
    <row r="1163" spans="1:7" x14ac:dyDescent="0.3">
      <c r="A1163" s="25">
        <v>45534</v>
      </c>
      <c r="B1163" t="s">
        <v>1424</v>
      </c>
      <c r="C1163" t="s">
        <v>1427</v>
      </c>
      <c r="D1163" s="35">
        <v>-713750</v>
      </c>
      <c r="E1163">
        <f t="shared" si="41"/>
        <v>37268</v>
      </c>
      <c r="F1163" s="27">
        <f>SUMIFS(Sheet1!H:H,Sheet1!B:B,C1163)</f>
        <v>713750</v>
      </c>
      <c r="G1163" s="35">
        <f t="shared" si="42"/>
        <v>0</v>
      </c>
    </row>
    <row r="1164" spans="1:7" x14ac:dyDescent="0.3">
      <c r="A1164" s="25">
        <v>45534</v>
      </c>
      <c r="B1164" t="s">
        <v>1424</v>
      </c>
      <c r="C1164" t="s">
        <v>1425</v>
      </c>
      <c r="D1164" s="35">
        <v>-1253491</v>
      </c>
      <c r="E1164">
        <f t="shared" si="41"/>
        <v>38464</v>
      </c>
      <c r="F1164" s="27">
        <f>SUMIFS(Sheet1!H:H,Sheet1!B:B,C1164)</f>
        <v>1253491</v>
      </c>
      <c r="G1164" s="35">
        <f t="shared" si="42"/>
        <v>0</v>
      </c>
    </row>
    <row r="1165" spans="1:7" x14ac:dyDescent="0.3">
      <c r="A1165" s="25">
        <v>45534</v>
      </c>
      <c r="B1165" t="s">
        <v>1424</v>
      </c>
      <c r="C1165" t="s">
        <v>1441</v>
      </c>
      <c r="D1165" s="35">
        <v>596379</v>
      </c>
      <c r="E1165" t="e">
        <f t="shared" si="41"/>
        <v>#VALUE!</v>
      </c>
      <c r="F1165" s="27">
        <f>SUMIFS(Sheet1!H:H,Sheet1!B:B,C1165)</f>
        <v>0</v>
      </c>
      <c r="G1165" s="35">
        <f t="shared" si="42"/>
        <v>596379</v>
      </c>
    </row>
    <row r="1166" spans="1:7" x14ac:dyDescent="0.3">
      <c r="A1166" s="25">
        <v>45534</v>
      </c>
      <c r="B1166" t="s">
        <v>1424</v>
      </c>
      <c r="C1166" t="s">
        <v>1422</v>
      </c>
      <c r="D1166" s="35">
        <v>362357</v>
      </c>
      <c r="E1166" t="e">
        <f t="shared" si="41"/>
        <v>#VALUE!</v>
      </c>
      <c r="F1166" s="27">
        <f>SUMIFS(Sheet1!H:H,Sheet1!B:B,C1166)</f>
        <v>0</v>
      </c>
      <c r="G1166" s="35">
        <f t="shared" si="42"/>
        <v>362357</v>
      </c>
    </row>
    <row r="1167" spans="1:7" x14ac:dyDescent="0.3">
      <c r="A1167" s="25">
        <v>45534</v>
      </c>
      <c r="B1167" t="s">
        <v>1424</v>
      </c>
      <c r="C1167" t="s">
        <v>1437</v>
      </c>
      <c r="D1167" s="35">
        <v>431793</v>
      </c>
      <c r="E1167" t="e">
        <f t="shared" si="41"/>
        <v>#VALUE!</v>
      </c>
      <c r="F1167" s="27">
        <f>SUMIFS(Sheet1!H:H,Sheet1!B:B,C1167)</f>
        <v>0</v>
      </c>
      <c r="G1167" s="35">
        <f t="shared" si="42"/>
        <v>431793</v>
      </c>
    </row>
    <row r="1168" spans="1:7" x14ac:dyDescent="0.3">
      <c r="A1168" s="25">
        <v>45534</v>
      </c>
      <c r="B1168" t="s">
        <v>1424</v>
      </c>
      <c r="C1168" t="s">
        <v>1435</v>
      </c>
      <c r="D1168" s="35">
        <v>647689</v>
      </c>
      <c r="E1168" t="e">
        <f t="shared" si="41"/>
        <v>#VALUE!</v>
      </c>
      <c r="F1168" s="27">
        <f>SUMIFS(Sheet1!H:H,Sheet1!B:B,C1168)</f>
        <v>0</v>
      </c>
      <c r="G1168" s="35">
        <f t="shared" si="42"/>
        <v>647689</v>
      </c>
    </row>
    <row r="1169" spans="1:7" x14ac:dyDescent="0.3">
      <c r="A1169" s="25">
        <v>45566</v>
      </c>
      <c r="B1169" t="s">
        <v>1457</v>
      </c>
      <c r="C1169" t="s">
        <v>1474</v>
      </c>
      <c r="D1169" s="35">
        <v>-1793232</v>
      </c>
      <c r="E1169">
        <f t="shared" si="41"/>
        <v>39819</v>
      </c>
      <c r="F1169" s="27">
        <f>SUMIFS(Sheet1!H:H,Sheet1!B:B,C1169)</f>
        <v>1793232</v>
      </c>
      <c r="G1169" s="35">
        <f t="shared" si="42"/>
        <v>0</v>
      </c>
    </row>
    <row r="1170" spans="1:7" x14ac:dyDescent="0.3">
      <c r="A1170" s="25">
        <v>45566</v>
      </c>
      <c r="B1170" t="s">
        <v>1457</v>
      </c>
      <c r="C1170" t="s">
        <v>1470</v>
      </c>
      <c r="D1170" s="35">
        <v>-323844</v>
      </c>
      <c r="E1170">
        <f t="shared" si="41"/>
        <v>39948</v>
      </c>
      <c r="F1170" s="27">
        <f>SUMIFS(Sheet1!H:H,Sheet1!B:B,C1170)</f>
        <v>323844</v>
      </c>
      <c r="G1170" s="35">
        <f t="shared" si="42"/>
        <v>0</v>
      </c>
    </row>
    <row r="1171" spans="1:7" x14ac:dyDescent="0.3">
      <c r="A1171" s="25">
        <v>45566</v>
      </c>
      <c r="B1171" t="s">
        <v>1457</v>
      </c>
      <c r="C1171" t="s">
        <v>1472</v>
      </c>
      <c r="D1171" s="35">
        <v>-1004564</v>
      </c>
      <c r="E1171">
        <f t="shared" si="41"/>
        <v>39949</v>
      </c>
      <c r="F1171" s="27">
        <f>SUMIFS(Sheet1!H:H,Sheet1!B:B,C1171)</f>
        <v>1004564</v>
      </c>
      <c r="G1171" s="35">
        <f t="shared" si="42"/>
        <v>0</v>
      </c>
    </row>
    <row r="1172" spans="1:7" x14ac:dyDescent="0.3">
      <c r="A1172" s="25">
        <v>45566</v>
      </c>
      <c r="B1172" t="s">
        <v>1457</v>
      </c>
      <c r="C1172" t="s">
        <v>1464</v>
      </c>
      <c r="D1172" s="35">
        <v>-1037595</v>
      </c>
      <c r="E1172">
        <f t="shared" si="41"/>
        <v>41615</v>
      </c>
      <c r="F1172" s="27">
        <f>SUMIFS(Sheet1!H:H,Sheet1!B:B,C1172)</f>
        <v>1037595</v>
      </c>
      <c r="G1172" s="35">
        <f t="shared" si="42"/>
        <v>0</v>
      </c>
    </row>
    <row r="1173" spans="1:7" x14ac:dyDescent="0.3">
      <c r="A1173" s="25">
        <v>45566</v>
      </c>
      <c r="B1173" t="s">
        <v>1457</v>
      </c>
      <c r="C1173" t="s">
        <v>1462</v>
      </c>
      <c r="D1173" s="35">
        <v>-1253491</v>
      </c>
      <c r="E1173">
        <f t="shared" si="41"/>
        <v>42750</v>
      </c>
      <c r="F1173" s="27">
        <f>SUMIFS(Sheet1!H:H,Sheet1!B:B,C1173)</f>
        <v>1253491</v>
      </c>
      <c r="G1173" s="35">
        <f t="shared" si="42"/>
        <v>0</v>
      </c>
    </row>
    <row r="1174" spans="1:7" x14ac:dyDescent="0.3">
      <c r="A1174" s="25">
        <v>45566</v>
      </c>
      <c r="B1174" t="s">
        <v>1457</v>
      </c>
      <c r="C1174" t="s">
        <v>1460</v>
      </c>
      <c r="D1174" s="35">
        <v>-323844</v>
      </c>
      <c r="E1174">
        <f t="shared" si="41"/>
        <v>44448</v>
      </c>
      <c r="F1174" s="27">
        <f>SUMIFS(Sheet1!H:H,Sheet1!B:B,C1174)</f>
        <v>323844</v>
      </c>
      <c r="G1174" s="35">
        <f t="shared" si="42"/>
        <v>0</v>
      </c>
    </row>
    <row r="1175" spans="1:7" x14ac:dyDescent="0.3">
      <c r="A1175" s="25">
        <v>45566</v>
      </c>
      <c r="B1175" t="s">
        <v>1457</v>
      </c>
      <c r="C1175" t="s">
        <v>1458</v>
      </c>
      <c r="D1175" s="35">
        <v>-1004564</v>
      </c>
      <c r="E1175">
        <f t="shared" si="41"/>
        <v>45310</v>
      </c>
      <c r="F1175" s="27">
        <f>SUMIFS(Sheet1!H:H,Sheet1!B:B,C1175)</f>
        <v>1004564</v>
      </c>
      <c r="G1175" s="35">
        <f t="shared" si="42"/>
        <v>0</v>
      </c>
    </row>
    <row r="1176" spans="1:7" x14ac:dyDescent="0.3">
      <c r="A1176" s="25">
        <v>45566</v>
      </c>
      <c r="B1176" t="s">
        <v>1457</v>
      </c>
      <c r="C1176" t="s">
        <v>1455</v>
      </c>
      <c r="D1176" s="35">
        <v>-896616</v>
      </c>
      <c r="E1176">
        <f t="shared" si="41"/>
        <v>45280</v>
      </c>
      <c r="F1176" s="27">
        <f>SUMIFS(Sheet1!H:H,Sheet1!B:B,C1176)</f>
        <v>896616</v>
      </c>
      <c r="G1176" s="35">
        <f t="shared" si="42"/>
        <v>0</v>
      </c>
    </row>
    <row r="1177" spans="1:7" x14ac:dyDescent="0.3">
      <c r="A1177" s="25">
        <v>45566</v>
      </c>
      <c r="B1177" t="s">
        <v>1457</v>
      </c>
      <c r="C1177" t="s">
        <v>1466</v>
      </c>
      <c r="D1177" s="35">
        <v>215896</v>
      </c>
      <c r="E1177" t="e">
        <f t="shared" si="41"/>
        <v>#VALUE!</v>
      </c>
      <c r="F1177" s="27">
        <f>SUMIFS(Sheet1!H:H,Sheet1!B:B,C1177)</f>
        <v>0</v>
      </c>
      <c r="G1177" s="35">
        <f t="shared" si="42"/>
        <v>215896</v>
      </c>
    </row>
    <row r="1178" spans="1:7" x14ac:dyDescent="0.3">
      <c r="A1178" s="25">
        <v>45566</v>
      </c>
      <c r="B1178" t="s">
        <v>1457</v>
      </c>
      <c r="C1178" t="s">
        <v>1468</v>
      </c>
      <c r="D1178" s="35">
        <v>287271</v>
      </c>
      <c r="E1178" t="e">
        <f t="shared" si="41"/>
        <v>#VALUE!</v>
      </c>
      <c r="F1178" s="27">
        <f>SUMIFS(Sheet1!H:H,Sheet1!B:B,C1178)</f>
        <v>0</v>
      </c>
      <c r="G1178" s="35">
        <f t="shared" si="42"/>
        <v>287271</v>
      </c>
    </row>
    <row r="1179" spans="1:7" x14ac:dyDescent="0.3">
      <c r="A1179" s="25">
        <v>45595</v>
      </c>
      <c r="B1179" t="s">
        <v>1478</v>
      </c>
      <c r="C1179" t="s">
        <v>1489</v>
      </c>
      <c r="D1179" s="35">
        <v>-1469388</v>
      </c>
      <c r="E1179">
        <f t="shared" si="41"/>
        <v>47282</v>
      </c>
      <c r="F1179" s="27">
        <f>SUMIFS(Sheet1!H:H,Sheet1!B:B,C1179)</f>
        <v>1469388</v>
      </c>
      <c r="G1179" s="35">
        <f t="shared" si="42"/>
        <v>0</v>
      </c>
    </row>
    <row r="1180" spans="1:7" x14ac:dyDescent="0.3">
      <c r="A1180" s="25">
        <v>45595</v>
      </c>
      <c r="B1180" t="s">
        <v>1478</v>
      </c>
      <c r="C1180" t="s">
        <v>1483</v>
      </c>
      <c r="D1180" s="35">
        <v>-1253491</v>
      </c>
      <c r="E1180">
        <f t="shared" si="41"/>
        <v>49886</v>
      </c>
      <c r="F1180" s="27">
        <f>SUMIFS(Sheet1!H:H,Sheet1!B:B,C1180)</f>
        <v>1253491</v>
      </c>
      <c r="G1180" s="35">
        <f t="shared" si="42"/>
        <v>0</v>
      </c>
    </row>
    <row r="1181" spans="1:7" x14ac:dyDescent="0.3">
      <c r="A1181" s="25">
        <v>45595</v>
      </c>
      <c r="B1181" t="s">
        <v>1478</v>
      </c>
      <c r="C1181" t="s">
        <v>1479</v>
      </c>
      <c r="D1181" s="35">
        <v>-431793</v>
      </c>
      <c r="E1181">
        <f t="shared" si="41"/>
        <v>52713</v>
      </c>
      <c r="F1181" s="27">
        <f>SUMIFS(Sheet1!H:H,Sheet1!B:B,C1181)</f>
        <v>431793</v>
      </c>
      <c r="G1181" s="35">
        <f t="shared" si="42"/>
        <v>0</v>
      </c>
    </row>
    <row r="1182" spans="1:7" x14ac:dyDescent="0.3">
      <c r="A1182" s="25">
        <v>45595</v>
      </c>
      <c r="B1182" t="s">
        <v>1478</v>
      </c>
      <c r="C1182" t="s">
        <v>1476</v>
      </c>
      <c r="D1182" s="35">
        <v>-1255262</v>
      </c>
      <c r="E1182">
        <f t="shared" si="41"/>
        <v>52721</v>
      </c>
      <c r="F1182" s="27">
        <f>SUMIFS(Sheet1!H:H,Sheet1!B:B,C1182)</f>
        <v>1255262</v>
      </c>
      <c r="G1182" s="35">
        <f t="shared" si="42"/>
        <v>0</v>
      </c>
    </row>
    <row r="1183" spans="1:7" x14ac:dyDescent="0.3">
      <c r="A1183" s="25">
        <v>45595</v>
      </c>
      <c r="B1183" t="s">
        <v>1478</v>
      </c>
      <c r="C1183" t="s">
        <v>1491</v>
      </c>
      <c r="D1183" s="35">
        <v>-571000</v>
      </c>
      <c r="E1183">
        <f t="shared" si="41"/>
        <v>47253</v>
      </c>
      <c r="F1183" s="27">
        <f>SUMIFS(Sheet1!H:H,Sheet1!B:B,C1183)</f>
        <v>571000</v>
      </c>
      <c r="G1183" s="35">
        <f t="shared" si="42"/>
        <v>0</v>
      </c>
    </row>
    <row r="1184" spans="1:7" x14ac:dyDescent="0.3">
      <c r="A1184" s="25">
        <v>45595</v>
      </c>
      <c r="B1184" t="s">
        <v>1478</v>
      </c>
      <c r="C1184" t="s">
        <v>1481</v>
      </c>
      <c r="D1184" s="35">
        <v>-647689</v>
      </c>
      <c r="E1184">
        <f t="shared" si="41"/>
        <v>51440</v>
      </c>
      <c r="F1184" s="27">
        <f>SUMIFS(Sheet1!H:H,Sheet1!B:B,C1184)</f>
        <v>647689</v>
      </c>
      <c r="G1184" s="35">
        <f t="shared" si="42"/>
        <v>0</v>
      </c>
    </row>
    <row r="1185" spans="1:7" x14ac:dyDescent="0.3">
      <c r="A1185" s="25">
        <v>45595</v>
      </c>
      <c r="B1185" t="s">
        <v>1478</v>
      </c>
      <c r="C1185" t="s">
        <v>1485</v>
      </c>
      <c r="D1185" s="35">
        <v>215896</v>
      </c>
      <c r="E1185" t="e">
        <f t="shared" si="41"/>
        <v>#VALUE!</v>
      </c>
      <c r="F1185" s="27">
        <f>SUMIFS(Sheet1!H:H,Sheet1!B:B,C1185)</f>
        <v>0</v>
      </c>
      <c r="G1185" s="35">
        <f t="shared" si="42"/>
        <v>215896</v>
      </c>
    </row>
    <row r="1186" spans="1:7" x14ac:dyDescent="0.3">
      <c r="A1186" s="25">
        <v>45595</v>
      </c>
      <c r="B1186" t="s">
        <v>1478</v>
      </c>
      <c r="C1186" t="s">
        <v>1487</v>
      </c>
      <c r="D1186" s="35">
        <v>215896</v>
      </c>
      <c r="E1186" t="e">
        <f t="shared" si="41"/>
        <v>#VALUE!</v>
      </c>
      <c r="F1186" s="27">
        <f>SUMIFS(Sheet1!H:H,Sheet1!B:B,C1186)</f>
        <v>0</v>
      </c>
      <c r="G1186" s="35">
        <f t="shared" si="42"/>
        <v>215896</v>
      </c>
    </row>
    <row r="1187" spans="1:7" x14ac:dyDescent="0.3">
      <c r="A1187" s="25">
        <v>45625</v>
      </c>
      <c r="B1187" t="s">
        <v>1495</v>
      </c>
      <c r="C1187" t="s">
        <v>1502</v>
      </c>
      <c r="D1187" s="35">
        <v>-896616</v>
      </c>
      <c r="E1187">
        <f t="shared" si="41"/>
        <v>54891</v>
      </c>
      <c r="F1187" s="27">
        <f>SUMIFS(Sheet1!H:H,Sheet1!B:B,C1187)</f>
        <v>896616</v>
      </c>
      <c r="G1187" s="35">
        <f t="shared" si="42"/>
        <v>0</v>
      </c>
    </row>
    <row r="1188" spans="1:7" x14ac:dyDescent="0.3">
      <c r="A1188" s="25">
        <v>45625</v>
      </c>
      <c r="B1188" t="s">
        <v>1495</v>
      </c>
      <c r="C1188" t="s">
        <v>1500</v>
      </c>
      <c r="D1188" s="35">
        <v>-896616</v>
      </c>
      <c r="E1188">
        <f t="shared" si="41"/>
        <v>55093</v>
      </c>
      <c r="F1188" s="27">
        <f>SUMIFS(Sheet1!H:H,Sheet1!B:B,C1188)</f>
        <v>896616</v>
      </c>
      <c r="G1188" s="35">
        <f t="shared" si="42"/>
        <v>0</v>
      </c>
    </row>
    <row r="1189" spans="1:7" x14ac:dyDescent="0.3">
      <c r="A1189" s="25">
        <v>45625</v>
      </c>
      <c r="B1189" t="s">
        <v>1495</v>
      </c>
      <c r="C1189" t="s">
        <v>1498</v>
      </c>
      <c r="D1189" s="35">
        <v>-1039366</v>
      </c>
      <c r="E1189">
        <f t="shared" si="41"/>
        <v>55666</v>
      </c>
      <c r="F1189" s="27">
        <f>SUMIFS(Sheet1!H:H,Sheet1!B:B,C1189)</f>
        <v>1039366</v>
      </c>
      <c r="G1189" s="35">
        <f t="shared" si="42"/>
        <v>0</v>
      </c>
    </row>
    <row r="1190" spans="1:7" x14ac:dyDescent="0.3">
      <c r="A1190" s="25">
        <v>45625</v>
      </c>
      <c r="B1190" t="s">
        <v>1495</v>
      </c>
      <c r="C1190" t="s">
        <v>1493</v>
      </c>
      <c r="D1190" s="35">
        <v>-1427501</v>
      </c>
      <c r="E1190">
        <f t="shared" si="41"/>
        <v>59805</v>
      </c>
      <c r="F1190" s="27">
        <f>SUMIFS(Sheet1!H:H,Sheet1!B:B,C1190)</f>
        <v>1427501</v>
      </c>
      <c r="G1190" s="35">
        <f t="shared" si="42"/>
        <v>0</v>
      </c>
    </row>
    <row r="1191" spans="1:7" x14ac:dyDescent="0.3">
      <c r="A1191" s="25">
        <v>45625</v>
      </c>
      <c r="B1191" t="s">
        <v>1495</v>
      </c>
      <c r="C1191" t="s">
        <v>1496</v>
      </c>
      <c r="D1191" s="35">
        <v>-896616</v>
      </c>
      <c r="E1191">
        <f t="shared" si="41"/>
        <v>58956</v>
      </c>
      <c r="F1191" s="27">
        <f>SUMIFS(Sheet1!H:H,Sheet1!B:B,C1191)</f>
        <v>896616</v>
      </c>
      <c r="G1191" s="35">
        <f t="shared" si="42"/>
        <v>0</v>
      </c>
    </row>
    <row r="1192" spans="1:7" x14ac:dyDescent="0.3">
      <c r="A1192" s="25">
        <v>45656</v>
      </c>
      <c r="B1192" t="s">
        <v>1506</v>
      </c>
      <c r="C1192" t="s">
        <v>1511</v>
      </c>
      <c r="D1192" s="35">
        <v>-1075939</v>
      </c>
      <c r="E1192">
        <f t="shared" si="41"/>
        <v>65302</v>
      </c>
      <c r="F1192" s="27">
        <f>SUMIFS(Sheet1!H:H,Sheet1!B:B,C1192)</f>
        <v>1075939</v>
      </c>
      <c r="G1192" s="35">
        <f t="shared" si="42"/>
        <v>0</v>
      </c>
    </row>
    <row r="1193" spans="1:7" x14ac:dyDescent="0.3">
      <c r="A1193" s="25">
        <v>45656</v>
      </c>
      <c r="B1193" t="s">
        <v>1506</v>
      </c>
      <c r="C1193" t="s">
        <v>1509</v>
      </c>
      <c r="D1193" s="35">
        <v>-539741</v>
      </c>
      <c r="E1193">
        <f t="shared" si="41"/>
        <v>65537</v>
      </c>
      <c r="F1193" s="27">
        <f>SUMIFS(Sheet1!H:H,Sheet1!B:B,C1193)</f>
        <v>539741</v>
      </c>
      <c r="G1193" s="35">
        <f t="shared" si="42"/>
        <v>0</v>
      </c>
    </row>
    <row r="1194" spans="1:7" x14ac:dyDescent="0.3">
      <c r="A1194" s="25">
        <v>45656</v>
      </c>
      <c r="B1194" t="s">
        <v>1506</v>
      </c>
      <c r="C1194" t="s">
        <v>1513</v>
      </c>
      <c r="D1194" s="35">
        <v>-680720</v>
      </c>
      <c r="E1194">
        <f t="shared" si="41"/>
        <v>62364</v>
      </c>
      <c r="F1194" s="27">
        <f>SUMIFS(Sheet1!H:H,Sheet1!B:B,C1194)</f>
        <v>680720</v>
      </c>
      <c r="G1194" s="35">
        <f t="shared" si="42"/>
        <v>0</v>
      </c>
    </row>
    <row r="1195" spans="1:7" x14ac:dyDescent="0.3">
      <c r="A1195" s="25">
        <v>45656</v>
      </c>
      <c r="B1195" t="s">
        <v>1506</v>
      </c>
      <c r="C1195" t="s">
        <v>1507</v>
      </c>
      <c r="D1195" s="35">
        <v>-356875</v>
      </c>
      <c r="E1195">
        <f t="shared" si="41"/>
        <v>67100</v>
      </c>
      <c r="F1195" s="27">
        <f>SUMIFS(Sheet1!H:H,Sheet1!B:B,C1195)</f>
        <v>356875</v>
      </c>
      <c r="G1195" s="35">
        <f t="shared" si="42"/>
        <v>0</v>
      </c>
    </row>
    <row r="1196" spans="1:7" x14ac:dyDescent="0.3">
      <c r="A1196" s="25">
        <v>45656</v>
      </c>
      <c r="B1196" t="s">
        <v>1506</v>
      </c>
      <c r="C1196" t="s">
        <v>1504</v>
      </c>
      <c r="D1196" s="35">
        <v>323844</v>
      </c>
      <c r="E1196" t="e">
        <f t="shared" si="41"/>
        <v>#VALUE!</v>
      </c>
      <c r="F1196" s="27">
        <f>SUMIFS(Sheet1!H:H,Sheet1!B:B,C1196)</f>
        <v>0</v>
      </c>
      <c r="G1196" s="35">
        <f t="shared" si="42"/>
        <v>323844</v>
      </c>
    </row>
    <row r="1197" spans="1:7" x14ac:dyDescent="0.3">
      <c r="A1197" s="25">
        <v>45680</v>
      </c>
      <c r="B1197" t="s">
        <v>1517</v>
      </c>
      <c r="C1197" t="s">
        <v>1520</v>
      </c>
      <c r="D1197" s="35">
        <v>-647689</v>
      </c>
      <c r="E1197">
        <f t="shared" si="41"/>
        <v>70320</v>
      </c>
      <c r="F1197" s="27">
        <f>SUMIFS(Sheet1!H:H,Sheet1!B:B,C1197)</f>
        <v>647689</v>
      </c>
      <c r="G1197" s="35">
        <f t="shared" si="42"/>
        <v>0</v>
      </c>
    </row>
    <row r="1198" spans="1:7" x14ac:dyDescent="0.3">
      <c r="A1198" s="25">
        <v>45680</v>
      </c>
      <c r="B1198" t="s">
        <v>1517</v>
      </c>
      <c r="C1198" t="s">
        <v>1518</v>
      </c>
      <c r="D1198" s="35">
        <v>-755637</v>
      </c>
      <c r="E1198">
        <f t="shared" si="41"/>
        <v>73328</v>
      </c>
      <c r="F1198" s="27">
        <f>SUMIFS(Sheet1!H:H,Sheet1!B:B,C1198)</f>
        <v>755637</v>
      </c>
      <c r="G1198" s="35">
        <f t="shared" si="42"/>
        <v>0</v>
      </c>
    </row>
    <row r="1199" spans="1:7" x14ac:dyDescent="0.3">
      <c r="A1199" s="25">
        <v>45680</v>
      </c>
      <c r="B1199" t="s">
        <v>1517</v>
      </c>
      <c r="C1199" t="s">
        <v>1515</v>
      </c>
      <c r="D1199" s="35">
        <v>-713750</v>
      </c>
      <c r="E1199">
        <f t="shared" si="41"/>
        <v>74339</v>
      </c>
      <c r="F1199" s="27">
        <f>SUMIFS(Sheet1!H:H,Sheet1!B:B,C1199)</f>
        <v>713750</v>
      </c>
      <c r="G1199" s="35">
        <f t="shared" si="42"/>
        <v>0</v>
      </c>
    </row>
    <row r="1200" spans="1:7" x14ac:dyDescent="0.3">
      <c r="A1200" s="25">
        <v>45680</v>
      </c>
      <c r="B1200" t="s">
        <v>1517</v>
      </c>
      <c r="C1200" t="s">
        <v>1522</v>
      </c>
      <c r="D1200" s="35">
        <v>346817</v>
      </c>
      <c r="E1200" t="e">
        <f t="shared" si="41"/>
        <v>#VALUE!</v>
      </c>
      <c r="F1200" s="27">
        <f>SUMIFS(Sheet1!H:H,Sheet1!B:B,C1200)</f>
        <v>0</v>
      </c>
      <c r="G1200" s="35">
        <f t="shared" si="42"/>
        <v>346817</v>
      </c>
    </row>
    <row r="1201" spans="1:7" x14ac:dyDescent="0.3">
      <c r="A1201" s="25">
        <v>45716</v>
      </c>
      <c r="B1201" t="s">
        <v>1526</v>
      </c>
      <c r="C1201" t="s">
        <v>1557</v>
      </c>
      <c r="D1201" s="35">
        <v>-755637</v>
      </c>
      <c r="E1201">
        <f t="shared" si="41"/>
        <v>1741</v>
      </c>
      <c r="F1201" s="27">
        <f>SUMIFS(Sheet1!H:H,Sheet1!B:B,C1201)</f>
        <v>755637</v>
      </c>
      <c r="G1201" s="35">
        <f t="shared" si="42"/>
        <v>0</v>
      </c>
    </row>
    <row r="1202" spans="1:7" x14ac:dyDescent="0.3">
      <c r="A1202" s="25">
        <v>45716</v>
      </c>
      <c r="B1202" t="s">
        <v>1526</v>
      </c>
      <c r="C1202" t="s">
        <v>1551</v>
      </c>
      <c r="D1202" s="35">
        <v>-713750</v>
      </c>
      <c r="E1202">
        <f t="shared" si="41"/>
        <v>3125</v>
      </c>
      <c r="F1202" s="27">
        <f>SUMIFS(Sheet1!H:H,Sheet1!B:B,C1202)</f>
        <v>713750</v>
      </c>
      <c r="G1202" s="35">
        <f t="shared" si="42"/>
        <v>0</v>
      </c>
    </row>
    <row r="1203" spans="1:7" x14ac:dyDescent="0.3">
      <c r="A1203" s="25">
        <v>45716</v>
      </c>
      <c r="B1203" t="s">
        <v>1526</v>
      </c>
      <c r="C1203" t="s">
        <v>1553</v>
      </c>
      <c r="D1203" s="35">
        <v>-466595</v>
      </c>
      <c r="E1203">
        <f t="shared" si="41"/>
        <v>3182</v>
      </c>
      <c r="F1203" s="27">
        <f>SUMIFS(Sheet1!H:H,Sheet1!B:B,C1203)</f>
        <v>466595</v>
      </c>
      <c r="G1203" s="35">
        <f t="shared" si="42"/>
        <v>0</v>
      </c>
    </row>
    <row r="1204" spans="1:7" x14ac:dyDescent="0.3">
      <c r="A1204" s="25">
        <v>45716</v>
      </c>
      <c r="B1204" t="s">
        <v>1526</v>
      </c>
      <c r="C1204" t="s">
        <v>1555</v>
      </c>
      <c r="D1204" s="35">
        <v>-752095</v>
      </c>
      <c r="E1204">
        <f t="shared" si="41"/>
        <v>3220</v>
      </c>
      <c r="F1204" s="27">
        <f>SUMIFS(Sheet1!H:H,Sheet1!B:B,C1204)</f>
        <v>752095</v>
      </c>
      <c r="G1204" s="35">
        <f t="shared" si="42"/>
        <v>0</v>
      </c>
    </row>
    <row r="1205" spans="1:7" x14ac:dyDescent="0.3">
      <c r="A1205" s="25">
        <v>45716</v>
      </c>
      <c r="B1205" t="s">
        <v>1526</v>
      </c>
      <c r="C1205" t="s">
        <v>1549</v>
      </c>
      <c r="D1205" s="35">
        <v>-1584306</v>
      </c>
      <c r="E1205">
        <f t="shared" si="41"/>
        <v>3586</v>
      </c>
      <c r="F1205" s="27">
        <f>SUMIFS(Sheet1!H:H,Sheet1!B:B,C1205)</f>
        <v>1584306</v>
      </c>
      <c r="G1205" s="35">
        <f t="shared" si="42"/>
        <v>0</v>
      </c>
    </row>
    <row r="1206" spans="1:7" x14ac:dyDescent="0.3">
      <c r="A1206" s="25">
        <v>45716</v>
      </c>
      <c r="B1206" t="s">
        <v>1526</v>
      </c>
      <c r="C1206" t="s">
        <v>1547</v>
      </c>
      <c r="D1206" s="35">
        <v>-1584306</v>
      </c>
      <c r="E1206">
        <f t="shared" si="41"/>
        <v>3587</v>
      </c>
      <c r="F1206" s="27">
        <f>SUMIFS(Sheet1!H:H,Sheet1!B:B,C1206)</f>
        <v>1584306</v>
      </c>
      <c r="G1206" s="35">
        <f t="shared" si="42"/>
        <v>0</v>
      </c>
    </row>
    <row r="1207" spans="1:7" x14ac:dyDescent="0.3">
      <c r="A1207" s="25">
        <v>45716</v>
      </c>
      <c r="B1207" t="s">
        <v>1526</v>
      </c>
      <c r="C1207" t="s">
        <v>1545</v>
      </c>
      <c r="D1207" s="35">
        <v>-1584306</v>
      </c>
      <c r="E1207">
        <f t="shared" si="41"/>
        <v>3622</v>
      </c>
      <c r="F1207" s="27">
        <f>SUMIFS(Sheet1!H:H,Sheet1!B:B,C1207)</f>
        <v>1584306</v>
      </c>
      <c r="G1207" s="35">
        <f t="shared" si="42"/>
        <v>0</v>
      </c>
    </row>
    <row r="1208" spans="1:7" x14ac:dyDescent="0.3">
      <c r="A1208" s="25">
        <v>45716</v>
      </c>
      <c r="B1208" t="s">
        <v>1526</v>
      </c>
      <c r="C1208" t="s">
        <v>1543</v>
      </c>
      <c r="D1208" s="35">
        <v>-1584306</v>
      </c>
      <c r="E1208">
        <f t="shared" si="41"/>
        <v>4695</v>
      </c>
      <c r="F1208" s="27">
        <f>SUMIFS(Sheet1!H:H,Sheet1!B:B,C1208)</f>
        <v>1584306</v>
      </c>
      <c r="G1208" s="35">
        <f t="shared" si="42"/>
        <v>0</v>
      </c>
    </row>
    <row r="1209" spans="1:7" x14ac:dyDescent="0.3">
      <c r="A1209" s="25">
        <v>45716</v>
      </c>
      <c r="B1209" t="s">
        <v>1526</v>
      </c>
      <c r="C1209" t="s">
        <v>1539</v>
      </c>
      <c r="D1209" s="35">
        <v>-1584306</v>
      </c>
      <c r="E1209">
        <f t="shared" si="41"/>
        <v>4730</v>
      </c>
      <c r="F1209" s="27">
        <f>SUMIFS(Sheet1!H:H,Sheet1!B:B,C1209)</f>
        <v>1584306</v>
      </c>
      <c r="G1209" s="35">
        <f t="shared" si="42"/>
        <v>0</v>
      </c>
    </row>
    <row r="1210" spans="1:7" x14ac:dyDescent="0.3">
      <c r="A1210" s="25">
        <v>45716</v>
      </c>
      <c r="B1210" t="s">
        <v>1526</v>
      </c>
      <c r="C1210" t="s">
        <v>1537</v>
      </c>
      <c r="D1210" s="35">
        <v>-1584306</v>
      </c>
      <c r="E1210">
        <f t="shared" si="41"/>
        <v>4732</v>
      </c>
      <c r="F1210" s="27">
        <f>SUMIFS(Sheet1!H:H,Sheet1!B:B,C1210)</f>
        <v>1584306</v>
      </c>
      <c r="G1210" s="35">
        <f t="shared" si="42"/>
        <v>0</v>
      </c>
    </row>
    <row r="1211" spans="1:7" x14ac:dyDescent="0.3">
      <c r="A1211" s="25">
        <v>45716</v>
      </c>
      <c r="B1211" t="s">
        <v>1526</v>
      </c>
      <c r="C1211" t="s">
        <v>1541</v>
      </c>
      <c r="D1211" s="35">
        <v>-1584306</v>
      </c>
      <c r="E1211">
        <f t="shared" si="41"/>
        <v>4735</v>
      </c>
      <c r="F1211" s="27">
        <f>SUMIFS(Sheet1!H:H,Sheet1!B:B,C1211)</f>
        <v>1584306</v>
      </c>
      <c r="G1211" s="35">
        <f t="shared" si="42"/>
        <v>0</v>
      </c>
    </row>
    <row r="1212" spans="1:7" x14ac:dyDescent="0.3">
      <c r="A1212" s="25">
        <v>45716</v>
      </c>
      <c r="B1212" t="s">
        <v>1526</v>
      </c>
      <c r="C1212" t="s">
        <v>1535</v>
      </c>
      <c r="D1212" s="35">
        <v>-431795</v>
      </c>
      <c r="E1212">
        <f t="shared" si="41"/>
        <v>5366</v>
      </c>
      <c r="F1212" s="27">
        <f>SUMIFS(Sheet1!H:H,Sheet1!B:B,C1212)</f>
        <v>431795</v>
      </c>
      <c r="G1212" s="35">
        <f t="shared" si="42"/>
        <v>0</v>
      </c>
    </row>
    <row r="1213" spans="1:7" x14ac:dyDescent="0.3">
      <c r="A1213" s="25">
        <v>45716</v>
      </c>
      <c r="B1213" t="s">
        <v>1526</v>
      </c>
      <c r="C1213" t="s">
        <v>1533</v>
      </c>
      <c r="D1213" s="35">
        <v>-1836454</v>
      </c>
      <c r="E1213">
        <f t="shared" si="41"/>
        <v>6317</v>
      </c>
      <c r="F1213" s="27">
        <f>SUMIFS(Sheet1!H:H,Sheet1!B:B,C1213)</f>
        <v>1836454</v>
      </c>
      <c r="G1213" s="35">
        <f t="shared" si="42"/>
        <v>0</v>
      </c>
    </row>
    <row r="1214" spans="1:7" x14ac:dyDescent="0.3">
      <c r="A1214" s="25">
        <v>45716</v>
      </c>
      <c r="B1214" t="s">
        <v>1526</v>
      </c>
      <c r="C1214" t="s">
        <v>1531</v>
      </c>
      <c r="D1214" s="35">
        <v>-2102460</v>
      </c>
      <c r="E1214">
        <f t="shared" si="41"/>
        <v>6650</v>
      </c>
      <c r="F1214" s="27">
        <f>SUMIFS(Sheet1!H:H,Sheet1!B:B,C1214)</f>
        <v>2102460</v>
      </c>
      <c r="G1214" s="35">
        <f t="shared" si="42"/>
        <v>0</v>
      </c>
    </row>
    <row r="1215" spans="1:7" x14ac:dyDescent="0.3">
      <c r="A1215" s="25">
        <v>45716</v>
      </c>
      <c r="B1215" t="s">
        <v>1526</v>
      </c>
      <c r="C1215" t="s">
        <v>1527</v>
      </c>
      <c r="D1215" s="35">
        <v>-1184776</v>
      </c>
      <c r="E1215">
        <f t="shared" si="41"/>
        <v>6811</v>
      </c>
      <c r="F1215" s="27">
        <f>SUMIFS(Sheet1!H:H,Sheet1!B:B,C1215)</f>
        <v>1184776</v>
      </c>
      <c r="G1215" s="35">
        <f t="shared" si="42"/>
        <v>0</v>
      </c>
    </row>
    <row r="1216" spans="1:7" x14ac:dyDescent="0.3">
      <c r="A1216" s="25">
        <v>45716</v>
      </c>
      <c r="B1216" t="s">
        <v>1526</v>
      </c>
      <c r="C1216" t="s">
        <v>1529</v>
      </c>
      <c r="D1216" s="35">
        <v>-1284746</v>
      </c>
      <c r="E1216">
        <f t="shared" si="41"/>
        <v>6818</v>
      </c>
      <c r="F1216" s="27">
        <f>SUMIFS(Sheet1!H:H,Sheet1!B:B,C1216)</f>
        <v>1284746</v>
      </c>
      <c r="G1216" s="35">
        <f t="shared" si="42"/>
        <v>0</v>
      </c>
    </row>
    <row r="1217" spans="1:7" x14ac:dyDescent="0.3">
      <c r="A1217" s="25">
        <v>45716</v>
      </c>
      <c r="B1217" t="s">
        <v>1526</v>
      </c>
      <c r="C1217" t="s">
        <v>1524</v>
      </c>
      <c r="D1217" s="35">
        <v>-780451</v>
      </c>
      <c r="E1217">
        <f t="shared" ref="E1217:E1280" si="43">VALUE(C1217)</f>
        <v>6838</v>
      </c>
      <c r="F1217" s="27">
        <f>SUMIFS(Sheet1!H:H,Sheet1!B:B,C1217)</f>
        <v>780451</v>
      </c>
      <c r="G1217" s="35">
        <f t="shared" ref="G1217:G1280" si="44">D1217+F1217</f>
        <v>0</v>
      </c>
    </row>
    <row r="1218" spans="1:7" x14ac:dyDescent="0.3">
      <c r="A1218" s="25">
        <v>45716</v>
      </c>
      <c r="B1218" t="s">
        <v>1526</v>
      </c>
      <c r="C1218" t="s">
        <v>2907</v>
      </c>
      <c r="D1218" s="35">
        <v>10822107</v>
      </c>
      <c r="E1218" t="e">
        <f t="shared" si="43"/>
        <v>#VALUE!</v>
      </c>
      <c r="F1218" s="27">
        <f>SUMIFS(Sheet1!H:H,Sheet1!B:B,C1218)</f>
        <v>0</v>
      </c>
      <c r="G1218" s="35">
        <f t="shared" si="44"/>
        <v>10822107</v>
      </c>
    </row>
    <row r="1219" spans="1:7" x14ac:dyDescent="0.3">
      <c r="A1219" s="25">
        <v>45747</v>
      </c>
      <c r="B1219" t="s">
        <v>1562</v>
      </c>
      <c r="C1219" t="s">
        <v>1569</v>
      </c>
      <c r="D1219" s="35">
        <v>-1223948</v>
      </c>
      <c r="E1219">
        <f t="shared" si="43"/>
        <v>7075</v>
      </c>
      <c r="F1219" s="27">
        <f>SUMIFS(Sheet1!H:H,Sheet1!B:B,C1219)</f>
        <v>1223948</v>
      </c>
      <c r="G1219" s="35">
        <f t="shared" si="44"/>
        <v>0</v>
      </c>
    </row>
    <row r="1220" spans="1:7" x14ac:dyDescent="0.3">
      <c r="A1220" s="25">
        <v>45747</v>
      </c>
      <c r="B1220" t="s">
        <v>1562</v>
      </c>
      <c r="C1220" t="s">
        <v>1567</v>
      </c>
      <c r="D1220" s="35">
        <v>-1075939</v>
      </c>
      <c r="E1220">
        <f t="shared" si="43"/>
        <v>8668</v>
      </c>
      <c r="F1220" s="27">
        <f>SUMIFS(Sheet1!H:H,Sheet1!B:B,C1220)</f>
        <v>1075939</v>
      </c>
      <c r="G1220" s="35">
        <f t="shared" si="44"/>
        <v>0</v>
      </c>
    </row>
    <row r="1221" spans="1:7" x14ac:dyDescent="0.3">
      <c r="A1221" s="25">
        <v>45747</v>
      </c>
      <c r="B1221" t="s">
        <v>1562</v>
      </c>
      <c r="C1221" t="s">
        <v>1565</v>
      </c>
      <c r="D1221" s="35">
        <v>-430021</v>
      </c>
      <c r="E1221">
        <f t="shared" si="43"/>
        <v>10245</v>
      </c>
      <c r="F1221" s="27">
        <f>SUMIFS(Sheet1!H:H,Sheet1!B:B,C1221)</f>
        <v>430021</v>
      </c>
      <c r="G1221" s="35">
        <f t="shared" si="44"/>
        <v>0</v>
      </c>
    </row>
    <row r="1222" spans="1:7" x14ac:dyDescent="0.3">
      <c r="A1222" s="25">
        <v>45747</v>
      </c>
      <c r="B1222" t="s">
        <v>1562</v>
      </c>
      <c r="C1222" t="s">
        <v>1563</v>
      </c>
      <c r="D1222" s="35">
        <v>-896616</v>
      </c>
      <c r="E1222">
        <f t="shared" si="43"/>
        <v>10541</v>
      </c>
      <c r="F1222" s="27">
        <f>SUMIFS(Sheet1!H:H,Sheet1!B:B,C1222)</f>
        <v>896616</v>
      </c>
      <c r="G1222" s="35">
        <f t="shared" si="44"/>
        <v>0</v>
      </c>
    </row>
    <row r="1223" spans="1:7" x14ac:dyDescent="0.3">
      <c r="A1223" s="25">
        <v>45747</v>
      </c>
      <c r="B1223" t="s">
        <v>1562</v>
      </c>
      <c r="C1223" t="s">
        <v>1560</v>
      </c>
      <c r="D1223" s="35">
        <v>-703678</v>
      </c>
      <c r="E1223">
        <f t="shared" si="43"/>
        <v>12510</v>
      </c>
      <c r="F1223" s="27">
        <f>SUMIFS(Sheet1!H:H,Sheet1!B:B,C1223)</f>
        <v>703678</v>
      </c>
      <c r="G1223" s="35">
        <f t="shared" si="44"/>
        <v>0</v>
      </c>
    </row>
    <row r="1224" spans="1:7" x14ac:dyDescent="0.3">
      <c r="A1224" s="25">
        <v>45776</v>
      </c>
      <c r="B1224" t="s">
        <v>1573</v>
      </c>
      <c r="C1224" t="s">
        <v>1594</v>
      </c>
      <c r="D1224" s="35">
        <v>-600766</v>
      </c>
      <c r="E1224">
        <f t="shared" si="43"/>
        <v>14260</v>
      </c>
      <c r="F1224" s="27">
        <f>SUMIFS(Sheet1!H:H,Sheet1!B:B,C1224)</f>
        <v>600766</v>
      </c>
      <c r="G1224" s="35">
        <f t="shared" si="44"/>
        <v>0</v>
      </c>
    </row>
    <row r="1225" spans="1:7" x14ac:dyDescent="0.3">
      <c r="A1225" s="25">
        <v>45776</v>
      </c>
      <c r="B1225" t="s">
        <v>1573</v>
      </c>
      <c r="C1225" t="s">
        <v>1592</v>
      </c>
      <c r="D1225" s="35">
        <v>-386641</v>
      </c>
      <c r="E1225">
        <f t="shared" si="43"/>
        <v>14353</v>
      </c>
      <c r="F1225" s="27">
        <f>SUMIFS(Sheet1!H:H,Sheet1!B:B,C1225)</f>
        <v>386641</v>
      </c>
      <c r="G1225" s="35">
        <f t="shared" si="44"/>
        <v>0</v>
      </c>
    </row>
    <row r="1226" spans="1:7" x14ac:dyDescent="0.3">
      <c r="A1226" s="25">
        <v>45776</v>
      </c>
      <c r="B1226" t="s">
        <v>1573</v>
      </c>
      <c r="C1226" t="s">
        <v>1590</v>
      </c>
      <c r="D1226" s="35">
        <v>-1350596</v>
      </c>
      <c r="E1226">
        <f t="shared" si="43"/>
        <v>15589</v>
      </c>
      <c r="F1226" s="27">
        <f>SUMIFS(Sheet1!H:H,Sheet1!B:B,C1226)</f>
        <v>1350596</v>
      </c>
      <c r="G1226" s="35">
        <f t="shared" si="44"/>
        <v>0</v>
      </c>
    </row>
    <row r="1227" spans="1:7" x14ac:dyDescent="0.3">
      <c r="A1227" s="25">
        <v>45776</v>
      </c>
      <c r="B1227" t="s">
        <v>1573</v>
      </c>
      <c r="C1227" t="s">
        <v>1588</v>
      </c>
      <c r="D1227" s="35">
        <v>-924611</v>
      </c>
      <c r="E1227">
        <f t="shared" si="43"/>
        <v>15942</v>
      </c>
      <c r="F1227" s="27">
        <f>SUMIFS(Sheet1!H:H,Sheet1!B:B,C1227)</f>
        <v>924611</v>
      </c>
      <c r="G1227" s="35">
        <f t="shared" si="44"/>
        <v>0</v>
      </c>
    </row>
    <row r="1228" spans="1:7" x14ac:dyDescent="0.3">
      <c r="A1228" s="25">
        <v>45776</v>
      </c>
      <c r="B1228" t="s">
        <v>1573</v>
      </c>
      <c r="C1228" t="s">
        <v>1586</v>
      </c>
      <c r="D1228" s="35">
        <v>-1241433</v>
      </c>
      <c r="E1228">
        <f t="shared" si="43"/>
        <v>16591</v>
      </c>
      <c r="F1228" s="27">
        <f>SUMIFS(Sheet1!H:H,Sheet1!B:B,C1228)</f>
        <v>1241433</v>
      </c>
      <c r="G1228" s="35">
        <f t="shared" si="44"/>
        <v>0</v>
      </c>
    </row>
    <row r="1229" spans="1:7" x14ac:dyDescent="0.3">
      <c r="A1229" s="25">
        <v>45776</v>
      </c>
      <c r="B1229" t="s">
        <v>1573</v>
      </c>
      <c r="C1229" t="s">
        <v>1584</v>
      </c>
      <c r="D1229" s="35">
        <v>-567350</v>
      </c>
      <c r="E1229">
        <f t="shared" si="43"/>
        <v>17347</v>
      </c>
      <c r="F1229" s="27">
        <f>SUMIFS(Sheet1!H:H,Sheet1!B:B,C1229)</f>
        <v>567350</v>
      </c>
      <c r="G1229" s="35">
        <f t="shared" si="44"/>
        <v>0</v>
      </c>
    </row>
    <row r="1230" spans="1:7" x14ac:dyDescent="0.3">
      <c r="A1230" s="25">
        <v>45776</v>
      </c>
      <c r="B1230" t="s">
        <v>1573</v>
      </c>
      <c r="C1230" t="s">
        <v>1582</v>
      </c>
      <c r="D1230" s="35">
        <v>-1201532</v>
      </c>
      <c r="E1230">
        <f t="shared" si="43"/>
        <v>17355</v>
      </c>
      <c r="F1230" s="27">
        <f>SUMIFS(Sheet1!H:H,Sheet1!B:B,C1230)</f>
        <v>1201532</v>
      </c>
      <c r="G1230" s="35">
        <f t="shared" si="44"/>
        <v>0</v>
      </c>
    </row>
    <row r="1231" spans="1:7" x14ac:dyDescent="0.3">
      <c r="A1231" s="25">
        <v>45776</v>
      </c>
      <c r="B1231" t="s">
        <v>1573</v>
      </c>
      <c r="C1231" t="s">
        <v>1580</v>
      </c>
      <c r="D1231" s="35">
        <v>-842031</v>
      </c>
      <c r="E1231">
        <f t="shared" si="43"/>
        <v>17524</v>
      </c>
      <c r="F1231" s="27">
        <f>SUMIFS(Sheet1!H:H,Sheet1!B:B,C1231)</f>
        <v>842031</v>
      </c>
      <c r="G1231" s="35">
        <f t="shared" si="44"/>
        <v>0</v>
      </c>
    </row>
    <row r="1232" spans="1:7" x14ac:dyDescent="0.3">
      <c r="A1232" s="25">
        <v>45776</v>
      </c>
      <c r="B1232" t="s">
        <v>1573</v>
      </c>
      <c r="C1232" t="s">
        <v>1576</v>
      </c>
      <c r="D1232" s="35">
        <v>-802833</v>
      </c>
      <c r="E1232">
        <f t="shared" si="43"/>
        <v>18927</v>
      </c>
      <c r="F1232" s="27">
        <f>SUMIFS(Sheet1!H:H,Sheet1!B:B,C1232)</f>
        <v>802833</v>
      </c>
      <c r="G1232" s="35">
        <f t="shared" si="44"/>
        <v>0</v>
      </c>
    </row>
    <row r="1233" spans="1:7" x14ac:dyDescent="0.3">
      <c r="A1233" s="25">
        <v>45776</v>
      </c>
      <c r="B1233" t="s">
        <v>1573</v>
      </c>
      <c r="C1233" t="s">
        <v>1578</v>
      </c>
      <c r="D1233" s="35">
        <v>-1253491</v>
      </c>
      <c r="E1233">
        <f t="shared" si="43"/>
        <v>18943</v>
      </c>
      <c r="F1233" s="27">
        <f>SUMIFS(Sheet1!H:H,Sheet1!B:B,C1233)</f>
        <v>1253491</v>
      </c>
      <c r="G1233" s="35">
        <f t="shared" si="44"/>
        <v>0</v>
      </c>
    </row>
    <row r="1234" spans="1:7" x14ac:dyDescent="0.3">
      <c r="A1234" s="25">
        <v>45776</v>
      </c>
      <c r="B1234" t="s">
        <v>1573</v>
      </c>
      <c r="C1234" t="s">
        <v>1574</v>
      </c>
      <c r="D1234" s="35">
        <v>-503210</v>
      </c>
      <c r="E1234">
        <f t="shared" si="43"/>
        <v>18957</v>
      </c>
      <c r="F1234" s="27">
        <f>SUMIFS(Sheet1!H:H,Sheet1!B:B,C1234)</f>
        <v>503210</v>
      </c>
      <c r="G1234" s="35">
        <f t="shared" si="44"/>
        <v>0</v>
      </c>
    </row>
    <row r="1235" spans="1:7" x14ac:dyDescent="0.3">
      <c r="A1235" s="25">
        <v>45776</v>
      </c>
      <c r="B1235" t="s">
        <v>1573</v>
      </c>
      <c r="C1235" t="s">
        <v>1571</v>
      </c>
      <c r="D1235" s="35">
        <v>-1161480</v>
      </c>
      <c r="E1235">
        <f t="shared" si="43"/>
        <v>19100</v>
      </c>
      <c r="F1235" s="27">
        <f>SUMIFS(Sheet1!H:H,Sheet1!B:B,C1235)</f>
        <v>1161480</v>
      </c>
      <c r="G1235" s="35">
        <f t="shared" si="44"/>
        <v>0</v>
      </c>
    </row>
    <row r="1236" spans="1:7" x14ac:dyDescent="0.3">
      <c r="A1236" s="25">
        <v>45807</v>
      </c>
      <c r="B1236" t="s">
        <v>1598</v>
      </c>
      <c r="C1236" t="s">
        <v>1645</v>
      </c>
      <c r="D1236" s="35">
        <v>-1141153</v>
      </c>
      <c r="E1236">
        <f t="shared" si="43"/>
        <v>20584</v>
      </c>
      <c r="F1236" s="27">
        <f>SUMIFS(Sheet1!H:H,Sheet1!B:B,C1236)</f>
        <v>1141153</v>
      </c>
      <c r="G1236" s="35">
        <f t="shared" si="44"/>
        <v>0</v>
      </c>
    </row>
    <row r="1237" spans="1:7" x14ac:dyDescent="0.3">
      <c r="A1237" s="25">
        <v>45807</v>
      </c>
      <c r="B1237" t="s">
        <v>1598</v>
      </c>
      <c r="C1237" t="s">
        <v>1639</v>
      </c>
      <c r="D1237" s="35">
        <v>-1201532</v>
      </c>
      <c r="E1237">
        <f t="shared" si="43"/>
        <v>20694</v>
      </c>
      <c r="F1237" s="27">
        <f>SUMIFS(Sheet1!H:H,Sheet1!B:B,C1237)</f>
        <v>1201532</v>
      </c>
      <c r="G1237" s="35">
        <f t="shared" si="44"/>
        <v>0</v>
      </c>
    </row>
    <row r="1238" spans="1:7" x14ac:dyDescent="0.3">
      <c r="A1238" s="25">
        <v>45807</v>
      </c>
      <c r="B1238" t="s">
        <v>1598</v>
      </c>
      <c r="C1238" t="s">
        <v>1641</v>
      </c>
      <c r="D1238" s="35">
        <v>-458016</v>
      </c>
      <c r="E1238">
        <f t="shared" si="43"/>
        <v>20695</v>
      </c>
      <c r="F1238" s="27">
        <f>SUMIFS(Sheet1!H:H,Sheet1!B:B,C1238)</f>
        <v>458016</v>
      </c>
      <c r="G1238" s="35">
        <f t="shared" si="44"/>
        <v>0</v>
      </c>
    </row>
    <row r="1239" spans="1:7" x14ac:dyDescent="0.3">
      <c r="A1239" s="25">
        <v>45807</v>
      </c>
      <c r="B1239" t="s">
        <v>1598</v>
      </c>
      <c r="C1239" t="s">
        <v>1643</v>
      </c>
      <c r="D1239" s="35">
        <v>-778477</v>
      </c>
      <c r="E1239">
        <f t="shared" si="43"/>
        <v>20696</v>
      </c>
      <c r="F1239" s="27">
        <f>SUMIFS(Sheet1!H:H,Sheet1!B:B,C1239)</f>
        <v>778477</v>
      </c>
      <c r="G1239" s="35">
        <f t="shared" si="44"/>
        <v>0</v>
      </c>
    </row>
    <row r="1240" spans="1:7" x14ac:dyDescent="0.3">
      <c r="A1240" s="25">
        <v>45807</v>
      </c>
      <c r="B1240" t="s">
        <v>1598</v>
      </c>
      <c r="C1240" t="s">
        <v>1637</v>
      </c>
      <c r="D1240" s="35">
        <v>-601529</v>
      </c>
      <c r="E1240">
        <f t="shared" si="43"/>
        <v>21583</v>
      </c>
      <c r="F1240" s="27">
        <f>SUMIFS(Sheet1!H:H,Sheet1!B:B,C1240)</f>
        <v>601529</v>
      </c>
      <c r="G1240" s="35">
        <f t="shared" si="44"/>
        <v>0</v>
      </c>
    </row>
    <row r="1241" spans="1:7" x14ac:dyDescent="0.3">
      <c r="A1241" s="25">
        <v>45807</v>
      </c>
      <c r="B1241" t="s">
        <v>1598</v>
      </c>
      <c r="C1241" t="s">
        <v>1635</v>
      </c>
      <c r="D1241" s="35">
        <v>-458779</v>
      </c>
      <c r="E1241">
        <f t="shared" si="43"/>
        <v>21599</v>
      </c>
      <c r="F1241" s="27">
        <f>SUMIFS(Sheet1!H:H,Sheet1!B:B,C1241)</f>
        <v>458779</v>
      </c>
      <c r="G1241" s="35">
        <f t="shared" si="44"/>
        <v>0</v>
      </c>
    </row>
    <row r="1242" spans="1:7" x14ac:dyDescent="0.3">
      <c r="A1242" s="25">
        <v>45807</v>
      </c>
      <c r="B1242" t="s">
        <v>1598</v>
      </c>
      <c r="C1242" t="s">
        <v>1633</v>
      </c>
      <c r="D1242" s="35">
        <v>-489392</v>
      </c>
      <c r="E1242">
        <f t="shared" si="43"/>
        <v>21935</v>
      </c>
      <c r="F1242" s="27">
        <f>SUMIFS(Sheet1!H:H,Sheet1!B:B,C1242)</f>
        <v>489392</v>
      </c>
      <c r="G1242" s="35">
        <f t="shared" si="44"/>
        <v>0</v>
      </c>
    </row>
    <row r="1243" spans="1:7" x14ac:dyDescent="0.3">
      <c r="A1243" s="25">
        <v>45807</v>
      </c>
      <c r="B1243" t="s">
        <v>1598</v>
      </c>
      <c r="C1243" t="s">
        <v>1631</v>
      </c>
      <c r="D1243" s="35">
        <v>-2320942</v>
      </c>
      <c r="E1243">
        <f t="shared" si="43"/>
        <v>22009</v>
      </c>
      <c r="F1243" s="27">
        <f>SUMIFS(Sheet1!H:H,Sheet1!B:B,C1243)</f>
        <v>2320942</v>
      </c>
      <c r="G1243" s="35">
        <f t="shared" si="44"/>
        <v>0</v>
      </c>
    </row>
    <row r="1244" spans="1:7" x14ac:dyDescent="0.3">
      <c r="A1244" s="25">
        <v>45807</v>
      </c>
      <c r="B1244" t="s">
        <v>1598</v>
      </c>
      <c r="C1244" t="s">
        <v>1627</v>
      </c>
      <c r="D1244" s="35">
        <v>-570153</v>
      </c>
      <c r="E1244">
        <f t="shared" si="43"/>
        <v>23097</v>
      </c>
      <c r="F1244" s="27">
        <f>SUMIFS(Sheet1!H:H,Sheet1!B:B,C1244)</f>
        <v>570153</v>
      </c>
      <c r="G1244" s="35">
        <f t="shared" si="44"/>
        <v>0</v>
      </c>
    </row>
    <row r="1245" spans="1:7" x14ac:dyDescent="0.3">
      <c r="A1245" s="25">
        <v>45807</v>
      </c>
      <c r="B1245" t="s">
        <v>1598</v>
      </c>
      <c r="C1245" t="s">
        <v>1629</v>
      </c>
      <c r="D1245" s="35">
        <v>-600766</v>
      </c>
      <c r="E1245">
        <f t="shared" si="43"/>
        <v>23098</v>
      </c>
      <c r="F1245" s="27">
        <f>SUMIFS(Sheet1!H:H,Sheet1!B:B,C1245)</f>
        <v>600766</v>
      </c>
      <c r="G1245" s="35">
        <f t="shared" si="44"/>
        <v>0</v>
      </c>
    </row>
    <row r="1246" spans="1:7" x14ac:dyDescent="0.3">
      <c r="A1246" s="25">
        <v>45807</v>
      </c>
      <c r="B1246" t="s">
        <v>1598</v>
      </c>
      <c r="C1246" t="s">
        <v>1625</v>
      </c>
      <c r="D1246" s="35">
        <v>-1129089</v>
      </c>
      <c r="E1246">
        <f t="shared" si="43"/>
        <v>23451</v>
      </c>
      <c r="F1246" s="27">
        <f>SUMIFS(Sheet1!H:H,Sheet1!B:B,C1246)</f>
        <v>1129089</v>
      </c>
      <c r="G1246" s="35">
        <f t="shared" si="44"/>
        <v>0</v>
      </c>
    </row>
    <row r="1247" spans="1:7" x14ac:dyDescent="0.3">
      <c r="A1247" s="25">
        <v>45807</v>
      </c>
      <c r="B1247" t="s">
        <v>1598</v>
      </c>
      <c r="C1247" t="s">
        <v>1623</v>
      </c>
      <c r="D1247" s="35">
        <v>-713750</v>
      </c>
      <c r="E1247">
        <f t="shared" si="43"/>
        <v>23645</v>
      </c>
      <c r="F1247" s="27">
        <f>SUMIFS(Sheet1!H:H,Sheet1!B:B,C1247)</f>
        <v>713750</v>
      </c>
      <c r="G1247" s="35">
        <f t="shared" si="44"/>
        <v>0</v>
      </c>
    </row>
    <row r="1248" spans="1:7" x14ac:dyDescent="0.3">
      <c r="A1248" s="25">
        <v>45807</v>
      </c>
      <c r="B1248" t="s">
        <v>1598</v>
      </c>
      <c r="C1248" t="s">
        <v>1621</v>
      </c>
      <c r="D1248" s="35">
        <v>-1361439</v>
      </c>
      <c r="E1248">
        <f t="shared" si="43"/>
        <v>23767</v>
      </c>
      <c r="F1248" s="27">
        <f>SUMIFS(Sheet1!H:H,Sheet1!B:B,C1248)</f>
        <v>1361439</v>
      </c>
      <c r="G1248" s="35">
        <f t="shared" si="44"/>
        <v>0</v>
      </c>
    </row>
    <row r="1249" spans="1:7" x14ac:dyDescent="0.3">
      <c r="A1249" s="25">
        <v>45807</v>
      </c>
      <c r="B1249" t="s">
        <v>1598</v>
      </c>
      <c r="C1249" t="s">
        <v>1619</v>
      </c>
      <c r="D1249" s="35">
        <v>-1070626</v>
      </c>
      <c r="E1249">
        <f t="shared" si="43"/>
        <v>23845</v>
      </c>
      <c r="F1249" s="27">
        <f>SUMIFS(Sheet1!H:H,Sheet1!B:B,C1249)</f>
        <v>1070626</v>
      </c>
      <c r="G1249" s="35">
        <f t="shared" si="44"/>
        <v>0</v>
      </c>
    </row>
    <row r="1250" spans="1:7" x14ac:dyDescent="0.3">
      <c r="A1250" s="25">
        <v>45807</v>
      </c>
      <c r="B1250" t="s">
        <v>1598</v>
      </c>
      <c r="C1250" t="s">
        <v>1617</v>
      </c>
      <c r="D1250" s="35">
        <v>-972363</v>
      </c>
      <c r="E1250">
        <f t="shared" si="43"/>
        <v>24648</v>
      </c>
      <c r="F1250" s="27">
        <f>SUMIFS(Sheet1!H:H,Sheet1!B:B,C1250)</f>
        <v>972363</v>
      </c>
      <c r="G1250" s="35">
        <f t="shared" si="44"/>
        <v>0</v>
      </c>
    </row>
    <row r="1251" spans="1:7" x14ac:dyDescent="0.3">
      <c r="A1251" s="25">
        <v>45807</v>
      </c>
      <c r="B1251" t="s">
        <v>1598</v>
      </c>
      <c r="C1251" t="s">
        <v>1615</v>
      </c>
      <c r="D1251" s="35">
        <v>-997757</v>
      </c>
      <c r="E1251">
        <f t="shared" si="43"/>
        <v>24652</v>
      </c>
      <c r="F1251" s="27">
        <f>SUMIFS(Sheet1!H:H,Sheet1!B:B,C1251)</f>
        <v>997757</v>
      </c>
      <c r="G1251" s="35">
        <f t="shared" si="44"/>
        <v>0</v>
      </c>
    </row>
    <row r="1252" spans="1:7" x14ac:dyDescent="0.3">
      <c r="A1252" s="25">
        <v>45807</v>
      </c>
      <c r="B1252" t="s">
        <v>1598</v>
      </c>
      <c r="C1252" t="s">
        <v>1613</v>
      </c>
      <c r="D1252" s="35">
        <v>-1103506</v>
      </c>
      <c r="E1252">
        <f t="shared" si="43"/>
        <v>24950</v>
      </c>
      <c r="F1252" s="27">
        <f>SUMIFS(Sheet1!H:H,Sheet1!B:B,C1252)</f>
        <v>1103506</v>
      </c>
      <c r="G1252" s="35">
        <f t="shared" si="44"/>
        <v>0</v>
      </c>
    </row>
    <row r="1253" spans="1:7" x14ac:dyDescent="0.3">
      <c r="A1253" s="25">
        <v>45807</v>
      </c>
      <c r="B1253" t="s">
        <v>1598</v>
      </c>
      <c r="C1253" t="s">
        <v>1609</v>
      </c>
      <c r="D1253" s="35">
        <v>-563765</v>
      </c>
      <c r="E1253">
        <f t="shared" si="43"/>
        <v>25238</v>
      </c>
      <c r="F1253" s="27">
        <f>SUMIFS(Sheet1!H:H,Sheet1!B:B,C1253)</f>
        <v>563765</v>
      </c>
      <c r="G1253" s="35">
        <f t="shared" si="44"/>
        <v>0</v>
      </c>
    </row>
    <row r="1254" spans="1:7" x14ac:dyDescent="0.3">
      <c r="A1254" s="25">
        <v>45807</v>
      </c>
      <c r="B1254" t="s">
        <v>1598</v>
      </c>
      <c r="C1254" t="s">
        <v>1607</v>
      </c>
      <c r="D1254" s="35">
        <v>-576356</v>
      </c>
      <c r="E1254">
        <f t="shared" si="43"/>
        <v>25373</v>
      </c>
      <c r="F1254" s="27">
        <f>SUMIFS(Sheet1!H:H,Sheet1!B:B,C1254)</f>
        <v>576356</v>
      </c>
      <c r="G1254" s="35">
        <f t="shared" si="44"/>
        <v>0</v>
      </c>
    </row>
    <row r="1255" spans="1:7" x14ac:dyDescent="0.3">
      <c r="A1255" s="25">
        <v>45807</v>
      </c>
      <c r="B1255" t="s">
        <v>1598</v>
      </c>
      <c r="C1255" t="s">
        <v>1605</v>
      </c>
      <c r="D1255" s="35">
        <v>-811626</v>
      </c>
      <c r="E1255">
        <f t="shared" si="43"/>
        <v>26094</v>
      </c>
      <c r="F1255" s="27">
        <f>SUMIFS(Sheet1!H:H,Sheet1!B:B,C1255)</f>
        <v>811626</v>
      </c>
      <c r="G1255" s="35">
        <f t="shared" si="44"/>
        <v>0</v>
      </c>
    </row>
    <row r="1256" spans="1:7" x14ac:dyDescent="0.3">
      <c r="A1256" s="25">
        <v>45807</v>
      </c>
      <c r="B1256" t="s">
        <v>1598</v>
      </c>
      <c r="C1256" t="s">
        <v>1603</v>
      </c>
      <c r="D1256" s="35">
        <v>-988751</v>
      </c>
      <c r="E1256">
        <f t="shared" si="43"/>
        <v>26096</v>
      </c>
      <c r="F1256" s="27">
        <f>SUMIFS(Sheet1!H:H,Sheet1!B:B,C1256)</f>
        <v>988751</v>
      </c>
      <c r="G1256" s="35">
        <f t="shared" si="44"/>
        <v>0</v>
      </c>
    </row>
    <row r="1257" spans="1:7" x14ac:dyDescent="0.3">
      <c r="A1257" s="25">
        <v>45807</v>
      </c>
      <c r="B1257" t="s">
        <v>1598</v>
      </c>
      <c r="C1257" t="s">
        <v>1601</v>
      </c>
      <c r="D1257" s="35">
        <v>-912552</v>
      </c>
      <c r="E1257">
        <f t="shared" si="43"/>
        <v>26299</v>
      </c>
      <c r="F1257" s="27">
        <f>SUMIFS(Sheet1!H:H,Sheet1!B:B,C1257)</f>
        <v>912552</v>
      </c>
      <c r="G1257" s="35">
        <f t="shared" si="44"/>
        <v>0</v>
      </c>
    </row>
    <row r="1258" spans="1:7" x14ac:dyDescent="0.3">
      <c r="A1258" s="25">
        <v>45807</v>
      </c>
      <c r="B1258" t="s">
        <v>1598</v>
      </c>
      <c r="C1258" t="s">
        <v>1599</v>
      </c>
      <c r="D1258" s="35">
        <v>-1165875</v>
      </c>
      <c r="E1258">
        <f t="shared" si="43"/>
        <v>26758</v>
      </c>
      <c r="F1258" s="27">
        <f>SUMIFS(Sheet1!H:H,Sheet1!B:B,C1258)</f>
        <v>1165875</v>
      </c>
      <c r="G1258" s="35">
        <f t="shared" si="44"/>
        <v>0</v>
      </c>
    </row>
    <row r="1259" spans="1:7" x14ac:dyDescent="0.3">
      <c r="A1259" s="25">
        <v>45807</v>
      </c>
      <c r="B1259" t="s">
        <v>1598</v>
      </c>
      <c r="C1259" t="s">
        <v>1596</v>
      </c>
      <c r="D1259" s="35">
        <v>-933525</v>
      </c>
      <c r="E1259">
        <f t="shared" si="43"/>
        <v>26770</v>
      </c>
      <c r="F1259" s="27">
        <f>SUMIFS(Sheet1!H:H,Sheet1!B:B,C1259)</f>
        <v>933525</v>
      </c>
      <c r="G1259" s="35">
        <f t="shared" si="44"/>
        <v>0</v>
      </c>
    </row>
    <row r="1260" spans="1:7" x14ac:dyDescent="0.3">
      <c r="A1260" s="25">
        <v>45807</v>
      </c>
      <c r="B1260" t="s">
        <v>1598</v>
      </c>
      <c r="C1260" t="s">
        <v>1611</v>
      </c>
      <c r="D1260" s="35">
        <v>1684061</v>
      </c>
      <c r="E1260" t="e">
        <f t="shared" si="43"/>
        <v>#VALUE!</v>
      </c>
      <c r="F1260" s="27">
        <f>SUMIFS(Sheet1!H:H,Sheet1!B:B,C1260)</f>
        <v>0</v>
      </c>
      <c r="G1260" s="35">
        <f t="shared" si="44"/>
        <v>1684061</v>
      </c>
    </row>
    <row r="1261" spans="1:7" x14ac:dyDescent="0.3">
      <c r="A1261" s="25">
        <v>45838</v>
      </c>
      <c r="B1261" t="s">
        <v>1649</v>
      </c>
      <c r="C1261" t="s">
        <v>1682</v>
      </c>
      <c r="D1261" s="35">
        <v>-458016</v>
      </c>
      <c r="E1261">
        <f t="shared" si="43"/>
        <v>28252</v>
      </c>
      <c r="F1261" s="27">
        <f>SUMIFS(Sheet1!H:H,Sheet1!B:B,C1261)</f>
        <v>458016</v>
      </c>
      <c r="G1261" s="35">
        <f t="shared" si="44"/>
        <v>0</v>
      </c>
    </row>
    <row r="1262" spans="1:7" x14ac:dyDescent="0.3">
      <c r="A1262" s="25">
        <v>45838</v>
      </c>
      <c r="B1262" t="s">
        <v>1649</v>
      </c>
      <c r="C1262" t="s">
        <v>1680</v>
      </c>
      <c r="D1262" s="35">
        <v>-458016</v>
      </c>
      <c r="E1262">
        <f t="shared" si="43"/>
        <v>28293</v>
      </c>
      <c r="F1262" s="27">
        <f>SUMIFS(Sheet1!H:H,Sheet1!B:B,C1262)</f>
        <v>458016</v>
      </c>
      <c r="G1262" s="35">
        <f t="shared" si="44"/>
        <v>0</v>
      </c>
    </row>
    <row r="1263" spans="1:7" x14ac:dyDescent="0.3">
      <c r="A1263" s="25">
        <v>45838</v>
      </c>
      <c r="B1263" t="s">
        <v>1649</v>
      </c>
      <c r="C1263" t="s">
        <v>1678</v>
      </c>
      <c r="D1263" s="35">
        <v>-459787</v>
      </c>
      <c r="E1263">
        <f t="shared" si="43"/>
        <v>29065</v>
      </c>
      <c r="F1263" s="27">
        <f>SUMIFS(Sheet1!H:H,Sheet1!B:B,C1263)</f>
        <v>459787</v>
      </c>
      <c r="G1263" s="35">
        <f t="shared" si="44"/>
        <v>0</v>
      </c>
    </row>
    <row r="1264" spans="1:7" x14ac:dyDescent="0.3">
      <c r="A1264" s="25">
        <v>45838</v>
      </c>
      <c r="B1264" t="s">
        <v>1649</v>
      </c>
      <c r="C1264" t="s">
        <v>1676</v>
      </c>
      <c r="D1264" s="35">
        <v>-1403384</v>
      </c>
      <c r="E1264">
        <f t="shared" si="43"/>
        <v>29275</v>
      </c>
      <c r="F1264" s="27">
        <f>SUMIFS(Sheet1!H:H,Sheet1!B:B,C1264)</f>
        <v>1403384</v>
      </c>
      <c r="G1264" s="35">
        <f t="shared" si="44"/>
        <v>0</v>
      </c>
    </row>
    <row r="1265" spans="1:7" x14ac:dyDescent="0.3">
      <c r="A1265" s="25">
        <v>45838</v>
      </c>
      <c r="B1265" t="s">
        <v>1649</v>
      </c>
      <c r="C1265" t="s">
        <v>1674</v>
      </c>
      <c r="D1265" s="35">
        <v>-1410553</v>
      </c>
      <c r="E1265">
        <f t="shared" si="43"/>
        <v>29287</v>
      </c>
      <c r="F1265" s="27">
        <f>SUMIFS(Sheet1!H:H,Sheet1!B:B,C1265)</f>
        <v>1410553</v>
      </c>
      <c r="G1265" s="35">
        <f t="shared" si="44"/>
        <v>0</v>
      </c>
    </row>
    <row r="1266" spans="1:7" x14ac:dyDescent="0.3">
      <c r="A1266" s="25">
        <v>45838</v>
      </c>
      <c r="B1266" t="s">
        <v>1649</v>
      </c>
      <c r="C1266" t="s">
        <v>1672</v>
      </c>
      <c r="D1266" s="35">
        <v>-1037595</v>
      </c>
      <c r="E1266">
        <f t="shared" si="43"/>
        <v>29298</v>
      </c>
      <c r="F1266" s="27">
        <f>SUMIFS(Sheet1!H:H,Sheet1!B:B,C1266)</f>
        <v>1037595</v>
      </c>
      <c r="G1266" s="35">
        <f t="shared" si="44"/>
        <v>0</v>
      </c>
    </row>
    <row r="1267" spans="1:7" x14ac:dyDescent="0.3">
      <c r="A1267" s="25">
        <v>45838</v>
      </c>
      <c r="B1267" t="s">
        <v>1649</v>
      </c>
      <c r="C1267" t="s">
        <v>1670</v>
      </c>
      <c r="D1267" s="35">
        <v>-713750</v>
      </c>
      <c r="E1267">
        <f t="shared" si="43"/>
        <v>29707</v>
      </c>
      <c r="F1267" s="27">
        <f>SUMIFS(Sheet1!H:H,Sheet1!B:B,C1267)</f>
        <v>713750</v>
      </c>
      <c r="G1267" s="35">
        <f t="shared" si="44"/>
        <v>0</v>
      </c>
    </row>
    <row r="1268" spans="1:7" x14ac:dyDescent="0.3">
      <c r="A1268" s="25">
        <v>45838</v>
      </c>
      <c r="B1268" t="s">
        <v>1649</v>
      </c>
      <c r="C1268" t="s">
        <v>1668</v>
      </c>
      <c r="D1268" s="35">
        <v>-616514</v>
      </c>
      <c r="E1268">
        <f t="shared" si="43"/>
        <v>29826</v>
      </c>
      <c r="F1268" s="27">
        <f>SUMIFS(Sheet1!H:H,Sheet1!B:B,C1268)</f>
        <v>616514</v>
      </c>
      <c r="G1268" s="35">
        <f t="shared" si="44"/>
        <v>0</v>
      </c>
    </row>
    <row r="1269" spans="1:7" x14ac:dyDescent="0.3">
      <c r="A1269" s="25">
        <v>45838</v>
      </c>
      <c r="B1269" t="s">
        <v>1649</v>
      </c>
      <c r="C1269" t="s">
        <v>1666</v>
      </c>
      <c r="D1269" s="35">
        <v>-947354</v>
      </c>
      <c r="E1269">
        <f t="shared" si="43"/>
        <v>30823</v>
      </c>
      <c r="F1269" s="27">
        <f>SUMIFS(Sheet1!H:H,Sheet1!B:B,C1269)</f>
        <v>947354</v>
      </c>
      <c r="G1269" s="35">
        <f t="shared" si="44"/>
        <v>0</v>
      </c>
    </row>
    <row r="1270" spans="1:7" x14ac:dyDescent="0.3">
      <c r="A1270" s="25">
        <v>45838</v>
      </c>
      <c r="B1270" t="s">
        <v>1649</v>
      </c>
      <c r="C1270" t="s">
        <v>1664</v>
      </c>
      <c r="D1270" s="35">
        <v>-1025537</v>
      </c>
      <c r="E1270">
        <f t="shared" si="43"/>
        <v>31174</v>
      </c>
      <c r="F1270" s="27">
        <f>SUMIFS(Sheet1!H:H,Sheet1!B:B,C1270)</f>
        <v>1025537</v>
      </c>
      <c r="G1270" s="35">
        <f t="shared" si="44"/>
        <v>0</v>
      </c>
    </row>
    <row r="1271" spans="1:7" x14ac:dyDescent="0.3">
      <c r="A1271" s="25">
        <v>45838</v>
      </c>
      <c r="B1271" t="s">
        <v>1649</v>
      </c>
      <c r="C1271" t="s">
        <v>1662</v>
      </c>
      <c r="D1271" s="35">
        <v>-1174881</v>
      </c>
      <c r="E1271">
        <f t="shared" si="43"/>
        <v>31277</v>
      </c>
      <c r="F1271" s="27">
        <f>SUMIFS(Sheet1!H:H,Sheet1!B:B,C1271)</f>
        <v>1174881</v>
      </c>
      <c r="G1271" s="35">
        <f t="shared" si="44"/>
        <v>0</v>
      </c>
    </row>
    <row r="1272" spans="1:7" x14ac:dyDescent="0.3">
      <c r="A1272" s="25">
        <v>45838</v>
      </c>
      <c r="B1272" t="s">
        <v>1649</v>
      </c>
      <c r="C1272" t="s">
        <v>1660</v>
      </c>
      <c r="D1272" s="35">
        <v>-494802</v>
      </c>
      <c r="E1272">
        <f t="shared" si="43"/>
        <v>31287</v>
      </c>
      <c r="F1272" s="27">
        <f>SUMIFS(Sheet1!H:H,Sheet1!B:B,C1272)</f>
        <v>494802</v>
      </c>
      <c r="G1272" s="35">
        <f t="shared" si="44"/>
        <v>0</v>
      </c>
    </row>
    <row r="1273" spans="1:7" x14ac:dyDescent="0.3">
      <c r="A1273" s="25">
        <v>45838</v>
      </c>
      <c r="B1273" t="s">
        <v>1649</v>
      </c>
      <c r="C1273" t="s">
        <v>1656</v>
      </c>
      <c r="D1273" s="35">
        <v>-931418</v>
      </c>
      <c r="E1273">
        <f t="shared" si="43"/>
        <v>32307</v>
      </c>
      <c r="F1273" s="27">
        <f>SUMIFS(Sheet1!H:H,Sheet1!B:B,C1273)</f>
        <v>931418</v>
      </c>
      <c r="G1273" s="35">
        <f t="shared" si="44"/>
        <v>0</v>
      </c>
    </row>
    <row r="1274" spans="1:7" x14ac:dyDescent="0.3">
      <c r="A1274" s="25">
        <v>45838</v>
      </c>
      <c r="B1274" t="s">
        <v>1649</v>
      </c>
      <c r="C1274" t="s">
        <v>1658</v>
      </c>
      <c r="D1274" s="35">
        <v>-713750</v>
      </c>
      <c r="E1274">
        <f t="shared" si="43"/>
        <v>32338</v>
      </c>
      <c r="F1274" s="27">
        <f>SUMIFS(Sheet1!H:H,Sheet1!B:B,C1274)</f>
        <v>713750</v>
      </c>
      <c r="G1274" s="35">
        <f t="shared" si="44"/>
        <v>0</v>
      </c>
    </row>
    <row r="1275" spans="1:7" x14ac:dyDescent="0.3">
      <c r="A1275" s="25">
        <v>45838</v>
      </c>
      <c r="B1275" t="s">
        <v>1649</v>
      </c>
      <c r="C1275" t="s">
        <v>1654</v>
      </c>
      <c r="D1275" s="35">
        <v>-752095</v>
      </c>
      <c r="E1275">
        <f t="shared" si="43"/>
        <v>32753</v>
      </c>
      <c r="F1275" s="27">
        <f>SUMIFS(Sheet1!H:H,Sheet1!B:B,C1275)</f>
        <v>752095</v>
      </c>
      <c r="G1275" s="35">
        <f t="shared" si="44"/>
        <v>0</v>
      </c>
    </row>
    <row r="1276" spans="1:7" x14ac:dyDescent="0.3">
      <c r="A1276" s="25">
        <v>45838</v>
      </c>
      <c r="B1276" t="s">
        <v>1649</v>
      </c>
      <c r="C1276" t="s">
        <v>1652</v>
      </c>
      <c r="D1276" s="35">
        <v>-459787</v>
      </c>
      <c r="E1276">
        <f t="shared" si="43"/>
        <v>32939</v>
      </c>
      <c r="F1276" s="27">
        <f>SUMIFS(Sheet1!H:H,Sheet1!B:B,C1276)</f>
        <v>459787</v>
      </c>
      <c r="G1276" s="35">
        <f t="shared" si="44"/>
        <v>0</v>
      </c>
    </row>
    <row r="1277" spans="1:7" x14ac:dyDescent="0.3">
      <c r="A1277" s="25">
        <v>45838</v>
      </c>
      <c r="B1277" t="s">
        <v>1649</v>
      </c>
      <c r="C1277" t="s">
        <v>1650</v>
      </c>
      <c r="D1277" s="35">
        <v>-746631</v>
      </c>
      <c r="E1277">
        <f t="shared" si="43"/>
        <v>32945</v>
      </c>
      <c r="F1277" s="27">
        <f>SUMIFS(Sheet1!H:H,Sheet1!B:B,C1277)</f>
        <v>746631</v>
      </c>
      <c r="G1277" s="35">
        <f t="shared" si="44"/>
        <v>0</v>
      </c>
    </row>
    <row r="1278" spans="1:7" x14ac:dyDescent="0.3">
      <c r="A1278" s="25">
        <v>45838</v>
      </c>
      <c r="B1278" t="s">
        <v>1649</v>
      </c>
      <c r="C1278" t="s">
        <v>1647</v>
      </c>
      <c r="D1278" s="35">
        <v>689634</v>
      </c>
      <c r="E1278" t="e">
        <f t="shared" si="43"/>
        <v>#VALUE!</v>
      </c>
      <c r="F1278" s="27">
        <f>SUMIFS(Sheet1!H:H,Sheet1!B:B,C1278)</f>
        <v>0</v>
      </c>
      <c r="G1278" s="35">
        <f t="shared" si="44"/>
        <v>689634</v>
      </c>
    </row>
    <row r="1279" spans="1:7" x14ac:dyDescent="0.3">
      <c r="A1279" s="25">
        <v>45868</v>
      </c>
      <c r="B1279" t="s">
        <v>1686</v>
      </c>
      <c r="C1279" t="s">
        <v>1715</v>
      </c>
      <c r="D1279" s="35">
        <v>-1051547</v>
      </c>
      <c r="E1279">
        <f t="shared" si="43"/>
        <v>34516</v>
      </c>
      <c r="F1279" s="27">
        <f>SUMIFS(Sheet1!H:H,Sheet1!B:B,C1279)</f>
        <v>1051547</v>
      </c>
      <c r="G1279" s="35">
        <f t="shared" si="44"/>
        <v>0</v>
      </c>
    </row>
    <row r="1280" spans="1:7" x14ac:dyDescent="0.3">
      <c r="A1280" s="25">
        <v>45868</v>
      </c>
      <c r="B1280" t="s">
        <v>1686</v>
      </c>
      <c r="C1280" t="s">
        <v>1713</v>
      </c>
      <c r="D1280" s="35">
        <v>-1039366</v>
      </c>
      <c r="E1280">
        <f t="shared" si="43"/>
        <v>35328</v>
      </c>
      <c r="F1280" s="27">
        <f>SUMIFS(Sheet1!H:H,Sheet1!B:B,C1280)</f>
        <v>1039366</v>
      </c>
      <c r="G1280" s="35">
        <f t="shared" si="44"/>
        <v>0</v>
      </c>
    </row>
    <row r="1281" spans="1:7" x14ac:dyDescent="0.3">
      <c r="A1281" s="25">
        <v>45868</v>
      </c>
      <c r="B1281" t="s">
        <v>1686</v>
      </c>
      <c r="C1281" t="s">
        <v>1711</v>
      </c>
      <c r="D1281" s="35">
        <v>-1070626</v>
      </c>
      <c r="E1281">
        <f t="shared" ref="E1281:E1294" si="45">VALUE(C1281)</f>
        <v>35868</v>
      </c>
      <c r="F1281" s="27">
        <f>SUMIFS(Sheet1!H:H,Sheet1!B:B,C1281)</f>
        <v>1070626</v>
      </c>
      <c r="G1281" s="35">
        <f t="shared" ref="G1281:G1294" si="46">D1281+F1281</f>
        <v>0</v>
      </c>
    </row>
    <row r="1282" spans="1:7" x14ac:dyDescent="0.3">
      <c r="A1282" s="25">
        <v>45868</v>
      </c>
      <c r="B1282" t="s">
        <v>1686</v>
      </c>
      <c r="C1282" t="s">
        <v>1707</v>
      </c>
      <c r="D1282" s="35">
        <v>-636912</v>
      </c>
      <c r="E1282">
        <f t="shared" si="45"/>
        <v>35971</v>
      </c>
      <c r="F1282" s="27">
        <f>SUMIFS(Sheet1!H:H,Sheet1!B:B,C1282)</f>
        <v>636912</v>
      </c>
      <c r="G1282" s="35">
        <f t="shared" si="46"/>
        <v>0</v>
      </c>
    </row>
    <row r="1283" spans="1:7" x14ac:dyDescent="0.3">
      <c r="A1283" s="25">
        <v>45868</v>
      </c>
      <c r="B1283" t="s">
        <v>1686</v>
      </c>
      <c r="C1283" t="s">
        <v>1709</v>
      </c>
      <c r="D1283" s="35">
        <v>-600766</v>
      </c>
      <c r="E1283">
        <f t="shared" si="45"/>
        <v>35972</v>
      </c>
      <c r="F1283" s="27">
        <f>SUMIFS(Sheet1!H:H,Sheet1!B:B,C1283)</f>
        <v>600766</v>
      </c>
      <c r="G1283" s="35">
        <f t="shared" si="46"/>
        <v>0</v>
      </c>
    </row>
    <row r="1284" spans="1:7" x14ac:dyDescent="0.3">
      <c r="A1284" s="25">
        <v>45868</v>
      </c>
      <c r="B1284" t="s">
        <v>1686</v>
      </c>
      <c r="C1284" t="s">
        <v>1705</v>
      </c>
      <c r="D1284" s="35">
        <v>-848412</v>
      </c>
      <c r="E1284">
        <f t="shared" si="45"/>
        <v>36161</v>
      </c>
      <c r="F1284" s="27">
        <f>SUMIFS(Sheet1!H:H,Sheet1!B:B,C1284)</f>
        <v>848412</v>
      </c>
      <c r="G1284" s="35">
        <f t="shared" si="46"/>
        <v>0</v>
      </c>
    </row>
    <row r="1285" spans="1:7" x14ac:dyDescent="0.3">
      <c r="A1285" s="25">
        <v>45868</v>
      </c>
      <c r="B1285" t="s">
        <v>1686</v>
      </c>
      <c r="C1285" t="s">
        <v>1703</v>
      </c>
      <c r="D1285" s="35">
        <v>-1201532</v>
      </c>
      <c r="E1285">
        <f t="shared" si="45"/>
        <v>36627</v>
      </c>
      <c r="F1285" s="27">
        <f>SUMIFS(Sheet1!H:H,Sheet1!B:B,C1285)</f>
        <v>1201532</v>
      </c>
      <c r="G1285" s="35">
        <f t="shared" si="46"/>
        <v>0</v>
      </c>
    </row>
    <row r="1286" spans="1:7" x14ac:dyDescent="0.3">
      <c r="A1286" s="25">
        <v>45868</v>
      </c>
      <c r="B1286" t="s">
        <v>1686</v>
      </c>
      <c r="C1286" t="s">
        <v>1699</v>
      </c>
      <c r="D1286" s="35">
        <v>-945583</v>
      </c>
      <c r="E1286">
        <f t="shared" si="45"/>
        <v>36665</v>
      </c>
      <c r="F1286" s="27">
        <f>SUMIFS(Sheet1!H:H,Sheet1!B:B,C1286)</f>
        <v>945583</v>
      </c>
      <c r="G1286" s="35">
        <f t="shared" si="46"/>
        <v>0</v>
      </c>
    </row>
    <row r="1287" spans="1:7" x14ac:dyDescent="0.3">
      <c r="A1287" s="25">
        <v>45868</v>
      </c>
      <c r="B1287" t="s">
        <v>1686</v>
      </c>
      <c r="C1287" t="s">
        <v>1701</v>
      </c>
      <c r="D1287" s="35">
        <v>-689634</v>
      </c>
      <c r="E1287">
        <f t="shared" si="45"/>
        <v>36668</v>
      </c>
      <c r="F1287" s="27">
        <f>SUMIFS(Sheet1!H:H,Sheet1!B:B,C1287)</f>
        <v>689634</v>
      </c>
      <c r="G1287" s="35">
        <f t="shared" si="46"/>
        <v>0</v>
      </c>
    </row>
    <row r="1288" spans="1:7" x14ac:dyDescent="0.3">
      <c r="A1288" s="25">
        <v>45868</v>
      </c>
      <c r="B1288" t="s">
        <v>1686</v>
      </c>
      <c r="C1288" t="s">
        <v>1695</v>
      </c>
      <c r="D1288" s="35">
        <v>-1579191</v>
      </c>
      <c r="E1288">
        <f t="shared" si="45"/>
        <v>38307</v>
      </c>
      <c r="F1288" s="27">
        <f>SUMIFS(Sheet1!H:H,Sheet1!B:B,C1288)</f>
        <v>1579191</v>
      </c>
      <c r="G1288" s="35">
        <f t="shared" si="46"/>
        <v>0</v>
      </c>
    </row>
    <row r="1289" spans="1:7" x14ac:dyDescent="0.3">
      <c r="A1289" s="25">
        <v>45868</v>
      </c>
      <c r="B1289" t="s">
        <v>1686</v>
      </c>
      <c r="C1289" t="s">
        <v>1697</v>
      </c>
      <c r="D1289" s="35">
        <v>-854621</v>
      </c>
      <c r="E1289">
        <f t="shared" si="45"/>
        <v>38324</v>
      </c>
      <c r="F1289" s="27">
        <f>SUMIFS(Sheet1!H:H,Sheet1!B:B,C1289)</f>
        <v>854621</v>
      </c>
      <c r="G1289" s="35">
        <f t="shared" si="46"/>
        <v>0</v>
      </c>
    </row>
    <row r="1290" spans="1:7" x14ac:dyDescent="0.3">
      <c r="A1290" s="25">
        <v>45868</v>
      </c>
      <c r="B1290" t="s">
        <v>1686</v>
      </c>
      <c r="C1290" t="s">
        <v>1691</v>
      </c>
      <c r="D1290" s="35">
        <v>-668661</v>
      </c>
      <c r="E1290">
        <f t="shared" si="45"/>
        <v>38830</v>
      </c>
      <c r="F1290" s="27">
        <f>SUMIFS(Sheet1!H:H,Sheet1!B:B,C1290)</f>
        <v>668661</v>
      </c>
      <c r="G1290" s="35">
        <f t="shared" si="46"/>
        <v>0</v>
      </c>
    </row>
    <row r="1291" spans="1:7" x14ac:dyDescent="0.3">
      <c r="A1291" s="25">
        <v>45868</v>
      </c>
      <c r="B1291" t="s">
        <v>1686</v>
      </c>
      <c r="C1291" t="s">
        <v>1693</v>
      </c>
      <c r="D1291" s="35">
        <v>-851677</v>
      </c>
      <c r="E1291">
        <f t="shared" si="45"/>
        <v>38850</v>
      </c>
      <c r="F1291" s="27">
        <f>SUMIFS(Sheet1!H:H,Sheet1!B:B,C1291)</f>
        <v>851677</v>
      </c>
      <c r="G1291" s="35">
        <f t="shared" si="46"/>
        <v>0</v>
      </c>
    </row>
    <row r="1292" spans="1:7" x14ac:dyDescent="0.3">
      <c r="A1292" s="25">
        <v>45868</v>
      </c>
      <c r="B1292" t="s">
        <v>1686</v>
      </c>
      <c r="C1292" t="s">
        <v>1689</v>
      </c>
      <c r="D1292" s="35">
        <v>-1241433</v>
      </c>
      <c r="E1292">
        <f t="shared" si="45"/>
        <v>38863</v>
      </c>
      <c r="F1292" s="27">
        <f>SUMIFS(Sheet1!H:H,Sheet1!B:B,C1292)</f>
        <v>1241433</v>
      </c>
      <c r="G1292" s="35">
        <f t="shared" si="46"/>
        <v>0</v>
      </c>
    </row>
    <row r="1293" spans="1:7" x14ac:dyDescent="0.3">
      <c r="A1293" s="25">
        <v>45868</v>
      </c>
      <c r="B1293" t="s">
        <v>1686</v>
      </c>
      <c r="C1293" t="s">
        <v>1687</v>
      </c>
      <c r="D1293" s="35">
        <v>-910569</v>
      </c>
      <c r="E1293">
        <f t="shared" si="45"/>
        <v>39215</v>
      </c>
      <c r="F1293" s="27">
        <f>SUMIFS(Sheet1!H:H,Sheet1!B:B,C1293)</f>
        <v>910569</v>
      </c>
      <c r="G1293" s="35">
        <f t="shared" si="46"/>
        <v>0</v>
      </c>
    </row>
    <row r="1294" spans="1:7" x14ac:dyDescent="0.3">
      <c r="A1294" s="25">
        <v>45868</v>
      </c>
      <c r="B1294" t="s">
        <v>1686</v>
      </c>
      <c r="C1294" t="s">
        <v>1684</v>
      </c>
      <c r="D1294" s="35">
        <v>-813823</v>
      </c>
      <c r="E1294">
        <f t="shared" si="45"/>
        <v>40703</v>
      </c>
      <c r="F1294" s="27">
        <f>SUMIFS(Sheet1!H:H,Sheet1!B:B,C1294)</f>
        <v>813823</v>
      </c>
      <c r="G1294" s="35">
        <f t="shared" si="46"/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8E9AA-A5CB-40CA-877B-F05CA24E8365}">
  <dimension ref="A1:P1299"/>
  <sheetViews>
    <sheetView workbookViewId="0">
      <pane ySplit="1" topLeftCell="A288" activePane="bottomLeft" state="frozen"/>
      <selection activeCell="I1" sqref="I1:I1048576"/>
      <selection pane="bottomLeft" activeCell="I1" sqref="I1:I1048576"/>
    </sheetView>
  </sheetViews>
  <sheetFormatPr defaultRowHeight="15.05" x14ac:dyDescent="0.3"/>
  <cols>
    <col min="1" max="1" width="7.5546875" bestFit="1" customWidth="1"/>
    <col min="2" max="2" width="14.5546875" bestFit="1" customWidth="1"/>
    <col min="3" max="3" width="14.109375" bestFit="1" customWidth="1"/>
    <col min="4" max="4" width="10.5546875" bestFit="1" customWidth="1"/>
    <col min="5" max="5" width="21.33203125" bestFit="1" customWidth="1"/>
    <col min="6" max="6" width="16.33203125" bestFit="1" customWidth="1"/>
    <col min="7" max="7" width="16.88671875" bestFit="1" customWidth="1"/>
    <col min="8" max="8" width="13.5546875" bestFit="1" customWidth="1"/>
    <col min="9" max="9" width="8.88671875" bestFit="1" customWidth="1"/>
    <col min="10" max="10" width="11.6640625" bestFit="1" customWidth="1"/>
    <col min="11" max="11" width="13.88671875" bestFit="1" customWidth="1"/>
    <col min="12" max="12" width="10.6640625" bestFit="1" customWidth="1"/>
    <col min="13" max="13" width="11.33203125" customWidth="1"/>
    <col min="14" max="14" width="14.6640625" bestFit="1" customWidth="1"/>
    <col min="15" max="15" width="13.88671875" bestFit="1" customWidth="1"/>
  </cols>
  <sheetData>
    <row r="1" spans="1:16" x14ac:dyDescent="0.3">
      <c r="A1" s="36" t="s">
        <v>623</v>
      </c>
      <c r="B1" s="36" t="s">
        <v>624</v>
      </c>
      <c r="C1" s="36" t="s">
        <v>625</v>
      </c>
      <c r="D1" s="36" t="s">
        <v>626</v>
      </c>
      <c r="E1" s="36" t="s">
        <v>627</v>
      </c>
      <c r="F1" s="36" t="s">
        <v>628</v>
      </c>
      <c r="G1" s="36" t="s">
        <v>629</v>
      </c>
      <c r="H1" s="37" t="s">
        <v>630</v>
      </c>
      <c r="I1" s="37" t="s">
        <v>631</v>
      </c>
      <c r="J1" t="s">
        <v>2904</v>
      </c>
      <c r="K1" s="38" t="s">
        <v>632</v>
      </c>
      <c r="L1" s="39" t="s">
        <v>633</v>
      </c>
      <c r="M1" s="40" t="s">
        <v>2905</v>
      </c>
      <c r="N1" s="40" t="s">
        <v>634</v>
      </c>
      <c r="O1" s="40" t="s">
        <v>2906</v>
      </c>
      <c r="P1" s="40" t="s">
        <v>2917</v>
      </c>
    </row>
    <row r="2" spans="1:16" hidden="1" x14ac:dyDescent="0.3">
      <c r="A2" s="41" t="s">
        <v>635</v>
      </c>
      <c r="B2" s="42">
        <v>44894</v>
      </c>
      <c r="C2" s="42">
        <v>44929</v>
      </c>
      <c r="D2" s="41" t="s">
        <v>636</v>
      </c>
      <c r="E2" s="41" t="s">
        <v>637</v>
      </c>
      <c r="F2" s="41" t="s">
        <v>638</v>
      </c>
      <c r="G2" s="41" t="s">
        <v>639</v>
      </c>
      <c r="H2" s="43">
        <v>-1882729</v>
      </c>
      <c r="I2" s="43">
        <f>YEAR(C2)</f>
        <v>2023</v>
      </c>
      <c r="J2">
        <f>VALUE(E2)</f>
        <v>53202</v>
      </c>
      <c r="K2" t="str">
        <f>I2&amp;"-"&amp;J2</f>
        <v>2023-53202</v>
      </c>
      <c r="L2" t="e">
        <f>VLOOKUP(K2,[1]Sheet1!P:P,1,0)</f>
        <v>#N/A</v>
      </c>
      <c r="M2">
        <f>+YEAR(B2)</f>
        <v>2022</v>
      </c>
      <c r="N2" t="str">
        <f>+M2&amp;"-"&amp;J2</f>
        <v>2022-53202</v>
      </c>
      <c r="O2" t="str">
        <f>+(VLOOKUP(N2,[1]misa!O:O,1,0))</f>
        <v>2022-53202</v>
      </c>
      <c r="P2">
        <f>-Table2[[#This Row],[Column1]]</f>
        <v>-53202</v>
      </c>
    </row>
    <row r="3" spans="1:16" hidden="1" x14ac:dyDescent="0.3">
      <c r="A3" s="41" t="s">
        <v>635</v>
      </c>
      <c r="B3" s="42">
        <v>44890</v>
      </c>
      <c r="C3" s="42">
        <v>44929</v>
      </c>
      <c r="D3" s="41" t="s">
        <v>636</v>
      </c>
      <c r="E3" s="41" t="s">
        <v>48</v>
      </c>
      <c r="F3" s="41" t="s">
        <v>640</v>
      </c>
      <c r="G3" s="41" t="s">
        <v>639</v>
      </c>
      <c r="H3" s="43">
        <v>-967991</v>
      </c>
      <c r="I3" s="43">
        <f t="shared" ref="I3:I66" si="0">YEAR(C3)</f>
        <v>2023</v>
      </c>
      <c r="J3">
        <f t="shared" ref="J3:J66" si="1">VALUE(E3)</f>
        <v>52704</v>
      </c>
      <c r="K3" t="str">
        <f t="shared" ref="K3:K66" si="2">I3&amp;"-"&amp;J3</f>
        <v>2023-52704</v>
      </c>
      <c r="L3" t="e">
        <f>VLOOKUP(K3,[1]Sheet1!P:P,1,0)</f>
        <v>#N/A</v>
      </c>
      <c r="M3">
        <f t="shared" ref="M3:M66" si="3">+YEAR(B3)</f>
        <v>2022</v>
      </c>
      <c r="N3" t="str">
        <f t="shared" ref="N3:N66" si="4">+M3&amp;"-"&amp;J3</f>
        <v>2022-52704</v>
      </c>
      <c r="O3" t="str">
        <f>+(VLOOKUP(N3,[1]misa!O:O,1,0))</f>
        <v>2022-52704</v>
      </c>
      <c r="P3">
        <f>-Table2[[#This Row],[Column1]]</f>
        <v>-52704</v>
      </c>
    </row>
    <row r="4" spans="1:16" hidden="1" x14ac:dyDescent="0.3">
      <c r="A4" s="41" t="s">
        <v>635</v>
      </c>
      <c r="B4" s="42">
        <v>44887</v>
      </c>
      <c r="C4" s="42">
        <v>44929</v>
      </c>
      <c r="D4" s="41" t="s">
        <v>636</v>
      </c>
      <c r="E4" s="41" t="s">
        <v>641</v>
      </c>
      <c r="F4" s="41" t="s">
        <v>642</v>
      </c>
      <c r="G4" s="41" t="s">
        <v>639</v>
      </c>
      <c r="H4" s="43">
        <v>-323846</v>
      </c>
      <c r="I4" s="43">
        <f t="shared" si="0"/>
        <v>2023</v>
      </c>
      <c r="J4">
        <f t="shared" si="1"/>
        <v>52045</v>
      </c>
      <c r="K4" t="str">
        <f t="shared" si="2"/>
        <v>2023-52045</v>
      </c>
      <c r="L4" t="e">
        <f>VLOOKUP(K4,[1]Sheet1!P:P,1,0)</f>
        <v>#N/A</v>
      </c>
      <c r="M4">
        <f t="shared" si="3"/>
        <v>2022</v>
      </c>
      <c r="N4" t="str">
        <f t="shared" si="4"/>
        <v>2022-52045</v>
      </c>
      <c r="O4" t="str">
        <f>+(VLOOKUP(N4,[1]misa!O:O,1,0))</f>
        <v>2022-52045</v>
      </c>
      <c r="P4">
        <f>-Table2[[#This Row],[Column1]]</f>
        <v>-52045</v>
      </c>
    </row>
    <row r="5" spans="1:16" hidden="1" x14ac:dyDescent="0.3">
      <c r="A5" s="41" t="s">
        <v>635</v>
      </c>
      <c r="B5" s="42">
        <v>44886</v>
      </c>
      <c r="C5" s="42">
        <v>44929</v>
      </c>
      <c r="D5" s="41" t="s">
        <v>636</v>
      </c>
      <c r="E5" s="41" t="s">
        <v>46</v>
      </c>
      <c r="F5" s="41" t="s">
        <v>643</v>
      </c>
      <c r="G5" s="41" t="s">
        <v>639</v>
      </c>
      <c r="H5" s="43">
        <v>-1922617</v>
      </c>
      <c r="I5" s="43">
        <f t="shared" si="0"/>
        <v>2023</v>
      </c>
      <c r="J5">
        <f t="shared" si="1"/>
        <v>52129</v>
      </c>
      <c r="K5" t="str">
        <f t="shared" si="2"/>
        <v>2023-52129</v>
      </c>
      <c r="L5" t="e">
        <f>VLOOKUP(K5,[1]Sheet1!P:P,1,0)</f>
        <v>#N/A</v>
      </c>
      <c r="M5">
        <f t="shared" si="3"/>
        <v>2022</v>
      </c>
      <c r="N5" t="str">
        <f t="shared" si="4"/>
        <v>2022-52129</v>
      </c>
      <c r="O5" t="str">
        <f>+(VLOOKUP(N5,[1]misa!O:O,1,0))</f>
        <v>2022-52129</v>
      </c>
      <c r="P5">
        <f>-Table2[[#This Row],[Column1]]</f>
        <v>-52129</v>
      </c>
    </row>
    <row r="6" spans="1:16" hidden="1" x14ac:dyDescent="0.3">
      <c r="A6" s="41" t="s">
        <v>635</v>
      </c>
      <c r="B6" s="42">
        <v>44884</v>
      </c>
      <c r="C6" s="42">
        <v>44929</v>
      </c>
      <c r="D6" s="41" t="s">
        <v>636</v>
      </c>
      <c r="E6" s="41" t="s">
        <v>644</v>
      </c>
      <c r="F6" s="41" t="s">
        <v>645</v>
      </c>
      <c r="G6" s="41" t="s">
        <v>639</v>
      </c>
      <c r="H6" s="43">
        <v>-1732523</v>
      </c>
      <c r="I6" s="43">
        <f t="shared" si="0"/>
        <v>2023</v>
      </c>
      <c r="J6">
        <f t="shared" si="1"/>
        <v>51728</v>
      </c>
      <c r="K6" t="str">
        <f t="shared" si="2"/>
        <v>2023-51728</v>
      </c>
      <c r="L6" t="e">
        <f>VLOOKUP(K6,[1]Sheet1!P:P,1,0)</f>
        <v>#N/A</v>
      </c>
      <c r="M6">
        <f t="shared" si="3"/>
        <v>2022</v>
      </c>
      <c r="N6" t="str">
        <f t="shared" si="4"/>
        <v>2022-51728</v>
      </c>
      <c r="O6" t="str">
        <f>+(VLOOKUP(N6,[1]misa!O:O,1,0))</f>
        <v>2022-51728</v>
      </c>
      <c r="P6">
        <f>-Table2[[#This Row],[Column1]]</f>
        <v>-51728</v>
      </c>
    </row>
    <row r="7" spans="1:16" hidden="1" x14ac:dyDescent="0.3">
      <c r="A7" s="41" t="s">
        <v>635</v>
      </c>
      <c r="B7" s="42">
        <v>44883</v>
      </c>
      <c r="C7" s="42">
        <v>44929</v>
      </c>
      <c r="D7" s="41" t="s">
        <v>636</v>
      </c>
      <c r="E7" s="41" t="s">
        <v>39</v>
      </c>
      <c r="F7" s="41" t="s">
        <v>646</v>
      </c>
      <c r="G7" s="41" t="s">
        <v>639</v>
      </c>
      <c r="H7" s="43">
        <v>-1253491</v>
      </c>
      <c r="I7" s="43">
        <f t="shared" si="0"/>
        <v>2023</v>
      </c>
      <c r="J7">
        <f t="shared" si="1"/>
        <v>51273</v>
      </c>
      <c r="K7" t="str">
        <f t="shared" si="2"/>
        <v>2023-51273</v>
      </c>
      <c r="L7" t="e">
        <f>VLOOKUP(K7,[1]Sheet1!P:P,1,0)</f>
        <v>#N/A</v>
      </c>
      <c r="M7">
        <f t="shared" si="3"/>
        <v>2022</v>
      </c>
      <c r="N7" t="str">
        <f t="shared" si="4"/>
        <v>2022-51273</v>
      </c>
      <c r="O7" t="str">
        <f>+(VLOOKUP(N7,[1]misa!O:O,1,0))</f>
        <v>2022-51273</v>
      </c>
      <c r="P7">
        <f>-Table2[[#This Row],[Column1]]</f>
        <v>-51273</v>
      </c>
    </row>
    <row r="8" spans="1:16" hidden="1" x14ac:dyDescent="0.3">
      <c r="A8" s="41" t="s">
        <v>635</v>
      </c>
      <c r="B8" s="42">
        <v>44883</v>
      </c>
      <c r="C8" s="42">
        <v>44929</v>
      </c>
      <c r="D8" s="41" t="s">
        <v>636</v>
      </c>
      <c r="E8" s="41" t="s">
        <v>647</v>
      </c>
      <c r="F8" s="41" t="s">
        <v>648</v>
      </c>
      <c r="G8" s="41" t="s">
        <v>639</v>
      </c>
      <c r="H8" s="43">
        <v>-596041</v>
      </c>
      <c r="I8" s="43">
        <f t="shared" si="0"/>
        <v>2023</v>
      </c>
      <c r="J8">
        <f t="shared" si="1"/>
        <v>51639</v>
      </c>
      <c r="K8" t="str">
        <f t="shared" si="2"/>
        <v>2023-51639</v>
      </c>
      <c r="L8" t="e">
        <f>VLOOKUP(K8,[1]Sheet1!P:P,1,0)</f>
        <v>#N/A</v>
      </c>
      <c r="M8">
        <f t="shared" si="3"/>
        <v>2022</v>
      </c>
      <c r="N8" t="str">
        <f t="shared" si="4"/>
        <v>2022-51639</v>
      </c>
      <c r="O8" t="str">
        <f>+(VLOOKUP(N8,[1]misa!O:O,1,0))</f>
        <v>2022-51639</v>
      </c>
      <c r="P8">
        <f>-Table2[[#This Row],[Column1]]</f>
        <v>-51639</v>
      </c>
    </row>
    <row r="9" spans="1:16" hidden="1" x14ac:dyDescent="0.3">
      <c r="A9" s="41" t="s">
        <v>635</v>
      </c>
      <c r="B9" s="42">
        <v>44882</v>
      </c>
      <c r="C9" s="42">
        <v>44929</v>
      </c>
      <c r="D9" s="41" t="s">
        <v>636</v>
      </c>
      <c r="E9" s="41" t="s">
        <v>649</v>
      </c>
      <c r="F9" s="41" t="s">
        <v>650</v>
      </c>
      <c r="G9" s="41" t="s">
        <v>639</v>
      </c>
      <c r="H9" s="43">
        <v>-1135635</v>
      </c>
      <c r="I9" s="43">
        <f t="shared" si="0"/>
        <v>2023</v>
      </c>
      <c r="J9">
        <f t="shared" si="1"/>
        <v>51088</v>
      </c>
      <c r="K9" t="str">
        <f t="shared" si="2"/>
        <v>2023-51088</v>
      </c>
      <c r="L9" t="e">
        <f>VLOOKUP(K9,[1]Sheet1!P:P,1,0)</f>
        <v>#N/A</v>
      </c>
      <c r="M9">
        <f t="shared" si="3"/>
        <v>2022</v>
      </c>
      <c r="N9" t="str">
        <f t="shared" si="4"/>
        <v>2022-51088</v>
      </c>
      <c r="O9" t="str">
        <f>+(VLOOKUP(N9,[1]misa!O:O,1,0))</f>
        <v>2022-51088</v>
      </c>
      <c r="P9">
        <f>-Table2[[#This Row],[Column1]]</f>
        <v>-51088</v>
      </c>
    </row>
    <row r="10" spans="1:16" hidden="1" x14ac:dyDescent="0.3">
      <c r="A10" s="41" t="s">
        <v>635</v>
      </c>
      <c r="B10" s="42">
        <v>44881</v>
      </c>
      <c r="C10" s="42">
        <v>44929</v>
      </c>
      <c r="D10" s="41" t="s">
        <v>636</v>
      </c>
      <c r="E10" s="41" t="s">
        <v>33</v>
      </c>
      <c r="F10" s="41" t="s">
        <v>651</v>
      </c>
      <c r="G10" s="41" t="s">
        <v>639</v>
      </c>
      <c r="H10" s="43">
        <v>-1750755</v>
      </c>
      <c r="I10" s="43">
        <f t="shared" si="0"/>
        <v>2023</v>
      </c>
      <c r="J10">
        <f t="shared" si="1"/>
        <v>51013</v>
      </c>
      <c r="K10" t="str">
        <f t="shared" si="2"/>
        <v>2023-51013</v>
      </c>
      <c r="L10" t="e">
        <f>VLOOKUP(K10,[1]Sheet1!P:P,1,0)</f>
        <v>#N/A</v>
      </c>
      <c r="M10">
        <f t="shared" si="3"/>
        <v>2022</v>
      </c>
      <c r="N10" t="str">
        <f t="shared" si="4"/>
        <v>2022-51013</v>
      </c>
      <c r="O10" t="str">
        <f>+(VLOOKUP(N10,[1]misa!O:O,1,0))</f>
        <v>2022-51013</v>
      </c>
      <c r="P10">
        <f>-Table2[[#This Row],[Column1]]</f>
        <v>-51013</v>
      </c>
    </row>
    <row r="11" spans="1:16" hidden="1" x14ac:dyDescent="0.3">
      <c r="A11" s="41" t="s">
        <v>635</v>
      </c>
      <c r="B11" s="42">
        <v>44881</v>
      </c>
      <c r="C11" s="42">
        <v>44929</v>
      </c>
      <c r="D11" s="41" t="s">
        <v>636</v>
      </c>
      <c r="E11" s="41" t="s">
        <v>652</v>
      </c>
      <c r="F11" s="41" t="s">
        <v>653</v>
      </c>
      <c r="G11" s="41" t="s">
        <v>639</v>
      </c>
      <c r="H11" s="43">
        <v>-969892</v>
      </c>
      <c r="I11" s="43">
        <f t="shared" si="0"/>
        <v>2023</v>
      </c>
      <c r="J11">
        <f t="shared" si="1"/>
        <v>51032</v>
      </c>
      <c r="K11" t="str">
        <f t="shared" si="2"/>
        <v>2023-51032</v>
      </c>
      <c r="L11" t="e">
        <f>VLOOKUP(K11,[1]Sheet1!P:P,1,0)</f>
        <v>#N/A</v>
      </c>
      <c r="M11">
        <f t="shared" si="3"/>
        <v>2022</v>
      </c>
      <c r="N11" t="str">
        <f t="shared" si="4"/>
        <v>2022-51032</v>
      </c>
      <c r="O11" t="str">
        <f>+(VLOOKUP(N11,[1]misa!O:O,1,0))</f>
        <v>2022-51032</v>
      </c>
      <c r="P11">
        <f>-Table2[[#This Row],[Column1]]</f>
        <v>-51032</v>
      </c>
    </row>
    <row r="12" spans="1:16" hidden="1" x14ac:dyDescent="0.3">
      <c r="A12" s="41" t="s">
        <v>635</v>
      </c>
      <c r="B12" s="42">
        <v>44881</v>
      </c>
      <c r="C12" s="42">
        <v>44929</v>
      </c>
      <c r="D12" s="41" t="s">
        <v>636</v>
      </c>
      <c r="E12" s="41" t="s">
        <v>35</v>
      </c>
      <c r="F12" s="41" t="s">
        <v>654</v>
      </c>
      <c r="G12" s="41" t="s">
        <v>639</v>
      </c>
      <c r="H12" s="43">
        <v>-3001763</v>
      </c>
      <c r="I12" s="43">
        <f t="shared" si="0"/>
        <v>2023</v>
      </c>
      <c r="J12">
        <f t="shared" si="1"/>
        <v>51031</v>
      </c>
      <c r="K12" t="str">
        <f t="shared" si="2"/>
        <v>2023-51031</v>
      </c>
      <c r="L12" t="e">
        <f>VLOOKUP(K12,[1]Sheet1!P:P,1,0)</f>
        <v>#N/A</v>
      </c>
      <c r="M12">
        <f t="shared" si="3"/>
        <v>2022</v>
      </c>
      <c r="N12" t="str">
        <f t="shared" si="4"/>
        <v>2022-51031</v>
      </c>
      <c r="O12" t="str">
        <f>+(VLOOKUP(N12,[1]misa!O:O,1,0))</f>
        <v>2022-51031</v>
      </c>
      <c r="P12">
        <f>-Table2[[#This Row],[Column1]]</f>
        <v>-51031</v>
      </c>
    </row>
    <row r="13" spans="1:16" hidden="1" x14ac:dyDescent="0.3">
      <c r="A13" s="41" t="s">
        <v>635</v>
      </c>
      <c r="B13" s="42">
        <v>44880</v>
      </c>
      <c r="C13" s="42">
        <v>44929</v>
      </c>
      <c r="D13" s="41" t="s">
        <v>636</v>
      </c>
      <c r="E13" s="41" t="s">
        <v>31</v>
      </c>
      <c r="F13" s="41" t="s">
        <v>655</v>
      </c>
      <c r="G13" s="41" t="s">
        <v>639</v>
      </c>
      <c r="H13" s="43">
        <v>-1706549</v>
      </c>
      <c r="I13" s="43">
        <f t="shared" si="0"/>
        <v>2023</v>
      </c>
      <c r="J13">
        <f t="shared" si="1"/>
        <v>50991</v>
      </c>
      <c r="K13" t="str">
        <f t="shared" si="2"/>
        <v>2023-50991</v>
      </c>
      <c r="L13" t="e">
        <f>VLOOKUP(K13,[1]Sheet1!P:P,1,0)</f>
        <v>#N/A</v>
      </c>
      <c r="M13">
        <f t="shared" si="3"/>
        <v>2022</v>
      </c>
      <c r="N13" t="str">
        <f t="shared" si="4"/>
        <v>2022-50991</v>
      </c>
      <c r="O13" t="str">
        <f>+(VLOOKUP(N13,[1]misa!O:O,1,0))</f>
        <v>2022-50991</v>
      </c>
      <c r="P13">
        <f>-Table2[[#This Row],[Column1]]</f>
        <v>-50991</v>
      </c>
    </row>
    <row r="14" spans="1:16" hidden="1" x14ac:dyDescent="0.3">
      <c r="A14" s="41" t="s">
        <v>635</v>
      </c>
      <c r="B14" s="42">
        <v>44876</v>
      </c>
      <c r="C14" s="42">
        <v>44929</v>
      </c>
      <c r="D14" s="41" t="s">
        <v>636</v>
      </c>
      <c r="E14" s="41" t="s">
        <v>656</v>
      </c>
      <c r="F14" s="41" t="s">
        <v>657</v>
      </c>
      <c r="G14" s="41" t="s">
        <v>639</v>
      </c>
      <c r="H14" s="43">
        <v>-1075939</v>
      </c>
      <c r="I14" s="43">
        <f t="shared" si="0"/>
        <v>2023</v>
      </c>
      <c r="J14">
        <f t="shared" si="1"/>
        <v>50812</v>
      </c>
      <c r="K14" t="str">
        <f t="shared" si="2"/>
        <v>2023-50812</v>
      </c>
      <c r="L14" t="e">
        <f>VLOOKUP(K14,[1]Sheet1!P:P,1,0)</f>
        <v>#N/A</v>
      </c>
      <c r="M14">
        <f t="shared" si="3"/>
        <v>2022</v>
      </c>
      <c r="N14" t="str">
        <f t="shared" si="4"/>
        <v>2022-50812</v>
      </c>
      <c r="O14" t="str">
        <f>+(VLOOKUP(N14,[1]misa!O:O,1,0))</f>
        <v>2022-50812</v>
      </c>
      <c r="P14">
        <f>-Table2[[#This Row],[Column1]]</f>
        <v>-50812</v>
      </c>
    </row>
    <row r="15" spans="1:16" hidden="1" x14ac:dyDescent="0.3">
      <c r="A15" s="41" t="s">
        <v>635</v>
      </c>
      <c r="B15" s="42">
        <v>44876</v>
      </c>
      <c r="C15" s="42">
        <v>44929</v>
      </c>
      <c r="D15" s="41" t="s">
        <v>636</v>
      </c>
      <c r="E15" s="41" t="s">
        <v>26</v>
      </c>
      <c r="F15" s="41" t="s">
        <v>658</v>
      </c>
      <c r="G15" s="41" t="s">
        <v>639</v>
      </c>
      <c r="H15" s="43">
        <v>-1208882</v>
      </c>
      <c r="I15" s="43">
        <f t="shared" si="0"/>
        <v>2023</v>
      </c>
      <c r="J15">
        <f t="shared" si="1"/>
        <v>50730</v>
      </c>
      <c r="K15" t="str">
        <f t="shared" si="2"/>
        <v>2023-50730</v>
      </c>
      <c r="L15" t="e">
        <f>VLOOKUP(K15,[1]Sheet1!P:P,1,0)</f>
        <v>#N/A</v>
      </c>
      <c r="M15">
        <f t="shared" si="3"/>
        <v>2022</v>
      </c>
      <c r="N15" t="str">
        <f t="shared" si="4"/>
        <v>2022-50730</v>
      </c>
      <c r="O15" t="str">
        <f>+(VLOOKUP(N15,[1]misa!O:O,1,0))</f>
        <v>2022-50730</v>
      </c>
      <c r="P15">
        <f>-Table2[[#This Row],[Column1]]</f>
        <v>-50730</v>
      </c>
    </row>
    <row r="16" spans="1:16" hidden="1" x14ac:dyDescent="0.3">
      <c r="A16" s="41" t="s">
        <v>635</v>
      </c>
      <c r="B16" s="42">
        <v>44876</v>
      </c>
      <c r="C16" s="42">
        <v>44929</v>
      </c>
      <c r="D16" s="41" t="s">
        <v>636</v>
      </c>
      <c r="E16" s="41" t="s">
        <v>29</v>
      </c>
      <c r="F16" s="41" t="s">
        <v>659</v>
      </c>
      <c r="G16" s="41" t="s">
        <v>639</v>
      </c>
      <c r="H16" s="43">
        <v>-2411473</v>
      </c>
      <c r="I16" s="43">
        <f t="shared" si="0"/>
        <v>2023</v>
      </c>
      <c r="J16">
        <f t="shared" si="1"/>
        <v>50733</v>
      </c>
      <c r="K16" t="str">
        <f t="shared" si="2"/>
        <v>2023-50733</v>
      </c>
      <c r="L16" t="e">
        <f>VLOOKUP(K16,[1]Sheet1!P:P,1,0)</f>
        <v>#N/A</v>
      </c>
      <c r="M16">
        <f t="shared" si="3"/>
        <v>2022</v>
      </c>
      <c r="N16" t="str">
        <f t="shared" si="4"/>
        <v>2022-50733</v>
      </c>
      <c r="O16" t="str">
        <f>+(VLOOKUP(N16,[1]misa!O:O,1,0))</f>
        <v>2022-50733</v>
      </c>
      <c r="P16">
        <f>-Table2[[#This Row],[Column1]]</f>
        <v>-50733</v>
      </c>
    </row>
    <row r="17" spans="1:16" hidden="1" x14ac:dyDescent="0.3">
      <c r="A17" s="41" t="s">
        <v>635</v>
      </c>
      <c r="B17" s="42">
        <v>44876</v>
      </c>
      <c r="C17" s="42">
        <v>44929</v>
      </c>
      <c r="D17" s="41" t="s">
        <v>636</v>
      </c>
      <c r="E17" s="41" t="s">
        <v>28</v>
      </c>
      <c r="F17" s="41" t="s">
        <v>660</v>
      </c>
      <c r="G17" s="41" t="s">
        <v>639</v>
      </c>
      <c r="H17" s="43">
        <v>-1112512</v>
      </c>
      <c r="I17" s="43">
        <f t="shared" si="0"/>
        <v>2023</v>
      </c>
      <c r="J17">
        <f t="shared" si="1"/>
        <v>50732</v>
      </c>
      <c r="K17" t="str">
        <f t="shared" si="2"/>
        <v>2023-50732</v>
      </c>
      <c r="L17" t="e">
        <f>VLOOKUP(K17,[1]Sheet1!P:P,1,0)</f>
        <v>#N/A</v>
      </c>
      <c r="M17">
        <f t="shared" si="3"/>
        <v>2022</v>
      </c>
      <c r="N17" t="str">
        <f t="shared" si="4"/>
        <v>2022-50732</v>
      </c>
      <c r="O17" t="str">
        <f>+(VLOOKUP(N17,[1]misa!O:O,1,0))</f>
        <v>2022-50732</v>
      </c>
      <c r="P17">
        <f>-Table2[[#This Row],[Column1]]</f>
        <v>-50732</v>
      </c>
    </row>
    <row r="18" spans="1:16" hidden="1" x14ac:dyDescent="0.3">
      <c r="A18" s="41" t="s">
        <v>635</v>
      </c>
      <c r="B18" s="42">
        <v>44875</v>
      </c>
      <c r="C18" s="42">
        <v>44929</v>
      </c>
      <c r="D18" s="41" t="s">
        <v>636</v>
      </c>
      <c r="E18" s="41" t="s">
        <v>24</v>
      </c>
      <c r="F18" s="41" t="s">
        <v>661</v>
      </c>
      <c r="G18" s="41" t="s">
        <v>639</v>
      </c>
      <c r="H18" s="43">
        <v>-896616</v>
      </c>
      <c r="I18" s="43">
        <f t="shared" si="0"/>
        <v>2023</v>
      </c>
      <c r="J18">
        <f t="shared" si="1"/>
        <v>50682</v>
      </c>
      <c r="K18" t="str">
        <f t="shared" si="2"/>
        <v>2023-50682</v>
      </c>
      <c r="L18" t="e">
        <f>VLOOKUP(K18,[1]Sheet1!P:P,1,0)</f>
        <v>#N/A</v>
      </c>
      <c r="M18">
        <f t="shared" si="3"/>
        <v>2022</v>
      </c>
      <c r="N18" t="str">
        <f t="shared" si="4"/>
        <v>2022-50682</v>
      </c>
      <c r="O18" t="str">
        <f>+(VLOOKUP(N18,[1]misa!O:O,1,0))</f>
        <v>2022-50682</v>
      </c>
      <c r="P18">
        <f>-Table2[[#This Row],[Column1]]</f>
        <v>-50682</v>
      </c>
    </row>
    <row r="19" spans="1:16" hidden="1" x14ac:dyDescent="0.3">
      <c r="A19" s="41" t="s">
        <v>635</v>
      </c>
      <c r="B19" s="42">
        <v>44874</v>
      </c>
      <c r="C19" s="42">
        <v>44929</v>
      </c>
      <c r="D19" s="41" t="s">
        <v>636</v>
      </c>
      <c r="E19" s="41" t="s">
        <v>21</v>
      </c>
      <c r="F19" s="41" t="s">
        <v>662</v>
      </c>
      <c r="G19" s="41" t="s">
        <v>639</v>
      </c>
      <c r="H19" s="43">
        <v>-1379790</v>
      </c>
      <c r="I19" s="43">
        <f t="shared" si="0"/>
        <v>2023</v>
      </c>
      <c r="J19">
        <f t="shared" si="1"/>
        <v>50553</v>
      </c>
      <c r="K19" t="str">
        <f t="shared" si="2"/>
        <v>2023-50553</v>
      </c>
      <c r="L19" t="e">
        <f>VLOOKUP(K19,[1]Sheet1!P:P,1,0)</f>
        <v>#N/A</v>
      </c>
      <c r="M19">
        <f t="shared" si="3"/>
        <v>2022</v>
      </c>
      <c r="N19" t="str">
        <f t="shared" si="4"/>
        <v>2022-50553</v>
      </c>
      <c r="O19" t="str">
        <f>+(VLOOKUP(N19,[1]misa!O:O,1,0))</f>
        <v>2022-50553</v>
      </c>
      <c r="P19">
        <f>-Table2[[#This Row],[Column1]]</f>
        <v>-50553</v>
      </c>
    </row>
    <row r="20" spans="1:16" hidden="1" x14ac:dyDescent="0.3">
      <c r="A20" s="41" t="s">
        <v>635</v>
      </c>
      <c r="B20" s="42">
        <v>44874</v>
      </c>
      <c r="C20" s="42">
        <v>44929</v>
      </c>
      <c r="D20" s="41" t="s">
        <v>636</v>
      </c>
      <c r="E20" s="41" t="s">
        <v>23</v>
      </c>
      <c r="F20" s="41" t="s">
        <v>663</v>
      </c>
      <c r="G20" s="41" t="s">
        <v>639</v>
      </c>
      <c r="H20" s="43">
        <v>-1565693</v>
      </c>
      <c r="I20" s="43">
        <f t="shared" si="0"/>
        <v>2023</v>
      </c>
      <c r="J20">
        <f t="shared" si="1"/>
        <v>50583</v>
      </c>
      <c r="K20" t="str">
        <f t="shared" si="2"/>
        <v>2023-50583</v>
      </c>
      <c r="L20" t="e">
        <f>VLOOKUP(K20,[1]Sheet1!P:P,1,0)</f>
        <v>#N/A</v>
      </c>
      <c r="M20">
        <f t="shared" si="3"/>
        <v>2022</v>
      </c>
      <c r="N20" t="str">
        <f t="shared" si="4"/>
        <v>2022-50583</v>
      </c>
      <c r="O20" t="str">
        <f>+(VLOOKUP(N20,[1]misa!O:O,1,0))</f>
        <v>2022-50583</v>
      </c>
      <c r="P20">
        <f>-Table2[[#This Row],[Column1]]</f>
        <v>-50583</v>
      </c>
    </row>
    <row r="21" spans="1:16" hidden="1" x14ac:dyDescent="0.3">
      <c r="A21" s="41" t="s">
        <v>635</v>
      </c>
      <c r="B21" s="42">
        <v>44869</v>
      </c>
      <c r="C21" s="42">
        <v>44929</v>
      </c>
      <c r="D21" s="41" t="s">
        <v>636</v>
      </c>
      <c r="E21" s="41" t="s">
        <v>19</v>
      </c>
      <c r="F21" s="41" t="s">
        <v>664</v>
      </c>
      <c r="G21" s="41" t="s">
        <v>639</v>
      </c>
      <c r="H21" s="43">
        <v>-1079484</v>
      </c>
      <c r="I21" s="43">
        <f t="shared" si="0"/>
        <v>2023</v>
      </c>
      <c r="J21">
        <f t="shared" si="1"/>
        <v>50091</v>
      </c>
      <c r="K21" t="str">
        <f t="shared" si="2"/>
        <v>2023-50091</v>
      </c>
      <c r="L21" t="e">
        <f>VLOOKUP(K21,[1]Sheet1!P:P,1,0)</f>
        <v>#N/A</v>
      </c>
      <c r="M21">
        <f t="shared" si="3"/>
        <v>2022</v>
      </c>
      <c r="N21" t="str">
        <f t="shared" si="4"/>
        <v>2022-50091</v>
      </c>
      <c r="O21" t="str">
        <f>+(VLOOKUP(N21,[1]misa!O:O,1,0))</f>
        <v>2022-50091</v>
      </c>
      <c r="P21">
        <f>-Table2[[#This Row],[Column1]]</f>
        <v>-50091</v>
      </c>
    </row>
    <row r="22" spans="1:16" hidden="1" x14ac:dyDescent="0.3">
      <c r="A22" s="41" t="s">
        <v>635</v>
      </c>
      <c r="B22" s="42">
        <v>44868</v>
      </c>
      <c r="C22" s="42">
        <v>44929</v>
      </c>
      <c r="D22" s="41" t="s">
        <v>636</v>
      </c>
      <c r="E22" s="41" t="s">
        <v>15</v>
      </c>
      <c r="F22" s="41" t="s">
        <v>665</v>
      </c>
      <c r="G22" s="41" t="s">
        <v>639</v>
      </c>
      <c r="H22" s="43">
        <v>-1821930</v>
      </c>
      <c r="I22" s="43">
        <f t="shared" si="0"/>
        <v>2023</v>
      </c>
      <c r="J22">
        <f t="shared" si="1"/>
        <v>49746</v>
      </c>
      <c r="K22" t="str">
        <f t="shared" si="2"/>
        <v>2023-49746</v>
      </c>
      <c r="L22" t="e">
        <f>VLOOKUP(K22,[1]Sheet1!P:P,1,0)</f>
        <v>#N/A</v>
      </c>
      <c r="M22">
        <f t="shared" si="3"/>
        <v>2022</v>
      </c>
      <c r="N22" t="str">
        <f t="shared" si="4"/>
        <v>2022-49746</v>
      </c>
      <c r="O22" t="str">
        <f>+(VLOOKUP(N22,[1]misa!O:O,1,0))</f>
        <v>2022-49746</v>
      </c>
      <c r="P22">
        <f>-Table2[[#This Row],[Column1]]</f>
        <v>-49746</v>
      </c>
    </row>
    <row r="23" spans="1:16" hidden="1" x14ac:dyDescent="0.3">
      <c r="A23" s="41" t="s">
        <v>635</v>
      </c>
      <c r="B23" s="42">
        <v>44866</v>
      </c>
      <c r="C23" s="42">
        <v>44929</v>
      </c>
      <c r="D23" s="41" t="s">
        <v>636</v>
      </c>
      <c r="E23" s="41" t="s">
        <v>14</v>
      </c>
      <c r="F23" s="41" t="s">
        <v>666</v>
      </c>
      <c r="G23" s="41" t="s">
        <v>639</v>
      </c>
      <c r="H23" s="43">
        <v>-783626</v>
      </c>
      <c r="I23" s="43">
        <f t="shared" si="0"/>
        <v>2023</v>
      </c>
      <c r="J23">
        <f t="shared" si="1"/>
        <v>49602</v>
      </c>
      <c r="K23" t="str">
        <f t="shared" si="2"/>
        <v>2023-49602</v>
      </c>
      <c r="L23" t="e">
        <f>VLOOKUP(K23,[1]Sheet1!P:P,1,0)</f>
        <v>#N/A</v>
      </c>
      <c r="M23">
        <f t="shared" si="3"/>
        <v>2022</v>
      </c>
      <c r="N23" t="str">
        <f t="shared" si="4"/>
        <v>2022-49602</v>
      </c>
      <c r="O23" t="str">
        <f>+(VLOOKUP(N23,[1]misa!O:O,1,0))</f>
        <v>2022-49602</v>
      </c>
      <c r="P23">
        <f>-Table2[[#This Row],[Column1]]</f>
        <v>-49602</v>
      </c>
    </row>
    <row r="24" spans="1:16" hidden="1" x14ac:dyDescent="0.3">
      <c r="A24" s="41" t="s">
        <v>635</v>
      </c>
      <c r="B24" s="42">
        <v>44866</v>
      </c>
      <c r="C24" s="42">
        <v>44929</v>
      </c>
      <c r="D24" s="41" t="s">
        <v>636</v>
      </c>
      <c r="E24" s="41" t="s">
        <v>13</v>
      </c>
      <c r="F24" s="41" t="s">
        <v>667</v>
      </c>
      <c r="G24" s="41" t="s">
        <v>639</v>
      </c>
      <c r="H24" s="43">
        <v>-896616</v>
      </c>
      <c r="I24" s="43">
        <f t="shared" si="0"/>
        <v>2023</v>
      </c>
      <c r="J24">
        <f t="shared" si="1"/>
        <v>49578</v>
      </c>
      <c r="K24" t="str">
        <f t="shared" si="2"/>
        <v>2023-49578</v>
      </c>
      <c r="L24" t="e">
        <f>VLOOKUP(K24,[1]Sheet1!P:P,1,0)</f>
        <v>#N/A</v>
      </c>
      <c r="M24">
        <f t="shared" si="3"/>
        <v>2022</v>
      </c>
      <c r="N24" t="str">
        <f t="shared" si="4"/>
        <v>2022-49578</v>
      </c>
      <c r="O24" t="str">
        <f>+(VLOOKUP(N24,[1]misa!O:O,1,0))</f>
        <v>2022-49578</v>
      </c>
      <c r="P24">
        <f>-Table2[[#This Row],[Column1]]</f>
        <v>-49578</v>
      </c>
    </row>
    <row r="25" spans="1:16" hidden="1" x14ac:dyDescent="0.3">
      <c r="A25" s="41" t="s">
        <v>635</v>
      </c>
      <c r="B25" s="42">
        <v>44866</v>
      </c>
      <c r="C25" s="42">
        <v>44929</v>
      </c>
      <c r="D25" s="41" t="s">
        <v>636</v>
      </c>
      <c r="E25" s="41" t="s">
        <v>668</v>
      </c>
      <c r="F25" s="41" t="s">
        <v>669</v>
      </c>
      <c r="G25" s="41" t="s">
        <v>639</v>
      </c>
      <c r="H25" s="43">
        <v>-969921</v>
      </c>
      <c r="I25" s="43">
        <f t="shared" si="0"/>
        <v>2023</v>
      </c>
      <c r="J25">
        <f t="shared" si="1"/>
        <v>49565</v>
      </c>
      <c r="K25" t="str">
        <f t="shared" si="2"/>
        <v>2023-49565</v>
      </c>
      <c r="L25" t="e">
        <f>VLOOKUP(K25,[1]Sheet1!P:P,1,0)</f>
        <v>#N/A</v>
      </c>
      <c r="M25">
        <f t="shared" si="3"/>
        <v>2022</v>
      </c>
      <c r="N25" t="str">
        <f t="shared" si="4"/>
        <v>2022-49565</v>
      </c>
      <c r="O25" t="str">
        <f>+(VLOOKUP(N25,[1]misa!O:O,1,0))</f>
        <v>2022-49565</v>
      </c>
      <c r="P25">
        <f>-Table2[[#This Row],[Column1]]</f>
        <v>-49565</v>
      </c>
    </row>
    <row r="26" spans="1:16" hidden="1" x14ac:dyDescent="0.3">
      <c r="A26" s="41" t="s">
        <v>635</v>
      </c>
      <c r="B26" s="42">
        <v>44697</v>
      </c>
      <c r="C26" s="42">
        <v>44929</v>
      </c>
      <c r="D26" s="41" t="s">
        <v>636</v>
      </c>
      <c r="E26" s="41" t="s">
        <v>670</v>
      </c>
      <c r="F26" s="41" t="s">
        <v>671</v>
      </c>
      <c r="G26" s="41" t="s">
        <v>639</v>
      </c>
      <c r="H26" s="43">
        <v>142750</v>
      </c>
      <c r="I26" s="43">
        <f t="shared" si="0"/>
        <v>2023</v>
      </c>
      <c r="J26" s="35">
        <f>+H26</f>
        <v>142750</v>
      </c>
      <c r="K26" t="str">
        <f t="shared" si="2"/>
        <v>2023-142750</v>
      </c>
      <c r="L26" t="e">
        <f>VLOOKUP(K26,[1]Sheet1!P:P,1,0)</f>
        <v>#N/A</v>
      </c>
      <c r="M26" s="40">
        <f t="shared" si="3"/>
        <v>2022</v>
      </c>
      <c r="N26" s="40" t="str">
        <f t="shared" si="4"/>
        <v>2022-142750</v>
      </c>
      <c r="O26" s="40" t="str">
        <f>+(VLOOKUP(N26,[1]misa!O:O,1,0))</f>
        <v>2022-142750</v>
      </c>
      <c r="P26">
        <f>-Table2[[#This Row],[Column1]]</f>
        <v>-142750</v>
      </c>
    </row>
    <row r="27" spans="1:16" hidden="1" x14ac:dyDescent="0.3">
      <c r="A27" s="41" t="s">
        <v>635</v>
      </c>
      <c r="B27" s="42">
        <v>44925</v>
      </c>
      <c r="C27" s="42">
        <v>44974</v>
      </c>
      <c r="D27" s="41" t="s">
        <v>636</v>
      </c>
      <c r="E27" s="41" t="s">
        <v>672</v>
      </c>
      <c r="F27" s="41" t="s">
        <v>673</v>
      </c>
      <c r="G27" s="41" t="s">
        <v>674</v>
      </c>
      <c r="H27" s="43">
        <v>1326603</v>
      </c>
      <c r="I27" s="43">
        <f t="shared" si="0"/>
        <v>2023</v>
      </c>
      <c r="J27" s="35">
        <f>+H27</f>
        <v>1326603</v>
      </c>
      <c r="K27" t="str">
        <f t="shared" si="2"/>
        <v>2023-1326603</v>
      </c>
      <c r="L27" t="e">
        <f>VLOOKUP(K27,[1]Sheet1!P:P,1,0)</f>
        <v>#N/A</v>
      </c>
      <c r="M27" s="40">
        <f t="shared" si="3"/>
        <v>2022</v>
      </c>
      <c r="N27" s="40" t="str">
        <f t="shared" si="4"/>
        <v>2022-1326603</v>
      </c>
      <c r="O27" s="40" t="str">
        <f>+(VLOOKUP(N27,[1]misa!O:O,1,0))</f>
        <v>2022-1326603</v>
      </c>
      <c r="P27">
        <f>-Table2[[#This Row],[Column1]]</f>
        <v>-1326603</v>
      </c>
    </row>
    <row r="28" spans="1:16" hidden="1" x14ac:dyDescent="0.3">
      <c r="A28" s="41" t="s">
        <v>635</v>
      </c>
      <c r="B28" s="42">
        <v>44925</v>
      </c>
      <c r="C28" s="42">
        <v>44974</v>
      </c>
      <c r="D28" s="41" t="s">
        <v>636</v>
      </c>
      <c r="E28" s="41" t="s">
        <v>675</v>
      </c>
      <c r="F28" s="41" t="s">
        <v>676</v>
      </c>
      <c r="G28" s="41" t="s">
        <v>674</v>
      </c>
      <c r="H28" s="43">
        <v>-2107690</v>
      </c>
      <c r="I28" s="43">
        <f t="shared" si="0"/>
        <v>2023</v>
      </c>
      <c r="J28">
        <f t="shared" si="1"/>
        <v>57623</v>
      </c>
      <c r="K28" t="str">
        <f t="shared" si="2"/>
        <v>2023-57623</v>
      </c>
      <c r="L28" t="e">
        <f>VLOOKUP(K28,[1]Sheet1!P:P,1,0)</f>
        <v>#N/A</v>
      </c>
      <c r="M28">
        <f t="shared" si="3"/>
        <v>2022</v>
      </c>
      <c r="N28" t="str">
        <f t="shared" si="4"/>
        <v>2022-57623</v>
      </c>
      <c r="O28" t="str">
        <f>+(VLOOKUP(N28,[1]misa!O:O,1,0))</f>
        <v>2022-57623</v>
      </c>
      <c r="P28">
        <f>-Table2[[#This Row],[Column1]]</f>
        <v>-57623</v>
      </c>
    </row>
    <row r="29" spans="1:16" hidden="1" x14ac:dyDescent="0.3">
      <c r="A29" s="41" t="s">
        <v>635</v>
      </c>
      <c r="B29" s="42">
        <v>44923</v>
      </c>
      <c r="C29" s="42">
        <v>44974</v>
      </c>
      <c r="D29" s="41" t="s">
        <v>636</v>
      </c>
      <c r="E29" s="41" t="s">
        <v>677</v>
      </c>
      <c r="F29" s="41" t="s">
        <v>678</v>
      </c>
      <c r="G29" s="41" t="s">
        <v>674</v>
      </c>
      <c r="H29" s="43">
        <v>-1012228</v>
      </c>
      <c r="I29" s="43">
        <f t="shared" si="0"/>
        <v>2023</v>
      </c>
      <c r="J29">
        <f t="shared" si="1"/>
        <v>57032</v>
      </c>
      <c r="K29" t="str">
        <f t="shared" si="2"/>
        <v>2023-57032</v>
      </c>
      <c r="L29" t="e">
        <f>VLOOKUP(K29,[1]Sheet1!P:P,1,0)</f>
        <v>#N/A</v>
      </c>
      <c r="M29">
        <f t="shared" si="3"/>
        <v>2022</v>
      </c>
      <c r="N29" t="str">
        <f t="shared" si="4"/>
        <v>2022-57032</v>
      </c>
      <c r="O29" t="str">
        <f>+(VLOOKUP(N29,[1]misa!O:O,1,0))</f>
        <v>2022-57032</v>
      </c>
      <c r="P29">
        <f>-Table2[[#This Row],[Column1]]</f>
        <v>-57032</v>
      </c>
    </row>
    <row r="30" spans="1:16" hidden="1" x14ac:dyDescent="0.3">
      <c r="A30" s="41" t="s">
        <v>635</v>
      </c>
      <c r="B30" s="42">
        <v>44923</v>
      </c>
      <c r="C30" s="42">
        <v>44974</v>
      </c>
      <c r="D30" s="41" t="s">
        <v>636</v>
      </c>
      <c r="E30" s="41" t="s">
        <v>98</v>
      </c>
      <c r="F30" s="41" t="s">
        <v>679</v>
      </c>
      <c r="G30" s="41" t="s">
        <v>674</v>
      </c>
      <c r="H30" s="43">
        <v>-1964820</v>
      </c>
      <c r="I30" s="43">
        <f t="shared" si="0"/>
        <v>2023</v>
      </c>
      <c r="J30">
        <f t="shared" si="1"/>
        <v>57038</v>
      </c>
      <c r="K30" t="str">
        <f t="shared" si="2"/>
        <v>2023-57038</v>
      </c>
      <c r="L30" t="e">
        <f>VLOOKUP(K30,[1]Sheet1!P:P,1,0)</f>
        <v>#N/A</v>
      </c>
      <c r="M30">
        <f t="shared" si="3"/>
        <v>2022</v>
      </c>
      <c r="N30" t="str">
        <f t="shared" si="4"/>
        <v>2022-57038</v>
      </c>
      <c r="O30" t="str">
        <f>+(VLOOKUP(N30,[1]misa!O:O,1,0))</f>
        <v>2022-57038</v>
      </c>
      <c r="P30">
        <f>-Table2[[#This Row],[Column1]]</f>
        <v>-57038</v>
      </c>
    </row>
    <row r="31" spans="1:16" hidden="1" x14ac:dyDescent="0.3">
      <c r="A31" s="41" t="s">
        <v>635</v>
      </c>
      <c r="B31" s="42">
        <v>44922</v>
      </c>
      <c r="C31" s="42">
        <v>44974</v>
      </c>
      <c r="D31" s="41" t="s">
        <v>636</v>
      </c>
      <c r="E31" s="41" t="s">
        <v>94</v>
      </c>
      <c r="F31" s="41" t="s">
        <v>680</v>
      </c>
      <c r="G31" s="41" t="s">
        <v>674</v>
      </c>
      <c r="H31" s="43">
        <v>-1361439</v>
      </c>
      <c r="I31" s="43">
        <f t="shared" si="0"/>
        <v>2023</v>
      </c>
      <c r="J31">
        <f t="shared" si="1"/>
        <v>57000</v>
      </c>
      <c r="K31" t="str">
        <f t="shared" si="2"/>
        <v>2023-57000</v>
      </c>
      <c r="L31" t="e">
        <f>VLOOKUP(K31,[1]Sheet1!P:P,1,0)</f>
        <v>#N/A</v>
      </c>
      <c r="M31">
        <f t="shared" si="3"/>
        <v>2022</v>
      </c>
      <c r="N31" t="str">
        <f t="shared" si="4"/>
        <v>2022-57000</v>
      </c>
      <c r="O31" t="str">
        <f>+(VLOOKUP(N31,[1]misa!O:O,1,0))</f>
        <v>2022-57000</v>
      </c>
      <c r="P31">
        <f>-Table2[[#This Row],[Column1]]</f>
        <v>-57000</v>
      </c>
    </row>
    <row r="32" spans="1:16" hidden="1" x14ac:dyDescent="0.3">
      <c r="A32" s="41" t="s">
        <v>635</v>
      </c>
      <c r="B32" s="42">
        <v>44921</v>
      </c>
      <c r="C32" s="42">
        <v>44974</v>
      </c>
      <c r="D32" s="41" t="s">
        <v>636</v>
      </c>
      <c r="E32" s="41" t="s">
        <v>681</v>
      </c>
      <c r="F32" s="41" t="s">
        <v>682</v>
      </c>
      <c r="G32" s="41" t="s">
        <v>674</v>
      </c>
      <c r="H32" s="43">
        <v>1335280</v>
      </c>
      <c r="I32" s="43">
        <f t="shared" si="0"/>
        <v>2023</v>
      </c>
      <c r="J32" s="35">
        <f>+H32</f>
        <v>1335280</v>
      </c>
      <c r="K32" t="str">
        <f t="shared" si="2"/>
        <v>2023-1335280</v>
      </c>
      <c r="L32" t="e">
        <f>VLOOKUP(K32,[1]Sheet1!P:P,1,0)</f>
        <v>#N/A</v>
      </c>
      <c r="M32" s="40">
        <f t="shared" si="3"/>
        <v>2022</v>
      </c>
      <c r="N32" s="40" t="str">
        <f t="shared" si="4"/>
        <v>2022-1335280</v>
      </c>
      <c r="O32" s="40" t="str">
        <f>+(VLOOKUP(N32,[1]misa!O:O,1,0))</f>
        <v>2022-1335280</v>
      </c>
      <c r="P32">
        <f>-Table2[[#This Row],[Column1]]</f>
        <v>-1335280</v>
      </c>
    </row>
    <row r="33" spans="1:16" hidden="1" x14ac:dyDescent="0.3">
      <c r="A33" s="41" t="s">
        <v>635</v>
      </c>
      <c r="B33" s="42">
        <v>44921</v>
      </c>
      <c r="C33" s="42">
        <v>44974</v>
      </c>
      <c r="D33" s="41" t="s">
        <v>636</v>
      </c>
      <c r="E33" s="41" t="s">
        <v>92</v>
      </c>
      <c r="F33" s="41" t="s">
        <v>683</v>
      </c>
      <c r="G33" s="41" t="s">
        <v>674</v>
      </c>
      <c r="H33" s="43">
        <v>-1303685</v>
      </c>
      <c r="I33" s="43">
        <f t="shared" si="0"/>
        <v>2023</v>
      </c>
      <c r="J33">
        <f t="shared" si="1"/>
        <v>56869</v>
      </c>
      <c r="K33" t="str">
        <f t="shared" si="2"/>
        <v>2023-56869</v>
      </c>
      <c r="L33" t="e">
        <f>VLOOKUP(K33,[1]Sheet1!P:P,1,0)</f>
        <v>#N/A</v>
      </c>
      <c r="M33">
        <f t="shared" si="3"/>
        <v>2022</v>
      </c>
      <c r="N33" t="str">
        <f t="shared" si="4"/>
        <v>2022-56869</v>
      </c>
      <c r="O33" t="str">
        <f>+(VLOOKUP(N33,[1]misa!O:O,1,0))</f>
        <v>2022-56869</v>
      </c>
      <c r="P33">
        <f>-Table2[[#This Row],[Column1]]</f>
        <v>-56869</v>
      </c>
    </row>
    <row r="34" spans="1:16" hidden="1" x14ac:dyDescent="0.3">
      <c r="A34" s="41" t="s">
        <v>635</v>
      </c>
      <c r="B34" s="42">
        <v>44917</v>
      </c>
      <c r="C34" s="42">
        <v>44974</v>
      </c>
      <c r="D34" s="41" t="s">
        <v>636</v>
      </c>
      <c r="E34" s="41" t="s">
        <v>91</v>
      </c>
      <c r="F34" s="41" t="s">
        <v>684</v>
      </c>
      <c r="G34" s="41" t="s">
        <v>674</v>
      </c>
      <c r="H34" s="43">
        <v>-1112512</v>
      </c>
      <c r="I34" s="43">
        <f t="shared" si="0"/>
        <v>2023</v>
      </c>
      <c r="J34">
        <f t="shared" si="1"/>
        <v>56571</v>
      </c>
      <c r="K34" t="str">
        <f t="shared" si="2"/>
        <v>2023-56571</v>
      </c>
      <c r="L34" t="e">
        <f>VLOOKUP(K34,[1]Sheet1!P:P,1,0)</f>
        <v>#N/A</v>
      </c>
      <c r="M34">
        <f t="shared" si="3"/>
        <v>2022</v>
      </c>
      <c r="N34" t="str">
        <f t="shared" si="4"/>
        <v>2022-56571</v>
      </c>
      <c r="O34" t="str">
        <f>+(VLOOKUP(N34,[1]misa!O:O,1,0))</f>
        <v>2022-56571</v>
      </c>
      <c r="P34">
        <f>-Table2[[#This Row],[Column1]]</f>
        <v>-56571</v>
      </c>
    </row>
    <row r="35" spans="1:16" hidden="1" x14ac:dyDescent="0.3">
      <c r="A35" s="41" t="s">
        <v>635</v>
      </c>
      <c r="B35" s="42">
        <v>44917</v>
      </c>
      <c r="C35" s="42">
        <v>44974</v>
      </c>
      <c r="D35" s="41" t="s">
        <v>636</v>
      </c>
      <c r="E35" s="41" t="s">
        <v>685</v>
      </c>
      <c r="F35" s="41" t="s">
        <v>686</v>
      </c>
      <c r="G35" s="41" t="s">
        <v>674</v>
      </c>
      <c r="H35" s="43">
        <v>-1066217</v>
      </c>
      <c r="I35" s="43">
        <f t="shared" si="0"/>
        <v>2023</v>
      </c>
      <c r="J35">
        <f t="shared" si="1"/>
        <v>56570</v>
      </c>
      <c r="K35" t="str">
        <f t="shared" si="2"/>
        <v>2023-56570</v>
      </c>
      <c r="L35" t="e">
        <f>VLOOKUP(K35,[1]Sheet1!P:P,1,0)</f>
        <v>#N/A</v>
      </c>
      <c r="M35">
        <f t="shared" si="3"/>
        <v>2022</v>
      </c>
      <c r="N35" t="str">
        <f t="shared" si="4"/>
        <v>2022-56570</v>
      </c>
      <c r="O35" t="str">
        <f>+(VLOOKUP(N35,[1]misa!O:O,1,0))</f>
        <v>2022-56570</v>
      </c>
      <c r="P35">
        <f>-Table2[[#This Row],[Column1]]</f>
        <v>-56570</v>
      </c>
    </row>
    <row r="36" spans="1:16" hidden="1" x14ac:dyDescent="0.3">
      <c r="A36" s="41" t="s">
        <v>635</v>
      </c>
      <c r="B36" s="42">
        <v>44917</v>
      </c>
      <c r="C36" s="42">
        <v>44974</v>
      </c>
      <c r="D36" s="41" t="s">
        <v>636</v>
      </c>
      <c r="E36" s="41" t="s">
        <v>687</v>
      </c>
      <c r="F36" s="41" t="s">
        <v>688</v>
      </c>
      <c r="G36" s="41" t="s">
        <v>674</v>
      </c>
      <c r="H36" s="43">
        <v>-1609481</v>
      </c>
      <c r="I36" s="43">
        <f t="shared" si="0"/>
        <v>2023</v>
      </c>
      <c r="J36">
        <f t="shared" si="1"/>
        <v>56286</v>
      </c>
      <c r="K36" t="str">
        <f t="shared" si="2"/>
        <v>2023-56286</v>
      </c>
      <c r="L36" t="e">
        <f>VLOOKUP(K36,[1]Sheet1!P:P,1,0)</f>
        <v>#N/A</v>
      </c>
      <c r="M36">
        <f t="shared" si="3"/>
        <v>2022</v>
      </c>
      <c r="N36" t="str">
        <f t="shared" si="4"/>
        <v>2022-56286</v>
      </c>
      <c r="O36" t="str">
        <f>+(VLOOKUP(N36,[1]misa!O:O,1,0))</f>
        <v>2022-56286</v>
      </c>
      <c r="P36">
        <f>-Table2[[#This Row],[Column1]]</f>
        <v>-56286</v>
      </c>
    </row>
    <row r="37" spans="1:16" hidden="1" x14ac:dyDescent="0.3">
      <c r="A37" s="41" t="s">
        <v>635</v>
      </c>
      <c r="B37" s="42">
        <v>44917</v>
      </c>
      <c r="C37" s="42">
        <v>44974</v>
      </c>
      <c r="D37" s="41" t="s">
        <v>636</v>
      </c>
      <c r="E37" s="41" t="s">
        <v>89</v>
      </c>
      <c r="F37" s="41" t="s">
        <v>689</v>
      </c>
      <c r="G37" s="41" t="s">
        <v>674</v>
      </c>
      <c r="H37" s="43">
        <v>-837921</v>
      </c>
      <c r="I37" s="43">
        <f t="shared" si="0"/>
        <v>2023</v>
      </c>
      <c r="J37">
        <f t="shared" si="1"/>
        <v>56287</v>
      </c>
      <c r="K37" t="str">
        <f t="shared" si="2"/>
        <v>2023-56287</v>
      </c>
      <c r="L37" t="e">
        <f>VLOOKUP(K37,[1]Sheet1!P:P,1,0)</f>
        <v>#N/A</v>
      </c>
      <c r="M37">
        <f t="shared" si="3"/>
        <v>2022</v>
      </c>
      <c r="N37" t="str">
        <f t="shared" si="4"/>
        <v>2022-56287</v>
      </c>
      <c r="O37" t="str">
        <f>+(VLOOKUP(N37,[1]misa!O:O,1,0))</f>
        <v>2022-56287</v>
      </c>
      <c r="P37">
        <f>-Table2[[#This Row],[Column1]]</f>
        <v>-56287</v>
      </c>
    </row>
    <row r="38" spans="1:16" hidden="1" x14ac:dyDescent="0.3">
      <c r="A38" s="41" t="s">
        <v>635</v>
      </c>
      <c r="B38" s="42">
        <v>44916</v>
      </c>
      <c r="C38" s="42">
        <v>44974</v>
      </c>
      <c r="D38" s="41" t="s">
        <v>636</v>
      </c>
      <c r="E38" s="41" t="s">
        <v>84</v>
      </c>
      <c r="F38" s="41" t="s">
        <v>690</v>
      </c>
      <c r="G38" s="41" t="s">
        <v>674</v>
      </c>
      <c r="H38" s="43">
        <v>-1253491</v>
      </c>
      <c r="I38" s="43">
        <f t="shared" si="0"/>
        <v>2023</v>
      </c>
      <c r="J38">
        <f t="shared" si="1"/>
        <v>56190</v>
      </c>
      <c r="K38" t="str">
        <f t="shared" si="2"/>
        <v>2023-56190</v>
      </c>
      <c r="L38" t="e">
        <f>VLOOKUP(K38,[1]Sheet1!P:P,1,0)</f>
        <v>#N/A</v>
      </c>
      <c r="M38">
        <f t="shared" si="3"/>
        <v>2022</v>
      </c>
      <c r="N38" t="str">
        <f t="shared" si="4"/>
        <v>2022-56190</v>
      </c>
      <c r="O38" t="str">
        <f>+(VLOOKUP(N38,[1]misa!O:O,1,0))</f>
        <v>2022-56190</v>
      </c>
      <c r="P38">
        <f>-Table2[[#This Row],[Column1]]</f>
        <v>-56190</v>
      </c>
    </row>
    <row r="39" spans="1:16" hidden="1" x14ac:dyDescent="0.3">
      <c r="A39" s="41" t="s">
        <v>635</v>
      </c>
      <c r="B39" s="42">
        <v>44916</v>
      </c>
      <c r="C39" s="42">
        <v>44974</v>
      </c>
      <c r="D39" s="41" t="s">
        <v>636</v>
      </c>
      <c r="E39" s="41" t="s">
        <v>691</v>
      </c>
      <c r="F39" s="41" t="s">
        <v>692</v>
      </c>
      <c r="G39" s="41" t="s">
        <v>674</v>
      </c>
      <c r="H39" s="43">
        <v>-656826</v>
      </c>
      <c r="I39" s="43">
        <f t="shared" si="0"/>
        <v>2023</v>
      </c>
      <c r="J39">
        <f t="shared" si="1"/>
        <v>56236</v>
      </c>
      <c r="K39" t="str">
        <f t="shared" si="2"/>
        <v>2023-56236</v>
      </c>
      <c r="L39" t="e">
        <f>VLOOKUP(K39,[1]Sheet1!P:P,1,0)</f>
        <v>#N/A</v>
      </c>
      <c r="M39">
        <f t="shared" si="3"/>
        <v>2022</v>
      </c>
      <c r="N39" t="str">
        <f t="shared" si="4"/>
        <v>2022-56236</v>
      </c>
      <c r="O39" t="str">
        <f>+(VLOOKUP(N39,[1]misa!O:O,1,0))</f>
        <v>2022-56236</v>
      </c>
      <c r="P39">
        <f>-Table2[[#This Row],[Column1]]</f>
        <v>-56236</v>
      </c>
    </row>
    <row r="40" spans="1:16" hidden="1" x14ac:dyDescent="0.3">
      <c r="A40" s="41" t="s">
        <v>635</v>
      </c>
      <c r="B40" s="42">
        <v>44915</v>
      </c>
      <c r="C40" s="42">
        <v>44974</v>
      </c>
      <c r="D40" s="41" t="s">
        <v>636</v>
      </c>
      <c r="E40" s="41" t="s">
        <v>83</v>
      </c>
      <c r="F40" s="41" t="s">
        <v>693</v>
      </c>
      <c r="G40" s="41" t="s">
        <v>674</v>
      </c>
      <c r="H40" s="43">
        <v>-941943</v>
      </c>
      <c r="I40" s="43">
        <f t="shared" si="0"/>
        <v>2023</v>
      </c>
      <c r="J40">
        <f t="shared" si="1"/>
        <v>56144</v>
      </c>
      <c r="K40" t="str">
        <f t="shared" si="2"/>
        <v>2023-56144</v>
      </c>
      <c r="L40" t="e">
        <f>VLOOKUP(K40,[1]Sheet1!P:P,1,0)</f>
        <v>#N/A</v>
      </c>
      <c r="M40">
        <f t="shared" si="3"/>
        <v>2022</v>
      </c>
      <c r="N40" t="str">
        <f t="shared" si="4"/>
        <v>2022-56144</v>
      </c>
      <c r="O40" t="str">
        <f>+(VLOOKUP(N40,[1]misa!O:O,1,0))</f>
        <v>2022-56144</v>
      </c>
      <c r="P40">
        <f>-Table2[[#This Row],[Column1]]</f>
        <v>-56144</v>
      </c>
    </row>
    <row r="41" spans="1:16" hidden="1" x14ac:dyDescent="0.3">
      <c r="A41" s="41" t="s">
        <v>635</v>
      </c>
      <c r="B41" s="42">
        <v>44915</v>
      </c>
      <c r="C41" s="42">
        <v>44974</v>
      </c>
      <c r="D41" s="41" t="s">
        <v>636</v>
      </c>
      <c r="E41" s="41" t="s">
        <v>81</v>
      </c>
      <c r="F41" s="41" t="s">
        <v>694</v>
      </c>
      <c r="G41" s="41" t="s">
        <v>674</v>
      </c>
      <c r="H41" s="43">
        <v>-1596792</v>
      </c>
      <c r="I41" s="43">
        <f t="shared" si="0"/>
        <v>2023</v>
      </c>
      <c r="J41">
        <f t="shared" si="1"/>
        <v>56124</v>
      </c>
      <c r="K41" t="str">
        <f t="shared" si="2"/>
        <v>2023-56124</v>
      </c>
      <c r="L41" t="e">
        <f>VLOOKUP(K41,[1]Sheet1!P:P,1,0)</f>
        <v>#N/A</v>
      </c>
      <c r="M41">
        <f t="shared" si="3"/>
        <v>2022</v>
      </c>
      <c r="N41" t="str">
        <f t="shared" si="4"/>
        <v>2022-56124</v>
      </c>
      <c r="O41" t="str">
        <f>+(VLOOKUP(N41,[1]misa!O:O,1,0))</f>
        <v>2022-56124</v>
      </c>
      <c r="P41">
        <f>-Table2[[#This Row],[Column1]]</f>
        <v>-56124</v>
      </c>
    </row>
    <row r="42" spans="1:16" hidden="1" x14ac:dyDescent="0.3">
      <c r="A42" s="41" t="s">
        <v>635</v>
      </c>
      <c r="B42" s="42">
        <v>44911</v>
      </c>
      <c r="C42" s="42">
        <v>44974</v>
      </c>
      <c r="D42" s="41" t="s">
        <v>636</v>
      </c>
      <c r="E42" s="41" t="s">
        <v>80</v>
      </c>
      <c r="F42" s="41" t="s">
        <v>695</v>
      </c>
      <c r="G42" s="41" t="s">
        <v>674</v>
      </c>
      <c r="H42" s="43">
        <v>-1803459</v>
      </c>
      <c r="I42" s="43">
        <f t="shared" si="0"/>
        <v>2023</v>
      </c>
      <c r="J42">
        <f t="shared" si="1"/>
        <v>55892</v>
      </c>
      <c r="K42" t="str">
        <f t="shared" si="2"/>
        <v>2023-55892</v>
      </c>
      <c r="L42" t="e">
        <f>VLOOKUP(K42,[1]Sheet1!P:P,1,0)</f>
        <v>#N/A</v>
      </c>
      <c r="M42">
        <f t="shared" si="3"/>
        <v>2022</v>
      </c>
      <c r="N42" t="str">
        <f t="shared" si="4"/>
        <v>2022-55892</v>
      </c>
      <c r="O42" t="str">
        <f>+(VLOOKUP(N42,[1]misa!O:O,1,0))</f>
        <v>2022-55892</v>
      </c>
      <c r="P42">
        <f>-Table2[[#This Row],[Column1]]</f>
        <v>-55892</v>
      </c>
    </row>
    <row r="43" spans="1:16" hidden="1" x14ac:dyDescent="0.3">
      <c r="A43" s="41" t="s">
        <v>635</v>
      </c>
      <c r="B43" s="42">
        <v>44911</v>
      </c>
      <c r="C43" s="42">
        <v>44974</v>
      </c>
      <c r="D43" s="41" t="s">
        <v>636</v>
      </c>
      <c r="E43" s="41" t="s">
        <v>78</v>
      </c>
      <c r="F43" s="41" t="s">
        <v>696</v>
      </c>
      <c r="G43" s="41" t="s">
        <v>674</v>
      </c>
      <c r="H43" s="43">
        <v>-1364061</v>
      </c>
      <c r="I43" s="43">
        <f t="shared" si="0"/>
        <v>2023</v>
      </c>
      <c r="J43">
        <f t="shared" si="1"/>
        <v>55890</v>
      </c>
      <c r="K43" t="str">
        <f t="shared" si="2"/>
        <v>2023-55890</v>
      </c>
      <c r="L43" t="e">
        <f>VLOOKUP(K43,[1]Sheet1!P:P,1,0)</f>
        <v>#N/A</v>
      </c>
      <c r="M43">
        <f t="shared" si="3"/>
        <v>2022</v>
      </c>
      <c r="N43" t="str">
        <f t="shared" si="4"/>
        <v>2022-55890</v>
      </c>
      <c r="O43" t="str">
        <f>+(VLOOKUP(N43,[1]misa!O:O,1,0))</f>
        <v>2022-55890</v>
      </c>
      <c r="P43">
        <f>-Table2[[#This Row],[Column1]]</f>
        <v>-55890</v>
      </c>
    </row>
    <row r="44" spans="1:16" hidden="1" x14ac:dyDescent="0.3">
      <c r="A44" s="41" t="s">
        <v>635</v>
      </c>
      <c r="B44" s="42">
        <v>44909</v>
      </c>
      <c r="C44" s="42">
        <v>44974</v>
      </c>
      <c r="D44" s="41" t="s">
        <v>636</v>
      </c>
      <c r="E44" s="41" t="s">
        <v>75</v>
      </c>
      <c r="F44" s="41" t="s">
        <v>697</v>
      </c>
      <c r="G44" s="41" t="s">
        <v>674</v>
      </c>
      <c r="H44" s="43">
        <v>-1907137</v>
      </c>
      <c r="I44" s="43">
        <f t="shared" si="0"/>
        <v>2023</v>
      </c>
      <c r="J44">
        <f t="shared" si="1"/>
        <v>55405</v>
      </c>
      <c r="K44" t="str">
        <f t="shared" si="2"/>
        <v>2023-55405</v>
      </c>
      <c r="L44" t="e">
        <f>VLOOKUP(K44,[1]Sheet1!P:P,1,0)</f>
        <v>#N/A</v>
      </c>
      <c r="M44">
        <f t="shared" si="3"/>
        <v>2022</v>
      </c>
      <c r="N44" t="str">
        <f t="shared" si="4"/>
        <v>2022-55405</v>
      </c>
      <c r="O44" t="str">
        <f>+(VLOOKUP(N44,[1]misa!O:O,1,0))</f>
        <v>2022-55405</v>
      </c>
      <c r="P44">
        <f>-Table2[[#This Row],[Column1]]</f>
        <v>-55405</v>
      </c>
    </row>
    <row r="45" spans="1:16" hidden="1" x14ac:dyDescent="0.3">
      <c r="A45" s="41" t="s">
        <v>635</v>
      </c>
      <c r="B45" s="42">
        <v>44909</v>
      </c>
      <c r="C45" s="42">
        <v>44974</v>
      </c>
      <c r="D45" s="41" t="s">
        <v>636</v>
      </c>
      <c r="E45" s="41" t="s">
        <v>77</v>
      </c>
      <c r="F45" s="41" t="s">
        <v>698</v>
      </c>
      <c r="G45" s="41" t="s">
        <v>674</v>
      </c>
      <c r="H45" s="43">
        <v>-1095517</v>
      </c>
      <c r="I45" s="43">
        <f t="shared" si="0"/>
        <v>2023</v>
      </c>
      <c r="J45">
        <f t="shared" si="1"/>
        <v>55456</v>
      </c>
      <c r="K45" t="str">
        <f t="shared" si="2"/>
        <v>2023-55456</v>
      </c>
      <c r="L45" t="e">
        <f>VLOOKUP(K45,[1]Sheet1!P:P,1,0)</f>
        <v>#N/A</v>
      </c>
      <c r="M45">
        <f t="shared" si="3"/>
        <v>2022</v>
      </c>
      <c r="N45" t="str">
        <f t="shared" si="4"/>
        <v>2022-55456</v>
      </c>
      <c r="O45" t="str">
        <f>+(VLOOKUP(N45,[1]misa!O:O,1,0))</f>
        <v>2022-55456</v>
      </c>
      <c r="P45">
        <f>-Table2[[#This Row],[Column1]]</f>
        <v>-55456</v>
      </c>
    </row>
    <row r="46" spans="1:16" hidden="1" x14ac:dyDescent="0.3">
      <c r="A46" s="41" t="s">
        <v>635</v>
      </c>
      <c r="B46" s="42">
        <v>44908</v>
      </c>
      <c r="C46" s="42">
        <v>44974</v>
      </c>
      <c r="D46" s="41" t="s">
        <v>636</v>
      </c>
      <c r="E46" s="41" t="s">
        <v>699</v>
      </c>
      <c r="F46" s="41" t="s">
        <v>700</v>
      </c>
      <c r="G46" s="41" t="s">
        <v>674</v>
      </c>
      <c r="H46" s="43">
        <v>-1692831</v>
      </c>
      <c r="I46" s="43">
        <f t="shared" si="0"/>
        <v>2023</v>
      </c>
      <c r="J46">
        <f t="shared" si="1"/>
        <v>55344</v>
      </c>
      <c r="K46" t="str">
        <f t="shared" si="2"/>
        <v>2023-55344</v>
      </c>
      <c r="L46" t="e">
        <f>VLOOKUP(K46,[1]Sheet1!P:P,1,0)</f>
        <v>#N/A</v>
      </c>
      <c r="M46">
        <f t="shared" si="3"/>
        <v>2022</v>
      </c>
      <c r="N46" t="str">
        <f t="shared" si="4"/>
        <v>2022-55344</v>
      </c>
      <c r="O46" t="str">
        <f>+(VLOOKUP(N46,[1]misa!O:O,1,0))</f>
        <v>2022-55344</v>
      </c>
      <c r="P46">
        <f>-Table2[[#This Row],[Column1]]</f>
        <v>-55344</v>
      </c>
    </row>
    <row r="47" spans="1:16" hidden="1" x14ac:dyDescent="0.3">
      <c r="A47" s="41" t="s">
        <v>635</v>
      </c>
      <c r="B47" s="42">
        <v>44908</v>
      </c>
      <c r="C47" s="42">
        <v>44974</v>
      </c>
      <c r="D47" s="41" t="s">
        <v>636</v>
      </c>
      <c r="E47" s="41" t="s">
        <v>701</v>
      </c>
      <c r="F47" s="41" t="s">
        <v>702</v>
      </c>
      <c r="G47" s="41" t="s">
        <v>674</v>
      </c>
      <c r="H47" s="43">
        <v>-1330257</v>
      </c>
      <c r="I47" s="43">
        <f t="shared" si="0"/>
        <v>2023</v>
      </c>
      <c r="J47">
        <f t="shared" si="1"/>
        <v>55369</v>
      </c>
      <c r="K47" t="str">
        <f t="shared" si="2"/>
        <v>2023-55369</v>
      </c>
      <c r="L47" t="e">
        <f>VLOOKUP(K47,[1]Sheet1!P:P,1,0)</f>
        <v>#N/A</v>
      </c>
      <c r="M47">
        <f t="shared" si="3"/>
        <v>2022</v>
      </c>
      <c r="N47" t="str">
        <f t="shared" si="4"/>
        <v>2022-55369</v>
      </c>
      <c r="O47" t="str">
        <f>+(VLOOKUP(N47,[1]misa!O:O,1,0))</f>
        <v>2022-55369</v>
      </c>
      <c r="P47">
        <f>-Table2[[#This Row],[Column1]]</f>
        <v>-55369</v>
      </c>
    </row>
    <row r="48" spans="1:16" hidden="1" x14ac:dyDescent="0.3">
      <c r="A48" s="41" t="s">
        <v>635</v>
      </c>
      <c r="B48" s="42">
        <v>44907</v>
      </c>
      <c r="C48" s="42">
        <v>44974</v>
      </c>
      <c r="D48" s="41" t="s">
        <v>636</v>
      </c>
      <c r="E48" s="41" t="s">
        <v>71</v>
      </c>
      <c r="F48" s="41" t="s">
        <v>703</v>
      </c>
      <c r="G48" s="41" t="s">
        <v>674</v>
      </c>
      <c r="H48" s="43">
        <v>-2979617</v>
      </c>
      <c r="I48" s="43">
        <f t="shared" si="0"/>
        <v>2023</v>
      </c>
      <c r="J48">
        <f t="shared" si="1"/>
        <v>55292</v>
      </c>
      <c r="K48" t="str">
        <f t="shared" si="2"/>
        <v>2023-55292</v>
      </c>
      <c r="L48" t="e">
        <f>VLOOKUP(K48,[1]Sheet1!P:P,1,0)</f>
        <v>#N/A</v>
      </c>
      <c r="M48">
        <f t="shared" si="3"/>
        <v>2022</v>
      </c>
      <c r="N48" t="str">
        <f t="shared" si="4"/>
        <v>2022-55292</v>
      </c>
      <c r="O48" t="str">
        <f>+(VLOOKUP(N48,[1]misa!O:O,1,0))</f>
        <v>2022-55292</v>
      </c>
      <c r="P48">
        <f>-Table2[[#This Row],[Column1]]</f>
        <v>-55292</v>
      </c>
    </row>
    <row r="49" spans="1:16" hidden="1" x14ac:dyDescent="0.3">
      <c r="A49" s="41" t="s">
        <v>635</v>
      </c>
      <c r="B49" s="42">
        <v>44907</v>
      </c>
      <c r="C49" s="42">
        <v>44974</v>
      </c>
      <c r="D49" s="41" t="s">
        <v>636</v>
      </c>
      <c r="E49" s="41" t="s">
        <v>69</v>
      </c>
      <c r="F49" s="41" t="s">
        <v>704</v>
      </c>
      <c r="G49" s="41" t="s">
        <v>674</v>
      </c>
      <c r="H49" s="43">
        <v>-539742</v>
      </c>
      <c r="I49" s="43">
        <f t="shared" si="0"/>
        <v>2023</v>
      </c>
      <c r="J49">
        <f t="shared" si="1"/>
        <v>55278</v>
      </c>
      <c r="K49" t="str">
        <f t="shared" si="2"/>
        <v>2023-55278</v>
      </c>
      <c r="L49" t="e">
        <f>VLOOKUP(K49,[1]Sheet1!P:P,1,0)</f>
        <v>#N/A</v>
      </c>
      <c r="M49">
        <f t="shared" si="3"/>
        <v>2022</v>
      </c>
      <c r="N49" t="str">
        <f t="shared" si="4"/>
        <v>2022-55278</v>
      </c>
      <c r="O49" t="str">
        <f>+(VLOOKUP(N49,[1]misa!O:O,1,0))</f>
        <v>2022-55278</v>
      </c>
      <c r="P49">
        <f>-Table2[[#This Row],[Column1]]</f>
        <v>-55278</v>
      </c>
    </row>
    <row r="50" spans="1:16" hidden="1" x14ac:dyDescent="0.3">
      <c r="A50" s="41" t="s">
        <v>635</v>
      </c>
      <c r="B50" s="42">
        <v>44905</v>
      </c>
      <c r="C50" s="42">
        <v>44974</v>
      </c>
      <c r="D50" s="41" t="s">
        <v>636</v>
      </c>
      <c r="E50" s="41" t="s">
        <v>67</v>
      </c>
      <c r="F50" s="41" t="s">
        <v>705</v>
      </c>
      <c r="G50" s="41" t="s">
        <v>674</v>
      </c>
      <c r="H50" s="43">
        <v>-1140501</v>
      </c>
      <c r="I50" s="43">
        <f t="shared" si="0"/>
        <v>2023</v>
      </c>
      <c r="J50">
        <f t="shared" si="1"/>
        <v>55258</v>
      </c>
      <c r="K50" t="str">
        <f t="shared" si="2"/>
        <v>2023-55258</v>
      </c>
      <c r="L50" t="e">
        <f>VLOOKUP(K50,[1]Sheet1!P:P,1,0)</f>
        <v>#N/A</v>
      </c>
      <c r="M50">
        <f t="shared" si="3"/>
        <v>2022</v>
      </c>
      <c r="N50" t="str">
        <f t="shared" si="4"/>
        <v>2022-55258</v>
      </c>
      <c r="O50" t="str">
        <f>+(VLOOKUP(N50,[1]misa!O:O,1,0))</f>
        <v>2022-55258</v>
      </c>
      <c r="P50">
        <f>-Table2[[#This Row],[Column1]]</f>
        <v>-55258</v>
      </c>
    </row>
    <row r="51" spans="1:16" hidden="1" x14ac:dyDescent="0.3">
      <c r="A51" s="41" t="s">
        <v>635</v>
      </c>
      <c r="B51" s="42">
        <v>44904</v>
      </c>
      <c r="C51" s="42">
        <v>44974</v>
      </c>
      <c r="D51" s="41" t="s">
        <v>636</v>
      </c>
      <c r="E51" s="41" t="s">
        <v>65</v>
      </c>
      <c r="F51" s="41" t="s">
        <v>706</v>
      </c>
      <c r="G51" s="41" t="s">
        <v>674</v>
      </c>
      <c r="H51" s="43">
        <v>-2259417</v>
      </c>
      <c r="I51" s="43">
        <f t="shared" si="0"/>
        <v>2023</v>
      </c>
      <c r="J51">
        <f t="shared" si="1"/>
        <v>55199</v>
      </c>
      <c r="K51" t="str">
        <f t="shared" si="2"/>
        <v>2023-55199</v>
      </c>
      <c r="L51" t="e">
        <f>VLOOKUP(K51,[1]Sheet1!P:P,1,0)</f>
        <v>#N/A</v>
      </c>
      <c r="M51" s="40">
        <f t="shared" si="3"/>
        <v>2022</v>
      </c>
      <c r="N51" s="40" t="str">
        <f t="shared" si="4"/>
        <v>2022-55199</v>
      </c>
      <c r="O51" s="40" t="str">
        <f>+(VLOOKUP(N51,[1]misa!O:O,1,0))</f>
        <v>2022-55199</v>
      </c>
      <c r="P51">
        <f>-Table2[[#This Row],[Column1]]</f>
        <v>-55199</v>
      </c>
    </row>
    <row r="52" spans="1:16" hidden="1" x14ac:dyDescent="0.3">
      <c r="A52" s="41" t="s">
        <v>635</v>
      </c>
      <c r="B52" s="42">
        <v>44903</v>
      </c>
      <c r="C52" s="42">
        <v>44974</v>
      </c>
      <c r="D52" s="41" t="s">
        <v>636</v>
      </c>
      <c r="E52" s="41" t="s">
        <v>63</v>
      </c>
      <c r="F52" s="41" t="s">
        <v>707</v>
      </c>
      <c r="G52" s="41" t="s">
        <v>674</v>
      </c>
      <c r="H52" s="43">
        <v>-1079484</v>
      </c>
      <c r="I52" s="43">
        <f t="shared" si="0"/>
        <v>2023</v>
      </c>
      <c r="J52">
        <f t="shared" si="1"/>
        <v>54992</v>
      </c>
      <c r="K52" t="str">
        <f t="shared" si="2"/>
        <v>2023-54992</v>
      </c>
      <c r="L52" t="e">
        <f>VLOOKUP(K52,[1]Sheet1!P:P,1,0)</f>
        <v>#N/A</v>
      </c>
      <c r="M52">
        <f t="shared" si="3"/>
        <v>2022</v>
      </c>
      <c r="N52" t="str">
        <f t="shared" si="4"/>
        <v>2022-54992</v>
      </c>
      <c r="O52" t="str">
        <f>+(VLOOKUP(N52,[1]misa!O:O,1,0))</f>
        <v>2022-54992</v>
      </c>
      <c r="P52">
        <f>-Table2[[#This Row],[Column1]]</f>
        <v>-54992</v>
      </c>
    </row>
    <row r="53" spans="1:16" hidden="1" x14ac:dyDescent="0.3">
      <c r="A53" s="41" t="s">
        <v>635</v>
      </c>
      <c r="B53" s="42">
        <v>44902</v>
      </c>
      <c r="C53" s="42">
        <v>44974</v>
      </c>
      <c r="D53" s="41" t="s">
        <v>636</v>
      </c>
      <c r="E53" s="41" t="s">
        <v>62</v>
      </c>
      <c r="F53" s="41" t="s">
        <v>708</v>
      </c>
      <c r="G53" s="41" t="s">
        <v>674</v>
      </c>
      <c r="H53" s="43">
        <v>-1125463</v>
      </c>
      <c r="I53" s="43">
        <f t="shared" si="0"/>
        <v>2023</v>
      </c>
      <c r="J53">
        <f t="shared" si="1"/>
        <v>54495</v>
      </c>
      <c r="K53" t="str">
        <f t="shared" si="2"/>
        <v>2023-54495</v>
      </c>
      <c r="L53" t="e">
        <f>VLOOKUP(K53,[1]Sheet1!P:P,1,0)</f>
        <v>#N/A</v>
      </c>
      <c r="M53">
        <f t="shared" si="3"/>
        <v>2022</v>
      </c>
      <c r="N53" t="str">
        <f t="shared" si="4"/>
        <v>2022-54495</v>
      </c>
      <c r="O53" t="str">
        <f>+(VLOOKUP(N53,[1]misa!O:O,1,0))</f>
        <v>2022-54495</v>
      </c>
      <c r="P53">
        <f>-Table2[[#This Row],[Column1]]</f>
        <v>-54495</v>
      </c>
    </row>
    <row r="54" spans="1:16" hidden="1" x14ac:dyDescent="0.3">
      <c r="A54" s="41" t="s">
        <v>635</v>
      </c>
      <c r="B54" s="42">
        <v>44902</v>
      </c>
      <c r="C54" s="42">
        <v>44974</v>
      </c>
      <c r="D54" s="41" t="s">
        <v>636</v>
      </c>
      <c r="E54" s="41" t="s">
        <v>60</v>
      </c>
      <c r="F54" s="41" t="s">
        <v>709</v>
      </c>
      <c r="G54" s="41" t="s">
        <v>674</v>
      </c>
      <c r="H54" s="43">
        <v>-1596710</v>
      </c>
      <c r="I54" s="43">
        <f t="shared" si="0"/>
        <v>2023</v>
      </c>
      <c r="J54">
        <f t="shared" si="1"/>
        <v>54482</v>
      </c>
      <c r="K54" t="str">
        <f t="shared" si="2"/>
        <v>2023-54482</v>
      </c>
      <c r="L54" t="e">
        <f>VLOOKUP(K54,[1]Sheet1!P:P,1,0)</f>
        <v>#N/A</v>
      </c>
      <c r="M54">
        <f t="shared" si="3"/>
        <v>2022</v>
      </c>
      <c r="N54" t="str">
        <f t="shared" si="4"/>
        <v>2022-54482</v>
      </c>
      <c r="O54" t="str">
        <f>+(VLOOKUP(N54,[1]misa!O:O,1,0))</f>
        <v>2022-54482</v>
      </c>
      <c r="P54">
        <f>-Table2[[#This Row],[Column1]]</f>
        <v>-54482</v>
      </c>
    </row>
    <row r="55" spans="1:16" hidden="1" x14ac:dyDescent="0.3">
      <c r="A55" s="41" t="s">
        <v>635</v>
      </c>
      <c r="B55" s="42">
        <v>44901</v>
      </c>
      <c r="C55" s="42">
        <v>44974</v>
      </c>
      <c r="D55" s="41" t="s">
        <v>636</v>
      </c>
      <c r="E55" s="41" t="s">
        <v>58</v>
      </c>
      <c r="F55" s="41" t="s">
        <v>710</v>
      </c>
      <c r="G55" s="41" t="s">
        <v>674</v>
      </c>
      <c r="H55" s="43">
        <v>-1997720</v>
      </c>
      <c r="I55" s="43">
        <f t="shared" si="0"/>
        <v>2023</v>
      </c>
      <c r="J55">
        <f t="shared" si="1"/>
        <v>54391</v>
      </c>
      <c r="K55" t="str">
        <f t="shared" si="2"/>
        <v>2023-54391</v>
      </c>
      <c r="L55" t="e">
        <f>VLOOKUP(K55,[1]Sheet1!P:P,1,0)</f>
        <v>#N/A</v>
      </c>
      <c r="M55">
        <f t="shared" si="3"/>
        <v>2022</v>
      </c>
      <c r="N55" t="str">
        <f t="shared" si="4"/>
        <v>2022-54391</v>
      </c>
      <c r="O55" t="str">
        <f>+(VLOOKUP(N55,[1]misa!O:O,1,0))</f>
        <v>2022-54391</v>
      </c>
      <c r="P55">
        <f>-Table2[[#This Row],[Column1]]</f>
        <v>-54391</v>
      </c>
    </row>
    <row r="56" spans="1:16" hidden="1" x14ac:dyDescent="0.3">
      <c r="A56" s="41" t="s">
        <v>635</v>
      </c>
      <c r="B56" s="42">
        <v>44898</v>
      </c>
      <c r="C56" s="42">
        <v>44974</v>
      </c>
      <c r="D56" s="41" t="s">
        <v>636</v>
      </c>
      <c r="E56" s="41" t="s">
        <v>56</v>
      </c>
      <c r="F56" s="41" t="s">
        <v>711</v>
      </c>
      <c r="G56" s="41" t="s">
        <v>674</v>
      </c>
      <c r="H56" s="43">
        <v>-1364061</v>
      </c>
      <c r="I56" s="43">
        <f t="shared" si="0"/>
        <v>2023</v>
      </c>
      <c r="J56">
        <f t="shared" si="1"/>
        <v>54268</v>
      </c>
      <c r="K56" t="str">
        <f t="shared" si="2"/>
        <v>2023-54268</v>
      </c>
      <c r="L56" t="e">
        <f>VLOOKUP(K56,[1]Sheet1!P:P,1,0)</f>
        <v>#N/A</v>
      </c>
      <c r="M56">
        <f t="shared" si="3"/>
        <v>2022</v>
      </c>
      <c r="N56" t="str">
        <f t="shared" si="4"/>
        <v>2022-54268</v>
      </c>
      <c r="O56" t="str">
        <f>+(VLOOKUP(N56,[1]misa!O:O,1,0))</f>
        <v>2022-54268</v>
      </c>
      <c r="P56">
        <f>-Table2[[#This Row],[Column1]]</f>
        <v>-54268</v>
      </c>
    </row>
    <row r="57" spans="1:16" hidden="1" x14ac:dyDescent="0.3">
      <c r="A57" s="41" t="s">
        <v>635</v>
      </c>
      <c r="B57" s="42">
        <v>44897</v>
      </c>
      <c r="C57" s="42">
        <v>44974</v>
      </c>
      <c r="D57" s="41" t="s">
        <v>636</v>
      </c>
      <c r="E57" s="41" t="s">
        <v>53</v>
      </c>
      <c r="F57" s="41" t="s">
        <v>712</v>
      </c>
      <c r="G57" s="41" t="s">
        <v>674</v>
      </c>
      <c r="H57" s="43">
        <v>-1223083</v>
      </c>
      <c r="I57" s="43">
        <f t="shared" si="0"/>
        <v>2023</v>
      </c>
      <c r="J57">
        <f t="shared" si="1"/>
        <v>53959</v>
      </c>
      <c r="K57" t="str">
        <f t="shared" si="2"/>
        <v>2023-53959</v>
      </c>
      <c r="L57" t="e">
        <f>VLOOKUP(K57,[1]Sheet1!P:P,1,0)</f>
        <v>#N/A</v>
      </c>
      <c r="M57">
        <f t="shared" si="3"/>
        <v>2022</v>
      </c>
      <c r="N57" t="str">
        <f t="shared" si="4"/>
        <v>2022-53959</v>
      </c>
      <c r="O57" t="str">
        <f>+(VLOOKUP(N57,[1]misa!O:O,1,0))</f>
        <v>2022-53959</v>
      </c>
      <c r="P57">
        <f>-Table2[[#This Row],[Column1]]</f>
        <v>-53959</v>
      </c>
    </row>
    <row r="58" spans="1:16" hidden="1" x14ac:dyDescent="0.3">
      <c r="A58" s="41" t="s">
        <v>635</v>
      </c>
      <c r="B58" s="42">
        <v>44897</v>
      </c>
      <c r="C58" s="42">
        <v>44974</v>
      </c>
      <c r="D58" s="41" t="s">
        <v>636</v>
      </c>
      <c r="E58" s="41" t="s">
        <v>713</v>
      </c>
      <c r="F58" s="41" t="s">
        <v>714</v>
      </c>
      <c r="G58" s="41" t="s">
        <v>674</v>
      </c>
      <c r="H58" s="43">
        <v>-1410692</v>
      </c>
      <c r="I58" s="43">
        <f t="shared" si="0"/>
        <v>2023</v>
      </c>
      <c r="J58">
        <f t="shared" si="1"/>
        <v>53960</v>
      </c>
      <c r="K58" t="str">
        <f t="shared" si="2"/>
        <v>2023-53960</v>
      </c>
      <c r="L58" t="e">
        <f>VLOOKUP(K58,[1]Sheet1!P:P,1,0)</f>
        <v>#N/A</v>
      </c>
      <c r="M58">
        <f t="shared" si="3"/>
        <v>2022</v>
      </c>
      <c r="N58" t="str">
        <f t="shared" si="4"/>
        <v>2022-53960</v>
      </c>
      <c r="O58" t="str">
        <f>+(VLOOKUP(N58,[1]misa!O:O,1,0))</f>
        <v>2022-53960</v>
      </c>
      <c r="P58">
        <f>-Table2[[#This Row],[Column1]]</f>
        <v>-53960</v>
      </c>
    </row>
    <row r="59" spans="1:16" hidden="1" x14ac:dyDescent="0.3">
      <c r="A59" s="41" t="s">
        <v>635</v>
      </c>
      <c r="B59" s="42">
        <v>44945</v>
      </c>
      <c r="C59" s="42">
        <v>45000</v>
      </c>
      <c r="D59" s="41" t="s">
        <v>636</v>
      </c>
      <c r="E59" s="41" t="s">
        <v>715</v>
      </c>
      <c r="F59" s="41" t="s">
        <v>716</v>
      </c>
      <c r="G59" s="41" t="s">
        <v>717</v>
      </c>
      <c r="H59" s="43">
        <v>758995</v>
      </c>
      <c r="I59" s="43">
        <f t="shared" si="0"/>
        <v>2023</v>
      </c>
      <c r="J59" s="35">
        <f>+H59</f>
        <v>758995</v>
      </c>
      <c r="K59" t="str">
        <f t="shared" si="2"/>
        <v>2023-758995</v>
      </c>
      <c r="L59" t="e">
        <f>VLOOKUP(K59,[1]Sheet1!P:P,1,0)</f>
        <v>#N/A</v>
      </c>
      <c r="M59" s="40">
        <f t="shared" si="3"/>
        <v>2023</v>
      </c>
      <c r="N59" s="40" t="str">
        <f t="shared" si="4"/>
        <v>2023-758995</v>
      </c>
      <c r="O59" s="40" t="str">
        <f>+(VLOOKUP(N59,[1]misa!O:O,1,0))</f>
        <v>2023-758995</v>
      </c>
      <c r="P59">
        <f>-Table2[[#This Row],[Column1]]</f>
        <v>-758995</v>
      </c>
    </row>
    <row r="60" spans="1:16" hidden="1" x14ac:dyDescent="0.3">
      <c r="A60" s="41" t="s">
        <v>635</v>
      </c>
      <c r="B60" s="42">
        <v>44945</v>
      </c>
      <c r="C60" s="42">
        <v>45000</v>
      </c>
      <c r="D60" s="41" t="s">
        <v>636</v>
      </c>
      <c r="E60" s="41" t="s">
        <v>718</v>
      </c>
      <c r="F60" s="41" t="s">
        <v>719</v>
      </c>
      <c r="G60" s="41" t="s">
        <v>717</v>
      </c>
      <c r="H60" s="43">
        <v>-2770451</v>
      </c>
      <c r="I60" s="43">
        <f t="shared" si="0"/>
        <v>2023</v>
      </c>
      <c r="J60">
        <f t="shared" si="1"/>
        <v>1811</v>
      </c>
      <c r="K60" t="str">
        <f t="shared" si="2"/>
        <v>2023-1811</v>
      </c>
      <c r="L60" t="str">
        <f>VLOOKUP(K60,[1]Sheet1!P:P,1,0)</f>
        <v>2023-1811</v>
      </c>
      <c r="M60">
        <f t="shared" si="3"/>
        <v>2023</v>
      </c>
      <c r="N60" t="str">
        <f t="shared" si="4"/>
        <v>2023-1811</v>
      </c>
      <c r="O60" t="str">
        <f>+(VLOOKUP(N60,[1]misa!O:O,1,0))</f>
        <v>2023-1811</v>
      </c>
      <c r="P60">
        <f>-Table2[[#This Row],[Column1]]</f>
        <v>-1811</v>
      </c>
    </row>
    <row r="61" spans="1:16" hidden="1" x14ac:dyDescent="0.3">
      <c r="A61" s="41" t="s">
        <v>635</v>
      </c>
      <c r="B61" s="42">
        <v>44945</v>
      </c>
      <c r="C61" s="42">
        <v>45000</v>
      </c>
      <c r="D61" s="41" t="s">
        <v>636</v>
      </c>
      <c r="E61" s="41" t="s">
        <v>146</v>
      </c>
      <c r="F61" s="41" t="s">
        <v>720</v>
      </c>
      <c r="G61" s="41" t="s">
        <v>717</v>
      </c>
      <c r="H61" s="43">
        <v>-913220</v>
      </c>
      <c r="I61" s="43">
        <f t="shared" si="0"/>
        <v>2023</v>
      </c>
      <c r="J61">
        <f t="shared" si="1"/>
        <v>1798</v>
      </c>
      <c r="K61" t="str">
        <f t="shared" si="2"/>
        <v>2023-1798</v>
      </c>
      <c r="L61" t="str">
        <f>VLOOKUP(K61,[1]Sheet1!P:P,1,0)</f>
        <v>2023-1798</v>
      </c>
      <c r="M61">
        <f t="shared" si="3"/>
        <v>2023</v>
      </c>
      <c r="N61" t="str">
        <f t="shared" si="4"/>
        <v>2023-1798</v>
      </c>
      <c r="O61" t="str">
        <f>+(VLOOKUP(N61,[1]misa!O:O,1,0))</f>
        <v>2023-1798</v>
      </c>
      <c r="P61">
        <f>-Table2[[#This Row],[Column1]]</f>
        <v>-1798</v>
      </c>
    </row>
    <row r="62" spans="1:16" hidden="1" x14ac:dyDescent="0.3">
      <c r="A62" s="41" t="s">
        <v>635</v>
      </c>
      <c r="B62" s="42">
        <v>44945</v>
      </c>
      <c r="C62" s="42">
        <v>45000</v>
      </c>
      <c r="D62" s="41" t="s">
        <v>636</v>
      </c>
      <c r="E62" s="41" t="s">
        <v>721</v>
      </c>
      <c r="F62" s="41" t="s">
        <v>722</v>
      </c>
      <c r="G62" s="41" t="s">
        <v>717</v>
      </c>
      <c r="H62" s="43">
        <v>-2034187</v>
      </c>
      <c r="I62" s="43">
        <f t="shared" si="0"/>
        <v>2023</v>
      </c>
      <c r="J62">
        <f t="shared" si="1"/>
        <v>1822</v>
      </c>
      <c r="K62" t="str">
        <f t="shared" si="2"/>
        <v>2023-1822</v>
      </c>
      <c r="L62" t="str">
        <f>VLOOKUP(K62,[1]Sheet1!P:P,1,0)</f>
        <v>2023-1822</v>
      </c>
      <c r="M62">
        <f t="shared" si="3"/>
        <v>2023</v>
      </c>
      <c r="N62" t="str">
        <f t="shared" si="4"/>
        <v>2023-1822</v>
      </c>
      <c r="O62" t="str">
        <f>+(VLOOKUP(N62,[1]misa!O:O,1,0))</f>
        <v>2023-1822</v>
      </c>
      <c r="P62">
        <f>-Table2[[#This Row],[Column1]]</f>
        <v>-1822</v>
      </c>
    </row>
    <row r="63" spans="1:16" hidden="1" x14ac:dyDescent="0.3">
      <c r="A63" s="41" t="s">
        <v>635</v>
      </c>
      <c r="B63" s="42">
        <v>44944</v>
      </c>
      <c r="C63" s="42">
        <v>45000</v>
      </c>
      <c r="D63" s="41" t="s">
        <v>636</v>
      </c>
      <c r="E63" s="41" t="s">
        <v>143</v>
      </c>
      <c r="F63" s="41" t="s">
        <v>723</v>
      </c>
      <c r="G63" s="41" t="s">
        <v>717</v>
      </c>
      <c r="H63" s="43">
        <v>-993875</v>
      </c>
      <c r="I63" s="43">
        <f t="shared" si="0"/>
        <v>2023</v>
      </c>
      <c r="J63">
        <f t="shared" si="1"/>
        <v>1760</v>
      </c>
      <c r="K63" t="str">
        <f t="shared" si="2"/>
        <v>2023-1760</v>
      </c>
      <c r="L63" t="str">
        <f>VLOOKUP(K63,[1]Sheet1!P:P,1,0)</f>
        <v>2023-1760</v>
      </c>
      <c r="M63">
        <f t="shared" si="3"/>
        <v>2023</v>
      </c>
      <c r="N63" t="str">
        <f t="shared" si="4"/>
        <v>2023-1760</v>
      </c>
      <c r="O63" t="str">
        <f>+(VLOOKUP(N63,[1]misa!O:O,1,0))</f>
        <v>2023-1760</v>
      </c>
      <c r="P63">
        <f>-Table2[[#This Row],[Column1]]</f>
        <v>-1760</v>
      </c>
    </row>
    <row r="64" spans="1:16" hidden="1" x14ac:dyDescent="0.3">
      <c r="A64" s="41" t="s">
        <v>635</v>
      </c>
      <c r="B64" s="42">
        <v>44943</v>
      </c>
      <c r="C64" s="42">
        <v>45000</v>
      </c>
      <c r="D64" s="41" t="s">
        <v>636</v>
      </c>
      <c r="E64" s="41" t="s">
        <v>724</v>
      </c>
      <c r="F64" s="41" t="s">
        <v>725</v>
      </c>
      <c r="G64" s="41" t="s">
        <v>717</v>
      </c>
      <c r="H64" s="43">
        <v>-879580</v>
      </c>
      <c r="I64" s="43">
        <f t="shared" si="0"/>
        <v>2023</v>
      </c>
      <c r="J64">
        <f t="shared" si="1"/>
        <v>1723</v>
      </c>
      <c r="K64" t="str">
        <f t="shared" si="2"/>
        <v>2023-1723</v>
      </c>
      <c r="L64" t="str">
        <f>VLOOKUP(K64,[1]Sheet1!P:P,1,0)</f>
        <v>2023-1723</v>
      </c>
      <c r="M64">
        <f t="shared" si="3"/>
        <v>2023</v>
      </c>
      <c r="N64" t="str">
        <f t="shared" si="4"/>
        <v>2023-1723</v>
      </c>
      <c r="O64" t="str">
        <f>+(VLOOKUP(N64,[1]misa!O:O,1,0))</f>
        <v>2023-1723</v>
      </c>
      <c r="P64">
        <f>-Table2[[#This Row],[Column1]]</f>
        <v>-1723</v>
      </c>
    </row>
    <row r="65" spans="1:16" hidden="1" x14ac:dyDescent="0.3">
      <c r="A65" s="41" t="s">
        <v>635</v>
      </c>
      <c r="B65" s="42">
        <v>44943</v>
      </c>
      <c r="C65" s="42">
        <v>45000</v>
      </c>
      <c r="D65" s="41" t="s">
        <v>636</v>
      </c>
      <c r="E65" s="41" t="s">
        <v>138</v>
      </c>
      <c r="F65" s="41" t="s">
        <v>726</v>
      </c>
      <c r="G65" s="41" t="s">
        <v>717</v>
      </c>
      <c r="H65" s="43">
        <v>-1995939</v>
      </c>
      <c r="I65" s="43">
        <f t="shared" si="0"/>
        <v>2023</v>
      </c>
      <c r="J65">
        <f t="shared" si="1"/>
        <v>1721</v>
      </c>
      <c r="K65" t="str">
        <f t="shared" si="2"/>
        <v>2023-1721</v>
      </c>
      <c r="L65" t="str">
        <f>VLOOKUP(K65,[1]Sheet1!P:P,1,0)</f>
        <v>2023-1721</v>
      </c>
      <c r="M65">
        <f t="shared" si="3"/>
        <v>2023</v>
      </c>
      <c r="N65" t="str">
        <f t="shared" si="4"/>
        <v>2023-1721</v>
      </c>
      <c r="O65" t="str">
        <f>+(VLOOKUP(N65,[1]misa!O:O,1,0))</f>
        <v>2023-1721</v>
      </c>
      <c r="P65">
        <f>-Table2[[#This Row],[Column1]]</f>
        <v>-1721</v>
      </c>
    </row>
    <row r="66" spans="1:16" hidden="1" x14ac:dyDescent="0.3">
      <c r="A66" s="41" t="s">
        <v>635</v>
      </c>
      <c r="B66" s="42">
        <v>44943</v>
      </c>
      <c r="C66" s="42">
        <v>45000</v>
      </c>
      <c r="D66" s="41" t="s">
        <v>636</v>
      </c>
      <c r="E66" s="41" t="s">
        <v>142</v>
      </c>
      <c r="F66" s="41" t="s">
        <v>727</v>
      </c>
      <c r="G66" s="41" t="s">
        <v>717</v>
      </c>
      <c r="H66" s="43">
        <v>-2242627</v>
      </c>
      <c r="I66" s="43">
        <f t="shared" si="0"/>
        <v>2023</v>
      </c>
      <c r="J66">
        <f t="shared" si="1"/>
        <v>1724</v>
      </c>
      <c r="K66" t="str">
        <f t="shared" si="2"/>
        <v>2023-1724</v>
      </c>
      <c r="L66" t="str">
        <f>VLOOKUP(K66,[1]Sheet1!P:P,1,0)</f>
        <v>2023-1724</v>
      </c>
      <c r="M66">
        <f t="shared" si="3"/>
        <v>2023</v>
      </c>
      <c r="N66" t="str">
        <f t="shared" si="4"/>
        <v>2023-1724</v>
      </c>
      <c r="O66" t="str">
        <f>+(VLOOKUP(N66,[1]misa!O:O,1,0))</f>
        <v>2023-1724</v>
      </c>
      <c r="P66">
        <f>-Table2[[#This Row],[Column1]]</f>
        <v>-1724</v>
      </c>
    </row>
    <row r="67" spans="1:16" hidden="1" x14ac:dyDescent="0.3">
      <c r="A67" s="41" t="s">
        <v>635</v>
      </c>
      <c r="B67" s="42">
        <v>44942</v>
      </c>
      <c r="C67" s="42">
        <v>45000</v>
      </c>
      <c r="D67" s="41" t="s">
        <v>636</v>
      </c>
      <c r="E67" s="41" t="s">
        <v>135</v>
      </c>
      <c r="F67" s="41" t="s">
        <v>728</v>
      </c>
      <c r="G67" s="41" t="s">
        <v>717</v>
      </c>
      <c r="H67" s="43">
        <v>-2136989</v>
      </c>
      <c r="I67" s="43">
        <f t="shared" ref="I67:I130" si="5">YEAR(C67)</f>
        <v>2023</v>
      </c>
      <c r="J67">
        <f t="shared" ref="J67:J130" si="6">VALUE(E67)</f>
        <v>1651</v>
      </c>
      <c r="K67" t="str">
        <f t="shared" ref="K67:K130" si="7">I67&amp;"-"&amp;J67</f>
        <v>2023-1651</v>
      </c>
      <c r="L67" t="str">
        <f>VLOOKUP(K67,[1]Sheet1!P:P,1,0)</f>
        <v>2023-1651</v>
      </c>
      <c r="M67">
        <f t="shared" ref="M67:M130" si="8">+YEAR(B67)</f>
        <v>2023</v>
      </c>
      <c r="N67" t="str">
        <f t="shared" ref="N67:N130" si="9">+M67&amp;"-"&amp;J67</f>
        <v>2023-1651</v>
      </c>
      <c r="O67" t="str">
        <f>+(VLOOKUP(N67,[1]misa!O:O,1,0))</f>
        <v>2023-1651</v>
      </c>
      <c r="P67">
        <f>-Table2[[#This Row],[Column1]]</f>
        <v>-1651</v>
      </c>
    </row>
    <row r="68" spans="1:16" hidden="1" x14ac:dyDescent="0.3">
      <c r="A68" s="41" t="s">
        <v>635</v>
      </c>
      <c r="B68" s="42">
        <v>44942</v>
      </c>
      <c r="C68" s="42">
        <v>45000</v>
      </c>
      <c r="D68" s="41" t="s">
        <v>636</v>
      </c>
      <c r="E68" s="41" t="s">
        <v>137</v>
      </c>
      <c r="F68" s="41" t="s">
        <v>729</v>
      </c>
      <c r="G68" s="41" t="s">
        <v>717</v>
      </c>
      <c r="H68" s="43">
        <v>-1501502</v>
      </c>
      <c r="I68" s="43">
        <f t="shared" si="5"/>
        <v>2023</v>
      </c>
      <c r="J68">
        <f t="shared" si="6"/>
        <v>1653</v>
      </c>
      <c r="K68" t="str">
        <f t="shared" si="7"/>
        <v>2023-1653</v>
      </c>
      <c r="L68" t="str">
        <f>VLOOKUP(K68,[1]Sheet1!P:P,1,0)</f>
        <v>2023-1653</v>
      </c>
      <c r="M68">
        <f t="shared" si="8"/>
        <v>2023</v>
      </c>
      <c r="N68" t="str">
        <f t="shared" si="9"/>
        <v>2023-1653</v>
      </c>
      <c r="O68" t="str">
        <f>+(VLOOKUP(N68,[1]misa!O:O,1,0))</f>
        <v>2023-1653</v>
      </c>
      <c r="P68">
        <f>-Table2[[#This Row],[Column1]]</f>
        <v>-1653</v>
      </c>
    </row>
    <row r="69" spans="1:16" hidden="1" x14ac:dyDescent="0.3">
      <c r="A69" s="41" t="s">
        <v>635</v>
      </c>
      <c r="B69" s="42">
        <v>44940</v>
      </c>
      <c r="C69" s="42">
        <v>45000</v>
      </c>
      <c r="D69" s="41" t="s">
        <v>636</v>
      </c>
      <c r="E69" s="41" t="s">
        <v>132</v>
      </c>
      <c r="F69" s="41" t="s">
        <v>730</v>
      </c>
      <c r="G69" s="41" t="s">
        <v>717</v>
      </c>
      <c r="H69" s="43">
        <v>-1644051</v>
      </c>
      <c r="I69" s="43">
        <f t="shared" si="5"/>
        <v>2023</v>
      </c>
      <c r="J69">
        <f t="shared" si="6"/>
        <v>1557</v>
      </c>
      <c r="K69" t="str">
        <f t="shared" si="7"/>
        <v>2023-1557</v>
      </c>
      <c r="L69" t="str">
        <f>VLOOKUP(K69,[1]Sheet1!P:P,1,0)</f>
        <v>2023-1557</v>
      </c>
      <c r="M69">
        <f t="shared" si="8"/>
        <v>2023</v>
      </c>
      <c r="N69" t="str">
        <f t="shared" si="9"/>
        <v>2023-1557</v>
      </c>
      <c r="O69" t="str">
        <f>+(VLOOKUP(N69,[1]misa!O:O,1,0))</f>
        <v>2023-1557</v>
      </c>
      <c r="P69">
        <f>-Table2[[#This Row],[Column1]]</f>
        <v>-1557</v>
      </c>
    </row>
    <row r="70" spans="1:16" hidden="1" x14ac:dyDescent="0.3">
      <c r="A70" s="41" t="s">
        <v>635</v>
      </c>
      <c r="B70" s="42">
        <v>44938</v>
      </c>
      <c r="C70" s="42">
        <v>45000</v>
      </c>
      <c r="D70" s="41" t="s">
        <v>636</v>
      </c>
      <c r="E70" s="41" t="s">
        <v>731</v>
      </c>
      <c r="F70" s="41" t="s">
        <v>732</v>
      </c>
      <c r="G70" s="41" t="s">
        <v>717</v>
      </c>
      <c r="H70" s="43">
        <v>-872361</v>
      </c>
      <c r="I70" s="43">
        <f t="shared" si="5"/>
        <v>2023</v>
      </c>
      <c r="J70">
        <f t="shared" si="6"/>
        <v>1416</v>
      </c>
      <c r="K70" t="str">
        <f t="shared" si="7"/>
        <v>2023-1416</v>
      </c>
      <c r="L70" t="str">
        <f>VLOOKUP(K70,[1]Sheet1!P:P,1,0)</f>
        <v>2023-1416</v>
      </c>
      <c r="M70">
        <f t="shared" si="8"/>
        <v>2023</v>
      </c>
      <c r="N70" t="str">
        <f t="shared" si="9"/>
        <v>2023-1416</v>
      </c>
      <c r="O70" t="str">
        <f>+(VLOOKUP(N70,[1]misa!O:O,1,0))</f>
        <v>2023-1416</v>
      </c>
      <c r="P70">
        <f>-Table2[[#This Row],[Column1]]</f>
        <v>-1416</v>
      </c>
    </row>
    <row r="71" spans="1:16" hidden="1" x14ac:dyDescent="0.3">
      <c r="A71" s="41" t="s">
        <v>635</v>
      </c>
      <c r="B71" s="42">
        <v>44932</v>
      </c>
      <c r="C71" s="42">
        <v>45000</v>
      </c>
      <c r="D71" s="41" t="s">
        <v>636</v>
      </c>
      <c r="E71" s="41" t="s">
        <v>733</v>
      </c>
      <c r="F71" s="41" t="s">
        <v>734</v>
      </c>
      <c r="G71" s="41" t="s">
        <v>717</v>
      </c>
      <c r="H71" s="43">
        <v>-714985</v>
      </c>
      <c r="I71" s="43">
        <f t="shared" si="5"/>
        <v>2023</v>
      </c>
      <c r="J71">
        <f t="shared" si="6"/>
        <v>769</v>
      </c>
      <c r="K71" t="str">
        <f t="shared" si="7"/>
        <v>2023-769</v>
      </c>
      <c r="L71" t="str">
        <f>VLOOKUP(K71,[1]Sheet1!P:P,1,0)</f>
        <v>2023-769</v>
      </c>
      <c r="M71">
        <f t="shared" si="8"/>
        <v>2023</v>
      </c>
      <c r="N71" t="str">
        <f t="shared" si="9"/>
        <v>2023-769</v>
      </c>
      <c r="O71" t="str">
        <f>+(VLOOKUP(N71,[1]misa!O:O,1,0))</f>
        <v>2023-769</v>
      </c>
      <c r="P71">
        <f>-Table2[[#This Row],[Column1]]</f>
        <v>-769</v>
      </c>
    </row>
    <row r="72" spans="1:16" hidden="1" x14ac:dyDescent="0.3">
      <c r="A72" s="41" t="s">
        <v>635</v>
      </c>
      <c r="B72" s="42">
        <v>44932</v>
      </c>
      <c r="C72" s="42">
        <v>45000</v>
      </c>
      <c r="D72" s="41" t="s">
        <v>636</v>
      </c>
      <c r="E72" s="41" t="s">
        <v>126</v>
      </c>
      <c r="F72" s="41" t="s">
        <v>735</v>
      </c>
      <c r="G72" s="41" t="s">
        <v>717</v>
      </c>
      <c r="H72" s="43">
        <v>-2029579</v>
      </c>
      <c r="I72" s="43">
        <f t="shared" si="5"/>
        <v>2023</v>
      </c>
      <c r="J72">
        <f t="shared" si="6"/>
        <v>767</v>
      </c>
      <c r="K72" t="str">
        <f t="shared" si="7"/>
        <v>2023-767</v>
      </c>
      <c r="L72" t="str">
        <f>VLOOKUP(K72,[1]Sheet1!P:P,1,0)</f>
        <v>2023-767</v>
      </c>
      <c r="M72">
        <f t="shared" si="8"/>
        <v>2023</v>
      </c>
      <c r="N72" t="str">
        <f t="shared" si="9"/>
        <v>2023-767</v>
      </c>
      <c r="O72" t="str">
        <f>+(VLOOKUP(N72,[1]misa!O:O,1,0))</f>
        <v>2023-767</v>
      </c>
      <c r="P72">
        <f>-Table2[[#This Row],[Column1]]</f>
        <v>-767</v>
      </c>
    </row>
    <row r="73" spans="1:16" hidden="1" x14ac:dyDescent="0.3">
      <c r="A73" s="41" t="s">
        <v>635</v>
      </c>
      <c r="B73" s="42">
        <v>44932</v>
      </c>
      <c r="C73" s="42">
        <v>45000</v>
      </c>
      <c r="D73" s="41" t="s">
        <v>636</v>
      </c>
      <c r="E73" s="41" t="s">
        <v>736</v>
      </c>
      <c r="F73" s="41" t="s">
        <v>737</v>
      </c>
      <c r="G73" s="41" t="s">
        <v>717</v>
      </c>
      <c r="H73" s="43">
        <v>-1099474</v>
      </c>
      <c r="I73" s="43">
        <f t="shared" si="5"/>
        <v>2023</v>
      </c>
      <c r="J73">
        <f t="shared" si="6"/>
        <v>766</v>
      </c>
      <c r="K73" t="str">
        <f t="shared" si="7"/>
        <v>2023-766</v>
      </c>
      <c r="L73" t="str">
        <f>VLOOKUP(K73,[1]Sheet1!P:P,1,0)</f>
        <v>2023-766</v>
      </c>
      <c r="M73">
        <f t="shared" si="8"/>
        <v>2023</v>
      </c>
      <c r="N73" t="str">
        <f t="shared" si="9"/>
        <v>2023-766</v>
      </c>
      <c r="O73" t="str">
        <f>+(VLOOKUP(N73,[1]misa!O:O,1,0))</f>
        <v>2023-766</v>
      </c>
      <c r="P73">
        <f>-Table2[[#This Row],[Column1]]</f>
        <v>-766</v>
      </c>
    </row>
    <row r="74" spans="1:16" hidden="1" x14ac:dyDescent="0.3">
      <c r="A74" s="41" t="s">
        <v>635</v>
      </c>
      <c r="B74" s="42">
        <v>44931</v>
      </c>
      <c r="C74" s="42">
        <v>45000</v>
      </c>
      <c r="D74" s="41" t="s">
        <v>636</v>
      </c>
      <c r="E74" s="41" t="s">
        <v>120</v>
      </c>
      <c r="F74" s="41" t="s">
        <v>738</v>
      </c>
      <c r="G74" s="41" t="s">
        <v>717</v>
      </c>
      <c r="H74" s="43">
        <v>-1232960</v>
      </c>
      <c r="I74" s="43">
        <f t="shared" si="5"/>
        <v>2023</v>
      </c>
      <c r="J74">
        <f t="shared" si="6"/>
        <v>501</v>
      </c>
      <c r="K74" t="str">
        <f t="shared" si="7"/>
        <v>2023-501</v>
      </c>
      <c r="L74" t="str">
        <f>VLOOKUP(K74,[1]Sheet1!P:P,1,0)</f>
        <v>2023-501</v>
      </c>
      <c r="M74">
        <f t="shared" si="8"/>
        <v>2023</v>
      </c>
      <c r="N74" t="str">
        <f t="shared" si="9"/>
        <v>2023-501</v>
      </c>
      <c r="O74" t="str">
        <f>+(VLOOKUP(N74,[1]misa!O:O,1,0))</f>
        <v>2023-501</v>
      </c>
      <c r="P74">
        <f>-Table2[[#This Row],[Column1]]</f>
        <v>-501</v>
      </c>
    </row>
    <row r="75" spans="1:16" hidden="1" x14ac:dyDescent="0.3">
      <c r="A75" s="41" t="s">
        <v>635</v>
      </c>
      <c r="B75" s="42">
        <v>44930</v>
      </c>
      <c r="C75" s="42">
        <v>45000</v>
      </c>
      <c r="D75" s="41" t="s">
        <v>636</v>
      </c>
      <c r="E75" s="41" t="s">
        <v>117</v>
      </c>
      <c r="F75" s="41" t="s">
        <v>739</v>
      </c>
      <c r="G75" s="41" t="s">
        <v>717</v>
      </c>
      <c r="H75" s="43">
        <v>-1705486</v>
      </c>
      <c r="I75" s="43">
        <f t="shared" si="5"/>
        <v>2023</v>
      </c>
      <c r="J75">
        <f t="shared" si="6"/>
        <v>392</v>
      </c>
      <c r="K75" t="str">
        <f t="shared" si="7"/>
        <v>2023-392</v>
      </c>
      <c r="L75" t="str">
        <f>VLOOKUP(K75,[1]Sheet1!P:P,1,0)</f>
        <v>2023-392</v>
      </c>
      <c r="M75">
        <f t="shared" si="8"/>
        <v>2023</v>
      </c>
      <c r="N75" t="str">
        <f t="shared" si="9"/>
        <v>2023-392</v>
      </c>
      <c r="O75" t="str">
        <f>+(VLOOKUP(N75,[1]misa!O:O,1,0))</f>
        <v>2023-392</v>
      </c>
      <c r="P75">
        <f>-Table2[[#This Row],[Column1]]</f>
        <v>-392</v>
      </c>
    </row>
    <row r="76" spans="1:16" hidden="1" x14ac:dyDescent="0.3">
      <c r="A76" s="41" t="s">
        <v>635</v>
      </c>
      <c r="B76" s="42">
        <v>44929</v>
      </c>
      <c r="C76" s="42">
        <v>45000</v>
      </c>
      <c r="D76" s="41" t="s">
        <v>636</v>
      </c>
      <c r="E76" s="41" t="s">
        <v>740</v>
      </c>
      <c r="F76" s="41" t="s">
        <v>741</v>
      </c>
      <c r="G76" s="41" t="s">
        <v>717</v>
      </c>
      <c r="H76" s="43">
        <v>-1355283</v>
      </c>
      <c r="I76" s="43">
        <f t="shared" si="5"/>
        <v>2023</v>
      </c>
      <c r="J76">
        <f t="shared" si="6"/>
        <v>193</v>
      </c>
      <c r="K76" t="str">
        <f t="shared" si="7"/>
        <v>2023-193</v>
      </c>
      <c r="L76" t="str">
        <f>VLOOKUP(K76,[1]Sheet1!P:P,1,0)</f>
        <v>2023-193</v>
      </c>
      <c r="M76">
        <f t="shared" si="8"/>
        <v>2023</v>
      </c>
      <c r="N76" t="str">
        <f t="shared" si="9"/>
        <v>2023-193</v>
      </c>
      <c r="O76" t="str">
        <f>+(VLOOKUP(N76,[1]misa!O:O,1,0))</f>
        <v>2023-193</v>
      </c>
      <c r="P76">
        <f>-Table2[[#This Row],[Column1]]</f>
        <v>-193</v>
      </c>
    </row>
    <row r="77" spans="1:16" hidden="1" x14ac:dyDescent="0.3">
      <c r="A77" s="41" t="s">
        <v>635</v>
      </c>
      <c r="B77" s="42">
        <v>44929</v>
      </c>
      <c r="C77" s="42">
        <v>45000</v>
      </c>
      <c r="D77" s="41" t="s">
        <v>636</v>
      </c>
      <c r="E77" s="41" t="s">
        <v>742</v>
      </c>
      <c r="F77" s="41" t="s">
        <v>743</v>
      </c>
      <c r="G77" s="41" t="s">
        <v>717</v>
      </c>
      <c r="H77" s="43">
        <v>-1667905</v>
      </c>
      <c r="I77" s="43">
        <f t="shared" si="5"/>
        <v>2023</v>
      </c>
      <c r="J77">
        <f t="shared" si="6"/>
        <v>194</v>
      </c>
      <c r="K77" t="str">
        <f t="shared" si="7"/>
        <v>2023-194</v>
      </c>
      <c r="L77" t="str">
        <f>VLOOKUP(K77,[1]Sheet1!P:P,1,0)</f>
        <v>2023-194</v>
      </c>
      <c r="M77">
        <f t="shared" si="8"/>
        <v>2023</v>
      </c>
      <c r="N77" t="str">
        <f t="shared" si="9"/>
        <v>2023-194</v>
      </c>
      <c r="O77" t="str">
        <f>+(VLOOKUP(N77,[1]misa!O:O,1,0))</f>
        <v>2023-194</v>
      </c>
      <c r="P77">
        <f>-Table2[[#This Row],[Column1]]</f>
        <v>-194</v>
      </c>
    </row>
    <row r="78" spans="1:16" hidden="1" x14ac:dyDescent="0.3">
      <c r="A78" s="41" t="s">
        <v>635</v>
      </c>
      <c r="B78" s="42">
        <v>44929</v>
      </c>
      <c r="C78" s="42">
        <v>45000</v>
      </c>
      <c r="D78" s="41" t="s">
        <v>636</v>
      </c>
      <c r="E78" s="41" t="s">
        <v>115</v>
      </c>
      <c r="F78" s="41" t="s">
        <v>744</v>
      </c>
      <c r="G78" s="41" t="s">
        <v>717</v>
      </c>
      <c r="H78" s="43">
        <v>-726967</v>
      </c>
      <c r="I78" s="43">
        <f t="shared" si="5"/>
        <v>2023</v>
      </c>
      <c r="J78">
        <f t="shared" si="6"/>
        <v>195</v>
      </c>
      <c r="K78" t="str">
        <f t="shared" si="7"/>
        <v>2023-195</v>
      </c>
      <c r="L78" t="str">
        <f>VLOOKUP(K78,[1]Sheet1!P:P,1,0)</f>
        <v>2023-195</v>
      </c>
      <c r="M78">
        <f t="shared" si="8"/>
        <v>2023</v>
      </c>
      <c r="N78" t="str">
        <f t="shared" si="9"/>
        <v>2023-195</v>
      </c>
      <c r="O78" t="str">
        <f>+(VLOOKUP(N78,[1]misa!O:O,1,0))</f>
        <v>2023-195</v>
      </c>
      <c r="P78">
        <f>-Table2[[#This Row],[Column1]]</f>
        <v>-195</v>
      </c>
    </row>
    <row r="79" spans="1:16" hidden="1" x14ac:dyDescent="0.3">
      <c r="A79" s="41" t="s">
        <v>635</v>
      </c>
      <c r="B79" s="42">
        <v>44929</v>
      </c>
      <c r="C79" s="42">
        <v>45000</v>
      </c>
      <c r="D79" s="41" t="s">
        <v>636</v>
      </c>
      <c r="E79" s="41" t="s">
        <v>109</v>
      </c>
      <c r="F79" s="41" t="s">
        <v>745</v>
      </c>
      <c r="G79" s="41" t="s">
        <v>717</v>
      </c>
      <c r="H79" s="43">
        <v>-2376832</v>
      </c>
      <c r="I79" s="43">
        <f t="shared" si="5"/>
        <v>2023</v>
      </c>
      <c r="J79">
        <f t="shared" si="6"/>
        <v>192</v>
      </c>
      <c r="K79" t="str">
        <f t="shared" si="7"/>
        <v>2023-192</v>
      </c>
      <c r="L79" t="str">
        <f>VLOOKUP(K79,[1]Sheet1!P:P,1,0)</f>
        <v>2023-192</v>
      </c>
      <c r="M79">
        <f t="shared" si="8"/>
        <v>2023</v>
      </c>
      <c r="N79" t="str">
        <f t="shared" si="9"/>
        <v>2023-192</v>
      </c>
      <c r="O79" t="str">
        <f>+(VLOOKUP(N79,[1]misa!O:O,1,0))</f>
        <v>2023-192</v>
      </c>
      <c r="P79">
        <f>-Table2[[#This Row],[Column1]]</f>
        <v>-192</v>
      </c>
    </row>
    <row r="80" spans="1:16" hidden="1" x14ac:dyDescent="0.3">
      <c r="A80" s="41" t="s">
        <v>635</v>
      </c>
      <c r="B80" s="42">
        <v>44929</v>
      </c>
      <c r="C80" s="42">
        <v>45000</v>
      </c>
      <c r="D80" s="41" t="s">
        <v>636</v>
      </c>
      <c r="E80" s="41" t="s">
        <v>106</v>
      </c>
      <c r="F80" s="41" t="s">
        <v>746</v>
      </c>
      <c r="G80" s="41" t="s">
        <v>717</v>
      </c>
      <c r="H80" s="43">
        <v>-1140920</v>
      </c>
      <c r="I80" s="43">
        <f t="shared" si="5"/>
        <v>2023</v>
      </c>
      <c r="J80">
        <f t="shared" si="6"/>
        <v>177</v>
      </c>
      <c r="K80" t="str">
        <f t="shared" si="7"/>
        <v>2023-177</v>
      </c>
      <c r="L80" t="str">
        <f>VLOOKUP(K80,[1]Sheet1!P:P,1,0)</f>
        <v>2023-177</v>
      </c>
      <c r="M80">
        <f t="shared" si="8"/>
        <v>2023</v>
      </c>
      <c r="N80" t="str">
        <f t="shared" si="9"/>
        <v>2023-177</v>
      </c>
      <c r="O80" t="str">
        <f>+(VLOOKUP(N80,[1]misa!O:O,1,0))</f>
        <v>2023-177</v>
      </c>
      <c r="P80">
        <f>-Table2[[#This Row],[Column1]]</f>
        <v>-177</v>
      </c>
    </row>
    <row r="81" spans="1:16" hidden="1" x14ac:dyDescent="0.3">
      <c r="A81" s="41" t="s">
        <v>635</v>
      </c>
      <c r="B81" s="42">
        <v>45015</v>
      </c>
      <c r="C81" s="42">
        <v>45072</v>
      </c>
      <c r="D81" s="41" t="s">
        <v>636</v>
      </c>
      <c r="E81" s="41" t="s">
        <v>217</v>
      </c>
      <c r="F81" s="41" t="s">
        <v>747</v>
      </c>
      <c r="G81" s="41" t="s">
        <v>748</v>
      </c>
      <c r="H81" s="43">
        <v>-1536550</v>
      </c>
      <c r="I81" s="43">
        <f t="shared" si="5"/>
        <v>2023</v>
      </c>
      <c r="J81">
        <f t="shared" si="6"/>
        <v>18101</v>
      </c>
      <c r="K81" t="str">
        <f t="shared" si="7"/>
        <v>2023-18101</v>
      </c>
      <c r="L81" t="str">
        <f>VLOOKUP(K81,[1]Sheet1!P:P,1,0)</f>
        <v>2023-18101</v>
      </c>
      <c r="M81">
        <f t="shared" si="8"/>
        <v>2023</v>
      </c>
      <c r="N81" t="str">
        <f t="shared" si="9"/>
        <v>2023-18101</v>
      </c>
      <c r="O81" t="str">
        <f>+(VLOOKUP(N81,[1]misa!O:O,1,0))</f>
        <v>2023-18101</v>
      </c>
      <c r="P81">
        <f>-Table2[[#This Row],[Column1]]</f>
        <v>-18101</v>
      </c>
    </row>
    <row r="82" spans="1:16" hidden="1" x14ac:dyDescent="0.3">
      <c r="A82" s="41" t="s">
        <v>635</v>
      </c>
      <c r="B82" s="42">
        <v>45009</v>
      </c>
      <c r="C82" s="42">
        <v>45072</v>
      </c>
      <c r="D82" s="41" t="s">
        <v>636</v>
      </c>
      <c r="E82" s="41" t="s">
        <v>215</v>
      </c>
      <c r="F82" s="41" t="s">
        <v>749</v>
      </c>
      <c r="G82" s="41" t="s">
        <v>748</v>
      </c>
      <c r="H82" s="43">
        <v>-1170223</v>
      </c>
      <c r="I82" s="43">
        <f t="shared" si="5"/>
        <v>2023</v>
      </c>
      <c r="J82">
        <f t="shared" si="6"/>
        <v>17443</v>
      </c>
      <c r="K82" t="str">
        <f t="shared" si="7"/>
        <v>2023-17443</v>
      </c>
      <c r="L82" t="str">
        <f>VLOOKUP(K82,[1]Sheet1!P:P,1,0)</f>
        <v>2023-17443</v>
      </c>
      <c r="M82">
        <f t="shared" si="8"/>
        <v>2023</v>
      </c>
      <c r="N82" t="str">
        <f t="shared" si="9"/>
        <v>2023-17443</v>
      </c>
      <c r="O82" t="str">
        <f>+(VLOOKUP(N82,[1]misa!O:O,1,0))</f>
        <v>2023-17443</v>
      </c>
      <c r="P82">
        <f>-Table2[[#This Row],[Column1]]</f>
        <v>-17443</v>
      </c>
    </row>
    <row r="83" spans="1:16" hidden="1" x14ac:dyDescent="0.3">
      <c r="A83" s="41" t="s">
        <v>635</v>
      </c>
      <c r="B83" s="42">
        <v>45008</v>
      </c>
      <c r="C83" s="42">
        <v>45072</v>
      </c>
      <c r="D83" s="41" t="s">
        <v>636</v>
      </c>
      <c r="E83" s="41" t="s">
        <v>385</v>
      </c>
      <c r="F83" s="41" t="s">
        <v>750</v>
      </c>
      <c r="G83" s="41" t="s">
        <v>748</v>
      </c>
      <c r="H83" s="43">
        <v>-1561171</v>
      </c>
      <c r="I83" s="43">
        <f t="shared" si="5"/>
        <v>2023</v>
      </c>
      <c r="J83">
        <f t="shared" si="6"/>
        <v>16263</v>
      </c>
      <c r="K83" t="str">
        <f t="shared" si="7"/>
        <v>2023-16263</v>
      </c>
      <c r="L83" t="str">
        <f>VLOOKUP(K83,[1]Sheet1!P:P,1,0)</f>
        <v>2023-16263</v>
      </c>
      <c r="M83">
        <f t="shared" si="8"/>
        <v>2023</v>
      </c>
      <c r="N83" t="str">
        <f t="shared" si="9"/>
        <v>2023-16263</v>
      </c>
      <c r="O83" t="str">
        <f>+(VLOOKUP(N83,[1]misa!O:O,1,0))</f>
        <v>2023-16263</v>
      </c>
      <c r="P83">
        <f>-Table2[[#This Row],[Column1]]</f>
        <v>-16263</v>
      </c>
    </row>
    <row r="84" spans="1:16" hidden="1" x14ac:dyDescent="0.3">
      <c r="A84" s="41" t="s">
        <v>635</v>
      </c>
      <c r="B84" s="42">
        <v>45007</v>
      </c>
      <c r="C84" s="42">
        <v>45072</v>
      </c>
      <c r="D84" s="41" t="s">
        <v>636</v>
      </c>
      <c r="E84" s="41" t="s">
        <v>210</v>
      </c>
      <c r="F84" s="41" t="s">
        <v>751</v>
      </c>
      <c r="G84" s="41" t="s">
        <v>748</v>
      </c>
      <c r="H84" s="43">
        <v>-693326</v>
      </c>
      <c r="I84" s="43">
        <f t="shared" si="5"/>
        <v>2023</v>
      </c>
      <c r="J84">
        <f t="shared" si="6"/>
        <v>15881</v>
      </c>
      <c r="K84" t="str">
        <f t="shared" si="7"/>
        <v>2023-15881</v>
      </c>
      <c r="L84" t="str">
        <f>VLOOKUP(K84,[1]Sheet1!P:P,1,0)</f>
        <v>2023-15881</v>
      </c>
      <c r="M84">
        <f t="shared" si="8"/>
        <v>2023</v>
      </c>
      <c r="N84" t="str">
        <f t="shared" si="9"/>
        <v>2023-15881</v>
      </c>
      <c r="O84" t="str">
        <f>+(VLOOKUP(N84,[1]misa!O:O,1,0))</f>
        <v>2023-15881</v>
      </c>
      <c r="P84">
        <f>-Table2[[#This Row],[Column1]]</f>
        <v>-15881</v>
      </c>
    </row>
    <row r="85" spans="1:16" hidden="1" x14ac:dyDescent="0.3">
      <c r="A85" s="41" t="s">
        <v>635</v>
      </c>
      <c r="B85" s="42">
        <v>45007</v>
      </c>
      <c r="C85" s="42">
        <v>45072</v>
      </c>
      <c r="D85" s="41" t="s">
        <v>636</v>
      </c>
      <c r="E85" s="41" t="s">
        <v>212</v>
      </c>
      <c r="F85" s="41" t="s">
        <v>752</v>
      </c>
      <c r="G85" s="41" t="s">
        <v>748</v>
      </c>
      <c r="H85" s="43">
        <v>-858572</v>
      </c>
      <c r="I85" s="43">
        <f t="shared" si="5"/>
        <v>2023</v>
      </c>
      <c r="J85">
        <f t="shared" si="6"/>
        <v>15882</v>
      </c>
      <c r="K85" t="str">
        <f t="shared" si="7"/>
        <v>2023-15882</v>
      </c>
      <c r="L85" t="str">
        <f>VLOOKUP(K85,[1]Sheet1!P:P,1,0)</f>
        <v>2023-15882</v>
      </c>
      <c r="M85">
        <f t="shared" si="8"/>
        <v>2023</v>
      </c>
      <c r="N85" t="str">
        <f t="shared" si="9"/>
        <v>2023-15882</v>
      </c>
      <c r="O85" t="str">
        <f>+(VLOOKUP(N85,[1]misa!O:O,1,0))</f>
        <v>2023-15882</v>
      </c>
      <c r="P85">
        <f>-Table2[[#This Row],[Column1]]</f>
        <v>-15882</v>
      </c>
    </row>
    <row r="86" spans="1:16" hidden="1" x14ac:dyDescent="0.3">
      <c r="A86" s="41" t="s">
        <v>635</v>
      </c>
      <c r="B86" s="42">
        <v>45006</v>
      </c>
      <c r="C86" s="42">
        <v>45072</v>
      </c>
      <c r="D86" s="41" t="s">
        <v>636</v>
      </c>
      <c r="E86" s="41" t="s">
        <v>209</v>
      </c>
      <c r="F86" s="41" t="s">
        <v>753</v>
      </c>
      <c r="G86" s="41" t="s">
        <v>748</v>
      </c>
      <c r="H86" s="43">
        <v>-726967</v>
      </c>
      <c r="I86" s="43">
        <f t="shared" si="5"/>
        <v>2023</v>
      </c>
      <c r="J86">
        <f t="shared" si="6"/>
        <v>15833</v>
      </c>
      <c r="K86" t="str">
        <f t="shared" si="7"/>
        <v>2023-15833</v>
      </c>
      <c r="L86" t="str">
        <f>VLOOKUP(K86,[1]Sheet1!P:P,1,0)</f>
        <v>2023-15833</v>
      </c>
      <c r="M86">
        <f t="shared" si="8"/>
        <v>2023</v>
      </c>
      <c r="N86" t="str">
        <f t="shared" si="9"/>
        <v>2023-15833</v>
      </c>
      <c r="O86" t="str">
        <f>+(VLOOKUP(N86,[1]misa!O:O,1,0))</f>
        <v>2023-15833</v>
      </c>
      <c r="P86">
        <f>-Table2[[#This Row],[Column1]]</f>
        <v>-15833</v>
      </c>
    </row>
    <row r="87" spans="1:16" hidden="1" x14ac:dyDescent="0.3">
      <c r="A87" s="41" t="s">
        <v>635</v>
      </c>
      <c r="B87" s="42">
        <v>45006</v>
      </c>
      <c r="C87" s="42">
        <v>45072</v>
      </c>
      <c r="D87" s="41" t="s">
        <v>636</v>
      </c>
      <c r="E87" s="41" t="s">
        <v>207</v>
      </c>
      <c r="F87" s="41" t="s">
        <v>754</v>
      </c>
      <c r="G87" s="41" t="s">
        <v>748</v>
      </c>
      <c r="H87" s="43">
        <v>-2288805</v>
      </c>
      <c r="I87" s="43">
        <f t="shared" si="5"/>
        <v>2023</v>
      </c>
      <c r="J87">
        <f t="shared" si="6"/>
        <v>15827</v>
      </c>
      <c r="K87" t="str">
        <f t="shared" si="7"/>
        <v>2023-15827</v>
      </c>
      <c r="L87" t="str">
        <f>VLOOKUP(K87,[1]Sheet1!P:P,1,0)</f>
        <v>2023-15827</v>
      </c>
      <c r="M87">
        <f t="shared" si="8"/>
        <v>2023</v>
      </c>
      <c r="N87" t="str">
        <f t="shared" si="9"/>
        <v>2023-15827</v>
      </c>
      <c r="O87" t="str">
        <f>+(VLOOKUP(N87,[1]misa!O:O,1,0))</f>
        <v>2023-15827</v>
      </c>
      <c r="P87">
        <f>-Table2[[#This Row],[Column1]]</f>
        <v>-15827</v>
      </c>
    </row>
    <row r="88" spans="1:16" hidden="1" x14ac:dyDescent="0.3">
      <c r="A88" s="41" t="s">
        <v>635</v>
      </c>
      <c r="B88" s="42">
        <v>45003</v>
      </c>
      <c r="C88" s="42">
        <v>45072</v>
      </c>
      <c r="D88" s="41" t="s">
        <v>636</v>
      </c>
      <c r="E88" s="41" t="s">
        <v>386</v>
      </c>
      <c r="F88" s="41" t="s">
        <v>755</v>
      </c>
      <c r="G88" s="41" t="s">
        <v>748</v>
      </c>
      <c r="H88" s="43">
        <v>1411014</v>
      </c>
      <c r="I88" s="43">
        <f t="shared" si="5"/>
        <v>2023</v>
      </c>
      <c r="J88" s="35">
        <f>+H88</f>
        <v>1411014</v>
      </c>
      <c r="K88" t="str">
        <f t="shared" si="7"/>
        <v>2023-1411014</v>
      </c>
      <c r="L88" t="e">
        <f>VLOOKUP(K88,[1]Sheet1!P:P,1,0)</f>
        <v>#N/A</v>
      </c>
      <c r="M88" s="40">
        <f t="shared" si="8"/>
        <v>2023</v>
      </c>
      <c r="N88" s="40" t="str">
        <f t="shared" si="9"/>
        <v>2023-1411014</v>
      </c>
      <c r="O88" s="40" t="str">
        <f>+(VLOOKUP(N88,[1]misa!O:O,1,0))</f>
        <v>2023-1411014</v>
      </c>
      <c r="P88">
        <f>-Table2[[#This Row],[Column1]]</f>
        <v>-1411014</v>
      </c>
    </row>
    <row r="89" spans="1:16" hidden="1" x14ac:dyDescent="0.3">
      <c r="A89" s="41" t="s">
        <v>635</v>
      </c>
      <c r="B89" s="42">
        <v>45002</v>
      </c>
      <c r="C89" s="42">
        <v>45072</v>
      </c>
      <c r="D89" s="41" t="s">
        <v>636</v>
      </c>
      <c r="E89" s="41" t="s">
        <v>203</v>
      </c>
      <c r="F89" s="41" t="s">
        <v>756</v>
      </c>
      <c r="G89" s="41" t="s">
        <v>748</v>
      </c>
      <c r="H89" s="43">
        <v>-724006</v>
      </c>
      <c r="I89" s="43">
        <f t="shared" si="5"/>
        <v>2023</v>
      </c>
      <c r="J89">
        <f t="shared" si="6"/>
        <v>15626</v>
      </c>
      <c r="K89" t="str">
        <f t="shared" si="7"/>
        <v>2023-15626</v>
      </c>
      <c r="L89" t="str">
        <f>VLOOKUP(K89,[1]Sheet1!P:P,1,0)</f>
        <v>2023-15626</v>
      </c>
      <c r="M89">
        <f t="shared" si="8"/>
        <v>2023</v>
      </c>
      <c r="N89" t="str">
        <f t="shared" si="9"/>
        <v>2023-15626</v>
      </c>
      <c r="O89" t="str">
        <f>+(VLOOKUP(N89,[1]misa!O:O,1,0))</f>
        <v>2023-15626</v>
      </c>
      <c r="P89">
        <f>-Table2[[#This Row],[Column1]]</f>
        <v>-15626</v>
      </c>
    </row>
    <row r="90" spans="1:16" hidden="1" x14ac:dyDescent="0.3">
      <c r="A90" s="41" t="s">
        <v>635</v>
      </c>
      <c r="B90" s="42">
        <v>45001</v>
      </c>
      <c r="C90" s="42">
        <v>45072</v>
      </c>
      <c r="D90" s="41" t="s">
        <v>636</v>
      </c>
      <c r="E90" s="41" t="s">
        <v>387</v>
      </c>
      <c r="F90" s="41" t="s">
        <v>757</v>
      </c>
      <c r="G90" s="41" t="s">
        <v>748</v>
      </c>
      <c r="H90" s="43">
        <v>-1498658</v>
      </c>
      <c r="I90" s="43">
        <f t="shared" si="5"/>
        <v>2023</v>
      </c>
      <c r="J90">
        <f t="shared" si="6"/>
        <v>14165</v>
      </c>
      <c r="K90" t="str">
        <f t="shared" si="7"/>
        <v>2023-14165</v>
      </c>
      <c r="L90" t="str">
        <f>VLOOKUP(K90,[1]Sheet1!P:P,1,0)</f>
        <v>2023-14165</v>
      </c>
      <c r="M90">
        <f t="shared" si="8"/>
        <v>2023</v>
      </c>
      <c r="N90" t="str">
        <f t="shared" si="9"/>
        <v>2023-14165</v>
      </c>
      <c r="O90" t="str">
        <f>+(VLOOKUP(N90,[1]misa!O:O,1,0))</f>
        <v>2023-14165</v>
      </c>
      <c r="P90">
        <f>-Table2[[#This Row],[Column1]]</f>
        <v>-14165</v>
      </c>
    </row>
    <row r="91" spans="1:16" hidden="1" x14ac:dyDescent="0.3">
      <c r="A91" s="41" t="s">
        <v>635</v>
      </c>
      <c r="B91" s="42">
        <v>45000</v>
      </c>
      <c r="C91" s="42">
        <v>45072</v>
      </c>
      <c r="D91" s="41" t="s">
        <v>636</v>
      </c>
      <c r="E91" s="41" t="s">
        <v>199</v>
      </c>
      <c r="F91" s="41" t="s">
        <v>758</v>
      </c>
      <c r="G91" s="41" t="s">
        <v>748</v>
      </c>
      <c r="H91" s="43">
        <v>-938837</v>
      </c>
      <c r="I91" s="43">
        <f t="shared" si="5"/>
        <v>2023</v>
      </c>
      <c r="J91">
        <f t="shared" si="6"/>
        <v>13662</v>
      </c>
      <c r="K91" t="str">
        <f t="shared" si="7"/>
        <v>2023-13662</v>
      </c>
      <c r="L91" t="str">
        <f>VLOOKUP(K91,[1]Sheet1!P:P,1,0)</f>
        <v>2023-13662</v>
      </c>
      <c r="M91">
        <f t="shared" si="8"/>
        <v>2023</v>
      </c>
      <c r="N91" t="str">
        <f t="shared" si="9"/>
        <v>2023-13662</v>
      </c>
      <c r="O91" t="str">
        <f>+(VLOOKUP(N91,[1]misa!O:O,1,0))</f>
        <v>2023-13662</v>
      </c>
      <c r="P91">
        <f>-Table2[[#This Row],[Column1]]</f>
        <v>-13662</v>
      </c>
    </row>
    <row r="92" spans="1:16" hidden="1" x14ac:dyDescent="0.3">
      <c r="A92" s="41" t="s">
        <v>635</v>
      </c>
      <c r="B92" s="42">
        <v>44998</v>
      </c>
      <c r="C92" s="42">
        <v>45072</v>
      </c>
      <c r="D92" s="41" t="s">
        <v>636</v>
      </c>
      <c r="E92" s="41" t="s">
        <v>197</v>
      </c>
      <c r="F92" s="41" t="s">
        <v>759</v>
      </c>
      <c r="G92" s="41" t="s">
        <v>748</v>
      </c>
      <c r="H92" s="43">
        <v>-1665542</v>
      </c>
      <c r="I92" s="43">
        <f t="shared" si="5"/>
        <v>2023</v>
      </c>
      <c r="J92">
        <f t="shared" si="6"/>
        <v>13484</v>
      </c>
      <c r="K92" t="str">
        <f t="shared" si="7"/>
        <v>2023-13484</v>
      </c>
      <c r="L92" t="str">
        <f>VLOOKUP(K92,[1]Sheet1!P:P,1,0)</f>
        <v>2023-13484</v>
      </c>
      <c r="M92">
        <f t="shared" si="8"/>
        <v>2023</v>
      </c>
      <c r="N92" t="str">
        <f t="shared" si="9"/>
        <v>2023-13484</v>
      </c>
      <c r="O92" t="str">
        <f>+(VLOOKUP(N92,[1]misa!O:O,1,0))</f>
        <v>2023-13484</v>
      </c>
      <c r="P92">
        <f>-Table2[[#This Row],[Column1]]</f>
        <v>-13484</v>
      </c>
    </row>
    <row r="93" spans="1:16" hidden="1" x14ac:dyDescent="0.3">
      <c r="A93" s="41" t="s">
        <v>635</v>
      </c>
      <c r="B93" s="42">
        <v>44994</v>
      </c>
      <c r="C93" s="42">
        <v>45072</v>
      </c>
      <c r="D93" s="41" t="s">
        <v>636</v>
      </c>
      <c r="E93" s="41" t="s">
        <v>195</v>
      </c>
      <c r="F93" s="41" t="s">
        <v>760</v>
      </c>
      <c r="G93" s="41" t="s">
        <v>748</v>
      </c>
      <c r="H93" s="43">
        <v>-985917</v>
      </c>
      <c r="I93" s="43">
        <f t="shared" si="5"/>
        <v>2023</v>
      </c>
      <c r="J93">
        <f t="shared" si="6"/>
        <v>13169</v>
      </c>
      <c r="K93" t="str">
        <f t="shared" si="7"/>
        <v>2023-13169</v>
      </c>
      <c r="L93" t="str">
        <f>VLOOKUP(K93,[1]Sheet1!P:P,1,0)</f>
        <v>2023-13169</v>
      </c>
      <c r="M93">
        <f t="shared" si="8"/>
        <v>2023</v>
      </c>
      <c r="N93" t="str">
        <f t="shared" si="9"/>
        <v>2023-13169</v>
      </c>
      <c r="O93" t="str">
        <f>+(VLOOKUP(N93,[1]misa!O:O,1,0))</f>
        <v>2023-13169</v>
      </c>
      <c r="P93">
        <f>-Table2[[#This Row],[Column1]]</f>
        <v>-13169</v>
      </c>
    </row>
    <row r="94" spans="1:16" hidden="1" x14ac:dyDescent="0.3">
      <c r="A94" s="41" t="s">
        <v>635</v>
      </c>
      <c r="B94" s="42">
        <v>44994</v>
      </c>
      <c r="C94" s="42">
        <v>45072</v>
      </c>
      <c r="D94" s="41" t="s">
        <v>636</v>
      </c>
      <c r="E94" s="41" t="s">
        <v>196</v>
      </c>
      <c r="F94" s="41" t="s">
        <v>761</v>
      </c>
      <c r="G94" s="41" t="s">
        <v>748</v>
      </c>
      <c r="H94" s="43">
        <v>-1561284</v>
      </c>
      <c r="I94" s="43">
        <f t="shared" si="5"/>
        <v>2023</v>
      </c>
      <c r="J94">
        <f t="shared" si="6"/>
        <v>13172</v>
      </c>
      <c r="K94" t="str">
        <f t="shared" si="7"/>
        <v>2023-13172</v>
      </c>
      <c r="L94" t="str">
        <f>VLOOKUP(K94,[1]Sheet1!P:P,1,0)</f>
        <v>2023-13172</v>
      </c>
      <c r="M94">
        <f t="shared" si="8"/>
        <v>2023</v>
      </c>
      <c r="N94" t="str">
        <f t="shared" si="9"/>
        <v>2023-13172</v>
      </c>
      <c r="O94" t="str">
        <f>+(VLOOKUP(N94,[1]misa!O:O,1,0))</f>
        <v>2023-13172</v>
      </c>
      <c r="P94">
        <f>-Table2[[#This Row],[Column1]]</f>
        <v>-13172</v>
      </c>
    </row>
    <row r="95" spans="1:16" hidden="1" x14ac:dyDescent="0.3">
      <c r="A95" s="41" t="s">
        <v>635</v>
      </c>
      <c r="B95" s="42">
        <v>44994</v>
      </c>
      <c r="C95" s="42">
        <v>45072</v>
      </c>
      <c r="D95" s="41" t="s">
        <v>636</v>
      </c>
      <c r="E95" s="41" t="s">
        <v>193</v>
      </c>
      <c r="F95" s="41" t="s">
        <v>762</v>
      </c>
      <c r="G95" s="41" t="s">
        <v>748</v>
      </c>
      <c r="H95" s="43">
        <v>-908085</v>
      </c>
      <c r="I95" s="43">
        <f t="shared" si="5"/>
        <v>2023</v>
      </c>
      <c r="J95">
        <f t="shared" si="6"/>
        <v>12697</v>
      </c>
      <c r="K95" t="str">
        <f t="shared" si="7"/>
        <v>2023-12697</v>
      </c>
      <c r="L95" t="str">
        <f>VLOOKUP(K95,[1]Sheet1!P:P,1,0)</f>
        <v>2023-12697</v>
      </c>
      <c r="M95">
        <f t="shared" si="8"/>
        <v>2023</v>
      </c>
      <c r="N95" t="str">
        <f t="shared" si="9"/>
        <v>2023-12697</v>
      </c>
      <c r="O95" t="str">
        <f>+(VLOOKUP(N95,[1]misa!O:O,1,0))</f>
        <v>2023-12697</v>
      </c>
      <c r="P95">
        <f>-Table2[[#This Row],[Column1]]</f>
        <v>-12697</v>
      </c>
    </row>
    <row r="96" spans="1:16" hidden="1" x14ac:dyDescent="0.3">
      <c r="A96" s="41" t="s">
        <v>635</v>
      </c>
      <c r="B96" s="42">
        <v>44992</v>
      </c>
      <c r="C96" s="42">
        <v>45072</v>
      </c>
      <c r="D96" s="41" t="s">
        <v>636</v>
      </c>
      <c r="E96" s="41" t="s">
        <v>191</v>
      </c>
      <c r="F96" s="41" t="s">
        <v>763</v>
      </c>
      <c r="G96" s="41" t="s">
        <v>748</v>
      </c>
      <c r="H96" s="43">
        <v>-1430292</v>
      </c>
      <c r="I96" s="43">
        <f t="shared" si="5"/>
        <v>2023</v>
      </c>
      <c r="J96">
        <f t="shared" si="6"/>
        <v>11509</v>
      </c>
      <c r="K96" t="str">
        <f t="shared" si="7"/>
        <v>2023-11509</v>
      </c>
      <c r="L96" t="str">
        <f>VLOOKUP(K96,[1]Sheet1!P:P,1,0)</f>
        <v>2023-11509</v>
      </c>
      <c r="M96">
        <f t="shared" si="8"/>
        <v>2023</v>
      </c>
      <c r="N96" t="str">
        <f t="shared" si="9"/>
        <v>2023-11509</v>
      </c>
      <c r="O96" t="str">
        <f>+(VLOOKUP(N96,[1]misa!O:O,1,0))</f>
        <v>2023-11509</v>
      </c>
      <c r="P96">
        <f>-Table2[[#This Row],[Column1]]</f>
        <v>-11509</v>
      </c>
    </row>
    <row r="97" spans="1:16" hidden="1" x14ac:dyDescent="0.3">
      <c r="A97" s="41" t="s">
        <v>635</v>
      </c>
      <c r="B97" s="42">
        <v>44991</v>
      </c>
      <c r="C97" s="42">
        <v>45072</v>
      </c>
      <c r="D97" s="41" t="s">
        <v>636</v>
      </c>
      <c r="E97" s="41" t="s">
        <v>190</v>
      </c>
      <c r="F97" s="41" t="s">
        <v>764</v>
      </c>
      <c r="G97" s="41" t="s">
        <v>748</v>
      </c>
      <c r="H97" s="43">
        <v>-1210397</v>
      </c>
      <c r="I97" s="43">
        <f t="shared" si="5"/>
        <v>2023</v>
      </c>
      <c r="J97">
        <f t="shared" si="6"/>
        <v>11362</v>
      </c>
      <c r="K97" t="str">
        <f t="shared" si="7"/>
        <v>2023-11362</v>
      </c>
      <c r="L97" t="str">
        <f>VLOOKUP(K97,[1]Sheet1!P:P,1,0)</f>
        <v>2023-11362</v>
      </c>
      <c r="M97">
        <f t="shared" si="8"/>
        <v>2023</v>
      </c>
      <c r="N97" t="str">
        <f t="shared" si="9"/>
        <v>2023-11362</v>
      </c>
      <c r="O97" t="str">
        <f>+(VLOOKUP(N97,[1]misa!O:O,1,0))</f>
        <v>2023-11362</v>
      </c>
      <c r="P97">
        <f>-Table2[[#This Row],[Column1]]</f>
        <v>-11362</v>
      </c>
    </row>
    <row r="98" spans="1:16" hidden="1" x14ac:dyDescent="0.3">
      <c r="A98" s="41" t="s">
        <v>635</v>
      </c>
      <c r="B98" s="42">
        <v>44991</v>
      </c>
      <c r="C98" s="42">
        <v>45072</v>
      </c>
      <c r="D98" s="41" t="s">
        <v>636</v>
      </c>
      <c r="E98" s="41" t="s">
        <v>189</v>
      </c>
      <c r="F98" s="41" t="s">
        <v>765</v>
      </c>
      <c r="G98" s="41" t="s">
        <v>748</v>
      </c>
      <c r="H98" s="43">
        <v>-512523</v>
      </c>
      <c r="I98" s="43">
        <f t="shared" si="5"/>
        <v>2023</v>
      </c>
      <c r="J98">
        <f t="shared" si="6"/>
        <v>11360</v>
      </c>
      <c r="K98" t="str">
        <f t="shared" si="7"/>
        <v>2023-11360</v>
      </c>
      <c r="L98" t="str">
        <f>VLOOKUP(K98,[1]Sheet1!P:P,1,0)</f>
        <v>2023-11360</v>
      </c>
      <c r="M98">
        <f t="shared" si="8"/>
        <v>2023</v>
      </c>
      <c r="N98" t="str">
        <f t="shared" si="9"/>
        <v>2023-11360</v>
      </c>
      <c r="O98" t="str">
        <f>+(VLOOKUP(N98,[1]misa!O:O,1,0))</f>
        <v>2023-11360</v>
      </c>
      <c r="P98">
        <f>-Table2[[#This Row],[Column1]]</f>
        <v>-11360</v>
      </c>
    </row>
    <row r="99" spans="1:16" hidden="1" x14ac:dyDescent="0.3">
      <c r="A99" s="41" t="s">
        <v>635</v>
      </c>
      <c r="B99" s="42">
        <v>44991</v>
      </c>
      <c r="C99" s="42">
        <v>45072</v>
      </c>
      <c r="D99" s="41" t="s">
        <v>636</v>
      </c>
      <c r="E99" s="41" t="s">
        <v>186</v>
      </c>
      <c r="F99" s="41" t="s">
        <v>766</v>
      </c>
      <c r="G99" s="41" t="s">
        <v>748</v>
      </c>
      <c r="H99" s="43">
        <v>-1206204</v>
      </c>
      <c r="I99" s="43">
        <f t="shared" si="5"/>
        <v>2023</v>
      </c>
      <c r="J99">
        <f t="shared" si="6"/>
        <v>11356</v>
      </c>
      <c r="K99" t="str">
        <f t="shared" si="7"/>
        <v>2023-11356</v>
      </c>
      <c r="L99" t="str">
        <f>VLOOKUP(K99,[1]Sheet1!P:P,1,0)</f>
        <v>2023-11356</v>
      </c>
      <c r="M99">
        <f t="shared" si="8"/>
        <v>2023</v>
      </c>
      <c r="N99" t="str">
        <f t="shared" si="9"/>
        <v>2023-11356</v>
      </c>
      <c r="O99" t="str">
        <f>+(VLOOKUP(N99,[1]misa!O:O,1,0))</f>
        <v>2023-11356</v>
      </c>
      <c r="P99">
        <f>-Table2[[#This Row],[Column1]]</f>
        <v>-11356</v>
      </c>
    </row>
    <row r="100" spans="1:16" hidden="1" x14ac:dyDescent="0.3">
      <c r="A100" s="41" t="s">
        <v>635</v>
      </c>
      <c r="B100" s="42">
        <v>44989</v>
      </c>
      <c r="C100" s="42">
        <v>45072</v>
      </c>
      <c r="D100" s="41" t="s">
        <v>636</v>
      </c>
      <c r="E100" s="41" t="s">
        <v>184</v>
      </c>
      <c r="F100" s="41" t="s">
        <v>767</v>
      </c>
      <c r="G100" s="41" t="s">
        <v>748</v>
      </c>
      <c r="H100" s="43">
        <v>-1234318</v>
      </c>
      <c r="I100" s="43">
        <f t="shared" si="5"/>
        <v>2023</v>
      </c>
      <c r="J100">
        <f t="shared" si="6"/>
        <v>11309</v>
      </c>
      <c r="K100" t="str">
        <f t="shared" si="7"/>
        <v>2023-11309</v>
      </c>
      <c r="L100" t="str">
        <f>VLOOKUP(K100,[1]Sheet1!P:P,1,0)</f>
        <v>2023-11309</v>
      </c>
      <c r="M100">
        <f t="shared" si="8"/>
        <v>2023</v>
      </c>
      <c r="N100" t="str">
        <f t="shared" si="9"/>
        <v>2023-11309</v>
      </c>
      <c r="O100" t="str">
        <f>+(VLOOKUP(N100,[1]misa!O:O,1,0))</f>
        <v>2023-11309</v>
      </c>
      <c r="P100">
        <f>-Table2[[#This Row],[Column1]]</f>
        <v>-11309</v>
      </c>
    </row>
    <row r="101" spans="1:16" hidden="1" x14ac:dyDescent="0.3">
      <c r="A101" s="41" t="s">
        <v>635</v>
      </c>
      <c r="B101" s="42">
        <v>44988</v>
      </c>
      <c r="C101" s="42">
        <v>45072</v>
      </c>
      <c r="D101" s="41" t="s">
        <v>636</v>
      </c>
      <c r="E101" s="41" t="s">
        <v>388</v>
      </c>
      <c r="F101" s="41" t="s">
        <v>768</v>
      </c>
      <c r="G101" s="41" t="s">
        <v>748</v>
      </c>
      <c r="H101" s="43">
        <v>-1705486</v>
      </c>
      <c r="I101" s="43">
        <f t="shared" si="5"/>
        <v>2023</v>
      </c>
      <c r="J101">
        <f t="shared" si="6"/>
        <v>11358</v>
      </c>
      <c r="K101" t="str">
        <f t="shared" si="7"/>
        <v>2023-11358</v>
      </c>
      <c r="L101" t="str">
        <f>VLOOKUP(K101,[1]Sheet1!P:P,1,0)</f>
        <v>2023-11358</v>
      </c>
      <c r="M101">
        <f t="shared" si="8"/>
        <v>2023</v>
      </c>
      <c r="N101" t="str">
        <f t="shared" si="9"/>
        <v>2023-11358</v>
      </c>
      <c r="O101" t="str">
        <f>+(VLOOKUP(N101,[1]misa!O:O,1,0))</f>
        <v>2023-11358</v>
      </c>
      <c r="P101">
        <f>-Table2[[#This Row],[Column1]]</f>
        <v>-11358</v>
      </c>
    </row>
    <row r="102" spans="1:16" hidden="1" x14ac:dyDescent="0.3">
      <c r="A102" s="41" t="s">
        <v>635</v>
      </c>
      <c r="B102" s="42">
        <v>44986</v>
      </c>
      <c r="C102" s="42">
        <v>45072</v>
      </c>
      <c r="D102" s="41" t="s">
        <v>636</v>
      </c>
      <c r="E102" s="41" t="s">
        <v>181</v>
      </c>
      <c r="F102" s="41" t="s">
        <v>769</v>
      </c>
      <c r="G102" s="41" t="s">
        <v>748</v>
      </c>
      <c r="H102" s="43">
        <v>-798138</v>
      </c>
      <c r="I102" s="43">
        <f t="shared" si="5"/>
        <v>2023</v>
      </c>
      <c r="J102">
        <f t="shared" si="6"/>
        <v>9102</v>
      </c>
      <c r="K102" t="str">
        <f t="shared" si="7"/>
        <v>2023-9102</v>
      </c>
      <c r="L102" t="str">
        <f>VLOOKUP(K102,[1]Sheet1!P:P,1,0)</f>
        <v>2023-9102</v>
      </c>
      <c r="M102">
        <f t="shared" si="8"/>
        <v>2023</v>
      </c>
      <c r="N102" t="str">
        <f t="shared" si="9"/>
        <v>2023-9102</v>
      </c>
      <c r="O102" t="str">
        <f>+(VLOOKUP(N102,[1]misa!O:O,1,0))</f>
        <v>2023-9102</v>
      </c>
      <c r="P102">
        <f>-Table2[[#This Row],[Column1]]</f>
        <v>-9102</v>
      </c>
    </row>
    <row r="103" spans="1:16" hidden="1" x14ac:dyDescent="0.3">
      <c r="A103" s="41" t="s">
        <v>635</v>
      </c>
      <c r="B103" s="42">
        <v>44986</v>
      </c>
      <c r="C103" s="42">
        <v>45072</v>
      </c>
      <c r="D103" s="41" t="s">
        <v>636</v>
      </c>
      <c r="E103" s="41" t="s">
        <v>183</v>
      </c>
      <c r="F103" s="41" t="s">
        <v>770</v>
      </c>
      <c r="G103" s="41" t="s">
        <v>748</v>
      </c>
      <c r="H103" s="43">
        <v>-2698938</v>
      </c>
      <c r="I103" s="43">
        <f t="shared" si="5"/>
        <v>2023</v>
      </c>
      <c r="J103">
        <f t="shared" si="6"/>
        <v>9167</v>
      </c>
      <c r="K103" t="str">
        <f t="shared" si="7"/>
        <v>2023-9167</v>
      </c>
      <c r="L103" t="str">
        <f>VLOOKUP(K103,[1]Sheet1!P:P,1,0)</f>
        <v>2023-9167</v>
      </c>
      <c r="M103">
        <f t="shared" si="8"/>
        <v>2023</v>
      </c>
      <c r="N103" t="str">
        <f t="shared" si="9"/>
        <v>2023-9167</v>
      </c>
      <c r="O103" t="str">
        <f>+(VLOOKUP(N103,[1]misa!O:O,1,0))</f>
        <v>2023-9167</v>
      </c>
      <c r="P103">
        <f>-Table2[[#This Row],[Column1]]</f>
        <v>-9167</v>
      </c>
    </row>
    <row r="104" spans="1:16" hidden="1" x14ac:dyDescent="0.3">
      <c r="A104" s="41" t="s">
        <v>635</v>
      </c>
      <c r="B104" s="42">
        <v>44985</v>
      </c>
      <c r="C104" s="42">
        <v>45072</v>
      </c>
      <c r="D104" s="41" t="s">
        <v>636</v>
      </c>
      <c r="E104" s="41" t="s">
        <v>389</v>
      </c>
      <c r="F104" s="41" t="s">
        <v>771</v>
      </c>
      <c r="G104" s="41" t="s">
        <v>748</v>
      </c>
      <c r="H104" s="43">
        <v>1009191</v>
      </c>
      <c r="I104" s="43">
        <f t="shared" si="5"/>
        <v>2023</v>
      </c>
      <c r="J104" s="35">
        <f t="shared" ref="J104:J105" si="10">+H104</f>
        <v>1009191</v>
      </c>
      <c r="K104" t="str">
        <f t="shared" si="7"/>
        <v>2023-1009191</v>
      </c>
      <c r="L104" t="e">
        <f>VLOOKUP(K104,[1]Sheet1!P:P,1,0)</f>
        <v>#N/A</v>
      </c>
      <c r="M104" s="40">
        <f t="shared" si="8"/>
        <v>2023</v>
      </c>
      <c r="N104" s="40" t="str">
        <f t="shared" si="9"/>
        <v>2023-1009191</v>
      </c>
      <c r="O104" s="40" t="str">
        <f>+(VLOOKUP(N104,[1]misa!O:O,1,0))</f>
        <v>2023-1009191</v>
      </c>
      <c r="P104">
        <f>-Table2[[#This Row],[Column1]]</f>
        <v>-1009191</v>
      </c>
    </row>
    <row r="105" spans="1:16" hidden="1" x14ac:dyDescent="0.3">
      <c r="A105" s="41" t="s">
        <v>635</v>
      </c>
      <c r="B105" s="42">
        <v>44984</v>
      </c>
      <c r="C105" s="42">
        <v>45072</v>
      </c>
      <c r="D105" s="41" t="s">
        <v>636</v>
      </c>
      <c r="E105" s="41" t="s">
        <v>390</v>
      </c>
      <c r="F105" s="41" t="s">
        <v>772</v>
      </c>
      <c r="G105" s="41" t="s">
        <v>748</v>
      </c>
      <c r="H105" s="43">
        <v>1754463</v>
      </c>
      <c r="I105" s="43">
        <f t="shared" si="5"/>
        <v>2023</v>
      </c>
      <c r="J105" s="35">
        <f t="shared" si="10"/>
        <v>1754463</v>
      </c>
      <c r="K105" t="str">
        <f t="shared" si="7"/>
        <v>2023-1754463</v>
      </c>
      <c r="L105" t="e">
        <f>VLOOKUP(K105,[1]Sheet1!P:P,1,0)</f>
        <v>#N/A</v>
      </c>
      <c r="M105" s="40">
        <f t="shared" si="8"/>
        <v>2023</v>
      </c>
      <c r="N105" s="40" t="str">
        <f t="shared" si="9"/>
        <v>2023-1754463</v>
      </c>
      <c r="O105" s="40" t="str">
        <f>+(VLOOKUP(N105,[1]misa!O:O,1,0))</f>
        <v>2023-1754463</v>
      </c>
      <c r="P105">
        <f>-Table2[[#This Row],[Column1]]</f>
        <v>-1754463</v>
      </c>
    </row>
    <row r="106" spans="1:16" hidden="1" x14ac:dyDescent="0.3">
      <c r="A106" s="41" t="s">
        <v>635</v>
      </c>
      <c r="B106" s="42">
        <v>44979</v>
      </c>
      <c r="C106" s="42">
        <v>45072</v>
      </c>
      <c r="D106" s="41" t="s">
        <v>636</v>
      </c>
      <c r="E106" s="41" t="s">
        <v>179</v>
      </c>
      <c r="F106" s="41" t="s">
        <v>773</v>
      </c>
      <c r="G106" s="41" t="s">
        <v>748</v>
      </c>
      <c r="H106" s="43">
        <v>-859980</v>
      </c>
      <c r="I106" s="43">
        <f t="shared" si="5"/>
        <v>2023</v>
      </c>
      <c r="J106">
        <f t="shared" si="6"/>
        <v>6856</v>
      </c>
      <c r="K106" t="str">
        <f t="shared" si="7"/>
        <v>2023-6856</v>
      </c>
      <c r="L106" t="str">
        <f>VLOOKUP(K106,[1]Sheet1!P:P,1,0)</f>
        <v>2023-6856</v>
      </c>
      <c r="M106">
        <f t="shared" si="8"/>
        <v>2023</v>
      </c>
      <c r="N106" t="str">
        <f t="shared" si="9"/>
        <v>2023-6856</v>
      </c>
      <c r="O106" t="str">
        <f>+(VLOOKUP(N106,[1]misa!O:O,1,0))</f>
        <v>2023-6856</v>
      </c>
      <c r="P106">
        <f>-Table2[[#This Row],[Column1]]</f>
        <v>-6856</v>
      </c>
    </row>
    <row r="107" spans="1:16" hidden="1" x14ac:dyDescent="0.3">
      <c r="A107" s="41" t="s">
        <v>635</v>
      </c>
      <c r="B107" s="42">
        <v>44978</v>
      </c>
      <c r="C107" s="42">
        <v>45072</v>
      </c>
      <c r="D107" s="41" t="s">
        <v>636</v>
      </c>
      <c r="E107" s="41" t="s">
        <v>178</v>
      </c>
      <c r="F107" s="41" t="s">
        <v>774</v>
      </c>
      <c r="G107" s="41" t="s">
        <v>748</v>
      </c>
      <c r="H107" s="43">
        <v>-2940445</v>
      </c>
      <c r="I107" s="43">
        <f t="shared" si="5"/>
        <v>2023</v>
      </c>
      <c r="J107">
        <f t="shared" si="6"/>
        <v>6788</v>
      </c>
      <c r="K107" t="str">
        <f t="shared" si="7"/>
        <v>2023-6788</v>
      </c>
      <c r="L107" t="str">
        <f>VLOOKUP(K107,[1]Sheet1!P:P,1,0)</f>
        <v>2023-6788</v>
      </c>
      <c r="M107">
        <f t="shared" si="8"/>
        <v>2023</v>
      </c>
      <c r="N107" t="str">
        <f t="shared" si="9"/>
        <v>2023-6788</v>
      </c>
      <c r="O107" t="str">
        <f>+(VLOOKUP(N107,[1]misa!O:O,1,0))</f>
        <v>2023-6788</v>
      </c>
      <c r="P107">
        <f>-Table2[[#This Row],[Column1]]</f>
        <v>-6788</v>
      </c>
    </row>
    <row r="108" spans="1:16" hidden="1" x14ac:dyDescent="0.3">
      <c r="A108" s="41" t="s">
        <v>635</v>
      </c>
      <c r="B108" s="42">
        <v>44978</v>
      </c>
      <c r="C108" s="42">
        <v>45072</v>
      </c>
      <c r="D108" s="41" t="s">
        <v>636</v>
      </c>
      <c r="E108" s="41" t="s">
        <v>391</v>
      </c>
      <c r="F108" s="41" t="s">
        <v>775</v>
      </c>
      <c r="G108" s="41" t="s">
        <v>748</v>
      </c>
      <c r="H108" s="43">
        <v>-1058130</v>
      </c>
      <c r="I108" s="43">
        <f t="shared" si="5"/>
        <v>2023</v>
      </c>
      <c r="J108">
        <f t="shared" si="6"/>
        <v>6769</v>
      </c>
      <c r="K108" t="str">
        <f t="shared" si="7"/>
        <v>2023-6769</v>
      </c>
      <c r="L108" t="str">
        <f>VLOOKUP(K108,[1]Sheet1!P:P,1,0)</f>
        <v>2023-6769</v>
      </c>
      <c r="M108">
        <f t="shared" si="8"/>
        <v>2023</v>
      </c>
      <c r="N108" t="str">
        <f t="shared" si="9"/>
        <v>2023-6769</v>
      </c>
      <c r="O108" t="str">
        <f>+(VLOOKUP(N108,[1]misa!O:O,1,0))</f>
        <v>2023-6769</v>
      </c>
      <c r="P108">
        <f>-Table2[[#This Row],[Column1]]</f>
        <v>-6769</v>
      </c>
    </row>
    <row r="109" spans="1:16" hidden="1" x14ac:dyDescent="0.3">
      <c r="A109" s="41" t="s">
        <v>635</v>
      </c>
      <c r="B109" s="42">
        <v>44978</v>
      </c>
      <c r="C109" s="42">
        <v>45072</v>
      </c>
      <c r="D109" s="41" t="s">
        <v>636</v>
      </c>
      <c r="E109" s="41" t="s">
        <v>392</v>
      </c>
      <c r="F109" s="41" t="s">
        <v>776</v>
      </c>
      <c r="G109" s="41" t="s">
        <v>748</v>
      </c>
      <c r="H109" s="43">
        <v>-2006897</v>
      </c>
      <c r="I109" s="43">
        <f t="shared" si="5"/>
        <v>2023</v>
      </c>
      <c r="J109">
        <f t="shared" si="6"/>
        <v>6768</v>
      </c>
      <c r="K109" t="str">
        <f t="shared" si="7"/>
        <v>2023-6768</v>
      </c>
      <c r="L109" t="str">
        <f>VLOOKUP(K109,[1]Sheet1!P:P,1,0)</f>
        <v>2023-6768</v>
      </c>
      <c r="M109">
        <f t="shared" si="8"/>
        <v>2023</v>
      </c>
      <c r="N109" t="str">
        <f t="shared" si="9"/>
        <v>2023-6768</v>
      </c>
      <c r="O109" t="str">
        <f>+(VLOOKUP(N109,[1]misa!O:O,1,0))</f>
        <v>2023-6768</v>
      </c>
      <c r="P109">
        <f>-Table2[[#This Row],[Column1]]</f>
        <v>-6768</v>
      </c>
    </row>
    <row r="110" spans="1:16" hidden="1" x14ac:dyDescent="0.3">
      <c r="A110" s="41" t="s">
        <v>635</v>
      </c>
      <c r="B110" s="42">
        <v>44973</v>
      </c>
      <c r="C110" s="42">
        <v>45072</v>
      </c>
      <c r="D110" s="41" t="s">
        <v>636</v>
      </c>
      <c r="E110" s="41" t="s">
        <v>171</v>
      </c>
      <c r="F110" s="41" t="s">
        <v>777</v>
      </c>
      <c r="G110" s="41" t="s">
        <v>748</v>
      </c>
      <c r="H110" s="43">
        <v>-1458798</v>
      </c>
      <c r="I110" s="43">
        <f t="shared" si="5"/>
        <v>2023</v>
      </c>
      <c r="J110">
        <f t="shared" si="6"/>
        <v>5125</v>
      </c>
      <c r="K110" t="str">
        <f t="shared" si="7"/>
        <v>2023-5125</v>
      </c>
      <c r="L110" t="str">
        <f>VLOOKUP(K110,[1]Sheet1!P:P,1,0)</f>
        <v>2023-5125</v>
      </c>
      <c r="M110">
        <f t="shared" si="8"/>
        <v>2023</v>
      </c>
      <c r="N110" t="str">
        <f t="shared" si="9"/>
        <v>2023-5125</v>
      </c>
      <c r="O110" t="str">
        <f>+(VLOOKUP(N110,[1]misa!O:O,1,0))</f>
        <v>2023-5125</v>
      </c>
      <c r="P110">
        <f>-Table2[[#This Row],[Column1]]</f>
        <v>-5125</v>
      </c>
    </row>
    <row r="111" spans="1:16" hidden="1" x14ac:dyDescent="0.3">
      <c r="A111" s="41" t="s">
        <v>635</v>
      </c>
      <c r="B111" s="42">
        <v>44972</v>
      </c>
      <c r="C111" s="42">
        <v>45072</v>
      </c>
      <c r="D111" s="41" t="s">
        <v>636</v>
      </c>
      <c r="E111" s="41" t="s">
        <v>393</v>
      </c>
      <c r="F111" s="41" t="s">
        <v>778</v>
      </c>
      <c r="G111" s="41" t="s">
        <v>748</v>
      </c>
      <c r="H111" s="43">
        <v>259226</v>
      </c>
      <c r="I111" s="43">
        <f t="shared" si="5"/>
        <v>2023</v>
      </c>
      <c r="J111" s="35">
        <f>+H111</f>
        <v>259226</v>
      </c>
      <c r="K111" t="str">
        <f t="shared" si="7"/>
        <v>2023-259226</v>
      </c>
      <c r="L111" t="e">
        <f>VLOOKUP(K111,[1]Sheet1!P:P,1,0)</f>
        <v>#N/A</v>
      </c>
      <c r="M111" s="40">
        <f t="shared" si="8"/>
        <v>2023</v>
      </c>
      <c r="N111" s="40" t="str">
        <f t="shared" si="9"/>
        <v>2023-259226</v>
      </c>
      <c r="O111" s="40" t="str">
        <f>+(VLOOKUP(N111,[1]misa!O:O,1,0))</f>
        <v>2023-259226</v>
      </c>
      <c r="P111">
        <f>-Table2[[#This Row],[Column1]]</f>
        <v>-259226</v>
      </c>
    </row>
    <row r="112" spans="1:16" hidden="1" x14ac:dyDescent="0.3">
      <c r="A112" s="41" t="s">
        <v>635</v>
      </c>
      <c r="B112" s="42">
        <v>44970</v>
      </c>
      <c r="C112" s="42">
        <v>45072</v>
      </c>
      <c r="D112" s="41" t="s">
        <v>636</v>
      </c>
      <c r="E112" s="41" t="s">
        <v>394</v>
      </c>
      <c r="F112" s="41" t="s">
        <v>779</v>
      </c>
      <c r="G112" s="41" t="s">
        <v>748</v>
      </c>
      <c r="H112" s="43">
        <v>-3179581</v>
      </c>
      <c r="I112" s="43">
        <f t="shared" si="5"/>
        <v>2023</v>
      </c>
      <c r="J112">
        <f t="shared" si="6"/>
        <v>3998</v>
      </c>
      <c r="K112" t="str">
        <f t="shared" si="7"/>
        <v>2023-3998</v>
      </c>
      <c r="L112" t="str">
        <f>VLOOKUP(K112,[1]Sheet1!P:P,1,0)</f>
        <v>2023-3998</v>
      </c>
      <c r="M112">
        <f t="shared" si="8"/>
        <v>2023</v>
      </c>
      <c r="N112" t="str">
        <f t="shared" si="9"/>
        <v>2023-3998</v>
      </c>
      <c r="O112" t="str">
        <f>+(VLOOKUP(N112,[1]misa!O:O,1,0))</f>
        <v>2023-3998</v>
      </c>
      <c r="P112">
        <f>-Table2[[#This Row],[Column1]]</f>
        <v>-3998</v>
      </c>
    </row>
    <row r="113" spans="1:16" hidden="1" x14ac:dyDescent="0.3">
      <c r="A113" s="41" t="s">
        <v>635</v>
      </c>
      <c r="B113" s="42">
        <v>44970</v>
      </c>
      <c r="C113" s="42">
        <v>45072</v>
      </c>
      <c r="D113" s="41" t="s">
        <v>636</v>
      </c>
      <c r="E113" s="41" t="s">
        <v>169</v>
      </c>
      <c r="F113" s="41" t="s">
        <v>780</v>
      </c>
      <c r="G113" s="41" t="s">
        <v>748</v>
      </c>
      <c r="H113" s="43">
        <v>-1371059</v>
      </c>
      <c r="I113" s="43">
        <f t="shared" si="5"/>
        <v>2023</v>
      </c>
      <c r="J113">
        <f t="shared" si="6"/>
        <v>4001</v>
      </c>
      <c r="K113" t="str">
        <f t="shared" si="7"/>
        <v>2023-4001</v>
      </c>
      <c r="L113" t="str">
        <f>VLOOKUP(K113,[1]Sheet1!P:P,1,0)</f>
        <v>2023-4001</v>
      </c>
      <c r="M113">
        <f t="shared" si="8"/>
        <v>2023</v>
      </c>
      <c r="N113" t="str">
        <f t="shared" si="9"/>
        <v>2023-4001</v>
      </c>
      <c r="O113" t="str">
        <f>+(VLOOKUP(N113,[1]misa!O:O,1,0))</f>
        <v>2023-4001</v>
      </c>
      <c r="P113">
        <f>-Table2[[#This Row],[Column1]]</f>
        <v>-4001</v>
      </c>
    </row>
    <row r="114" spans="1:16" hidden="1" x14ac:dyDescent="0.3">
      <c r="A114" s="41" t="s">
        <v>635</v>
      </c>
      <c r="B114" s="42">
        <v>44970</v>
      </c>
      <c r="C114" s="42">
        <v>45072</v>
      </c>
      <c r="D114" s="41" t="s">
        <v>636</v>
      </c>
      <c r="E114" s="41" t="s">
        <v>166</v>
      </c>
      <c r="F114" s="41" t="s">
        <v>781</v>
      </c>
      <c r="G114" s="41" t="s">
        <v>748</v>
      </c>
      <c r="H114" s="43">
        <v>-1023699</v>
      </c>
      <c r="I114" s="43">
        <f t="shared" si="5"/>
        <v>2023</v>
      </c>
      <c r="J114">
        <f t="shared" si="6"/>
        <v>3981</v>
      </c>
      <c r="K114" t="str">
        <f t="shared" si="7"/>
        <v>2023-3981</v>
      </c>
      <c r="L114" t="str">
        <f>VLOOKUP(K114,[1]Sheet1!P:P,1,0)</f>
        <v>2023-3981</v>
      </c>
      <c r="M114">
        <f t="shared" si="8"/>
        <v>2023</v>
      </c>
      <c r="N114" t="str">
        <f t="shared" si="9"/>
        <v>2023-3981</v>
      </c>
      <c r="O114" t="str">
        <f>+(VLOOKUP(N114,[1]misa!O:O,1,0))</f>
        <v>2023-3981</v>
      </c>
      <c r="P114">
        <f>-Table2[[#This Row],[Column1]]</f>
        <v>-3981</v>
      </c>
    </row>
    <row r="115" spans="1:16" hidden="1" x14ac:dyDescent="0.3">
      <c r="A115" s="41" t="s">
        <v>635</v>
      </c>
      <c r="B115" s="42">
        <v>44968</v>
      </c>
      <c r="C115" s="42">
        <v>45072</v>
      </c>
      <c r="D115" s="41" t="s">
        <v>636</v>
      </c>
      <c r="E115" s="41" t="s">
        <v>162</v>
      </c>
      <c r="F115" s="41" t="s">
        <v>782</v>
      </c>
      <c r="G115" s="41" t="s">
        <v>748</v>
      </c>
      <c r="H115" s="43">
        <v>-1554003</v>
      </c>
      <c r="I115" s="43">
        <f t="shared" si="5"/>
        <v>2023</v>
      </c>
      <c r="J115">
        <f t="shared" si="6"/>
        <v>3878</v>
      </c>
      <c r="K115" t="str">
        <f t="shared" si="7"/>
        <v>2023-3878</v>
      </c>
      <c r="L115" t="str">
        <f>VLOOKUP(K115,[1]Sheet1!P:P,1,0)</f>
        <v>2023-3878</v>
      </c>
      <c r="M115">
        <f t="shared" si="8"/>
        <v>2023</v>
      </c>
      <c r="N115" t="str">
        <f t="shared" si="9"/>
        <v>2023-3878</v>
      </c>
      <c r="O115" t="str">
        <f>+(VLOOKUP(N115,[1]misa!O:O,1,0))</f>
        <v>2023-3878</v>
      </c>
      <c r="P115">
        <f>-Table2[[#This Row],[Column1]]</f>
        <v>-3878</v>
      </c>
    </row>
    <row r="116" spans="1:16" hidden="1" x14ac:dyDescent="0.3">
      <c r="A116" s="41" t="s">
        <v>635</v>
      </c>
      <c r="B116" s="42">
        <v>44968</v>
      </c>
      <c r="C116" s="42">
        <v>45072</v>
      </c>
      <c r="D116" s="41" t="s">
        <v>636</v>
      </c>
      <c r="E116" s="41" t="s">
        <v>165</v>
      </c>
      <c r="F116" s="41" t="s">
        <v>783</v>
      </c>
      <c r="G116" s="41" t="s">
        <v>748</v>
      </c>
      <c r="H116" s="43">
        <v>-1099474</v>
      </c>
      <c r="I116" s="43">
        <f t="shared" si="5"/>
        <v>2023</v>
      </c>
      <c r="J116">
        <f t="shared" si="6"/>
        <v>3921</v>
      </c>
      <c r="K116" t="str">
        <f t="shared" si="7"/>
        <v>2023-3921</v>
      </c>
      <c r="L116" t="str">
        <f>VLOOKUP(K116,[1]Sheet1!P:P,1,0)</f>
        <v>2023-3921</v>
      </c>
      <c r="M116">
        <f t="shared" si="8"/>
        <v>2023</v>
      </c>
      <c r="N116" t="str">
        <f t="shared" si="9"/>
        <v>2023-3921</v>
      </c>
      <c r="O116" t="str">
        <f>+(VLOOKUP(N116,[1]misa!O:O,1,0))</f>
        <v>2023-3921</v>
      </c>
      <c r="P116">
        <f>-Table2[[#This Row],[Column1]]</f>
        <v>-3921</v>
      </c>
    </row>
    <row r="117" spans="1:16" hidden="1" x14ac:dyDescent="0.3">
      <c r="A117" s="41" t="s">
        <v>635</v>
      </c>
      <c r="B117" s="42">
        <v>44968</v>
      </c>
      <c r="C117" s="42">
        <v>45072</v>
      </c>
      <c r="D117" s="41" t="s">
        <v>636</v>
      </c>
      <c r="E117" s="41" t="s">
        <v>164</v>
      </c>
      <c r="F117" s="41" t="s">
        <v>784</v>
      </c>
      <c r="G117" s="41" t="s">
        <v>748</v>
      </c>
      <c r="H117" s="43">
        <v>-1250563</v>
      </c>
      <c r="I117" s="43">
        <f t="shared" si="5"/>
        <v>2023</v>
      </c>
      <c r="J117">
        <f t="shared" si="6"/>
        <v>3920</v>
      </c>
      <c r="K117" t="str">
        <f t="shared" si="7"/>
        <v>2023-3920</v>
      </c>
      <c r="L117" t="str">
        <f>VLOOKUP(K117,[1]Sheet1!P:P,1,0)</f>
        <v>2023-3920</v>
      </c>
      <c r="M117">
        <f t="shared" si="8"/>
        <v>2023</v>
      </c>
      <c r="N117" t="str">
        <f t="shared" si="9"/>
        <v>2023-3920</v>
      </c>
      <c r="O117" t="str">
        <f>+(VLOOKUP(N117,[1]misa!O:O,1,0))</f>
        <v>2023-3920</v>
      </c>
      <c r="P117">
        <f>-Table2[[#This Row],[Column1]]</f>
        <v>-3920</v>
      </c>
    </row>
    <row r="118" spans="1:16" hidden="1" x14ac:dyDescent="0.3">
      <c r="A118" s="41" t="s">
        <v>635</v>
      </c>
      <c r="B118" s="42">
        <v>44966</v>
      </c>
      <c r="C118" s="42">
        <v>45072</v>
      </c>
      <c r="D118" s="41" t="s">
        <v>636</v>
      </c>
      <c r="E118" s="41" t="s">
        <v>395</v>
      </c>
      <c r="F118" s="41" t="s">
        <v>785</v>
      </c>
      <c r="G118" s="41" t="s">
        <v>748</v>
      </c>
      <c r="H118" s="43">
        <v>-549737</v>
      </c>
      <c r="I118" s="43">
        <f t="shared" si="5"/>
        <v>2023</v>
      </c>
      <c r="J118">
        <f t="shared" si="6"/>
        <v>3565</v>
      </c>
      <c r="K118" t="str">
        <f t="shared" si="7"/>
        <v>2023-3565</v>
      </c>
      <c r="L118" t="str">
        <f>VLOOKUP(K118,[1]Sheet1!P:P,1,0)</f>
        <v>2023-3565</v>
      </c>
      <c r="M118">
        <f t="shared" si="8"/>
        <v>2023</v>
      </c>
      <c r="N118" t="str">
        <f t="shared" si="9"/>
        <v>2023-3565</v>
      </c>
      <c r="O118" t="str">
        <f>+(VLOOKUP(N118,[1]misa!O:O,1,0))</f>
        <v>2023-3565</v>
      </c>
      <c r="P118">
        <f>-Table2[[#This Row],[Column1]]</f>
        <v>-3565</v>
      </c>
    </row>
    <row r="119" spans="1:16" hidden="1" x14ac:dyDescent="0.3">
      <c r="A119" s="41" t="s">
        <v>635</v>
      </c>
      <c r="B119" s="42">
        <v>44966</v>
      </c>
      <c r="C119" s="42">
        <v>45072</v>
      </c>
      <c r="D119" s="41" t="s">
        <v>636</v>
      </c>
      <c r="E119" s="41" t="s">
        <v>157</v>
      </c>
      <c r="F119" s="41" t="s">
        <v>786</v>
      </c>
      <c r="G119" s="41" t="s">
        <v>748</v>
      </c>
      <c r="H119" s="43">
        <v>-659946</v>
      </c>
      <c r="I119" s="43">
        <f t="shared" si="5"/>
        <v>2023</v>
      </c>
      <c r="J119">
        <f t="shared" si="6"/>
        <v>3562</v>
      </c>
      <c r="K119" t="str">
        <f t="shared" si="7"/>
        <v>2023-3562</v>
      </c>
      <c r="L119" t="str">
        <f>VLOOKUP(K119,[1]Sheet1!P:P,1,0)</f>
        <v>2023-3562</v>
      </c>
      <c r="M119">
        <f t="shared" si="8"/>
        <v>2023</v>
      </c>
      <c r="N119" t="str">
        <f t="shared" si="9"/>
        <v>2023-3562</v>
      </c>
      <c r="O119" t="str">
        <f>+(VLOOKUP(N119,[1]misa!O:O,1,0))</f>
        <v>2023-3562</v>
      </c>
      <c r="P119">
        <f>-Table2[[#This Row],[Column1]]</f>
        <v>-3562</v>
      </c>
    </row>
    <row r="120" spans="1:16" hidden="1" x14ac:dyDescent="0.3">
      <c r="A120" s="41" t="s">
        <v>635</v>
      </c>
      <c r="B120" s="42">
        <v>44966</v>
      </c>
      <c r="C120" s="42">
        <v>45072</v>
      </c>
      <c r="D120" s="41" t="s">
        <v>636</v>
      </c>
      <c r="E120" s="41" t="s">
        <v>161</v>
      </c>
      <c r="F120" s="41" t="s">
        <v>787</v>
      </c>
      <c r="G120" s="41" t="s">
        <v>748</v>
      </c>
      <c r="H120" s="43">
        <v>-1278207</v>
      </c>
      <c r="I120" s="43">
        <f t="shared" si="5"/>
        <v>2023</v>
      </c>
      <c r="J120">
        <f t="shared" si="6"/>
        <v>3570</v>
      </c>
      <c r="K120" t="str">
        <f t="shared" si="7"/>
        <v>2023-3570</v>
      </c>
      <c r="L120" t="str">
        <f>VLOOKUP(K120,[1]Sheet1!P:P,1,0)</f>
        <v>2023-3570</v>
      </c>
      <c r="M120">
        <f t="shared" si="8"/>
        <v>2023</v>
      </c>
      <c r="N120" t="str">
        <f t="shared" si="9"/>
        <v>2023-3570</v>
      </c>
      <c r="O120" t="str">
        <f>+(VLOOKUP(N120,[1]misa!O:O,1,0))</f>
        <v>2023-3570</v>
      </c>
      <c r="P120">
        <f>-Table2[[#This Row],[Column1]]</f>
        <v>-3570</v>
      </c>
    </row>
    <row r="121" spans="1:16" hidden="1" x14ac:dyDescent="0.3">
      <c r="A121" s="41" t="s">
        <v>635</v>
      </c>
      <c r="B121" s="42">
        <v>44966</v>
      </c>
      <c r="C121" s="42">
        <v>45072</v>
      </c>
      <c r="D121" s="41" t="s">
        <v>636</v>
      </c>
      <c r="E121" s="41" t="s">
        <v>396</v>
      </c>
      <c r="F121" s="41" t="s">
        <v>788</v>
      </c>
      <c r="G121" s="41" t="s">
        <v>748</v>
      </c>
      <c r="H121" s="43">
        <v>-1081964</v>
      </c>
      <c r="I121" s="43">
        <f t="shared" si="5"/>
        <v>2023</v>
      </c>
      <c r="J121">
        <f t="shared" si="6"/>
        <v>3563</v>
      </c>
      <c r="K121" t="str">
        <f t="shared" si="7"/>
        <v>2023-3563</v>
      </c>
      <c r="L121" t="str">
        <f>VLOOKUP(K121,[1]Sheet1!P:P,1,0)</f>
        <v>2023-3563</v>
      </c>
      <c r="M121">
        <f t="shared" si="8"/>
        <v>2023</v>
      </c>
      <c r="N121" t="str">
        <f t="shared" si="9"/>
        <v>2023-3563</v>
      </c>
      <c r="O121" t="str">
        <f>+(VLOOKUP(N121,[1]misa!O:O,1,0))</f>
        <v>2023-3563</v>
      </c>
      <c r="P121">
        <f>-Table2[[#This Row],[Column1]]</f>
        <v>-3563</v>
      </c>
    </row>
    <row r="122" spans="1:16" hidden="1" x14ac:dyDescent="0.3">
      <c r="A122" s="41" t="s">
        <v>635</v>
      </c>
      <c r="B122" s="42">
        <v>44964</v>
      </c>
      <c r="C122" s="42">
        <v>45072</v>
      </c>
      <c r="D122" s="41" t="s">
        <v>636</v>
      </c>
      <c r="E122" s="41" t="s">
        <v>155</v>
      </c>
      <c r="F122" s="41" t="s">
        <v>789</v>
      </c>
      <c r="G122" s="41" t="s">
        <v>748</v>
      </c>
      <c r="H122" s="43">
        <v>-329843</v>
      </c>
      <c r="I122" s="43">
        <f t="shared" si="5"/>
        <v>2023</v>
      </c>
      <c r="J122">
        <f t="shared" si="6"/>
        <v>3076</v>
      </c>
      <c r="K122" t="str">
        <f t="shared" si="7"/>
        <v>2023-3076</v>
      </c>
      <c r="L122" t="str">
        <f>VLOOKUP(K122,[1]Sheet1!P:P,1,0)</f>
        <v>2023-3076</v>
      </c>
      <c r="M122">
        <f t="shared" si="8"/>
        <v>2023</v>
      </c>
      <c r="N122" t="str">
        <f t="shared" si="9"/>
        <v>2023-3076</v>
      </c>
      <c r="O122" t="str">
        <f>+(VLOOKUP(N122,[1]misa!O:O,1,0))</f>
        <v>2023-3076</v>
      </c>
      <c r="P122">
        <f>-Table2[[#This Row],[Column1]]</f>
        <v>-3076</v>
      </c>
    </row>
    <row r="123" spans="1:16" hidden="1" x14ac:dyDescent="0.3">
      <c r="A123" s="41" t="s">
        <v>635</v>
      </c>
      <c r="B123" s="42">
        <v>44963</v>
      </c>
      <c r="C123" s="42">
        <v>45072</v>
      </c>
      <c r="D123" s="41" t="s">
        <v>636</v>
      </c>
      <c r="E123" s="41" t="s">
        <v>397</v>
      </c>
      <c r="F123" s="41" t="s">
        <v>790</v>
      </c>
      <c r="G123" s="41" t="s">
        <v>748</v>
      </c>
      <c r="H123" s="43">
        <v>-3335874</v>
      </c>
      <c r="I123" s="43">
        <f t="shared" si="5"/>
        <v>2023</v>
      </c>
      <c r="J123">
        <f t="shared" si="6"/>
        <v>2961</v>
      </c>
      <c r="K123" t="str">
        <f t="shared" si="7"/>
        <v>2023-2961</v>
      </c>
      <c r="L123" t="str">
        <f>VLOOKUP(K123,[1]Sheet1!P:P,1,0)</f>
        <v>2023-2961</v>
      </c>
      <c r="M123">
        <f t="shared" si="8"/>
        <v>2023</v>
      </c>
      <c r="N123" t="str">
        <f t="shared" si="9"/>
        <v>2023-2961</v>
      </c>
      <c r="O123" t="str">
        <f>+(VLOOKUP(N123,[1]misa!O:O,1,0))</f>
        <v>2023-2961</v>
      </c>
      <c r="P123">
        <f>-Table2[[#This Row],[Column1]]</f>
        <v>-2961</v>
      </c>
    </row>
    <row r="124" spans="1:16" hidden="1" x14ac:dyDescent="0.3">
      <c r="A124" s="41" t="s">
        <v>635</v>
      </c>
      <c r="B124" s="42">
        <v>44625</v>
      </c>
      <c r="C124" s="42">
        <v>45072</v>
      </c>
      <c r="D124" s="41" t="s">
        <v>636</v>
      </c>
      <c r="E124" s="41" t="s">
        <v>104</v>
      </c>
      <c r="F124" s="41" t="s">
        <v>791</v>
      </c>
      <c r="G124" s="41" t="s">
        <v>748</v>
      </c>
      <c r="H124" s="43">
        <v>-1075939</v>
      </c>
      <c r="I124" s="43">
        <f t="shared" si="5"/>
        <v>2023</v>
      </c>
      <c r="J124">
        <f t="shared" si="6"/>
        <v>246</v>
      </c>
      <c r="K124" t="str">
        <f t="shared" si="7"/>
        <v>2023-246</v>
      </c>
      <c r="L124" t="e">
        <f>VLOOKUP(K124,[1]Sheet1!P:P,1,0)</f>
        <v>#N/A</v>
      </c>
      <c r="M124">
        <f t="shared" si="8"/>
        <v>2022</v>
      </c>
      <c r="N124" t="str">
        <f t="shared" si="9"/>
        <v>2022-246</v>
      </c>
      <c r="O124" t="str">
        <f>+(VLOOKUP(N124,[1]misa!O:O,1,0))</f>
        <v>2022-246</v>
      </c>
      <c r="P124">
        <f>-Table2[[#This Row],[Column1]]</f>
        <v>-246</v>
      </c>
    </row>
    <row r="125" spans="1:16" hidden="1" x14ac:dyDescent="0.3">
      <c r="A125" s="41" t="s">
        <v>635</v>
      </c>
      <c r="B125" s="21">
        <v>44981</v>
      </c>
      <c r="C125" s="42">
        <v>45072</v>
      </c>
      <c r="D125" s="41" t="s">
        <v>636</v>
      </c>
      <c r="F125" s="41" t="s">
        <v>792</v>
      </c>
      <c r="G125" s="41" t="s">
        <v>748</v>
      </c>
      <c r="H125" s="43">
        <v>34384747</v>
      </c>
      <c r="I125" s="43">
        <f t="shared" si="5"/>
        <v>2023</v>
      </c>
      <c r="J125" s="35">
        <f>+H125</f>
        <v>34384747</v>
      </c>
      <c r="K125" t="str">
        <f t="shared" si="7"/>
        <v>2023-34384747</v>
      </c>
      <c r="L125" t="e">
        <f>VLOOKUP(K125,[1]Sheet1!P:P,1,0)</f>
        <v>#N/A</v>
      </c>
      <c r="M125" s="40">
        <f t="shared" si="8"/>
        <v>2023</v>
      </c>
      <c r="N125" s="40" t="str">
        <f t="shared" si="9"/>
        <v>2023-34384747</v>
      </c>
      <c r="O125" s="40" t="str">
        <f>+(VLOOKUP(N125,[1]misa!O:O,1,0))</f>
        <v>2023-34384747</v>
      </c>
      <c r="P125">
        <f>-Table2[[#This Row],[Column1]]</f>
        <v>-34384747</v>
      </c>
    </row>
    <row r="126" spans="1:16" hidden="1" x14ac:dyDescent="0.3">
      <c r="A126" s="41" t="s">
        <v>635</v>
      </c>
      <c r="B126" s="21">
        <v>45233</v>
      </c>
      <c r="C126" s="42">
        <v>45133</v>
      </c>
      <c r="D126" s="41" t="s">
        <v>636</v>
      </c>
      <c r="E126" s="41" t="s">
        <v>270</v>
      </c>
      <c r="F126" s="41" t="s">
        <v>793</v>
      </c>
      <c r="G126" s="41" t="s">
        <v>794</v>
      </c>
      <c r="H126" s="43">
        <v>-752323</v>
      </c>
      <c r="I126" s="43">
        <f t="shared" si="5"/>
        <v>2023</v>
      </c>
      <c r="J126">
        <f t="shared" si="6"/>
        <v>25236</v>
      </c>
      <c r="K126" t="str">
        <f t="shared" si="7"/>
        <v>2023-25236</v>
      </c>
      <c r="L126" t="str">
        <f>VLOOKUP(K126,[1]Sheet1!P:P,1,0)</f>
        <v>2023-25236</v>
      </c>
      <c r="M126">
        <f t="shared" si="8"/>
        <v>2023</v>
      </c>
      <c r="N126" t="str">
        <f t="shared" si="9"/>
        <v>2023-25236</v>
      </c>
      <c r="O126" t="str">
        <f>+(VLOOKUP(N126,[1]misa!O:O,1,0))</f>
        <v>2023-25236</v>
      </c>
      <c r="P126">
        <f>-Table2[[#This Row],[Column1]]</f>
        <v>-25236</v>
      </c>
    </row>
    <row r="127" spans="1:16" hidden="1" x14ac:dyDescent="0.3">
      <c r="A127" s="41" t="s">
        <v>635</v>
      </c>
      <c r="B127" s="42">
        <v>45044</v>
      </c>
      <c r="C127" s="42">
        <v>45133</v>
      </c>
      <c r="D127" s="41" t="s">
        <v>636</v>
      </c>
      <c r="E127" s="41" t="s">
        <v>272</v>
      </c>
      <c r="F127" s="41" t="s">
        <v>795</v>
      </c>
      <c r="G127" s="41" t="s">
        <v>794</v>
      </c>
      <c r="H127" s="43">
        <v>-934549</v>
      </c>
      <c r="I127" s="43">
        <f t="shared" si="5"/>
        <v>2023</v>
      </c>
      <c r="J127">
        <f t="shared" si="6"/>
        <v>25240</v>
      </c>
      <c r="K127" t="str">
        <f t="shared" si="7"/>
        <v>2023-25240</v>
      </c>
      <c r="L127" t="str">
        <f>VLOOKUP(K127,[1]Sheet1!P:P,1,0)</f>
        <v>2023-25240</v>
      </c>
      <c r="M127">
        <f t="shared" si="8"/>
        <v>2023</v>
      </c>
      <c r="N127" t="str">
        <f t="shared" si="9"/>
        <v>2023-25240</v>
      </c>
      <c r="O127" t="str">
        <f>+(VLOOKUP(N127,[1]misa!O:O,1,0))</f>
        <v>2023-25240</v>
      </c>
      <c r="P127">
        <f>-Table2[[#This Row],[Column1]]</f>
        <v>-25240</v>
      </c>
    </row>
    <row r="128" spans="1:16" hidden="1" x14ac:dyDescent="0.3">
      <c r="A128" s="41" t="s">
        <v>635</v>
      </c>
      <c r="B128" s="42">
        <v>45042</v>
      </c>
      <c r="C128" s="42">
        <v>45133</v>
      </c>
      <c r="D128" s="41" t="s">
        <v>636</v>
      </c>
      <c r="E128" s="41" t="s">
        <v>380</v>
      </c>
      <c r="F128" s="41" t="s">
        <v>796</v>
      </c>
      <c r="G128" s="41" t="s">
        <v>794</v>
      </c>
      <c r="H128" s="43">
        <v>-934549</v>
      </c>
      <c r="I128" s="43">
        <f t="shared" si="5"/>
        <v>2023</v>
      </c>
      <c r="J128">
        <f t="shared" si="6"/>
        <v>23931</v>
      </c>
      <c r="K128" t="str">
        <f t="shared" si="7"/>
        <v>2023-23931</v>
      </c>
      <c r="L128" t="str">
        <f>VLOOKUP(K128,[1]Sheet1!P:P,1,0)</f>
        <v>2023-23931</v>
      </c>
      <c r="M128">
        <f t="shared" si="8"/>
        <v>2023</v>
      </c>
      <c r="N128" t="str">
        <f t="shared" si="9"/>
        <v>2023-23931</v>
      </c>
      <c r="O128" t="str">
        <f>+(VLOOKUP(N128,[1]misa!O:O,1,0))</f>
        <v>2023-23931</v>
      </c>
      <c r="P128">
        <f>-Table2[[#This Row],[Column1]]</f>
        <v>-23931</v>
      </c>
    </row>
    <row r="129" spans="1:16" hidden="1" x14ac:dyDescent="0.3">
      <c r="A129" s="41" t="s">
        <v>635</v>
      </c>
      <c r="B129" s="42">
        <v>45042</v>
      </c>
      <c r="C129" s="42">
        <v>45133</v>
      </c>
      <c r="D129" s="41" t="s">
        <v>636</v>
      </c>
      <c r="E129" s="41" t="s">
        <v>269</v>
      </c>
      <c r="F129" s="41" t="s">
        <v>797</v>
      </c>
      <c r="G129" s="41" t="s">
        <v>794</v>
      </c>
      <c r="H129" s="43">
        <v>-1401824</v>
      </c>
      <c r="I129" s="43">
        <f t="shared" si="5"/>
        <v>2023</v>
      </c>
      <c r="J129">
        <f t="shared" si="6"/>
        <v>24152</v>
      </c>
      <c r="K129" t="str">
        <f t="shared" si="7"/>
        <v>2023-24152</v>
      </c>
      <c r="L129" t="str">
        <f>VLOOKUP(K129,[1]Sheet1!P:P,1,0)</f>
        <v>2023-24152</v>
      </c>
      <c r="M129">
        <f t="shared" si="8"/>
        <v>2023</v>
      </c>
      <c r="N129" t="str">
        <f t="shared" si="9"/>
        <v>2023-24152</v>
      </c>
      <c r="O129" t="str">
        <f>+(VLOOKUP(N129,[1]misa!O:O,1,0))</f>
        <v>2023-24152</v>
      </c>
      <c r="P129">
        <f>-Table2[[#This Row],[Column1]]</f>
        <v>-24152</v>
      </c>
    </row>
    <row r="130" spans="1:16" hidden="1" x14ac:dyDescent="0.3">
      <c r="A130" s="41" t="s">
        <v>635</v>
      </c>
      <c r="B130" s="42">
        <v>45042</v>
      </c>
      <c r="C130" s="42">
        <v>45133</v>
      </c>
      <c r="D130" s="41" t="s">
        <v>636</v>
      </c>
      <c r="E130" s="41" t="s">
        <v>266</v>
      </c>
      <c r="F130" s="41" t="s">
        <v>798</v>
      </c>
      <c r="G130" s="41" t="s">
        <v>794</v>
      </c>
      <c r="H130" s="43">
        <v>-1869098</v>
      </c>
      <c r="I130" s="43">
        <f t="shared" si="5"/>
        <v>2023</v>
      </c>
      <c r="J130">
        <f t="shared" si="6"/>
        <v>23929</v>
      </c>
      <c r="K130" t="str">
        <f t="shared" si="7"/>
        <v>2023-23929</v>
      </c>
      <c r="L130" t="str">
        <f>VLOOKUP(K130,[1]Sheet1!P:P,1,0)</f>
        <v>2023-23929</v>
      </c>
      <c r="M130">
        <f t="shared" si="8"/>
        <v>2023</v>
      </c>
      <c r="N130" t="str">
        <f t="shared" si="9"/>
        <v>2023-23929</v>
      </c>
      <c r="O130" t="str">
        <f>+(VLOOKUP(N130,[1]misa!O:O,1,0))</f>
        <v>2023-23929</v>
      </c>
      <c r="P130">
        <f>-Table2[[#This Row],[Column1]]</f>
        <v>-23929</v>
      </c>
    </row>
    <row r="131" spans="1:16" hidden="1" x14ac:dyDescent="0.3">
      <c r="A131" s="41" t="s">
        <v>635</v>
      </c>
      <c r="B131" s="42">
        <v>45041</v>
      </c>
      <c r="C131" s="42">
        <v>45133</v>
      </c>
      <c r="D131" s="41" t="s">
        <v>636</v>
      </c>
      <c r="E131" s="41" t="s">
        <v>381</v>
      </c>
      <c r="F131" s="41" t="s">
        <v>799</v>
      </c>
      <c r="G131" s="41" t="s">
        <v>794</v>
      </c>
      <c r="H131" s="43">
        <v>-1871430</v>
      </c>
      <c r="I131" s="43">
        <f t="shared" ref="I131:I194" si="11">YEAR(C131)</f>
        <v>2023</v>
      </c>
      <c r="J131">
        <f t="shared" ref="J131:J194" si="12">VALUE(E131)</f>
        <v>23737</v>
      </c>
      <c r="K131" t="str">
        <f t="shared" ref="K131:K194" si="13">I131&amp;"-"&amp;J131</f>
        <v>2023-23737</v>
      </c>
      <c r="L131" t="str">
        <f>VLOOKUP(K131,[1]Sheet1!P:P,1,0)</f>
        <v>2023-23737</v>
      </c>
      <c r="M131">
        <f t="shared" ref="M131:M194" si="14">+YEAR(B131)</f>
        <v>2023</v>
      </c>
      <c r="N131" t="str">
        <f t="shared" ref="N131:N194" si="15">+M131&amp;"-"&amp;J131</f>
        <v>2023-23737</v>
      </c>
      <c r="O131" t="str">
        <f>+(VLOOKUP(N131,[1]misa!O:O,1,0))</f>
        <v>2023-23737</v>
      </c>
      <c r="P131">
        <f>-Table2[[#This Row],[Column1]]</f>
        <v>-23737</v>
      </c>
    </row>
    <row r="132" spans="1:16" hidden="1" x14ac:dyDescent="0.3">
      <c r="A132" s="41" t="s">
        <v>635</v>
      </c>
      <c r="B132" s="42">
        <v>45041</v>
      </c>
      <c r="C132" s="42">
        <v>45133</v>
      </c>
      <c r="D132" s="41" t="s">
        <v>636</v>
      </c>
      <c r="E132" s="41" t="s">
        <v>263</v>
      </c>
      <c r="F132" s="41" t="s">
        <v>800</v>
      </c>
      <c r="G132" s="41" t="s">
        <v>794</v>
      </c>
      <c r="H132" s="43">
        <v>-2957647</v>
      </c>
      <c r="I132" s="43">
        <f t="shared" si="11"/>
        <v>2023</v>
      </c>
      <c r="J132">
        <f t="shared" si="12"/>
        <v>23736</v>
      </c>
      <c r="K132" t="str">
        <f t="shared" si="13"/>
        <v>2023-23736</v>
      </c>
      <c r="L132" t="str">
        <f>VLOOKUP(K132,[1]Sheet1!P:P,1,0)</f>
        <v>2023-23736</v>
      </c>
      <c r="M132">
        <f t="shared" si="14"/>
        <v>2023</v>
      </c>
      <c r="N132" t="str">
        <f t="shared" si="15"/>
        <v>2023-23736</v>
      </c>
      <c r="O132" t="str">
        <f>+(VLOOKUP(N132,[1]misa!O:O,1,0))</f>
        <v>2023-23736</v>
      </c>
      <c r="P132">
        <f>-Table2[[#This Row],[Column1]]</f>
        <v>-23736</v>
      </c>
    </row>
    <row r="133" spans="1:16" hidden="1" x14ac:dyDescent="0.3">
      <c r="A133" s="41" t="s">
        <v>635</v>
      </c>
      <c r="B133" s="42">
        <v>45040</v>
      </c>
      <c r="C133" s="42">
        <v>45133</v>
      </c>
      <c r="D133" s="41" t="s">
        <v>636</v>
      </c>
      <c r="E133" s="41" t="s">
        <v>260</v>
      </c>
      <c r="F133" s="41" t="s">
        <v>801</v>
      </c>
      <c r="G133" s="41" t="s">
        <v>794</v>
      </c>
      <c r="H133" s="43">
        <v>-1869098</v>
      </c>
      <c r="I133" s="43">
        <f t="shared" si="11"/>
        <v>2023</v>
      </c>
      <c r="J133">
        <f t="shared" si="12"/>
        <v>23631</v>
      </c>
      <c r="K133" t="str">
        <f t="shared" si="13"/>
        <v>2023-23631</v>
      </c>
      <c r="L133" t="str">
        <f>VLOOKUP(K133,[1]Sheet1!P:P,1,0)</f>
        <v>2023-23631</v>
      </c>
      <c r="M133">
        <f t="shared" si="14"/>
        <v>2023</v>
      </c>
      <c r="N133" t="str">
        <f t="shared" si="15"/>
        <v>2023-23631</v>
      </c>
      <c r="O133" t="str">
        <f>+(VLOOKUP(N133,[1]misa!O:O,1,0))</f>
        <v>2023-23631</v>
      </c>
      <c r="P133">
        <f>-Table2[[#This Row],[Column1]]</f>
        <v>-23631</v>
      </c>
    </row>
    <row r="134" spans="1:16" hidden="1" x14ac:dyDescent="0.3">
      <c r="A134" s="41" t="s">
        <v>635</v>
      </c>
      <c r="B134" s="42">
        <v>45040</v>
      </c>
      <c r="C134" s="42">
        <v>45133</v>
      </c>
      <c r="D134" s="41" t="s">
        <v>636</v>
      </c>
      <c r="E134" s="41" t="s">
        <v>254</v>
      </c>
      <c r="F134" s="41" t="s">
        <v>802</v>
      </c>
      <c r="G134" s="41" t="s">
        <v>794</v>
      </c>
      <c r="H134" s="43">
        <v>-934549</v>
      </c>
      <c r="I134" s="43">
        <f t="shared" si="11"/>
        <v>2023</v>
      </c>
      <c r="J134">
        <f t="shared" si="12"/>
        <v>23616</v>
      </c>
      <c r="K134" t="str">
        <f t="shared" si="13"/>
        <v>2023-23616</v>
      </c>
      <c r="L134" t="str">
        <f>VLOOKUP(K134,[1]Sheet1!P:P,1,0)</f>
        <v>2023-23616</v>
      </c>
      <c r="M134">
        <f t="shared" si="14"/>
        <v>2023</v>
      </c>
      <c r="N134" t="str">
        <f t="shared" si="15"/>
        <v>2023-23616</v>
      </c>
      <c r="O134" t="str">
        <f>+(VLOOKUP(N134,[1]misa!O:O,1,0))</f>
        <v>2023-23616</v>
      </c>
      <c r="P134">
        <f>-Table2[[#This Row],[Column1]]</f>
        <v>-23616</v>
      </c>
    </row>
    <row r="135" spans="1:16" hidden="1" x14ac:dyDescent="0.3">
      <c r="A135" s="41" t="s">
        <v>635</v>
      </c>
      <c r="B135" s="42">
        <v>45040</v>
      </c>
      <c r="C135" s="42">
        <v>45133</v>
      </c>
      <c r="D135" s="41" t="s">
        <v>636</v>
      </c>
      <c r="E135" s="41" t="s">
        <v>253</v>
      </c>
      <c r="F135" s="41" t="s">
        <v>803</v>
      </c>
      <c r="G135" s="41" t="s">
        <v>794</v>
      </c>
      <c r="H135" s="43">
        <v>-1869098</v>
      </c>
      <c r="I135" s="43">
        <f t="shared" si="11"/>
        <v>2023</v>
      </c>
      <c r="J135">
        <f t="shared" si="12"/>
        <v>23579</v>
      </c>
      <c r="K135" t="str">
        <f t="shared" si="13"/>
        <v>2023-23579</v>
      </c>
      <c r="L135" t="str">
        <f>VLOOKUP(K135,[1]Sheet1!P:P,1,0)</f>
        <v>2023-23579</v>
      </c>
      <c r="M135">
        <f t="shared" si="14"/>
        <v>2023</v>
      </c>
      <c r="N135" t="str">
        <f t="shared" si="15"/>
        <v>2023-23579</v>
      </c>
      <c r="O135" t="str">
        <f>+(VLOOKUP(N135,[1]misa!O:O,1,0))</f>
        <v>2023-23579</v>
      </c>
      <c r="P135">
        <f>-Table2[[#This Row],[Column1]]</f>
        <v>-23579</v>
      </c>
    </row>
    <row r="136" spans="1:16" hidden="1" x14ac:dyDescent="0.3">
      <c r="A136" s="41" t="s">
        <v>635</v>
      </c>
      <c r="B136" s="42">
        <v>45040</v>
      </c>
      <c r="C136" s="42">
        <v>45133</v>
      </c>
      <c r="D136" s="41" t="s">
        <v>636</v>
      </c>
      <c r="E136" s="41" t="s">
        <v>261</v>
      </c>
      <c r="F136" s="41" t="s">
        <v>804</v>
      </c>
      <c r="G136" s="41" t="s">
        <v>794</v>
      </c>
      <c r="H136" s="43">
        <v>-1401824</v>
      </c>
      <c r="I136" s="43">
        <f t="shared" si="11"/>
        <v>2023</v>
      </c>
      <c r="J136">
        <f t="shared" si="12"/>
        <v>23632</v>
      </c>
      <c r="K136" t="str">
        <f t="shared" si="13"/>
        <v>2023-23632</v>
      </c>
      <c r="L136" t="str">
        <f>VLOOKUP(K136,[1]Sheet1!P:P,1,0)</f>
        <v>2023-23632</v>
      </c>
      <c r="M136">
        <f t="shared" si="14"/>
        <v>2023</v>
      </c>
      <c r="N136" t="str">
        <f t="shared" si="15"/>
        <v>2023-23632</v>
      </c>
      <c r="O136" t="str">
        <f>+(VLOOKUP(N136,[1]misa!O:O,1,0))</f>
        <v>2023-23632</v>
      </c>
      <c r="P136">
        <f>-Table2[[#This Row],[Column1]]</f>
        <v>-23632</v>
      </c>
    </row>
    <row r="137" spans="1:16" hidden="1" x14ac:dyDescent="0.3">
      <c r="A137" s="41" t="s">
        <v>635</v>
      </c>
      <c r="B137" s="42">
        <v>45040</v>
      </c>
      <c r="C137" s="42">
        <v>45133</v>
      </c>
      <c r="D137" s="41" t="s">
        <v>636</v>
      </c>
      <c r="E137" s="41" t="s">
        <v>255</v>
      </c>
      <c r="F137" s="41" t="s">
        <v>805</v>
      </c>
      <c r="G137" s="41" t="s">
        <v>794</v>
      </c>
      <c r="H137" s="43">
        <v>-934549</v>
      </c>
      <c r="I137" s="43">
        <f t="shared" si="11"/>
        <v>2023</v>
      </c>
      <c r="J137">
        <f t="shared" si="12"/>
        <v>23617</v>
      </c>
      <c r="K137" t="str">
        <f t="shared" si="13"/>
        <v>2023-23617</v>
      </c>
      <c r="L137" t="str">
        <f>VLOOKUP(K137,[1]Sheet1!P:P,1,0)</f>
        <v>2023-23617</v>
      </c>
      <c r="M137">
        <f t="shared" si="14"/>
        <v>2023</v>
      </c>
      <c r="N137" t="str">
        <f t="shared" si="15"/>
        <v>2023-23617</v>
      </c>
      <c r="O137" t="str">
        <f>+(VLOOKUP(N137,[1]misa!O:O,1,0))</f>
        <v>2023-23617</v>
      </c>
      <c r="P137">
        <f>-Table2[[#This Row],[Column1]]</f>
        <v>-23617</v>
      </c>
    </row>
    <row r="138" spans="1:16" hidden="1" x14ac:dyDescent="0.3">
      <c r="A138" s="41" t="s">
        <v>635</v>
      </c>
      <c r="B138" s="42">
        <v>45040</v>
      </c>
      <c r="C138" s="42">
        <v>45133</v>
      </c>
      <c r="D138" s="41" t="s">
        <v>636</v>
      </c>
      <c r="E138" s="41" t="s">
        <v>257</v>
      </c>
      <c r="F138" s="41" t="s">
        <v>806</v>
      </c>
      <c r="G138" s="41" t="s">
        <v>794</v>
      </c>
      <c r="H138" s="43">
        <v>-1869098</v>
      </c>
      <c r="I138" s="43">
        <f t="shared" si="11"/>
        <v>2023</v>
      </c>
      <c r="J138">
        <f t="shared" si="12"/>
        <v>23628</v>
      </c>
      <c r="K138" t="str">
        <f t="shared" si="13"/>
        <v>2023-23628</v>
      </c>
      <c r="L138" t="str">
        <f>VLOOKUP(K138,[1]Sheet1!P:P,1,0)</f>
        <v>2023-23628</v>
      </c>
      <c r="M138">
        <f t="shared" si="14"/>
        <v>2023</v>
      </c>
      <c r="N138" t="str">
        <f t="shared" si="15"/>
        <v>2023-23628</v>
      </c>
      <c r="O138" t="str">
        <f>+(VLOOKUP(N138,[1]misa!O:O,1,0))</f>
        <v>2023-23628</v>
      </c>
      <c r="P138">
        <f>-Table2[[#This Row],[Column1]]</f>
        <v>-23628</v>
      </c>
    </row>
    <row r="139" spans="1:16" hidden="1" x14ac:dyDescent="0.3">
      <c r="A139" s="41" t="s">
        <v>635</v>
      </c>
      <c r="B139" s="42">
        <v>45040</v>
      </c>
      <c r="C139" s="42">
        <v>45133</v>
      </c>
      <c r="D139" s="41" t="s">
        <v>636</v>
      </c>
      <c r="E139" s="41" t="s">
        <v>259</v>
      </c>
      <c r="F139" s="41" t="s">
        <v>807</v>
      </c>
      <c r="G139" s="41" t="s">
        <v>794</v>
      </c>
      <c r="H139" s="43">
        <v>-934549</v>
      </c>
      <c r="I139" s="43">
        <f t="shared" si="11"/>
        <v>2023</v>
      </c>
      <c r="J139">
        <f t="shared" si="12"/>
        <v>23630</v>
      </c>
      <c r="K139" t="str">
        <f t="shared" si="13"/>
        <v>2023-23630</v>
      </c>
      <c r="L139" t="str">
        <f>VLOOKUP(K139,[1]Sheet1!P:P,1,0)</f>
        <v>2023-23630</v>
      </c>
      <c r="M139">
        <f t="shared" si="14"/>
        <v>2023</v>
      </c>
      <c r="N139" t="str">
        <f t="shared" si="15"/>
        <v>2023-23630</v>
      </c>
      <c r="O139" t="str">
        <f>+(VLOOKUP(N139,[1]misa!O:O,1,0))</f>
        <v>2023-23630</v>
      </c>
      <c r="P139">
        <f>-Table2[[#This Row],[Column1]]</f>
        <v>-23630</v>
      </c>
    </row>
    <row r="140" spans="1:16" hidden="1" x14ac:dyDescent="0.3">
      <c r="A140" s="41" t="s">
        <v>635</v>
      </c>
      <c r="B140" s="42">
        <v>45040</v>
      </c>
      <c r="C140" s="42">
        <v>45133</v>
      </c>
      <c r="D140" s="41" t="s">
        <v>636</v>
      </c>
      <c r="E140" s="41" t="s">
        <v>256</v>
      </c>
      <c r="F140" s="41" t="s">
        <v>808</v>
      </c>
      <c r="G140" s="41" t="s">
        <v>794</v>
      </c>
      <c r="H140" s="43">
        <v>-934549</v>
      </c>
      <c r="I140" s="43">
        <f t="shared" si="11"/>
        <v>2023</v>
      </c>
      <c r="J140">
        <f t="shared" si="12"/>
        <v>23621</v>
      </c>
      <c r="K140" t="str">
        <f t="shared" si="13"/>
        <v>2023-23621</v>
      </c>
      <c r="L140" t="str">
        <f>VLOOKUP(K140,[1]Sheet1!P:P,1,0)</f>
        <v>2023-23621</v>
      </c>
      <c r="M140">
        <f t="shared" si="14"/>
        <v>2023</v>
      </c>
      <c r="N140" t="str">
        <f t="shared" si="15"/>
        <v>2023-23621</v>
      </c>
      <c r="O140" t="str">
        <f>+(VLOOKUP(N140,[1]misa!O:O,1,0))</f>
        <v>2023-23621</v>
      </c>
      <c r="P140">
        <f>-Table2[[#This Row],[Column1]]</f>
        <v>-23621</v>
      </c>
    </row>
    <row r="141" spans="1:16" hidden="1" x14ac:dyDescent="0.3">
      <c r="A141" s="41" t="s">
        <v>635</v>
      </c>
      <c r="B141" s="42">
        <v>45040</v>
      </c>
      <c r="C141" s="42">
        <v>45133</v>
      </c>
      <c r="D141" s="41" t="s">
        <v>636</v>
      </c>
      <c r="E141" s="41" t="s">
        <v>258</v>
      </c>
      <c r="F141" s="41" t="s">
        <v>809</v>
      </c>
      <c r="G141" s="41" t="s">
        <v>794</v>
      </c>
      <c r="H141" s="43">
        <v>-934549</v>
      </c>
      <c r="I141" s="43">
        <f t="shared" si="11"/>
        <v>2023</v>
      </c>
      <c r="J141">
        <f t="shared" si="12"/>
        <v>23629</v>
      </c>
      <c r="K141" t="str">
        <f t="shared" si="13"/>
        <v>2023-23629</v>
      </c>
      <c r="L141" t="str">
        <f>VLOOKUP(K141,[1]Sheet1!P:P,1,0)</f>
        <v>2023-23629</v>
      </c>
      <c r="M141">
        <f t="shared" si="14"/>
        <v>2023</v>
      </c>
      <c r="N141" t="str">
        <f t="shared" si="15"/>
        <v>2023-23629</v>
      </c>
      <c r="O141" t="str">
        <f>+(VLOOKUP(N141,[1]misa!O:O,1,0))</f>
        <v>2023-23629</v>
      </c>
      <c r="P141">
        <f>-Table2[[#This Row],[Column1]]</f>
        <v>-23629</v>
      </c>
    </row>
    <row r="142" spans="1:16" hidden="1" x14ac:dyDescent="0.3">
      <c r="A142" s="41" t="s">
        <v>635</v>
      </c>
      <c r="B142" s="42">
        <v>45040</v>
      </c>
      <c r="C142" s="42">
        <v>45133</v>
      </c>
      <c r="D142" s="41" t="s">
        <v>636</v>
      </c>
      <c r="E142" s="41" t="s">
        <v>251</v>
      </c>
      <c r="F142" s="41" t="s">
        <v>810</v>
      </c>
      <c r="G142" s="41" t="s">
        <v>794</v>
      </c>
      <c r="H142" s="43">
        <v>-934549</v>
      </c>
      <c r="I142" s="43">
        <f t="shared" si="11"/>
        <v>2023</v>
      </c>
      <c r="J142">
        <f t="shared" si="12"/>
        <v>23576</v>
      </c>
      <c r="K142" t="str">
        <f t="shared" si="13"/>
        <v>2023-23576</v>
      </c>
      <c r="L142" t="str">
        <f>VLOOKUP(K142,[1]Sheet1!P:P,1,0)</f>
        <v>2023-23576</v>
      </c>
      <c r="M142">
        <f t="shared" si="14"/>
        <v>2023</v>
      </c>
      <c r="N142" t="str">
        <f t="shared" si="15"/>
        <v>2023-23576</v>
      </c>
      <c r="O142" t="str">
        <f>+(VLOOKUP(N142,[1]misa!O:O,1,0))</f>
        <v>2023-23576</v>
      </c>
      <c r="P142">
        <f>-Table2[[#This Row],[Column1]]</f>
        <v>-23576</v>
      </c>
    </row>
    <row r="143" spans="1:16" hidden="1" x14ac:dyDescent="0.3">
      <c r="A143" s="41" t="s">
        <v>635</v>
      </c>
      <c r="B143" s="42">
        <v>45040</v>
      </c>
      <c r="C143" s="42">
        <v>45133</v>
      </c>
      <c r="D143" s="41" t="s">
        <v>636</v>
      </c>
      <c r="E143" s="41" t="s">
        <v>382</v>
      </c>
      <c r="F143" s="41" t="s">
        <v>811</v>
      </c>
      <c r="G143" s="41" t="s">
        <v>794</v>
      </c>
      <c r="H143" s="43">
        <v>-1869098</v>
      </c>
      <c r="I143" s="43">
        <f t="shared" si="11"/>
        <v>2023</v>
      </c>
      <c r="J143">
        <f t="shared" si="12"/>
        <v>23633</v>
      </c>
      <c r="K143" t="str">
        <f t="shared" si="13"/>
        <v>2023-23633</v>
      </c>
      <c r="L143" t="str">
        <f>VLOOKUP(K143,[1]Sheet1!P:P,1,0)</f>
        <v>2023-23633</v>
      </c>
      <c r="M143">
        <f t="shared" si="14"/>
        <v>2023</v>
      </c>
      <c r="N143" t="str">
        <f t="shared" si="15"/>
        <v>2023-23633</v>
      </c>
      <c r="O143" t="str">
        <f>+(VLOOKUP(N143,[1]misa!O:O,1,0))</f>
        <v>2023-23633</v>
      </c>
      <c r="P143">
        <f>-Table2[[#This Row],[Column1]]</f>
        <v>-23633</v>
      </c>
    </row>
    <row r="144" spans="1:16" hidden="1" x14ac:dyDescent="0.3">
      <c r="A144" s="41" t="s">
        <v>635</v>
      </c>
      <c r="B144" s="42">
        <v>45036</v>
      </c>
      <c r="C144" s="42">
        <v>45133</v>
      </c>
      <c r="D144" s="41" t="s">
        <v>636</v>
      </c>
      <c r="E144" s="41" t="s">
        <v>249</v>
      </c>
      <c r="F144" s="41" t="s">
        <v>812</v>
      </c>
      <c r="G144" s="41" t="s">
        <v>794</v>
      </c>
      <c r="H144" s="43">
        <v>-2337833</v>
      </c>
      <c r="I144" s="43">
        <f t="shared" si="11"/>
        <v>2023</v>
      </c>
      <c r="J144">
        <f t="shared" si="12"/>
        <v>23162</v>
      </c>
      <c r="K144" t="str">
        <f t="shared" si="13"/>
        <v>2023-23162</v>
      </c>
      <c r="L144" t="str">
        <f>VLOOKUP(K144,[1]Sheet1!P:P,1,0)</f>
        <v>2023-23162</v>
      </c>
      <c r="M144">
        <f t="shared" si="14"/>
        <v>2023</v>
      </c>
      <c r="N144" t="str">
        <f t="shared" si="15"/>
        <v>2023-23162</v>
      </c>
      <c r="O144" t="str">
        <f>+(VLOOKUP(N144,[1]misa!O:O,1,0))</f>
        <v>2023-23162</v>
      </c>
      <c r="P144">
        <f>-Table2[[#This Row],[Column1]]</f>
        <v>-23162</v>
      </c>
    </row>
    <row r="145" spans="1:16" hidden="1" x14ac:dyDescent="0.3">
      <c r="A145" s="41" t="s">
        <v>635</v>
      </c>
      <c r="B145" s="42">
        <v>45035</v>
      </c>
      <c r="C145" s="42">
        <v>45133</v>
      </c>
      <c r="D145" s="41" t="s">
        <v>636</v>
      </c>
      <c r="E145" s="41" t="s">
        <v>247</v>
      </c>
      <c r="F145" s="41" t="s">
        <v>813</v>
      </c>
      <c r="G145" s="41" t="s">
        <v>794</v>
      </c>
      <c r="H145" s="43">
        <v>-2355605</v>
      </c>
      <c r="I145" s="43">
        <f t="shared" si="11"/>
        <v>2023</v>
      </c>
      <c r="J145">
        <f t="shared" si="12"/>
        <v>22392</v>
      </c>
      <c r="K145" t="str">
        <f t="shared" si="13"/>
        <v>2023-22392</v>
      </c>
      <c r="L145" t="str">
        <f>VLOOKUP(K145,[1]Sheet1!P:P,1,0)</f>
        <v>2023-22392</v>
      </c>
      <c r="M145">
        <f t="shared" si="14"/>
        <v>2023</v>
      </c>
      <c r="N145" t="str">
        <f t="shared" si="15"/>
        <v>2023-22392</v>
      </c>
      <c r="O145" t="str">
        <f>+(VLOOKUP(N145,[1]misa!O:O,1,0))</f>
        <v>2023-22392</v>
      </c>
      <c r="P145">
        <f>-Table2[[#This Row],[Column1]]</f>
        <v>-22392</v>
      </c>
    </row>
    <row r="146" spans="1:16" hidden="1" x14ac:dyDescent="0.3">
      <c r="A146" s="41" t="s">
        <v>635</v>
      </c>
      <c r="B146" s="42">
        <v>45034</v>
      </c>
      <c r="C146" s="42">
        <v>45133</v>
      </c>
      <c r="D146" s="41" t="s">
        <v>636</v>
      </c>
      <c r="E146" s="41" t="s">
        <v>245</v>
      </c>
      <c r="F146" s="41" t="s">
        <v>814</v>
      </c>
      <c r="G146" s="41" t="s">
        <v>794</v>
      </c>
      <c r="H146" s="43">
        <v>-528603</v>
      </c>
      <c r="I146" s="43">
        <f t="shared" si="11"/>
        <v>2023</v>
      </c>
      <c r="J146">
        <f t="shared" si="12"/>
        <v>22361</v>
      </c>
      <c r="K146" t="str">
        <f t="shared" si="13"/>
        <v>2023-22361</v>
      </c>
      <c r="L146" t="str">
        <f>VLOOKUP(K146,[1]Sheet1!P:P,1,0)</f>
        <v>2023-22361</v>
      </c>
      <c r="M146">
        <f t="shared" si="14"/>
        <v>2023</v>
      </c>
      <c r="N146" t="str">
        <f t="shared" si="15"/>
        <v>2023-22361</v>
      </c>
      <c r="O146" t="str">
        <f>+(VLOOKUP(N146,[1]misa!O:O,1,0))</f>
        <v>2023-22361</v>
      </c>
      <c r="P146">
        <f>-Table2[[#This Row],[Column1]]</f>
        <v>-22361</v>
      </c>
    </row>
    <row r="147" spans="1:16" hidden="1" x14ac:dyDescent="0.3">
      <c r="A147" s="41" t="s">
        <v>635</v>
      </c>
      <c r="B147" s="42">
        <v>45033</v>
      </c>
      <c r="C147" s="42">
        <v>45133</v>
      </c>
      <c r="D147" s="41" t="s">
        <v>636</v>
      </c>
      <c r="E147" s="41" t="s">
        <v>243</v>
      </c>
      <c r="F147" s="41" t="s">
        <v>815</v>
      </c>
      <c r="G147" s="41" t="s">
        <v>794</v>
      </c>
      <c r="H147" s="43">
        <v>-913220</v>
      </c>
      <c r="I147" s="43">
        <f t="shared" si="11"/>
        <v>2023</v>
      </c>
      <c r="J147">
        <f t="shared" si="12"/>
        <v>22226</v>
      </c>
      <c r="K147" t="str">
        <f t="shared" si="13"/>
        <v>2023-22226</v>
      </c>
      <c r="L147" t="str">
        <f>VLOOKUP(K147,[1]Sheet1!P:P,1,0)</f>
        <v>2023-22226</v>
      </c>
      <c r="M147">
        <f t="shared" si="14"/>
        <v>2023</v>
      </c>
      <c r="N147" t="str">
        <f t="shared" si="15"/>
        <v>2023-22226</v>
      </c>
      <c r="O147" t="str">
        <f>+(VLOOKUP(N147,[1]misa!O:O,1,0))</f>
        <v>2023-22226</v>
      </c>
      <c r="P147">
        <f>-Table2[[#This Row],[Column1]]</f>
        <v>-22226</v>
      </c>
    </row>
    <row r="148" spans="1:16" hidden="1" x14ac:dyDescent="0.3">
      <c r="A148" s="41" t="s">
        <v>635</v>
      </c>
      <c r="B148" s="42">
        <v>45030</v>
      </c>
      <c r="C148" s="42">
        <v>45133</v>
      </c>
      <c r="D148" s="41" t="s">
        <v>636</v>
      </c>
      <c r="E148" s="41" t="s">
        <v>241</v>
      </c>
      <c r="F148" s="41" t="s">
        <v>816</v>
      </c>
      <c r="G148" s="41" t="s">
        <v>794</v>
      </c>
      <c r="H148" s="43">
        <v>-2018578</v>
      </c>
      <c r="I148" s="43">
        <f t="shared" si="11"/>
        <v>2023</v>
      </c>
      <c r="J148">
        <f t="shared" si="12"/>
        <v>22133</v>
      </c>
      <c r="K148" t="str">
        <f t="shared" si="13"/>
        <v>2023-22133</v>
      </c>
      <c r="L148" t="str">
        <f>VLOOKUP(K148,[1]Sheet1!P:P,1,0)</f>
        <v>2023-22133</v>
      </c>
      <c r="M148">
        <f t="shared" si="14"/>
        <v>2023</v>
      </c>
      <c r="N148" t="str">
        <f t="shared" si="15"/>
        <v>2023-22133</v>
      </c>
      <c r="O148" t="str">
        <f>+(VLOOKUP(N148,[1]misa!O:O,1,0))</f>
        <v>2023-22133</v>
      </c>
      <c r="P148">
        <f>-Table2[[#This Row],[Column1]]</f>
        <v>-22133</v>
      </c>
    </row>
    <row r="149" spans="1:16" hidden="1" x14ac:dyDescent="0.3">
      <c r="A149" s="41" t="s">
        <v>635</v>
      </c>
      <c r="B149" s="42">
        <v>45029</v>
      </c>
      <c r="C149" s="42">
        <v>45133</v>
      </c>
      <c r="D149" s="41" t="s">
        <v>636</v>
      </c>
      <c r="E149" s="41" t="s">
        <v>240</v>
      </c>
      <c r="F149" s="41" t="s">
        <v>817</v>
      </c>
      <c r="G149" s="41" t="s">
        <v>794</v>
      </c>
      <c r="H149" s="43">
        <v>-1394422</v>
      </c>
      <c r="I149" s="43">
        <f t="shared" si="11"/>
        <v>2023</v>
      </c>
      <c r="J149">
        <f t="shared" si="12"/>
        <v>21968</v>
      </c>
      <c r="K149" t="str">
        <f t="shared" si="13"/>
        <v>2023-21968</v>
      </c>
      <c r="L149" t="str">
        <f>VLOOKUP(K149,[1]Sheet1!P:P,1,0)</f>
        <v>2023-21968</v>
      </c>
      <c r="M149">
        <f t="shared" si="14"/>
        <v>2023</v>
      </c>
      <c r="N149" t="str">
        <f t="shared" si="15"/>
        <v>2023-21968</v>
      </c>
      <c r="O149" t="str">
        <f>+(VLOOKUP(N149,[1]misa!O:O,1,0))</f>
        <v>2023-21968</v>
      </c>
      <c r="P149">
        <f>-Table2[[#This Row],[Column1]]</f>
        <v>-21968</v>
      </c>
    </row>
    <row r="150" spans="1:16" hidden="1" x14ac:dyDescent="0.3">
      <c r="A150" s="41" t="s">
        <v>635</v>
      </c>
      <c r="B150" s="42">
        <v>45029</v>
      </c>
      <c r="C150" s="42">
        <v>45133</v>
      </c>
      <c r="D150" s="41" t="s">
        <v>636</v>
      </c>
      <c r="E150" s="41" t="s">
        <v>237</v>
      </c>
      <c r="F150" s="41" t="s">
        <v>818</v>
      </c>
      <c r="G150" s="41" t="s">
        <v>794</v>
      </c>
      <c r="H150" s="43">
        <v>-1197801</v>
      </c>
      <c r="I150" s="43">
        <f t="shared" si="11"/>
        <v>2023</v>
      </c>
      <c r="J150">
        <f t="shared" si="12"/>
        <v>21093</v>
      </c>
      <c r="K150" t="str">
        <f t="shared" si="13"/>
        <v>2023-21093</v>
      </c>
      <c r="L150" t="str">
        <f>VLOOKUP(K150,[1]Sheet1!P:P,1,0)</f>
        <v>2023-21093</v>
      </c>
      <c r="M150">
        <f t="shared" si="14"/>
        <v>2023</v>
      </c>
      <c r="N150" t="str">
        <f t="shared" si="15"/>
        <v>2023-21093</v>
      </c>
      <c r="O150" t="str">
        <f>+(VLOOKUP(N150,[1]misa!O:O,1,0))</f>
        <v>2023-21093</v>
      </c>
      <c r="P150">
        <f>-Table2[[#This Row],[Column1]]</f>
        <v>-21093</v>
      </c>
    </row>
    <row r="151" spans="1:16" hidden="1" x14ac:dyDescent="0.3">
      <c r="A151" s="41" t="s">
        <v>635</v>
      </c>
      <c r="B151" s="42">
        <v>45027</v>
      </c>
      <c r="C151" s="42">
        <v>45133</v>
      </c>
      <c r="D151" s="41" t="s">
        <v>636</v>
      </c>
      <c r="E151" s="41" t="s">
        <v>235</v>
      </c>
      <c r="F151" s="41" t="s">
        <v>819</v>
      </c>
      <c r="G151" s="41" t="s">
        <v>794</v>
      </c>
      <c r="H151" s="43">
        <v>-726968</v>
      </c>
      <c r="I151" s="43">
        <f t="shared" si="11"/>
        <v>2023</v>
      </c>
      <c r="J151">
        <f t="shared" si="12"/>
        <v>20655</v>
      </c>
      <c r="K151" t="str">
        <f t="shared" si="13"/>
        <v>2023-20655</v>
      </c>
      <c r="L151" t="str">
        <f>VLOOKUP(K151,[1]Sheet1!P:P,1,0)</f>
        <v>2023-20655</v>
      </c>
      <c r="M151">
        <f t="shared" si="14"/>
        <v>2023</v>
      </c>
      <c r="N151" t="str">
        <f t="shared" si="15"/>
        <v>2023-20655</v>
      </c>
      <c r="O151" t="str">
        <f>+(VLOOKUP(N151,[1]misa!O:O,1,0))</f>
        <v>2023-20655</v>
      </c>
      <c r="P151">
        <f>-Table2[[#This Row],[Column1]]</f>
        <v>-20655</v>
      </c>
    </row>
    <row r="152" spans="1:16" hidden="1" x14ac:dyDescent="0.3">
      <c r="A152" s="41" t="s">
        <v>635</v>
      </c>
      <c r="B152" s="42">
        <v>45024</v>
      </c>
      <c r="C152" s="42">
        <v>45133</v>
      </c>
      <c r="D152" s="41" t="s">
        <v>636</v>
      </c>
      <c r="E152" s="41" t="s">
        <v>232</v>
      </c>
      <c r="F152" s="41" t="s">
        <v>820</v>
      </c>
      <c r="G152" s="41" t="s">
        <v>794</v>
      </c>
      <c r="H152" s="43">
        <v>-1745000</v>
      </c>
      <c r="I152" s="43">
        <f t="shared" si="11"/>
        <v>2023</v>
      </c>
      <c r="J152">
        <f t="shared" si="12"/>
        <v>20463</v>
      </c>
      <c r="K152" t="str">
        <f t="shared" si="13"/>
        <v>2023-20463</v>
      </c>
      <c r="L152" t="str">
        <f>VLOOKUP(K152,[1]Sheet1!P:P,1,0)</f>
        <v>2023-20463</v>
      </c>
      <c r="M152">
        <f t="shared" si="14"/>
        <v>2023</v>
      </c>
      <c r="N152" t="str">
        <f t="shared" si="15"/>
        <v>2023-20463</v>
      </c>
      <c r="O152" t="str">
        <f>+(VLOOKUP(N152,[1]misa!O:O,1,0))</f>
        <v>2023-20463</v>
      </c>
      <c r="P152">
        <f>-Table2[[#This Row],[Column1]]</f>
        <v>-20463</v>
      </c>
    </row>
    <row r="153" spans="1:16" hidden="1" x14ac:dyDescent="0.3">
      <c r="A153" s="41" t="s">
        <v>635</v>
      </c>
      <c r="B153" s="42">
        <v>45024</v>
      </c>
      <c r="C153" s="42">
        <v>45133</v>
      </c>
      <c r="D153" s="41" t="s">
        <v>636</v>
      </c>
      <c r="E153" s="41" t="s">
        <v>234</v>
      </c>
      <c r="F153" s="41" t="s">
        <v>821</v>
      </c>
      <c r="G153" s="41" t="s">
        <v>794</v>
      </c>
      <c r="H153" s="43">
        <v>-1199136</v>
      </c>
      <c r="I153" s="43">
        <f t="shared" si="11"/>
        <v>2023</v>
      </c>
      <c r="J153">
        <f t="shared" si="12"/>
        <v>20472</v>
      </c>
      <c r="K153" t="str">
        <f t="shared" si="13"/>
        <v>2023-20472</v>
      </c>
      <c r="L153" t="str">
        <f>VLOOKUP(K153,[1]Sheet1!P:P,1,0)</f>
        <v>2023-20472</v>
      </c>
      <c r="M153">
        <f t="shared" si="14"/>
        <v>2023</v>
      </c>
      <c r="N153" t="str">
        <f t="shared" si="15"/>
        <v>2023-20472</v>
      </c>
      <c r="O153" t="str">
        <f>+(VLOOKUP(N153,[1]misa!O:O,1,0))</f>
        <v>2023-20472</v>
      </c>
      <c r="P153">
        <f>-Table2[[#This Row],[Column1]]</f>
        <v>-20472</v>
      </c>
    </row>
    <row r="154" spans="1:16" hidden="1" x14ac:dyDescent="0.3">
      <c r="A154" s="41" t="s">
        <v>635</v>
      </c>
      <c r="B154" s="42">
        <v>45021</v>
      </c>
      <c r="C154" s="42">
        <v>45133</v>
      </c>
      <c r="D154" s="41" t="s">
        <v>636</v>
      </c>
      <c r="E154" s="41" t="s">
        <v>230</v>
      </c>
      <c r="F154" s="41" t="s">
        <v>822</v>
      </c>
      <c r="G154" s="41" t="s">
        <v>794</v>
      </c>
      <c r="H154" s="43">
        <v>-3200997</v>
      </c>
      <c r="I154" s="43">
        <f t="shared" si="11"/>
        <v>2023</v>
      </c>
      <c r="J154">
        <f t="shared" si="12"/>
        <v>19274</v>
      </c>
      <c r="K154" t="str">
        <f t="shared" si="13"/>
        <v>2023-19274</v>
      </c>
      <c r="L154" t="str">
        <f>VLOOKUP(K154,[1]Sheet1!P:P,1,0)</f>
        <v>2023-19274</v>
      </c>
      <c r="M154">
        <f t="shared" si="14"/>
        <v>2023</v>
      </c>
      <c r="N154" t="str">
        <f t="shared" si="15"/>
        <v>2023-19274</v>
      </c>
      <c r="O154" t="str">
        <f>+(VLOOKUP(N154,[1]misa!O:O,1,0))</f>
        <v>2023-19274</v>
      </c>
      <c r="P154">
        <f>-Table2[[#This Row],[Column1]]</f>
        <v>-19274</v>
      </c>
    </row>
    <row r="155" spans="1:16" hidden="1" x14ac:dyDescent="0.3">
      <c r="A155" s="41" t="s">
        <v>635</v>
      </c>
      <c r="B155" s="42">
        <v>45020</v>
      </c>
      <c r="C155" s="42">
        <v>45133</v>
      </c>
      <c r="D155" s="41" t="s">
        <v>636</v>
      </c>
      <c r="E155" s="41" t="s">
        <v>226</v>
      </c>
      <c r="F155" s="41" t="s">
        <v>823</v>
      </c>
      <c r="G155" s="41" t="s">
        <v>794</v>
      </c>
      <c r="H155" s="43">
        <v>-1250563</v>
      </c>
      <c r="I155" s="43">
        <f t="shared" si="11"/>
        <v>2023</v>
      </c>
      <c r="J155">
        <f t="shared" si="12"/>
        <v>19239</v>
      </c>
      <c r="K155" t="str">
        <f t="shared" si="13"/>
        <v>2023-19239</v>
      </c>
      <c r="L155" t="str">
        <f>VLOOKUP(K155,[1]Sheet1!P:P,1,0)</f>
        <v>2023-19239</v>
      </c>
      <c r="M155">
        <f t="shared" si="14"/>
        <v>2023</v>
      </c>
      <c r="N155" t="str">
        <f t="shared" si="15"/>
        <v>2023-19239</v>
      </c>
      <c r="O155" t="str">
        <f>+(VLOOKUP(N155,[1]misa!O:O,1,0))</f>
        <v>2023-19239</v>
      </c>
      <c r="P155">
        <f>-Table2[[#This Row],[Column1]]</f>
        <v>-19239</v>
      </c>
    </row>
    <row r="156" spans="1:16" hidden="1" x14ac:dyDescent="0.3">
      <c r="A156" s="41" t="s">
        <v>635</v>
      </c>
      <c r="B156" s="42">
        <v>45020</v>
      </c>
      <c r="C156" s="42">
        <v>45133</v>
      </c>
      <c r="D156" s="41" t="s">
        <v>636</v>
      </c>
      <c r="E156" s="41" t="s">
        <v>228</v>
      </c>
      <c r="F156" s="41" t="s">
        <v>824</v>
      </c>
      <c r="G156" s="41" t="s">
        <v>794</v>
      </c>
      <c r="H156" s="43">
        <v>-638678</v>
      </c>
      <c r="I156" s="43">
        <f t="shared" si="11"/>
        <v>2023</v>
      </c>
      <c r="J156">
        <f t="shared" si="12"/>
        <v>19242</v>
      </c>
      <c r="K156" t="str">
        <f t="shared" si="13"/>
        <v>2023-19242</v>
      </c>
      <c r="L156" t="str">
        <f>VLOOKUP(K156,[1]Sheet1!P:P,1,0)</f>
        <v>2023-19242</v>
      </c>
      <c r="M156">
        <f t="shared" si="14"/>
        <v>2023</v>
      </c>
      <c r="N156" t="str">
        <f t="shared" si="15"/>
        <v>2023-19242</v>
      </c>
      <c r="O156" t="str">
        <f>+(VLOOKUP(N156,[1]misa!O:O,1,0))</f>
        <v>2023-19242</v>
      </c>
      <c r="P156">
        <f>-Table2[[#This Row],[Column1]]</f>
        <v>-19242</v>
      </c>
    </row>
    <row r="157" spans="1:16" hidden="1" x14ac:dyDescent="0.3">
      <c r="A157" s="41" t="s">
        <v>635</v>
      </c>
      <c r="B157" s="42">
        <v>45020</v>
      </c>
      <c r="C157" s="42">
        <v>45133</v>
      </c>
      <c r="D157" s="41" t="s">
        <v>636</v>
      </c>
      <c r="E157" s="41" t="s">
        <v>229</v>
      </c>
      <c r="F157" s="41" t="s">
        <v>825</v>
      </c>
      <c r="G157" s="41" t="s">
        <v>794</v>
      </c>
      <c r="H157" s="43">
        <v>-1394338</v>
      </c>
      <c r="I157" s="43">
        <f t="shared" si="11"/>
        <v>2023</v>
      </c>
      <c r="J157">
        <f t="shared" si="12"/>
        <v>19245</v>
      </c>
      <c r="K157" t="str">
        <f t="shared" si="13"/>
        <v>2023-19245</v>
      </c>
      <c r="L157" t="str">
        <f>VLOOKUP(K157,[1]Sheet1!P:P,1,0)</f>
        <v>2023-19245</v>
      </c>
      <c r="M157">
        <f t="shared" si="14"/>
        <v>2023</v>
      </c>
      <c r="N157" t="str">
        <f t="shared" si="15"/>
        <v>2023-19245</v>
      </c>
      <c r="O157" t="str">
        <f>+(VLOOKUP(N157,[1]misa!O:O,1,0))</f>
        <v>2023-19245</v>
      </c>
      <c r="P157">
        <f>-Table2[[#This Row],[Column1]]</f>
        <v>-19245</v>
      </c>
    </row>
    <row r="158" spans="1:16" hidden="1" x14ac:dyDescent="0.3">
      <c r="A158" s="41" t="s">
        <v>635</v>
      </c>
      <c r="B158" s="42">
        <v>45019</v>
      </c>
      <c r="C158" s="42">
        <v>45133</v>
      </c>
      <c r="D158" s="41" t="s">
        <v>636</v>
      </c>
      <c r="E158" s="41" t="s">
        <v>225</v>
      </c>
      <c r="F158" s="41" t="s">
        <v>826</v>
      </c>
      <c r="G158" s="41" t="s">
        <v>794</v>
      </c>
      <c r="H158" s="43">
        <v>-1002162</v>
      </c>
      <c r="I158" s="43">
        <f t="shared" si="11"/>
        <v>2023</v>
      </c>
      <c r="J158">
        <f t="shared" si="12"/>
        <v>19139</v>
      </c>
      <c r="K158" t="str">
        <f t="shared" si="13"/>
        <v>2023-19139</v>
      </c>
      <c r="L158" t="str">
        <f>VLOOKUP(K158,[1]Sheet1!P:P,1,0)</f>
        <v>2023-19139</v>
      </c>
      <c r="M158">
        <f t="shared" si="14"/>
        <v>2023</v>
      </c>
      <c r="N158" t="str">
        <f t="shared" si="15"/>
        <v>2023-19139</v>
      </c>
      <c r="O158" t="str">
        <f>+(VLOOKUP(N158,[1]misa!O:O,1,0))</f>
        <v>2023-19139</v>
      </c>
      <c r="P158">
        <f>-Table2[[#This Row],[Column1]]</f>
        <v>-19139</v>
      </c>
    </row>
    <row r="159" spans="1:16" hidden="1" x14ac:dyDescent="0.3">
      <c r="A159" s="41" t="s">
        <v>635</v>
      </c>
      <c r="B159" s="42">
        <v>45019</v>
      </c>
      <c r="C159" s="42">
        <v>45133</v>
      </c>
      <c r="D159" s="41" t="s">
        <v>636</v>
      </c>
      <c r="E159" s="41" t="s">
        <v>224</v>
      </c>
      <c r="F159" s="41" t="s">
        <v>827</v>
      </c>
      <c r="G159" s="41" t="s">
        <v>794</v>
      </c>
      <c r="H159" s="43">
        <v>-713050</v>
      </c>
      <c r="I159" s="43">
        <f t="shared" si="11"/>
        <v>2023</v>
      </c>
      <c r="J159">
        <f t="shared" si="12"/>
        <v>19134</v>
      </c>
      <c r="K159" t="str">
        <f t="shared" si="13"/>
        <v>2023-19134</v>
      </c>
      <c r="L159" t="str">
        <f>VLOOKUP(K159,[1]Sheet1!P:P,1,0)</f>
        <v>2023-19134</v>
      </c>
      <c r="M159">
        <f t="shared" si="14"/>
        <v>2023</v>
      </c>
      <c r="N159" t="str">
        <f t="shared" si="15"/>
        <v>2023-19134</v>
      </c>
      <c r="O159" t="str">
        <f>+(VLOOKUP(N159,[1]misa!O:O,1,0))</f>
        <v>2023-19134</v>
      </c>
      <c r="P159">
        <f>-Table2[[#This Row],[Column1]]</f>
        <v>-19134</v>
      </c>
    </row>
    <row r="160" spans="1:16" hidden="1" x14ac:dyDescent="0.3">
      <c r="A160" s="41" t="s">
        <v>635</v>
      </c>
      <c r="B160" s="42">
        <v>45019</v>
      </c>
      <c r="C160" s="42">
        <v>45133</v>
      </c>
      <c r="D160" s="41" t="s">
        <v>636</v>
      </c>
      <c r="E160" s="41" t="s">
        <v>220</v>
      </c>
      <c r="F160" s="41" t="s">
        <v>828</v>
      </c>
      <c r="G160" s="41" t="s">
        <v>794</v>
      </c>
      <c r="H160" s="43">
        <v>-1288000</v>
      </c>
      <c r="I160" s="43">
        <f t="shared" si="11"/>
        <v>2023</v>
      </c>
      <c r="J160">
        <f t="shared" si="12"/>
        <v>19115</v>
      </c>
      <c r="K160" t="str">
        <f t="shared" si="13"/>
        <v>2023-19115</v>
      </c>
      <c r="L160" t="str">
        <f>VLOOKUP(K160,[1]Sheet1!P:P,1,0)</f>
        <v>2023-19115</v>
      </c>
      <c r="M160">
        <f t="shared" si="14"/>
        <v>2023</v>
      </c>
      <c r="N160" t="str">
        <f t="shared" si="15"/>
        <v>2023-19115</v>
      </c>
      <c r="O160" t="str">
        <f>+(VLOOKUP(N160,[1]misa!O:O,1,0))</f>
        <v>2023-19115</v>
      </c>
      <c r="P160">
        <f>-Table2[[#This Row],[Column1]]</f>
        <v>-19115</v>
      </c>
    </row>
    <row r="161" spans="1:16" hidden="1" x14ac:dyDescent="0.3">
      <c r="A161" s="41" t="s">
        <v>635</v>
      </c>
      <c r="B161" s="42">
        <v>45019</v>
      </c>
      <c r="C161" s="42">
        <v>45133</v>
      </c>
      <c r="D161" s="41" t="s">
        <v>636</v>
      </c>
      <c r="E161" s="41" t="s">
        <v>223</v>
      </c>
      <c r="F161" s="41" t="s">
        <v>829</v>
      </c>
      <c r="G161" s="41" t="s">
        <v>794</v>
      </c>
      <c r="H161" s="43">
        <v>-1152839</v>
      </c>
      <c r="I161" s="43">
        <f t="shared" si="11"/>
        <v>2023</v>
      </c>
      <c r="J161">
        <f t="shared" si="12"/>
        <v>19131</v>
      </c>
      <c r="K161" t="str">
        <f t="shared" si="13"/>
        <v>2023-19131</v>
      </c>
      <c r="L161" t="str">
        <f>VLOOKUP(K161,[1]Sheet1!P:P,1,0)</f>
        <v>2023-19131</v>
      </c>
      <c r="M161">
        <f t="shared" si="14"/>
        <v>2023</v>
      </c>
      <c r="N161" t="str">
        <f t="shared" si="15"/>
        <v>2023-19131</v>
      </c>
      <c r="O161" t="str">
        <f>+(VLOOKUP(N161,[1]misa!O:O,1,0))</f>
        <v>2023-19131</v>
      </c>
      <c r="P161">
        <f>-Table2[[#This Row],[Column1]]</f>
        <v>-19131</v>
      </c>
    </row>
    <row r="162" spans="1:16" hidden="1" x14ac:dyDescent="0.3">
      <c r="A162" s="41" t="s">
        <v>635</v>
      </c>
      <c r="B162" s="42">
        <v>45077</v>
      </c>
      <c r="C162" s="42">
        <v>45184</v>
      </c>
      <c r="D162" s="41" t="s">
        <v>636</v>
      </c>
      <c r="E162" s="41" t="s">
        <v>603</v>
      </c>
      <c r="F162" s="41" t="s">
        <v>830</v>
      </c>
      <c r="G162" s="41" t="s">
        <v>831</v>
      </c>
      <c r="H162" s="43">
        <v>239692</v>
      </c>
      <c r="I162" s="43">
        <f t="shared" si="11"/>
        <v>2023</v>
      </c>
      <c r="J162" s="35">
        <f t="shared" ref="J162:J164" si="16">+H162</f>
        <v>239692</v>
      </c>
      <c r="K162" t="str">
        <f t="shared" si="13"/>
        <v>2023-239692</v>
      </c>
      <c r="L162" t="e">
        <f>VLOOKUP(K162,[1]Sheet1!P:P,1,0)</f>
        <v>#N/A</v>
      </c>
      <c r="M162" s="40">
        <f t="shared" si="14"/>
        <v>2023</v>
      </c>
      <c r="N162" s="40" t="str">
        <f t="shared" si="15"/>
        <v>2023-239692</v>
      </c>
      <c r="O162" s="40" t="str">
        <f>+(VLOOKUP(N162,[1]misa!O:O,1,0))</f>
        <v>2023-239692</v>
      </c>
      <c r="P162">
        <f>-Table2[[#This Row],[Column1]]</f>
        <v>-239692</v>
      </c>
    </row>
    <row r="163" spans="1:16" hidden="1" x14ac:dyDescent="0.3">
      <c r="A163" s="41" t="s">
        <v>635</v>
      </c>
      <c r="B163" s="42">
        <v>45077</v>
      </c>
      <c r="C163" s="42">
        <v>45184</v>
      </c>
      <c r="D163" s="41" t="s">
        <v>636</v>
      </c>
      <c r="E163" s="41" t="s">
        <v>604</v>
      </c>
      <c r="F163" s="41" t="s">
        <v>832</v>
      </c>
      <c r="G163" s="41" t="s">
        <v>831</v>
      </c>
      <c r="H163" s="43">
        <v>413657</v>
      </c>
      <c r="I163" s="43">
        <f t="shared" si="11"/>
        <v>2023</v>
      </c>
      <c r="J163" s="35">
        <f t="shared" si="16"/>
        <v>413657</v>
      </c>
      <c r="K163" t="str">
        <f t="shared" si="13"/>
        <v>2023-413657</v>
      </c>
      <c r="L163" t="e">
        <f>VLOOKUP(K163,[1]Sheet1!P:P,1,0)</f>
        <v>#N/A</v>
      </c>
      <c r="M163" s="40">
        <f t="shared" si="14"/>
        <v>2023</v>
      </c>
      <c r="N163" s="40" t="str">
        <f t="shared" si="15"/>
        <v>2023-413657</v>
      </c>
      <c r="O163" s="40" t="str">
        <f>+(VLOOKUP(N163,[1]misa!O:O,1,0))</f>
        <v>2023-413657</v>
      </c>
      <c r="P163">
        <f>-Table2[[#This Row],[Column1]]</f>
        <v>-413657</v>
      </c>
    </row>
    <row r="164" spans="1:16" hidden="1" x14ac:dyDescent="0.3">
      <c r="A164" s="41" t="s">
        <v>635</v>
      </c>
      <c r="B164" s="42">
        <v>45075</v>
      </c>
      <c r="C164" s="42">
        <v>45184</v>
      </c>
      <c r="D164" s="41" t="s">
        <v>636</v>
      </c>
      <c r="E164" s="41" t="s">
        <v>605</v>
      </c>
      <c r="F164" s="41" t="s">
        <v>833</v>
      </c>
      <c r="G164" s="41" t="s">
        <v>831</v>
      </c>
      <c r="H164" s="43">
        <v>2118119</v>
      </c>
      <c r="I164" s="43">
        <f t="shared" si="11"/>
        <v>2023</v>
      </c>
      <c r="J164" s="35">
        <f t="shared" si="16"/>
        <v>2118119</v>
      </c>
      <c r="K164" t="str">
        <f t="shared" si="13"/>
        <v>2023-2118119</v>
      </c>
      <c r="L164" t="e">
        <f>VLOOKUP(K164,[1]Sheet1!P:P,1,0)</f>
        <v>#N/A</v>
      </c>
      <c r="M164" s="40">
        <f t="shared" si="14"/>
        <v>2023</v>
      </c>
      <c r="N164" s="40" t="str">
        <f t="shared" si="15"/>
        <v>2023-2118119</v>
      </c>
      <c r="O164" s="40" t="str">
        <f>+(VLOOKUP(N164,[1]misa!O:O,1,0))</f>
        <v>2023-2118119</v>
      </c>
      <c r="P164">
        <f>-Table2[[#This Row],[Column1]]</f>
        <v>-2118119</v>
      </c>
    </row>
    <row r="165" spans="1:16" hidden="1" x14ac:dyDescent="0.3">
      <c r="A165" s="41" t="s">
        <v>635</v>
      </c>
      <c r="B165" s="42">
        <v>45075</v>
      </c>
      <c r="C165" s="42">
        <v>45184</v>
      </c>
      <c r="D165" s="41" t="s">
        <v>636</v>
      </c>
      <c r="E165" s="41" t="s">
        <v>294</v>
      </c>
      <c r="F165" s="41" t="s">
        <v>834</v>
      </c>
      <c r="G165" s="41" t="s">
        <v>831</v>
      </c>
      <c r="H165" s="43">
        <v>-1099472</v>
      </c>
      <c r="I165" s="43">
        <f t="shared" si="11"/>
        <v>2023</v>
      </c>
      <c r="J165">
        <f t="shared" si="12"/>
        <v>31518</v>
      </c>
      <c r="K165" t="str">
        <f t="shared" si="13"/>
        <v>2023-31518</v>
      </c>
      <c r="L165" t="str">
        <f>VLOOKUP(K165,[1]Sheet1!P:P,1,0)</f>
        <v>2023-31518</v>
      </c>
      <c r="M165">
        <f t="shared" si="14"/>
        <v>2023</v>
      </c>
      <c r="N165" t="str">
        <f t="shared" si="15"/>
        <v>2023-31518</v>
      </c>
      <c r="O165" t="str">
        <f>+(VLOOKUP(N165,[1]misa!O:O,1,0))</f>
        <v>2023-31518</v>
      </c>
      <c r="P165">
        <f>-Table2[[#This Row],[Column1]]</f>
        <v>-31518</v>
      </c>
    </row>
    <row r="166" spans="1:16" hidden="1" x14ac:dyDescent="0.3">
      <c r="A166" s="41" t="s">
        <v>635</v>
      </c>
      <c r="B166" s="42">
        <v>45073</v>
      </c>
      <c r="C166" s="42">
        <v>45184</v>
      </c>
      <c r="D166" s="41" t="s">
        <v>636</v>
      </c>
      <c r="E166" s="41" t="s">
        <v>292</v>
      </c>
      <c r="F166" s="41" t="s">
        <v>835</v>
      </c>
      <c r="G166" s="41" t="s">
        <v>831</v>
      </c>
      <c r="H166" s="43">
        <v>-887084</v>
      </c>
      <c r="I166" s="43">
        <f t="shared" si="11"/>
        <v>2023</v>
      </c>
      <c r="J166">
        <f t="shared" si="12"/>
        <v>31420</v>
      </c>
      <c r="K166" t="str">
        <f t="shared" si="13"/>
        <v>2023-31420</v>
      </c>
      <c r="L166" t="str">
        <f>VLOOKUP(K166,[1]Sheet1!P:P,1,0)</f>
        <v>2023-31420</v>
      </c>
      <c r="M166">
        <f t="shared" si="14"/>
        <v>2023</v>
      </c>
      <c r="N166" t="str">
        <f t="shared" si="15"/>
        <v>2023-31420</v>
      </c>
      <c r="O166" t="str">
        <f>+(VLOOKUP(N166,[1]misa!O:O,1,0))</f>
        <v>2023-31420</v>
      </c>
      <c r="P166">
        <f>-Table2[[#This Row],[Column1]]</f>
        <v>-31420</v>
      </c>
    </row>
    <row r="167" spans="1:16" hidden="1" x14ac:dyDescent="0.3">
      <c r="A167" s="41" t="s">
        <v>635</v>
      </c>
      <c r="B167" s="42">
        <v>45071</v>
      </c>
      <c r="C167" s="42">
        <v>45184</v>
      </c>
      <c r="D167" s="41" t="s">
        <v>636</v>
      </c>
      <c r="E167" s="41" t="s">
        <v>290</v>
      </c>
      <c r="F167" s="41" t="s">
        <v>836</v>
      </c>
      <c r="G167" s="41" t="s">
        <v>831</v>
      </c>
      <c r="H167" s="43">
        <v>-1774168</v>
      </c>
      <c r="I167" s="43">
        <f t="shared" si="11"/>
        <v>2023</v>
      </c>
      <c r="J167">
        <f t="shared" si="12"/>
        <v>30959</v>
      </c>
      <c r="K167" t="str">
        <f t="shared" si="13"/>
        <v>2023-30959</v>
      </c>
      <c r="L167" t="str">
        <f>VLOOKUP(K167,[1]Sheet1!P:P,1,0)</f>
        <v>2023-30959</v>
      </c>
      <c r="M167">
        <f t="shared" si="14"/>
        <v>2023</v>
      </c>
      <c r="N167" t="str">
        <f t="shared" si="15"/>
        <v>2023-30959</v>
      </c>
      <c r="O167" t="str">
        <f>+(VLOOKUP(N167,[1]misa!O:O,1,0))</f>
        <v>2023-30959</v>
      </c>
      <c r="P167">
        <f>-Table2[[#This Row],[Column1]]</f>
        <v>-30959</v>
      </c>
    </row>
    <row r="168" spans="1:16" hidden="1" x14ac:dyDescent="0.3">
      <c r="A168" s="41" t="s">
        <v>635</v>
      </c>
      <c r="B168" s="42">
        <v>45070</v>
      </c>
      <c r="C168" s="42">
        <v>45184</v>
      </c>
      <c r="D168" s="41" t="s">
        <v>636</v>
      </c>
      <c r="E168" s="41" t="s">
        <v>288</v>
      </c>
      <c r="F168" s="41" t="s">
        <v>837</v>
      </c>
      <c r="G168" s="41" t="s">
        <v>831</v>
      </c>
      <c r="H168" s="43">
        <v>-1131838</v>
      </c>
      <c r="I168" s="43">
        <f t="shared" si="11"/>
        <v>2023</v>
      </c>
      <c r="J168">
        <f t="shared" si="12"/>
        <v>30071</v>
      </c>
      <c r="K168" t="str">
        <f t="shared" si="13"/>
        <v>2023-30071</v>
      </c>
      <c r="L168" t="str">
        <f>VLOOKUP(K168,[1]Sheet1!P:P,1,0)</f>
        <v>2023-30071</v>
      </c>
      <c r="M168">
        <f t="shared" si="14"/>
        <v>2023</v>
      </c>
      <c r="N168" t="str">
        <f t="shared" si="15"/>
        <v>2023-30071</v>
      </c>
      <c r="O168" t="str">
        <f>+(VLOOKUP(N168,[1]misa!O:O,1,0))</f>
        <v>2023-30071</v>
      </c>
      <c r="P168">
        <f>-Table2[[#This Row],[Column1]]</f>
        <v>-30071</v>
      </c>
    </row>
    <row r="169" spans="1:16" hidden="1" x14ac:dyDescent="0.3">
      <c r="A169" s="41" t="s">
        <v>635</v>
      </c>
      <c r="B169" s="42">
        <v>45066</v>
      </c>
      <c r="C169" s="42">
        <v>45184</v>
      </c>
      <c r="D169" s="41" t="s">
        <v>636</v>
      </c>
      <c r="E169" s="41" t="s">
        <v>606</v>
      </c>
      <c r="F169" s="41" t="s">
        <v>838</v>
      </c>
      <c r="G169" s="41" t="s">
        <v>831</v>
      </c>
      <c r="H169" s="43">
        <v>508878</v>
      </c>
      <c r="I169" s="43">
        <f t="shared" si="11"/>
        <v>2023</v>
      </c>
      <c r="J169" s="35">
        <f>+H169</f>
        <v>508878</v>
      </c>
      <c r="K169" t="str">
        <f t="shared" si="13"/>
        <v>2023-508878</v>
      </c>
      <c r="L169" t="e">
        <f>VLOOKUP(K169,[1]Sheet1!P:P,1,0)</f>
        <v>#N/A</v>
      </c>
      <c r="M169" s="40">
        <f t="shared" si="14"/>
        <v>2023</v>
      </c>
      <c r="N169" s="40" t="str">
        <f t="shared" si="15"/>
        <v>2023-508878</v>
      </c>
      <c r="O169" s="40" t="str">
        <f>+(VLOOKUP(N169,[1]misa!O:O,1,0))</f>
        <v>2023-508878</v>
      </c>
      <c r="P169">
        <f>-Table2[[#This Row],[Column1]]</f>
        <v>-508878</v>
      </c>
    </row>
    <row r="170" spans="1:16" hidden="1" x14ac:dyDescent="0.3">
      <c r="A170" s="41" t="s">
        <v>635</v>
      </c>
      <c r="B170" s="42">
        <v>45065</v>
      </c>
      <c r="C170" s="42">
        <v>45184</v>
      </c>
      <c r="D170" s="41" t="s">
        <v>636</v>
      </c>
      <c r="E170" s="41" t="s">
        <v>607</v>
      </c>
      <c r="F170" s="41" t="s">
        <v>839</v>
      </c>
      <c r="G170" s="41" t="s">
        <v>831</v>
      </c>
      <c r="H170" s="43">
        <v>-1404156</v>
      </c>
      <c r="I170" s="43">
        <f t="shared" si="11"/>
        <v>2023</v>
      </c>
      <c r="J170">
        <f t="shared" si="12"/>
        <v>29747</v>
      </c>
      <c r="K170" t="str">
        <f t="shared" si="13"/>
        <v>2023-29747</v>
      </c>
      <c r="L170" t="str">
        <f>VLOOKUP(K170,[1]Sheet1!P:P,1,0)</f>
        <v>2023-29747</v>
      </c>
      <c r="M170">
        <f t="shared" si="14"/>
        <v>2023</v>
      </c>
      <c r="N170" t="str">
        <f t="shared" si="15"/>
        <v>2023-29747</v>
      </c>
      <c r="O170" t="str">
        <f>+(VLOOKUP(N170,[1]misa!O:O,1,0))</f>
        <v>2023-29747</v>
      </c>
      <c r="P170">
        <f>-Table2[[#This Row],[Column1]]</f>
        <v>-29747</v>
      </c>
    </row>
    <row r="171" spans="1:16" hidden="1" x14ac:dyDescent="0.3">
      <c r="A171" s="41" t="s">
        <v>635</v>
      </c>
      <c r="B171" s="42">
        <v>45064</v>
      </c>
      <c r="C171" s="42">
        <v>45184</v>
      </c>
      <c r="D171" s="41" t="s">
        <v>636</v>
      </c>
      <c r="E171" s="41" t="s">
        <v>283</v>
      </c>
      <c r="F171" s="41" t="s">
        <v>840</v>
      </c>
      <c r="G171" s="41" t="s">
        <v>831</v>
      </c>
      <c r="H171" s="43">
        <v>-657919</v>
      </c>
      <c r="I171" s="43">
        <f t="shared" si="11"/>
        <v>2023</v>
      </c>
      <c r="J171">
        <f t="shared" si="12"/>
        <v>29676</v>
      </c>
      <c r="K171" t="str">
        <f t="shared" si="13"/>
        <v>2023-29676</v>
      </c>
      <c r="L171" t="str">
        <f>VLOOKUP(K171,[1]Sheet1!P:P,1,0)</f>
        <v>2023-29676</v>
      </c>
      <c r="M171">
        <f t="shared" si="14"/>
        <v>2023</v>
      </c>
      <c r="N171" t="str">
        <f t="shared" si="15"/>
        <v>2023-29676</v>
      </c>
      <c r="O171" t="str">
        <f>+(VLOOKUP(N171,[1]misa!O:O,1,0))</f>
        <v>2023-29676</v>
      </c>
      <c r="P171">
        <f>-Table2[[#This Row],[Column1]]</f>
        <v>-29676</v>
      </c>
    </row>
    <row r="172" spans="1:16" hidden="1" x14ac:dyDescent="0.3">
      <c r="A172" s="41" t="s">
        <v>635</v>
      </c>
      <c r="B172" s="42">
        <v>45061</v>
      </c>
      <c r="C172" s="42">
        <v>45184</v>
      </c>
      <c r="D172" s="41" t="s">
        <v>636</v>
      </c>
      <c r="E172" s="41" t="s">
        <v>281</v>
      </c>
      <c r="F172" s="41" t="s">
        <v>841</v>
      </c>
      <c r="G172" s="41" t="s">
        <v>831</v>
      </c>
      <c r="H172" s="43">
        <v>-1327148</v>
      </c>
      <c r="I172" s="43">
        <f t="shared" si="11"/>
        <v>2023</v>
      </c>
      <c r="J172">
        <f t="shared" si="12"/>
        <v>28344</v>
      </c>
      <c r="K172" t="str">
        <f t="shared" si="13"/>
        <v>2023-28344</v>
      </c>
      <c r="L172" t="str">
        <f>VLOOKUP(K172,[1]Sheet1!P:P,1,0)</f>
        <v>2023-28344</v>
      </c>
      <c r="M172">
        <f t="shared" si="14"/>
        <v>2023</v>
      </c>
      <c r="N172" t="str">
        <f t="shared" si="15"/>
        <v>2023-28344</v>
      </c>
      <c r="O172" t="str">
        <f>+(VLOOKUP(N172,[1]misa!O:O,1,0))</f>
        <v>2023-28344</v>
      </c>
      <c r="P172">
        <f>-Table2[[#This Row],[Column1]]</f>
        <v>-28344</v>
      </c>
    </row>
    <row r="173" spans="1:16" hidden="1" x14ac:dyDescent="0.3">
      <c r="A173" s="41" t="s">
        <v>635</v>
      </c>
      <c r="B173" s="42">
        <v>45058</v>
      </c>
      <c r="C173" s="42">
        <v>45184</v>
      </c>
      <c r="D173" s="41" t="s">
        <v>636</v>
      </c>
      <c r="E173" s="41" t="s">
        <v>278</v>
      </c>
      <c r="F173" s="41" t="s">
        <v>842</v>
      </c>
      <c r="G173" s="41" t="s">
        <v>831</v>
      </c>
      <c r="H173" s="43">
        <v>-899382</v>
      </c>
      <c r="I173" s="43">
        <f t="shared" si="11"/>
        <v>2023</v>
      </c>
      <c r="J173">
        <f t="shared" si="12"/>
        <v>28166</v>
      </c>
      <c r="K173" t="str">
        <f t="shared" si="13"/>
        <v>2023-28166</v>
      </c>
      <c r="L173" t="str">
        <f>VLOOKUP(K173,[1]Sheet1!P:P,1,0)</f>
        <v>2023-28166</v>
      </c>
      <c r="M173">
        <f t="shared" si="14"/>
        <v>2023</v>
      </c>
      <c r="N173" t="str">
        <f t="shared" si="15"/>
        <v>2023-28166</v>
      </c>
      <c r="O173" t="str">
        <f>+(VLOOKUP(N173,[1]misa!O:O,1,0))</f>
        <v>2023-28166</v>
      </c>
      <c r="P173">
        <f>-Table2[[#This Row],[Column1]]</f>
        <v>-28166</v>
      </c>
    </row>
    <row r="174" spans="1:16" hidden="1" x14ac:dyDescent="0.3">
      <c r="A174" s="41" t="s">
        <v>635</v>
      </c>
      <c r="B174" s="42">
        <v>45058</v>
      </c>
      <c r="C174" s="42">
        <v>45184</v>
      </c>
      <c r="D174" s="41" t="s">
        <v>636</v>
      </c>
      <c r="E174" s="41" t="s">
        <v>280</v>
      </c>
      <c r="F174" s="41" t="s">
        <v>843</v>
      </c>
      <c r="G174" s="41" t="s">
        <v>831</v>
      </c>
      <c r="H174" s="43">
        <v>-1280880</v>
      </c>
      <c r="I174" s="43">
        <f t="shared" si="11"/>
        <v>2023</v>
      </c>
      <c r="J174">
        <f t="shared" si="12"/>
        <v>28205</v>
      </c>
      <c r="K174" t="str">
        <f t="shared" si="13"/>
        <v>2023-28205</v>
      </c>
      <c r="L174" t="str">
        <f>VLOOKUP(K174,[1]Sheet1!P:P,1,0)</f>
        <v>2023-28205</v>
      </c>
      <c r="M174">
        <f t="shared" si="14"/>
        <v>2023</v>
      </c>
      <c r="N174" t="str">
        <f t="shared" si="15"/>
        <v>2023-28205</v>
      </c>
      <c r="O174" t="str">
        <f>+(VLOOKUP(N174,[1]misa!O:O,1,0))</f>
        <v>2023-28205</v>
      </c>
      <c r="P174">
        <f>-Table2[[#This Row],[Column1]]</f>
        <v>-28205</v>
      </c>
    </row>
    <row r="175" spans="1:16" hidden="1" x14ac:dyDescent="0.3">
      <c r="A175" s="41" t="s">
        <v>635</v>
      </c>
      <c r="B175" s="42">
        <v>45057</v>
      </c>
      <c r="C175" s="42">
        <v>45184</v>
      </c>
      <c r="D175" s="41" t="s">
        <v>636</v>
      </c>
      <c r="E175" s="41" t="s">
        <v>277</v>
      </c>
      <c r="F175" s="41" t="s">
        <v>844</v>
      </c>
      <c r="G175" s="41" t="s">
        <v>831</v>
      </c>
      <c r="H175" s="43">
        <v>-766418</v>
      </c>
      <c r="I175" s="43">
        <f t="shared" si="11"/>
        <v>2023</v>
      </c>
      <c r="J175">
        <f t="shared" si="12"/>
        <v>28059</v>
      </c>
      <c r="K175" t="str">
        <f t="shared" si="13"/>
        <v>2023-28059</v>
      </c>
      <c r="L175" t="str">
        <f>VLOOKUP(K175,[1]Sheet1!P:P,1,0)</f>
        <v>2023-28059</v>
      </c>
      <c r="M175">
        <f t="shared" si="14"/>
        <v>2023</v>
      </c>
      <c r="N175" t="str">
        <f t="shared" si="15"/>
        <v>2023-28059</v>
      </c>
      <c r="O175" t="str">
        <f>+(VLOOKUP(N175,[1]misa!O:O,1,0))</f>
        <v>2023-28059</v>
      </c>
      <c r="P175">
        <f>-Table2[[#This Row],[Column1]]</f>
        <v>-28059</v>
      </c>
    </row>
    <row r="176" spans="1:16" hidden="1" x14ac:dyDescent="0.3">
      <c r="A176" s="41" t="s">
        <v>635</v>
      </c>
      <c r="B176" s="42">
        <v>45057</v>
      </c>
      <c r="C176" s="42">
        <v>45184</v>
      </c>
      <c r="D176" s="41" t="s">
        <v>636</v>
      </c>
      <c r="E176" s="41" t="s">
        <v>275</v>
      </c>
      <c r="F176" s="41" t="s">
        <v>845</v>
      </c>
      <c r="G176" s="41" t="s">
        <v>831</v>
      </c>
      <c r="H176" s="43">
        <v>-1002166</v>
      </c>
      <c r="I176" s="43">
        <f t="shared" si="11"/>
        <v>2023</v>
      </c>
      <c r="J176">
        <f t="shared" si="12"/>
        <v>27996</v>
      </c>
      <c r="K176" t="str">
        <f t="shared" si="13"/>
        <v>2023-27996</v>
      </c>
      <c r="L176" t="str">
        <f>VLOOKUP(K176,[1]Sheet1!P:P,1,0)</f>
        <v>2023-27996</v>
      </c>
      <c r="M176">
        <f t="shared" si="14"/>
        <v>2023</v>
      </c>
      <c r="N176" t="str">
        <f t="shared" si="15"/>
        <v>2023-27996</v>
      </c>
      <c r="O176" t="str">
        <f>+(VLOOKUP(N176,[1]misa!O:O,1,0))</f>
        <v>2023-27996</v>
      </c>
      <c r="P176">
        <f>-Table2[[#This Row],[Column1]]</f>
        <v>-27996</v>
      </c>
    </row>
    <row r="177" spans="1:16" hidden="1" x14ac:dyDescent="0.3">
      <c r="A177" s="41" t="s">
        <v>635</v>
      </c>
      <c r="B177" s="42">
        <v>45056</v>
      </c>
      <c r="C177" s="42">
        <v>45184</v>
      </c>
      <c r="D177" s="41" t="s">
        <v>636</v>
      </c>
      <c r="E177" s="41" t="s">
        <v>273</v>
      </c>
      <c r="F177" s="41" t="s">
        <v>846</v>
      </c>
      <c r="G177" s="41" t="s">
        <v>831</v>
      </c>
      <c r="H177" s="43">
        <v>-734263</v>
      </c>
      <c r="I177" s="43">
        <f t="shared" si="11"/>
        <v>2023</v>
      </c>
      <c r="J177">
        <f t="shared" si="12"/>
        <v>26053</v>
      </c>
      <c r="K177" t="str">
        <f t="shared" si="13"/>
        <v>2023-26053</v>
      </c>
      <c r="L177" t="str">
        <f>VLOOKUP(K177,[1]Sheet1!P:P,1,0)</f>
        <v>2023-26053</v>
      </c>
      <c r="M177">
        <f t="shared" si="14"/>
        <v>2023</v>
      </c>
      <c r="N177" t="str">
        <f t="shared" si="15"/>
        <v>2023-26053</v>
      </c>
      <c r="O177" t="str">
        <f>+(VLOOKUP(N177,[1]misa!O:O,1,0))</f>
        <v>2023-26053</v>
      </c>
      <c r="P177">
        <f>-Table2[[#This Row],[Column1]]</f>
        <v>-26053</v>
      </c>
    </row>
    <row r="178" spans="1:16" hidden="1" x14ac:dyDescent="0.3">
      <c r="A178" s="41" t="s">
        <v>635</v>
      </c>
      <c r="B178" s="42">
        <v>45106</v>
      </c>
      <c r="C178" s="42">
        <v>45190</v>
      </c>
      <c r="D178" s="41" t="s">
        <v>636</v>
      </c>
      <c r="E178" s="41" t="s">
        <v>609</v>
      </c>
      <c r="F178" s="41" t="s">
        <v>847</v>
      </c>
      <c r="G178" s="41" t="s">
        <v>848</v>
      </c>
      <c r="H178" s="43">
        <v>3831370</v>
      </c>
      <c r="I178" s="43">
        <f t="shared" si="11"/>
        <v>2023</v>
      </c>
      <c r="J178" s="35">
        <f>+H178</f>
        <v>3831370</v>
      </c>
      <c r="K178" t="str">
        <f t="shared" si="13"/>
        <v>2023-3831370</v>
      </c>
      <c r="L178" t="e">
        <f>VLOOKUP(K178,[1]Sheet1!P:P,1,0)</f>
        <v>#N/A</v>
      </c>
      <c r="M178" s="40">
        <f t="shared" si="14"/>
        <v>2023</v>
      </c>
      <c r="N178" s="40" t="str">
        <f t="shared" si="15"/>
        <v>2023-3831370</v>
      </c>
      <c r="O178" s="40" t="str">
        <f>+(VLOOKUP(N178,[1]misa!O:O,1,0))</f>
        <v>2023-3831370</v>
      </c>
      <c r="P178">
        <f>-Table2[[#This Row],[Column1]]</f>
        <v>-3831370</v>
      </c>
    </row>
    <row r="179" spans="1:16" hidden="1" x14ac:dyDescent="0.3">
      <c r="A179" s="41" t="s">
        <v>635</v>
      </c>
      <c r="B179" s="42">
        <v>45106</v>
      </c>
      <c r="C179" s="42">
        <v>45190</v>
      </c>
      <c r="D179" s="41" t="s">
        <v>636</v>
      </c>
      <c r="E179" s="41" t="s">
        <v>610</v>
      </c>
      <c r="F179" s="41" t="s">
        <v>849</v>
      </c>
      <c r="G179" s="41" t="s">
        <v>848</v>
      </c>
      <c r="H179" s="43">
        <v>-2263026</v>
      </c>
      <c r="I179" s="43">
        <f t="shared" si="11"/>
        <v>2023</v>
      </c>
      <c r="J179">
        <f t="shared" si="12"/>
        <v>37941</v>
      </c>
      <c r="K179" t="str">
        <f t="shared" si="13"/>
        <v>2023-37941</v>
      </c>
      <c r="L179" t="str">
        <f>VLOOKUP(K179,[1]Sheet1!P:P,1,0)</f>
        <v>2023-37941</v>
      </c>
      <c r="M179">
        <f t="shared" si="14"/>
        <v>2023</v>
      </c>
      <c r="N179" t="str">
        <f t="shared" si="15"/>
        <v>2023-37941</v>
      </c>
      <c r="O179" t="str">
        <f>+(VLOOKUP(N179,[1]misa!O:O,1,0))</f>
        <v>2023-37941</v>
      </c>
      <c r="P179">
        <f>-Table2[[#This Row],[Column1]]</f>
        <v>-37941</v>
      </c>
    </row>
    <row r="180" spans="1:16" hidden="1" x14ac:dyDescent="0.3">
      <c r="A180" s="41" t="s">
        <v>635</v>
      </c>
      <c r="B180" s="42">
        <v>45106</v>
      </c>
      <c r="C180" s="42">
        <v>45190</v>
      </c>
      <c r="D180" s="41" t="s">
        <v>636</v>
      </c>
      <c r="E180" s="41" t="s">
        <v>333</v>
      </c>
      <c r="F180" s="41" t="s">
        <v>850</v>
      </c>
      <c r="G180" s="41" t="s">
        <v>848</v>
      </c>
      <c r="H180" s="43">
        <v>-1188418</v>
      </c>
      <c r="I180" s="43">
        <f t="shared" si="11"/>
        <v>2023</v>
      </c>
      <c r="J180">
        <f t="shared" si="12"/>
        <v>37942</v>
      </c>
      <c r="K180" t="str">
        <f t="shared" si="13"/>
        <v>2023-37942</v>
      </c>
      <c r="L180" t="str">
        <f>VLOOKUP(K180,[1]Sheet1!P:P,1,0)</f>
        <v>2023-37942</v>
      </c>
      <c r="M180">
        <f t="shared" si="14"/>
        <v>2023</v>
      </c>
      <c r="N180" t="str">
        <f t="shared" si="15"/>
        <v>2023-37942</v>
      </c>
      <c r="O180" t="str">
        <f>+(VLOOKUP(N180,[1]misa!O:O,1,0))</f>
        <v>2023-37942</v>
      </c>
      <c r="P180">
        <f>-Table2[[#This Row],[Column1]]</f>
        <v>-37942</v>
      </c>
    </row>
    <row r="181" spans="1:16" hidden="1" x14ac:dyDescent="0.3">
      <c r="A181" s="41" t="s">
        <v>635</v>
      </c>
      <c r="B181" s="42">
        <v>45106</v>
      </c>
      <c r="C181" s="42">
        <v>45190</v>
      </c>
      <c r="D181" s="41" t="s">
        <v>636</v>
      </c>
      <c r="E181" s="41" t="s">
        <v>330</v>
      </c>
      <c r="F181" s="41" t="s">
        <v>851</v>
      </c>
      <c r="G181" s="41" t="s">
        <v>848</v>
      </c>
      <c r="H181" s="43">
        <v>-696973</v>
      </c>
      <c r="I181" s="43">
        <f t="shared" si="11"/>
        <v>2023</v>
      </c>
      <c r="J181">
        <f t="shared" si="12"/>
        <v>37940</v>
      </c>
      <c r="K181" t="str">
        <f t="shared" si="13"/>
        <v>2023-37940</v>
      </c>
      <c r="L181" t="str">
        <f>VLOOKUP(K181,[1]Sheet1!P:P,1,0)</f>
        <v>2023-37940</v>
      </c>
      <c r="M181">
        <f t="shared" si="14"/>
        <v>2023</v>
      </c>
      <c r="N181" t="str">
        <f t="shared" si="15"/>
        <v>2023-37940</v>
      </c>
      <c r="O181" t="str">
        <f>+(VLOOKUP(N181,[1]misa!O:O,1,0))</f>
        <v>2023-37940</v>
      </c>
      <c r="P181">
        <f>-Table2[[#This Row],[Column1]]</f>
        <v>-37940</v>
      </c>
    </row>
    <row r="182" spans="1:16" hidden="1" x14ac:dyDescent="0.3">
      <c r="A182" s="41" t="s">
        <v>635</v>
      </c>
      <c r="B182" s="42">
        <v>45105</v>
      </c>
      <c r="C182" s="42">
        <v>45190</v>
      </c>
      <c r="D182" s="41" t="s">
        <v>636</v>
      </c>
      <c r="E182" s="41" t="s">
        <v>328</v>
      </c>
      <c r="F182" s="41" t="s">
        <v>852</v>
      </c>
      <c r="G182" s="41" t="s">
        <v>848</v>
      </c>
      <c r="H182" s="43">
        <v>-988929</v>
      </c>
      <c r="I182" s="43">
        <f t="shared" si="11"/>
        <v>2023</v>
      </c>
      <c r="J182">
        <f t="shared" si="12"/>
        <v>37845</v>
      </c>
      <c r="K182" t="str">
        <f t="shared" si="13"/>
        <v>2023-37845</v>
      </c>
      <c r="L182" t="str">
        <f>VLOOKUP(K182,[1]Sheet1!P:P,1,0)</f>
        <v>2023-37845</v>
      </c>
      <c r="M182">
        <f t="shared" si="14"/>
        <v>2023</v>
      </c>
      <c r="N182" t="str">
        <f t="shared" si="15"/>
        <v>2023-37845</v>
      </c>
      <c r="O182" t="str">
        <f>+(VLOOKUP(N182,[1]misa!O:O,1,0))</f>
        <v>2023-37845</v>
      </c>
      <c r="P182">
        <f>-Table2[[#This Row],[Column1]]</f>
        <v>-37845</v>
      </c>
    </row>
    <row r="183" spans="1:16" hidden="1" x14ac:dyDescent="0.3">
      <c r="A183" s="41" t="s">
        <v>635</v>
      </c>
      <c r="B183" s="42">
        <v>45103</v>
      </c>
      <c r="C183" s="42">
        <v>45190</v>
      </c>
      <c r="D183" s="41" t="s">
        <v>636</v>
      </c>
      <c r="E183" s="41" t="s">
        <v>611</v>
      </c>
      <c r="F183" s="41" t="s">
        <v>853</v>
      </c>
      <c r="G183" s="41" t="s">
        <v>848</v>
      </c>
      <c r="H183" s="43">
        <v>768124</v>
      </c>
      <c r="I183" s="43">
        <f t="shared" si="11"/>
        <v>2023</v>
      </c>
      <c r="J183" s="35">
        <f>+H183</f>
        <v>768124</v>
      </c>
      <c r="K183" t="str">
        <f t="shared" si="13"/>
        <v>2023-768124</v>
      </c>
      <c r="L183" t="e">
        <f>VLOOKUP(K183,[1]Sheet1!P:P,1,0)</f>
        <v>#N/A</v>
      </c>
      <c r="M183" s="40">
        <f t="shared" si="14"/>
        <v>2023</v>
      </c>
      <c r="N183" s="40" t="str">
        <f t="shared" si="15"/>
        <v>2023-768124</v>
      </c>
      <c r="O183" s="40" t="str">
        <f>+(VLOOKUP(N183,[1]misa!O:O,1,0))</f>
        <v>2023-768124</v>
      </c>
      <c r="P183">
        <f>-Table2[[#This Row],[Column1]]</f>
        <v>-768124</v>
      </c>
    </row>
    <row r="184" spans="1:16" hidden="1" x14ac:dyDescent="0.3">
      <c r="A184" s="41" t="s">
        <v>635</v>
      </c>
      <c r="B184" s="42">
        <v>45103</v>
      </c>
      <c r="C184" s="42">
        <v>45190</v>
      </c>
      <c r="D184" s="41" t="s">
        <v>636</v>
      </c>
      <c r="E184" s="41" t="s">
        <v>324</v>
      </c>
      <c r="F184" s="41" t="s">
        <v>854</v>
      </c>
      <c r="G184" s="41" t="s">
        <v>848</v>
      </c>
      <c r="H184" s="43">
        <v>-2074842</v>
      </c>
      <c r="I184" s="43">
        <f t="shared" si="11"/>
        <v>2023</v>
      </c>
      <c r="J184">
        <f t="shared" si="12"/>
        <v>37696</v>
      </c>
      <c r="K184" t="str">
        <f t="shared" si="13"/>
        <v>2023-37696</v>
      </c>
      <c r="L184" t="str">
        <f>VLOOKUP(K184,[1]Sheet1!P:P,1,0)</f>
        <v>2023-37696</v>
      </c>
      <c r="M184">
        <f t="shared" si="14"/>
        <v>2023</v>
      </c>
      <c r="N184" t="str">
        <f t="shared" si="15"/>
        <v>2023-37696</v>
      </c>
      <c r="O184" t="str">
        <f>+(VLOOKUP(N184,[1]misa!O:O,1,0))</f>
        <v>2023-37696</v>
      </c>
      <c r="P184">
        <f>-Table2[[#This Row],[Column1]]</f>
        <v>-37696</v>
      </c>
    </row>
    <row r="185" spans="1:16" hidden="1" x14ac:dyDescent="0.3">
      <c r="A185" s="41" t="s">
        <v>635</v>
      </c>
      <c r="B185" s="42">
        <v>45103</v>
      </c>
      <c r="C185" s="42">
        <v>45190</v>
      </c>
      <c r="D185" s="41" t="s">
        <v>636</v>
      </c>
      <c r="E185" s="41" t="s">
        <v>326</v>
      </c>
      <c r="F185" s="41" t="s">
        <v>855</v>
      </c>
      <c r="G185" s="41" t="s">
        <v>848</v>
      </c>
      <c r="H185" s="43">
        <v>-1506094</v>
      </c>
      <c r="I185" s="43">
        <f t="shared" si="11"/>
        <v>2023</v>
      </c>
      <c r="J185">
        <f t="shared" si="12"/>
        <v>37697</v>
      </c>
      <c r="K185" t="str">
        <f t="shared" si="13"/>
        <v>2023-37697</v>
      </c>
      <c r="L185" t="str">
        <f>VLOOKUP(K185,[1]Sheet1!P:P,1,0)</f>
        <v>2023-37697</v>
      </c>
      <c r="M185">
        <f t="shared" si="14"/>
        <v>2023</v>
      </c>
      <c r="N185" t="str">
        <f t="shared" si="15"/>
        <v>2023-37697</v>
      </c>
      <c r="O185" t="str">
        <f>+(VLOOKUP(N185,[1]misa!O:O,1,0))</f>
        <v>2023-37697</v>
      </c>
      <c r="P185">
        <f>-Table2[[#This Row],[Column1]]</f>
        <v>-37697</v>
      </c>
    </row>
    <row r="186" spans="1:16" hidden="1" x14ac:dyDescent="0.3">
      <c r="A186" s="41" t="s">
        <v>635</v>
      </c>
      <c r="B186" s="42">
        <v>45101</v>
      </c>
      <c r="C186" s="42">
        <v>45190</v>
      </c>
      <c r="D186" s="41" t="s">
        <v>636</v>
      </c>
      <c r="E186" s="41" t="s">
        <v>321</v>
      </c>
      <c r="F186" s="41" t="s">
        <v>856</v>
      </c>
      <c r="G186" s="41" t="s">
        <v>848</v>
      </c>
      <c r="H186" s="43">
        <v>-1027521</v>
      </c>
      <c r="I186" s="43">
        <f t="shared" si="11"/>
        <v>2023</v>
      </c>
      <c r="J186">
        <f t="shared" si="12"/>
        <v>37594</v>
      </c>
      <c r="K186" t="str">
        <f t="shared" si="13"/>
        <v>2023-37594</v>
      </c>
      <c r="L186" t="str">
        <f>VLOOKUP(K186,[1]Sheet1!P:P,1,0)</f>
        <v>2023-37594</v>
      </c>
      <c r="M186">
        <f t="shared" si="14"/>
        <v>2023</v>
      </c>
      <c r="N186" t="str">
        <f t="shared" si="15"/>
        <v>2023-37594</v>
      </c>
      <c r="O186" t="str">
        <f>+(VLOOKUP(N186,[1]misa!O:O,1,0))</f>
        <v>2023-37594</v>
      </c>
      <c r="P186">
        <f>-Table2[[#This Row],[Column1]]</f>
        <v>-37594</v>
      </c>
    </row>
    <row r="187" spans="1:16" hidden="1" x14ac:dyDescent="0.3">
      <c r="A187" s="41" t="s">
        <v>635</v>
      </c>
      <c r="B187" s="42">
        <v>45101</v>
      </c>
      <c r="C187" s="42">
        <v>45190</v>
      </c>
      <c r="D187" s="41" t="s">
        <v>636</v>
      </c>
      <c r="E187" s="41" t="s">
        <v>323</v>
      </c>
      <c r="F187" s="41" t="s">
        <v>857</v>
      </c>
      <c r="G187" s="41" t="s">
        <v>848</v>
      </c>
      <c r="H187" s="43">
        <v>-1256323</v>
      </c>
      <c r="I187" s="43">
        <f t="shared" si="11"/>
        <v>2023</v>
      </c>
      <c r="J187">
        <f t="shared" si="12"/>
        <v>37596</v>
      </c>
      <c r="K187" t="str">
        <f t="shared" si="13"/>
        <v>2023-37596</v>
      </c>
      <c r="L187" t="str">
        <f>VLOOKUP(K187,[1]Sheet1!P:P,1,0)</f>
        <v>2023-37596</v>
      </c>
      <c r="M187">
        <f t="shared" si="14"/>
        <v>2023</v>
      </c>
      <c r="N187" t="str">
        <f t="shared" si="15"/>
        <v>2023-37596</v>
      </c>
      <c r="O187" t="str">
        <f>+(VLOOKUP(N187,[1]misa!O:O,1,0))</f>
        <v>2023-37596</v>
      </c>
      <c r="P187">
        <f>-Table2[[#This Row],[Column1]]</f>
        <v>-37596</v>
      </c>
    </row>
    <row r="188" spans="1:16" hidden="1" x14ac:dyDescent="0.3">
      <c r="A188" s="41" t="s">
        <v>635</v>
      </c>
      <c r="B188" s="42">
        <v>45098</v>
      </c>
      <c r="C188" s="42">
        <v>45190</v>
      </c>
      <c r="D188" s="41" t="s">
        <v>636</v>
      </c>
      <c r="E188" s="41" t="s">
        <v>612</v>
      </c>
      <c r="F188" s="41" t="s">
        <v>858</v>
      </c>
      <c r="G188" s="41" t="s">
        <v>848</v>
      </c>
      <c r="H188" s="43">
        <v>1368041</v>
      </c>
      <c r="I188" s="43">
        <f t="shared" si="11"/>
        <v>2023</v>
      </c>
      <c r="J188" s="35">
        <f>+H188</f>
        <v>1368041</v>
      </c>
      <c r="K188" t="str">
        <f t="shared" si="13"/>
        <v>2023-1368041</v>
      </c>
      <c r="L188" t="e">
        <f>VLOOKUP(K188,[1]Sheet1!P:P,1,0)</f>
        <v>#N/A</v>
      </c>
      <c r="M188" s="40">
        <f t="shared" si="14"/>
        <v>2023</v>
      </c>
      <c r="N188" s="40" t="str">
        <f t="shared" si="15"/>
        <v>2023-1368041</v>
      </c>
      <c r="O188" s="40" t="str">
        <f>+(VLOOKUP(N188,[1]misa!O:O,1,0))</f>
        <v>2023-1368041</v>
      </c>
      <c r="P188">
        <f>-Table2[[#This Row],[Column1]]</f>
        <v>-1368041</v>
      </c>
    </row>
    <row r="189" spans="1:16" hidden="1" x14ac:dyDescent="0.3">
      <c r="A189" s="41" t="s">
        <v>635</v>
      </c>
      <c r="B189" s="42">
        <v>45097</v>
      </c>
      <c r="C189" s="42">
        <v>45190</v>
      </c>
      <c r="D189" s="41" t="s">
        <v>636</v>
      </c>
      <c r="E189" s="41" t="s">
        <v>318</v>
      </c>
      <c r="F189" s="41" t="s">
        <v>859</v>
      </c>
      <c r="G189" s="41" t="s">
        <v>848</v>
      </c>
      <c r="H189" s="43">
        <v>-1100000</v>
      </c>
      <c r="I189" s="43">
        <f t="shared" si="11"/>
        <v>2023</v>
      </c>
      <c r="J189">
        <f t="shared" si="12"/>
        <v>36307</v>
      </c>
      <c r="K189" t="str">
        <f t="shared" si="13"/>
        <v>2023-36307</v>
      </c>
      <c r="L189" t="str">
        <f>VLOOKUP(K189,[1]Sheet1!P:P,1,0)</f>
        <v>2023-36307</v>
      </c>
      <c r="M189">
        <f t="shared" si="14"/>
        <v>2023</v>
      </c>
      <c r="N189" t="str">
        <f t="shared" si="15"/>
        <v>2023-36307</v>
      </c>
      <c r="O189" t="str">
        <f>+(VLOOKUP(N189,[1]misa!O:O,1,0))</f>
        <v>2023-36307</v>
      </c>
      <c r="P189">
        <f>-Table2[[#This Row],[Column1]]</f>
        <v>-36307</v>
      </c>
    </row>
    <row r="190" spans="1:16" hidden="1" x14ac:dyDescent="0.3">
      <c r="A190" s="41" t="s">
        <v>635</v>
      </c>
      <c r="B190" s="42">
        <v>45097</v>
      </c>
      <c r="C190" s="42">
        <v>45190</v>
      </c>
      <c r="D190" s="41" t="s">
        <v>636</v>
      </c>
      <c r="E190" s="41" t="s">
        <v>316</v>
      </c>
      <c r="F190" s="41" t="s">
        <v>860</v>
      </c>
      <c r="G190" s="41" t="s">
        <v>848</v>
      </c>
      <c r="H190" s="43">
        <v>-726968</v>
      </c>
      <c r="I190" s="43">
        <f t="shared" si="11"/>
        <v>2023</v>
      </c>
      <c r="J190">
        <f t="shared" si="12"/>
        <v>36295</v>
      </c>
      <c r="K190" t="str">
        <f t="shared" si="13"/>
        <v>2023-36295</v>
      </c>
      <c r="L190" t="str">
        <f>VLOOKUP(K190,[1]Sheet1!P:P,1,0)</f>
        <v>2023-36295</v>
      </c>
      <c r="M190">
        <f t="shared" si="14"/>
        <v>2023</v>
      </c>
      <c r="N190" t="str">
        <f t="shared" si="15"/>
        <v>2023-36295</v>
      </c>
      <c r="O190" t="str">
        <f>+(VLOOKUP(N190,[1]misa!O:O,1,0))</f>
        <v>2023-36295</v>
      </c>
      <c r="P190">
        <f>-Table2[[#This Row],[Column1]]</f>
        <v>-36295</v>
      </c>
    </row>
    <row r="191" spans="1:16" hidden="1" x14ac:dyDescent="0.3">
      <c r="A191" s="41" t="s">
        <v>635</v>
      </c>
      <c r="B191" s="42">
        <v>45097</v>
      </c>
      <c r="C191" s="42">
        <v>45190</v>
      </c>
      <c r="D191" s="41" t="s">
        <v>636</v>
      </c>
      <c r="E191" s="41" t="s">
        <v>613</v>
      </c>
      <c r="F191" s="41" t="s">
        <v>861</v>
      </c>
      <c r="G191" s="41" t="s">
        <v>848</v>
      </c>
      <c r="H191" s="43">
        <v>1036904</v>
      </c>
      <c r="I191" s="43">
        <f t="shared" si="11"/>
        <v>2023</v>
      </c>
      <c r="J191" s="35">
        <f>+H191</f>
        <v>1036904</v>
      </c>
      <c r="K191" t="str">
        <f t="shared" si="13"/>
        <v>2023-1036904</v>
      </c>
      <c r="L191" t="e">
        <f>VLOOKUP(K191,[1]Sheet1!P:P,1,0)</f>
        <v>#N/A</v>
      </c>
      <c r="M191" s="40">
        <f t="shared" si="14"/>
        <v>2023</v>
      </c>
      <c r="N191" s="40" t="str">
        <f t="shared" si="15"/>
        <v>2023-1036904</v>
      </c>
      <c r="O191" s="40" t="str">
        <f>+(VLOOKUP(N191,[1]misa!O:O,1,0))</f>
        <v>2023-1036904</v>
      </c>
      <c r="P191">
        <f>-Table2[[#This Row],[Column1]]</f>
        <v>-1036904</v>
      </c>
    </row>
    <row r="192" spans="1:16" hidden="1" x14ac:dyDescent="0.3">
      <c r="A192" s="41" t="s">
        <v>635</v>
      </c>
      <c r="B192" s="42">
        <v>45096</v>
      </c>
      <c r="C192" s="42">
        <v>45190</v>
      </c>
      <c r="D192" s="41" t="s">
        <v>636</v>
      </c>
      <c r="E192" s="41" t="s">
        <v>314</v>
      </c>
      <c r="F192" s="41" t="s">
        <v>862</v>
      </c>
      <c r="G192" s="41" t="s">
        <v>848</v>
      </c>
      <c r="H192" s="43">
        <v>-1096260</v>
      </c>
      <c r="I192" s="43">
        <f t="shared" si="11"/>
        <v>2023</v>
      </c>
      <c r="J192">
        <f t="shared" si="12"/>
        <v>36230</v>
      </c>
      <c r="K192" t="str">
        <f t="shared" si="13"/>
        <v>2023-36230</v>
      </c>
      <c r="L192" t="str">
        <f>VLOOKUP(K192,[1]Sheet1!P:P,1,0)</f>
        <v>2023-36230</v>
      </c>
      <c r="M192">
        <f t="shared" si="14"/>
        <v>2023</v>
      </c>
      <c r="N192" t="str">
        <f t="shared" si="15"/>
        <v>2023-36230</v>
      </c>
      <c r="O192" t="str">
        <f>+(VLOOKUP(N192,[1]misa!O:O,1,0))</f>
        <v>2023-36230</v>
      </c>
      <c r="P192">
        <f>-Table2[[#This Row],[Column1]]</f>
        <v>-36230</v>
      </c>
    </row>
    <row r="193" spans="1:16" hidden="1" x14ac:dyDescent="0.3">
      <c r="A193" s="41" t="s">
        <v>635</v>
      </c>
      <c r="B193" s="42">
        <v>45093</v>
      </c>
      <c r="C193" s="42">
        <v>45190</v>
      </c>
      <c r="D193" s="41" t="s">
        <v>636</v>
      </c>
      <c r="E193" s="41" t="s">
        <v>614</v>
      </c>
      <c r="F193" s="41" t="s">
        <v>863</v>
      </c>
      <c r="G193" s="41" t="s">
        <v>848</v>
      </c>
      <c r="H193" s="43">
        <v>-1693926</v>
      </c>
      <c r="I193" s="43">
        <f t="shared" si="11"/>
        <v>2023</v>
      </c>
      <c r="J193">
        <f t="shared" si="12"/>
        <v>36109</v>
      </c>
      <c r="K193" t="str">
        <f t="shared" si="13"/>
        <v>2023-36109</v>
      </c>
      <c r="L193" t="str">
        <f>VLOOKUP(K193,[1]Sheet1!P:P,1,0)</f>
        <v>2023-36109</v>
      </c>
      <c r="M193">
        <f t="shared" si="14"/>
        <v>2023</v>
      </c>
      <c r="N193" t="str">
        <f t="shared" si="15"/>
        <v>2023-36109</v>
      </c>
      <c r="O193" t="str">
        <f>+(VLOOKUP(N193,[1]misa!O:O,1,0))</f>
        <v>2023-36109</v>
      </c>
      <c r="P193">
        <f>-Table2[[#This Row],[Column1]]</f>
        <v>-36109</v>
      </c>
    </row>
    <row r="194" spans="1:16" hidden="1" x14ac:dyDescent="0.3">
      <c r="A194" s="41" t="s">
        <v>635</v>
      </c>
      <c r="B194" s="42">
        <v>45091</v>
      </c>
      <c r="C194" s="42">
        <v>45190</v>
      </c>
      <c r="D194" s="41" t="s">
        <v>636</v>
      </c>
      <c r="E194" s="41" t="s">
        <v>309</v>
      </c>
      <c r="F194" s="41" t="s">
        <v>864</v>
      </c>
      <c r="G194" s="41" t="s">
        <v>848</v>
      </c>
      <c r="H194" s="43">
        <v>-978831</v>
      </c>
      <c r="I194" s="43">
        <f t="shared" si="11"/>
        <v>2023</v>
      </c>
      <c r="J194">
        <f t="shared" si="12"/>
        <v>34742</v>
      </c>
      <c r="K194" t="str">
        <f t="shared" si="13"/>
        <v>2023-34742</v>
      </c>
      <c r="L194" t="str">
        <f>VLOOKUP(K194,[1]Sheet1!P:P,1,0)</f>
        <v>2023-34742</v>
      </c>
      <c r="M194">
        <f t="shared" si="14"/>
        <v>2023</v>
      </c>
      <c r="N194" t="str">
        <f t="shared" si="15"/>
        <v>2023-34742</v>
      </c>
      <c r="O194" t="str">
        <f>+(VLOOKUP(N194,[1]misa!O:O,1,0))</f>
        <v>2023-34742</v>
      </c>
      <c r="P194">
        <f>-Table2[[#This Row],[Column1]]</f>
        <v>-34742</v>
      </c>
    </row>
    <row r="195" spans="1:16" hidden="1" x14ac:dyDescent="0.3">
      <c r="A195" s="41" t="s">
        <v>635</v>
      </c>
      <c r="B195" s="42">
        <v>45091</v>
      </c>
      <c r="C195" s="42">
        <v>45190</v>
      </c>
      <c r="D195" s="41" t="s">
        <v>636</v>
      </c>
      <c r="E195" s="41" t="s">
        <v>311</v>
      </c>
      <c r="F195" s="41" t="s">
        <v>865</v>
      </c>
      <c r="G195" s="41" t="s">
        <v>848</v>
      </c>
      <c r="H195" s="43">
        <v>-1404156</v>
      </c>
      <c r="I195" s="43">
        <f t="shared" ref="I195:I258" si="17">YEAR(C195)</f>
        <v>2023</v>
      </c>
      <c r="J195">
        <f t="shared" ref="J195:J258" si="18">VALUE(E195)</f>
        <v>34745</v>
      </c>
      <c r="K195" t="str">
        <f t="shared" ref="K195:K258" si="19">I195&amp;"-"&amp;J195</f>
        <v>2023-34745</v>
      </c>
      <c r="L195" t="str">
        <f>VLOOKUP(K195,[1]Sheet1!P:P,1,0)</f>
        <v>2023-34745</v>
      </c>
      <c r="M195">
        <f t="shared" ref="M195:M258" si="20">+YEAR(B195)</f>
        <v>2023</v>
      </c>
      <c r="N195" t="str">
        <f t="shared" ref="N195:N258" si="21">+M195&amp;"-"&amp;J195</f>
        <v>2023-34745</v>
      </c>
      <c r="O195" t="str">
        <f>+(VLOOKUP(N195,[1]misa!O:O,1,0))</f>
        <v>2023-34745</v>
      </c>
      <c r="P195">
        <f>-Table2[[#This Row],[Column1]]</f>
        <v>-34745</v>
      </c>
    </row>
    <row r="196" spans="1:16" hidden="1" x14ac:dyDescent="0.3">
      <c r="A196" s="41" t="s">
        <v>635</v>
      </c>
      <c r="B196" s="42">
        <v>45084</v>
      </c>
      <c r="C196" s="42">
        <v>45190</v>
      </c>
      <c r="D196" s="41" t="s">
        <v>636</v>
      </c>
      <c r="E196" s="41" t="s">
        <v>307</v>
      </c>
      <c r="F196" s="41" t="s">
        <v>866</v>
      </c>
      <c r="G196" s="41" t="s">
        <v>848</v>
      </c>
      <c r="H196" s="43">
        <v>-1623435</v>
      </c>
      <c r="I196" s="43">
        <f t="shared" si="17"/>
        <v>2023</v>
      </c>
      <c r="J196">
        <f t="shared" si="18"/>
        <v>33276</v>
      </c>
      <c r="K196" t="str">
        <f t="shared" si="19"/>
        <v>2023-33276</v>
      </c>
      <c r="L196" t="str">
        <f>VLOOKUP(K196,[1]Sheet1!P:P,1,0)</f>
        <v>2023-33276</v>
      </c>
      <c r="M196">
        <f t="shared" si="20"/>
        <v>2023</v>
      </c>
      <c r="N196" t="str">
        <f t="shared" si="21"/>
        <v>2023-33276</v>
      </c>
      <c r="O196" t="str">
        <f>+(VLOOKUP(N196,[1]misa!O:O,1,0))</f>
        <v>2023-33276</v>
      </c>
      <c r="P196">
        <f>-Table2[[#This Row],[Column1]]</f>
        <v>-33276</v>
      </c>
    </row>
    <row r="197" spans="1:16" hidden="1" x14ac:dyDescent="0.3">
      <c r="A197" s="41" t="s">
        <v>635</v>
      </c>
      <c r="B197" s="42">
        <v>45083</v>
      </c>
      <c r="C197" s="42">
        <v>45190</v>
      </c>
      <c r="D197" s="41" t="s">
        <v>636</v>
      </c>
      <c r="E197" s="41" t="s">
        <v>304</v>
      </c>
      <c r="F197" s="41" t="s">
        <v>867</v>
      </c>
      <c r="G197" s="41" t="s">
        <v>848</v>
      </c>
      <c r="H197" s="43">
        <v>-1337459</v>
      </c>
      <c r="I197" s="43">
        <f t="shared" si="17"/>
        <v>2023</v>
      </c>
      <c r="J197">
        <f t="shared" si="18"/>
        <v>33235</v>
      </c>
      <c r="K197" t="str">
        <f t="shared" si="19"/>
        <v>2023-33235</v>
      </c>
      <c r="L197" t="str">
        <f>VLOOKUP(K197,[1]Sheet1!P:P,1,0)</f>
        <v>2023-33235</v>
      </c>
      <c r="M197">
        <f t="shared" si="20"/>
        <v>2023</v>
      </c>
      <c r="N197" t="str">
        <f t="shared" si="21"/>
        <v>2023-33235</v>
      </c>
      <c r="O197" t="str">
        <f>+(VLOOKUP(N197,[1]misa!O:O,1,0))</f>
        <v>2023-33235</v>
      </c>
      <c r="P197">
        <f>-Table2[[#This Row],[Column1]]</f>
        <v>-33235</v>
      </c>
    </row>
    <row r="198" spans="1:16" hidden="1" x14ac:dyDescent="0.3">
      <c r="A198" s="41" t="s">
        <v>635</v>
      </c>
      <c r="B198" s="42">
        <v>45083</v>
      </c>
      <c r="C198" s="42">
        <v>45190</v>
      </c>
      <c r="D198" s="41" t="s">
        <v>636</v>
      </c>
      <c r="E198" s="41" t="s">
        <v>306</v>
      </c>
      <c r="F198" s="41" t="s">
        <v>868</v>
      </c>
      <c r="G198" s="41" t="s">
        <v>848</v>
      </c>
      <c r="H198" s="43">
        <v>-581574</v>
      </c>
      <c r="I198" s="43">
        <f t="shared" si="17"/>
        <v>2023</v>
      </c>
      <c r="J198">
        <f t="shared" si="18"/>
        <v>33236</v>
      </c>
      <c r="K198" t="str">
        <f t="shared" si="19"/>
        <v>2023-33236</v>
      </c>
      <c r="L198" t="str">
        <f>VLOOKUP(K198,[1]Sheet1!P:P,1,0)</f>
        <v>2023-33236</v>
      </c>
      <c r="M198">
        <f t="shared" si="20"/>
        <v>2023</v>
      </c>
      <c r="N198" t="str">
        <f t="shared" si="21"/>
        <v>2023-33236</v>
      </c>
      <c r="O198" t="str">
        <f>+(VLOOKUP(N198,[1]misa!O:O,1,0))</f>
        <v>2023-33236</v>
      </c>
      <c r="P198">
        <f>-Table2[[#This Row],[Column1]]</f>
        <v>-33236</v>
      </c>
    </row>
    <row r="199" spans="1:16" hidden="1" x14ac:dyDescent="0.3">
      <c r="A199" s="41" t="s">
        <v>635</v>
      </c>
      <c r="B199" s="42">
        <v>45082</v>
      </c>
      <c r="C199" s="42">
        <v>45190</v>
      </c>
      <c r="D199" s="41" t="s">
        <v>636</v>
      </c>
      <c r="E199" s="41" t="s">
        <v>303</v>
      </c>
      <c r="F199" s="41" t="s">
        <v>869</v>
      </c>
      <c r="G199" s="41" t="s">
        <v>848</v>
      </c>
      <c r="H199" s="43">
        <v>-2146990</v>
      </c>
      <c r="I199" s="43">
        <f t="shared" si="17"/>
        <v>2023</v>
      </c>
      <c r="J199">
        <f t="shared" si="18"/>
        <v>33086</v>
      </c>
      <c r="K199" t="str">
        <f t="shared" si="19"/>
        <v>2023-33086</v>
      </c>
      <c r="L199" t="str">
        <f>VLOOKUP(K199,[1]Sheet1!P:P,1,0)</f>
        <v>2023-33086</v>
      </c>
      <c r="M199">
        <f t="shared" si="20"/>
        <v>2023</v>
      </c>
      <c r="N199" t="str">
        <f t="shared" si="21"/>
        <v>2023-33086</v>
      </c>
      <c r="O199" t="str">
        <f>+(VLOOKUP(N199,[1]misa!O:O,1,0))</f>
        <v>2023-33086</v>
      </c>
      <c r="P199">
        <f>-Table2[[#This Row],[Column1]]</f>
        <v>-33086</v>
      </c>
    </row>
    <row r="200" spans="1:16" hidden="1" x14ac:dyDescent="0.3">
      <c r="A200" s="41" t="s">
        <v>635</v>
      </c>
      <c r="B200" s="42">
        <v>45082</v>
      </c>
      <c r="C200" s="42">
        <v>45190</v>
      </c>
      <c r="D200" s="41" t="s">
        <v>636</v>
      </c>
      <c r="E200" s="41" t="s">
        <v>301</v>
      </c>
      <c r="F200" s="41" t="s">
        <v>870</v>
      </c>
      <c r="G200" s="41" t="s">
        <v>848</v>
      </c>
      <c r="H200" s="43">
        <v>-726968</v>
      </c>
      <c r="I200" s="43">
        <f t="shared" si="17"/>
        <v>2023</v>
      </c>
      <c r="J200">
        <f t="shared" si="18"/>
        <v>33065</v>
      </c>
      <c r="K200" t="str">
        <f t="shared" si="19"/>
        <v>2023-33065</v>
      </c>
      <c r="L200" t="str">
        <f>VLOOKUP(K200,[1]Sheet1!P:P,1,0)</f>
        <v>2023-33065</v>
      </c>
      <c r="M200">
        <f t="shared" si="20"/>
        <v>2023</v>
      </c>
      <c r="N200" t="str">
        <f t="shared" si="21"/>
        <v>2023-33065</v>
      </c>
      <c r="O200" t="str">
        <f>+(VLOOKUP(N200,[1]misa!O:O,1,0))</f>
        <v>2023-33065</v>
      </c>
      <c r="P200">
        <f>-Table2[[#This Row],[Column1]]</f>
        <v>-33065</v>
      </c>
    </row>
    <row r="201" spans="1:16" hidden="1" x14ac:dyDescent="0.3">
      <c r="A201" s="41" t="s">
        <v>635</v>
      </c>
      <c r="B201" s="42">
        <v>45080</v>
      </c>
      <c r="C201" s="42">
        <v>45190</v>
      </c>
      <c r="D201" s="41" t="s">
        <v>636</v>
      </c>
      <c r="E201" s="41" t="s">
        <v>299</v>
      </c>
      <c r="F201" s="41" t="s">
        <v>871</v>
      </c>
      <c r="G201" s="41" t="s">
        <v>848</v>
      </c>
      <c r="H201" s="43">
        <v>-627924</v>
      </c>
      <c r="I201" s="43">
        <f t="shared" si="17"/>
        <v>2023</v>
      </c>
      <c r="J201">
        <f t="shared" si="18"/>
        <v>32997</v>
      </c>
      <c r="K201" t="str">
        <f t="shared" si="19"/>
        <v>2023-32997</v>
      </c>
      <c r="L201" t="str">
        <f>VLOOKUP(K201,[1]Sheet1!P:P,1,0)</f>
        <v>2023-32997</v>
      </c>
      <c r="M201">
        <f t="shared" si="20"/>
        <v>2023</v>
      </c>
      <c r="N201" t="str">
        <f t="shared" si="21"/>
        <v>2023-32997</v>
      </c>
      <c r="O201" t="str">
        <f>+(VLOOKUP(N201,[1]misa!O:O,1,0))</f>
        <v>2023-32997</v>
      </c>
      <c r="P201">
        <f>-Table2[[#This Row],[Column1]]</f>
        <v>-32997</v>
      </c>
    </row>
    <row r="202" spans="1:16" hidden="1" x14ac:dyDescent="0.3">
      <c r="A202" s="41" t="s">
        <v>635</v>
      </c>
      <c r="B202" s="42">
        <v>45148</v>
      </c>
      <c r="C202" s="42">
        <v>45294</v>
      </c>
      <c r="D202" s="41" t="s">
        <v>636</v>
      </c>
      <c r="E202" s="41" t="s">
        <v>596</v>
      </c>
      <c r="F202" s="41" t="s">
        <v>872</v>
      </c>
      <c r="G202" s="41" t="s">
        <v>873</v>
      </c>
      <c r="H202" s="43">
        <v>-1234207</v>
      </c>
      <c r="I202" s="43">
        <f t="shared" si="17"/>
        <v>2024</v>
      </c>
      <c r="J202">
        <f t="shared" si="18"/>
        <v>47710</v>
      </c>
      <c r="K202" t="str">
        <f t="shared" si="19"/>
        <v>2024-47710</v>
      </c>
      <c r="L202" t="e">
        <f>VLOOKUP(K202,[1]Sheet1!P:P,1,0)</f>
        <v>#N/A</v>
      </c>
      <c r="M202">
        <f t="shared" si="20"/>
        <v>2023</v>
      </c>
      <c r="N202" t="str">
        <f t="shared" si="21"/>
        <v>2023-47710</v>
      </c>
      <c r="O202" t="str">
        <f>+(VLOOKUP(N202,[1]misa!O:O,1,0))</f>
        <v>2023-47710</v>
      </c>
      <c r="P202">
        <f>-Table2[[#This Row],[Column1]]</f>
        <v>-47710</v>
      </c>
    </row>
    <row r="203" spans="1:16" hidden="1" x14ac:dyDescent="0.3">
      <c r="A203" s="41" t="s">
        <v>635</v>
      </c>
      <c r="B203" s="42">
        <v>45143</v>
      </c>
      <c r="C203" s="42">
        <v>45303</v>
      </c>
      <c r="D203" s="41" t="s">
        <v>636</v>
      </c>
      <c r="E203" s="41" t="s">
        <v>599</v>
      </c>
      <c r="F203" s="41" t="s">
        <v>874</v>
      </c>
      <c r="G203" s="41" t="s">
        <v>873</v>
      </c>
      <c r="H203" s="43">
        <v>-1251667</v>
      </c>
      <c r="I203" s="43">
        <f t="shared" si="17"/>
        <v>2024</v>
      </c>
      <c r="J203">
        <f t="shared" si="18"/>
        <v>46792</v>
      </c>
      <c r="K203" t="str">
        <f t="shared" si="19"/>
        <v>2024-46792</v>
      </c>
      <c r="L203" t="e">
        <f>VLOOKUP(K203,[1]Sheet1!P:P,1,0)</f>
        <v>#N/A</v>
      </c>
      <c r="M203">
        <f t="shared" si="20"/>
        <v>2023</v>
      </c>
      <c r="N203" t="str">
        <f t="shared" si="21"/>
        <v>2023-46792</v>
      </c>
      <c r="O203" t="str">
        <f>+(VLOOKUP(N203,[1]misa!O:O,1,0))</f>
        <v>2023-46792</v>
      </c>
      <c r="P203">
        <f>-Table2[[#This Row],[Column1]]</f>
        <v>-46792</v>
      </c>
    </row>
    <row r="204" spans="1:16" hidden="1" x14ac:dyDescent="0.3">
      <c r="A204" s="41" t="s">
        <v>635</v>
      </c>
      <c r="B204" s="42">
        <v>45142</v>
      </c>
      <c r="C204" s="42">
        <v>45294</v>
      </c>
      <c r="D204" s="41" t="s">
        <v>636</v>
      </c>
      <c r="E204" s="41" t="s">
        <v>600</v>
      </c>
      <c r="F204" s="41" t="s">
        <v>875</v>
      </c>
      <c r="G204" s="41" t="s">
        <v>873</v>
      </c>
      <c r="H204" s="43">
        <v>-860043</v>
      </c>
      <c r="I204" s="43">
        <f t="shared" si="17"/>
        <v>2024</v>
      </c>
      <c r="J204">
        <f t="shared" si="18"/>
        <v>46766</v>
      </c>
      <c r="K204" t="str">
        <f t="shared" si="19"/>
        <v>2024-46766</v>
      </c>
      <c r="L204" t="e">
        <f>VLOOKUP(K204,[1]Sheet1!P:P,1,0)</f>
        <v>#N/A</v>
      </c>
      <c r="M204">
        <f t="shared" si="20"/>
        <v>2023</v>
      </c>
      <c r="N204" t="str">
        <f t="shared" si="21"/>
        <v>2023-46766</v>
      </c>
      <c r="O204" t="str">
        <f>+(VLOOKUP(N204,[1]misa!O:O,1,0))</f>
        <v>2023-46766</v>
      </c>
      <c r="P204">
        <f>-Table2[[#This Row],[Column1]]</f>
        <v>-46766</v>
      </c>
    </row>
    <row r="205" spans="1:16" hidden="1" x14ac:dyDescent="0.3">
      <c r="A205" s="41" t="s">
        <v>635</v>
      </c>
      <c r="B205" s="42">
        <v>45139</v>
      </c>
      <c r="C205" s="42">
        <v>45294</v>
      </c>
      <c r="D205" s="41" t="s">
        <v>636</v>
      </c>
      <c r="E205" s="41" t="s">
        <v>602</v>
      </c>
      <c r="F205" s="41" t="s">
        <v>876</v>
      </c>
      <c r="G205" s="41" t="s">
        <v>873</v>
      </c>
      <c r="H205" s="43">
        <v>-1166810</v>
      </c>
      <c r="I205" s="43">
        <f t="shared" si="17"/>
        <v>2024</v>
      </c>
      <c r="J205">
        <f t="shared" si="18"/>
        <v>45435</v>
      </c>
      <c r="K205" t="str">
        <f t="shared" si="19"/>
        <v>2024-45435</v>
      </c>
      <c r="L205" t="e">
        <f>VLOOKUP(K205,[1]Sheet1!P:P,1,0)</f>
        <v>#N/A</v>
      </c>
      <c r="M205">
        <f t="shared" si="20"/>
        <v>2023</v>
      </c>
      <c r="N205" t="str">
        <f t="shared" si="21"/>
        <v>2023-45435</v>
      </c>
      <c r="O205" t="str">
        <f>+(VLOOKUP(N205,[1]misa!O:O,1,0))</f>
        <v>2023-45435</v>
      </c>
      <c r="P205">
        <f>-Table2[[#This Row],[Column1]]</f>
        <v>-45435</v>
      </c>
    </row>
    <row r="206" spans="1:16" hidden="1" x14ac:dyDescent="0.3">
      <c r="A206" s="41" t="s">
        <v>635</v>
      </c>
      <c r="B206" s="42">
        <v>45135</v>
      </c>
      <c r="C206" s="42">
        <v>45294</v>
      </c>
      <c r="D206" s="41" t="s">
        <v>636</v>
      </c>
      <c r="E206" s="41" t="s">
        <v>377</v>
      </c>
      <c r="F206" s="41" t="s">
        <v>877</v>
      </c>
      <c r="G206" s="41" t="s">
        <v>873</v>
      </c>
      <c r="H206" s="43">
        <v>-644147</v>
      </c>
      <c r="I206" s="43">
        <f t="shared" si="17"/>
        <v>2024</v>
      </c>
      <c r="J206">
        <f t="shared" si="18"/>
        <v>45091</v>
      </c>
      <c r="K206" t="str">
        <f t="shared" si="19"/>
        <v>2024-45091</v>
      </c>
      <c r="L206" t="e">
        <f>VLOOKUP(K206,[1]Sheet1!P:P,1,0)</f>
        <v>#N/A</v>
      </c>
      <c r="M206">
        <f t="shared" si="20"/>
        <v>2023</v>
      </c>
      <c r="N206" t="str">
        <f t="shared" si="21"/>
        <v>2023-45091</v>
      </c>
      <c r="O206" t="str">
        <f>+(VLOOKUP(N206,[1]misa!O:O,1,0))</f>
        <v>2023-45091</v>
      </c>
      <c r="P206">
        <f>-Table2[[#This Row],[Column1]]</f>
        <v>-45091</v>
      </c>
    </row>
    <row r="207" spans="1:16" hidden="1" x14ac:dyDescent="0.3">
      <c r="A207" s="41" t="s">
        <v>635</v>
      </c>
      <c r="B207" s="42">
        <v>45135</v>
      </c>
      <c r="C207" s="42">
        <v>45294</v>
      </c>
      <c r="D207" s="41" t="s">
        <v>636</v>
      </c>
      <c r="E207" s="41" t="s">
        <v>379</v>
      </c>
      <c r="F207" s="41" t="s">
        <v>878</v>
      </c>
      <c r="G207" s="41" t="s">
        <v>873</v>
      </c>
      <c r="H207" s="43">
        <v>-1037984</v>
      </c>
      <c r="I207" s="43">
        <f t="shared" si="17"/>
        <v>2024</v>
      </c>
      <c r="J207">
        <f t="shared" si="18"/>
        <v>45110</v>
      </c>
      <c r="K207" t="str">
        <f t="shared" si="19"/>
        <v>2024-45110</v>
      </c>
      <c r="L207" t="e">
        <f>VLOOKUP(K207,[1]Sheet1!P:P,1,0)</f>
        <v>#N/A</v>
      </c>
      <c r="M207">
        <f t="shared" si="20"/>
        <v>2023</v>
      </c>
      <c r="N207" t="str">
        <f t="shared" si="21"/>
        <v>2023-45110</v>
      </c>
      <c r="O207" t="str">
        <f>+(VLOOKUP(N207,[1]misa!O:O,1,0))</f>
        <v>2023-45110</v>
      </c>
      <c r="P207">
        <f>-Table2[[#This Row],[Column1]]</f>
        <v>-45110</v>
      </c>
    </row>
    <row r="208" spans="1:16" hidden="1" x14ac:dyDescent="0.3">
      <c r="A208" s="41" t="s">
        <v>635</v>
      </c>
      <c r="B208" s="42">
        <v>45134</v>
      </c>
      <c r="C208" s="42">
        <v>45294</v>
      </c>
      <c r="D208" s="41" t="s">
        <v>636</v>
      </c>
      <c r="E208" s="41" t="s">
        <v>374</v>
      </c>
      <c r="F208" s="41" t="s">
        <v>879</v>
      </c>
      <c r="G208" s="41" t="s">
        <v>873</v>
      </c>
      <c r="H208" s="43">
        <v>-1379780</v>
      </c>
      <c r="I208" s="43">
        <f t="shared" si="17"/>
        <v>2024</v>
      </c>
      <c r="J208">
        <f t="shared" si="18"/>
        <v>44301</v>
      </c>
      <c r="K208" t="str">
        <f t="shared" si="19"/>
        <v>2024-44301</v>
      </c>
      <c r="L208" t="e">
        <f>VLOOKUP(K208,[1]Sheet1!P:P,1,0)</f>
        <v>#N/A</v>
      </c>
      <c r="M208">
        <f t="shared" si="20"/>
        <v>2023</v>
      </c>
      <c r="N208" t="str">
        <f t="shared" si="21"/>
        <v>2023-44301</v>
      </c>
      <c r="O208" t="str">
        <f>+(VLOOKUP(N208,[1]misa!O:O,1,0))</f>
        <v>2023-44301</v>
      </c>
      <c r="P208">
        <f>-Table2[[#This Row],[Column1]]</f>
        <v>-44301</v>
      </c>
    </row>
    <row r="209" spans="1:16" hidden="1" x14ac:dyDescent="0.3">
      <c r="A209" s="41" t="s">
        <v>635</v>
      </c>
      <c r="B209" s="42">
        <v>45131</v>
      </c>
      <c r="C209" s="42">
        <v>45294</v>
      </c>
      <c r="D209" s="41" t="s">
        <v>636</v>
      </c>
      <c r="E209" s="41" t="s">
        <v>368</v>
      </c>
      <c r="F209" s="41" t="s">
        <v>880</v>
      </c>
      <c r="G209" s="41" t="s">
        <v>873</v>
      </c>
      <c r="H209" s="43">
        <v>-1497377</v>
      </c>
      <c r="I209" s="43">
        <f t="shared" si="17"/>
        <v>2024</v>
      </c>
      <c r="J209">
        <f t="shared" si="18"/>
        <v>43831</v>
      </c>
      <c r="K209" t="str">
        <f t="shared" si="19"/>
        <v>2024-43831</v>
      </c>
      <c r="L209" t="e">
        <f>VLOOKUP(K209,[1]Sheet1!P:P,1,0)</f>
        <v>#N/A</v>
      </c>
      <c r="M209">
        <f t="shared" si="20"/>
        <v>2023</v>
      </c>
      <c r="N209" t="str">
        <f t="shared" si="21"/>
        <v>2023-43831</v>
      </c>
      <c r="O209" t="str">
        <f>+(VLOOKUP(N209,[1]misa!O:O,1,0))</f>
        <v>2023-43831</v>
      </c>
      <c r="P209">
        <f>-Table2[[#This Row],[Column1]]</f>
        <v>-43831</v>
      </c>
    </row>
    <row r="210" spans="1:16" hidden="1" x14ac:dyDescent="0.3">
      <c r="A210" s="41" t="s">
        <v>635</v>
      </c>
      <c r="B210" s="42">
        <v>45127</v>
      </c>
      <c r="C210" s="42">
        <v>45294</v>
      </c>
      <c r="D210" s="41" t="s">
        <v>636</v>
      </c>
      <c r="E210" s="41" t="s">
        <v>617</v>
      </c>
      <c r="F210" s="41" t="s">
        <v>881</v>
      </c>
      <c r="G210" s="41" t="s">
        <v>873</v>
      </c>
      <c r="H210" s="43">
        <v>-1684387</v>
      </c>
      <c r="I210" s="43">
        <f t="shared" si="17"/>
        <v>2024</v>
      </c>
      <c r="J210">
        <f t="shared" si="18"/>
        <v>42977</v>
      </c>
      <c r="K210" t="str">
        <f t="shared" si="19"/>
        <v>2024-42977</v>
      </c>
      <c r="L210" t="e">
        <f>VLOOKUP(K210,[1]Sheet1!P:P,1,0)</f>
        <v>#N/A</v>
      </c>
      <c r="M210">
        <f t="shared" si="20"/>
        <v>2023</v>
      </c>
      <c r="N210" t="str">
        <f t="shared" si="21"/>
        <v>2023-42977</v>
      </c>
      <c r="O210" t="str">
        <f>+(VLOOKUP(N210,[1]misa!O:O,1,0))</f>
        <v>2023-42977</v>
      </c>
      <c r="P210">
        <f>-Table2[[#This Row],[Column1]]</f>
        <v>-42977</v>
      </c>
    </row>
    <row r="211" spans="1:16" hidden="1" x14ac:dyDescent="0.3">
      <c r="A211" s="41" t="s">
        <v>635</v>
      </c>
      <c r="B211" s="42">
        <v>45126</v>
      </c>
      <c r="C211" s="42">
        <v>45294</v>
      </c>
      <c r="D211" s="41" t="s">
        <v>636</v>
      </c>
      <c r="E211" s="41" t="s">
        <v>364</v>
      </c>
      <c r="F211" s="41" t="s">
        <v>882</v>
      </c>
      <c r="G211" s="41" t="s">
        <v>873</v>
      </c>
      <c r="H211" s="43">
        <v>-1253491</v>
      </c>
      <c r="I211" s="43">
        <f t="shared" si="17"/>
        <v>2024</v>
      </c>
      <c r="J211">
        <f t="shared" si="18"/>
        <v>42462</v>
      </c>
      <c r="K211" t="str">
        <f t="shared" si="19"/>
        <v>2024-42462</v>
      </c>
      <c r="L211" t="e">
        <f>VLOOKUP(K211,[1]Sheet1!P:P,1,0)</f>
        <v>#N/A</v>
      </c>
      <c r="M211">
        <f t="shared" si="20"/>
        <v>2023</v>
      </c>
      <c r="N211" t="str">
        <f t="shared" si="21"/>
        <v>2023-42462</v>
      </c>
      <c r="O211" t="str">
        <f>+(VLOOKUP(N211,[1]misa!O:O,1,0))</f>
        <v>2023-42462</v>
      </c>
      <c r="P211">
        <f>-Table2[[#This Row],[Column1]]</f>
        <v>-42462</v>
      </c>
    </row>
    <row r="212" spans="1:16" hidden="1" x14ac:dyDescent="0.3">
      <c r="A212" s="41" t="s">
        <v>635</v>
      </c>
      <c r="B212" s="42">
        <v>45124</v>
      </c>
      <c r="C212" s="42">
        <v>45294</v>
      </c>
      <c r="D212" s="41" t="s">
        <v>636</v>
      </c>
      <c r="E212" s="41" t="s">
        <v>362</v>
      </c>
      <c r="F212" s="41" t="s">
        <v>883</v>
      </c>
      <c r="G212" s="41" t="s">
        <v>873</v>
      </c>
      <c r="H212" s="43">
        <v>-808073</v>
      </c>
      <c r="I212" s="43">
        <f t="shared" si="17"/>
        <v>2024</v>
      </c>
      <c r="J212">
        <f t="shared" si="18"/>
        <v>42237</v>
      </c>
      <c r="K212" t="str">
        <f t="shared" si="19"/>
        <v>2024-42237</v>
      </c>
      <c r="L212" t="e">
        <f>VLOOKUP(K212,[1]Sheet1!P:P,1,0)</f>
        <v>#N/A</v>
      </c>
      <c r="M212">
        <f t="shared" si="20"/>
        <v>2023</v>
      </c>
      <c r="N212" t="str">
        <f t="shared" si="21"/>
        <v>2023-42237</v>
      </c>
      <c r="O212" t="str">
        <f>+(VLOOKUP(N212,[1]misa!O:O,1,0))</f>
        <v>2023-42237</v>
      </c>
      <c r="P212">
        <f>-Table2[[#This Row],[Column1]]</f>
        <v>-42237</v>
      </c>
    </row>
    <row r="213" spans="1:16" hidden="1" x14ac:dyDescent="0.3">
      <c r="A213" s="41" t="s">
        <v>635</v>
      </c>
      <c r="B213" s="42">
        <v>45124</v>
      </c>
      <c r="C213" s="42">
        <v>45294</v>
      </c>
      <c r="D213" s="41" t="s">
        <v>636</v>
      </c>
      <c r="E213" s="41" t="s">
        <v>360</v>
      </c>
      <c r="F213" s="41" t="s">
        <v>884</v>
      </c>
      <c r="G213" s="41" t="s">
        <v>873</v>
      </c>
      <c r="H213" s="43">
        <v>-1576802</v>
      </c>
      <c r="I213" s="43">
        <f t="shared" si="17"/>
        <v>2024</v>
      </c>
      <c r="J213">
        <f t="shared" si="18"/>
        <v>42232</v>
      </c>
      <c r="K213" t="str">
        <f t="shared" si="19"/>
        <v>2024-42232</v>
      </c>
      <c r="L213" t="e">
        <f>VLOOKUP(K213,[1]Sheet1!P:P,1,0)</f>
        <v>#N/A</v>
      </c>
      <c r="M213">
        <f t="shared" si="20"/>
        <v>2023</v>
      </c>
      <c r="N213" t="str">
        <f t="shared" si="21"/>
        <v>2023-42232</v>
      </c>
      <c r="O213" t="str">
        <f>+(VLOOKUP(N213,[1]misa!O:O,1,0))</f>
        <v>2023-42232</v>
      </c>
      <c r="P213">
        <f>-Table2[[#This Row],[Column1]]</f>
        <v>-42232</v>
      </c>
    </row>
    <row r="214" spans="1:16" hidden="1" x14ac:dyDescent="0.3">
      <c r="A214" s="41" t="s">
        <v>635</v>
      </c>
      <c r="B214" s="42">
        <v>45122</v>
      </c>
      <c r="C214" s="42">
        <v>45294</v>
      </c>
      <c r="D214" s="41" t="s">
        <v>636</v>
      </c>
      <c r="E214" s="41" t="s">
        <v>358</v>
      </c>
      <c r="F214" s="41" t="s">
        <v>885</v>
      </c>
      <c r="G214" s="41" t="s">
        <v>873</v>
      </c>
      <c r="H214" s="43">
        <v>-680720</v>
      </c>
      <c r="I214" s="43">
        <f t="shared" si="17"/>
        <v>2024</v>
      </c>
      <c r="J214">
        <f t="shared" si="18"/>
        <v>42208</v>
      </c>
      <c r="K214" t="str">
        <f t="shared" si="19"/>
        <v>2024-42208</v>
      </c>
      <c r="L214" t="e">
        <f>VLOOKUP(K214,[1]Sheet1!P:P,1,0)</f>
        <v>#N/A</v>
      </c>
      <c r="M214">
        <f t="shared" si="20"/>
        <v>2023</v>
      </c>
      <c r="N214" t="str">
        <f t="shared" si="21"/>
        <v>2023-42208</v>
      </c>
      <c r="O214" t="str">
        <f>+(VLOOKUP(N214,[1]misa!O:O,1,0))</f>
        <v>2023-42208</v>
      </c>
      <c r="P214">
        <f>-Table2[[#This Row],[Column1]]</f>
        <v>-42208</v>
      </c>
    </row>
    <row r="215" spans="1:16" hidden="1" x14ac:dyDescent="0.3">
      <c r="A215" s="41" t="s">
        <v>635</v>
      </c>
      <c r="B215" s="42">
        <v>45120</v>
      </c>
      <c r="C215" s="42">
        <v>45294</v>
      </c>
      <c r="D215" s="41" t="s">
        <v>636</v>
      </c>
      <c r="E215" s="41" t="s">
        <v>355</v>
      </c>
      <c r="F215" s="41" t="s">
        <v>886</v>
      </c>
      <c r="G215" s="41" t="s">
        <v>873</v>
      </c>
      <c r="H215" s="43">
        <v>-1576569</v>
      </c>
      <c r="I215" s="43">
        <f t="shared" si="17"/>
        <v>2024</v>
      </c>
      <c r="J215">
        <f t="shared" si="18"/>
        <v>41824</v>
      </c>
      <c r="K215" t="str">
        <f t="shared" si="19"/>
        <v>2024-41824</v>
      </c>
      <c r="L215" t="e">
        <f>VLOOKUP(K215,[1]Sheet1!P:P,1,0)</f>
        <v>#N/A</v>
      </c>
      <c r="M215">
        <f t="shared" si="20"/>
        <v>2023</v>
      </c>
      <c r="N215" t="str">
        <f t="shared" si="21"/>
        <v>2023-41824</v>
      </c>
      <c r="O215" t="str">
        <f>+(VLOOKUP(N215,[1]misa!O:O,1,0))</f>
        <v>2023-41824</v>
      </c>
      <c r="P215">
        <f>-Table2[[#This Row],[Column1]]</f>
        <v>-41824</v>
      </c>
    </row>
    <row r="216" spans="1:16" hidden="1" x14ac:dyDescent="0.3">
      <c r="A216" s="41" t="s">
        <v>635</v>
      </c>
      <c r="B216" s="42">
        <v>45117</v>
      </c>
      <c r="C216" s="42">
        <v>45294</v>
      </c>
      <c r="D216" s="41" t="s">
        <v>636</v>
      </c>
      <c r="E216" s="41" t="s">
        <v>618</v>
      </c>
      <c r="F216" s="41" t="s">
        <v>887</v>
      </c>
      <c r="G216" s="41" t="s">
        <v>873</v>
      </c>
      <c r="H216" s="43">
        <v>-2256284</v>
      </c>
      <c r="I216" s="43">
        <f t="shared" si="17"/>
        <v>2024</v>
      </c>
      <c r="J216">
        <f t="shared" si="18"/>
        <v>40903</v>
      </c>
      <c r="K216" t="str">
        <f t="shared" si="19"/>
        <v>2024-40903</v>
      </c>
      <c r="L216" t="e">
        <f>VLOOKUP(K216,[1]Sheet1!P:P,1,0)</f>
        <v>#N/A</v>
      </c>
      <c r="M216">
        <f t="shared" si="20"/>
        <v>2023</v>
      </c>
      <c r="N216" t="str">
        <f t="shared" si="21"/>
        <v>2023-40903</v>
      </c>
      <c r="O216" t="str">
        <f>+(VLOOKUP(N216,[1]misa!O:O,1,0))</f>
        <v>2023-40903</v>
      </c>
      <c r="P216">
        <f>-Table2[[#This Row],[Column1]]</f>
        <v>-40903</v>
      </c>
    </row>
    <row r="217" spans="1:16" hidden="1" x14ac:dyDescent="0.3">
      <c r="A217" s="41" t="s">
        <v>635</v>
      </c>
      <c r="B217" s="42">
        <v>45117</v>
      </c>
      <c r="C217" s="42">
        <v>45294</v>
      </c>
      <c r="D217" s="41" t="s">
        <v>636</v>
      </c>
      <c r="E217" s="41" t="s">
        <v>349</v>
      </c>
      <c r="F217" s="41" t="s">
        <v>888</v>
      </c>
      <c r="G217" s="41" t="s">
        <v>873</v>
      </c>
      <c r="H217" s="43">
        <v>-1108431</v>
      </c>
      <c r="I217" s="43">
        <f t="shared" si="17"/>
        <v>2024</v>
      </c>
      <c r="J217">
        <f t="shared" si="18"/>
        <v>40885</v>
      </c>
      <c r="K217" t="str">
        <f t="shared" si="19"/>
        <v>2024-40885</v>
      </c>
      <c r="L217" t="e">
        <f>VLOOKUP(K217,[1]Sheet1!P:P,1,0)</f>
        <v>#N/A</v>
      </c>
      <c r="M217">
        <f t="shared" si="20"/>
        <v>2023</v>
      </c>
      <c r="N217" t="str">
        <f t="shared" si="21"/>
        <v>2023-40885</v>
      </c>
      <c r="O217" t="str">
        <f>+(VLOOKUP(N217,[1]misa!O:O,1,0))</f>
        <v>2023-40885</v>
      </c>
      <c r="P217">
        <f>-Table2[[#This Row],[Column1]]</f>
        <v>-40885</v>
      </c>
    </row>
    <row r="218" spans="1:16" hidden="1" x14ac:dyDescent="0.3">
      <c r="A218" s="41" t="s">
        <v>635</v>
      </c>
      <c r="B218" s="42">
        <v>45114</v>
      </c>
      <c r="C218" s="42">
        <v>45294</v>
      </c>
      <c r="D218" s="41" t="s">
        <v>636</v>
      </c>
      <c r="E218" s="41" t="s">
        <v>348</v>
      </c>
      <c r="F218" s="41" t="s">
        <v>889</v>
      </c>
      <c r="G218" s="41" t="s">
        <v>873</v>
      </c>
      <c r="H218" s="43">
        <v>-1600284</v>
      </c>
      <c r="I218" s="43">
        <f t="shared" si="17"/>
        <v>2024</v>
      </c>
      <c r="J218">
        <f t="shared" si="18"/>
        <v>40695</v>
      </c>
      <c r="K218" t="str">
        <f t="shared" si="19"/>
        <v>2024-40695</v>
      </c>
      <c r="L218" t="e">
        <f>VLOOKUP(K218,[1]Sheet1!P:P,1,0)</f>
        <v>#N/A</v>
      </c>
      <c r="M218">
        <f t="shared" si="20"/>
        <v>2023</v>
      </c>
      <c r="N218" t="str">
        <f t="shared" si="21"/>
        <v>2023-40695</v>
      </c>
      <c r="O218" t="str">
        <f>+(VLOOKUP(N218,[1]misa!O:O,1,0))</f>
        <v>2023-40695</v>
      </c>
      <c r="P218">
        <f>-Table2[[#This Row],[Column1]]</f>
        <v>-40695</v>
      </c>
    </row>
    <row r="219" spans="1:16" hidden="1" x14ac:dyDescent="0.3">
      <c r="A219" s="41" t="s">
        <v>635</v>
      </c>
      <c r="B219" s="42">
        <v>45114</v>
      </c>
      <c r="C219" s="42">
        <v>45294</v>
      </c>
      <c r="D219" s="41" t="s">
        <v>636</v>
      </c>
      <c r="E219" s="41" t="s">
        <v>346</v>
      </c>
      <c r="F219" s="41" t="s">
        <v>890</v>
      </c>
      <c r="G219" s="41" t="s">
        <v>873</v>
      </c>
      <c r="H219" s="43">
        <v>-1507732</v>
      </c>
      <c r="I219" s="43">
        <f t="shared" si="17"/>
        <v>2024</v>
      </c>
      <c r="J219">
        <f t="shared" si="18"/>
        <v>40668</v>
      </c>
      <c r="K219" t="str">
        <f t="shared" si="19"/>
        <v>2024-40668</v>
      </c>
      <c r="L219" t="e">
        <f>VLOOKUP(K219,[1]Sheet1!P:P,1,0)</f>
        <v>#N/A</v>
      </c>
      <c r="M219">
        <f t="shared" si="20"/>
        <v>2023</v>
      </c>
      <c r="N219" t="str">
        <f t="shared" si="21"/>
        <v>2023-40668</v>
      </c>
      <c r="O219" t="str">
        <f>+(VLOOKUP(N219,[1]misa!O:O,1,0))</f>
        <v>2023-40668</v>
      </c>
      <c r="P219">
        <f>-Table2[[#This Row],[Column1]]</f>
        <v>-40668</v>
      </c>
    </row>
    <row r="220" spans="1:16" hidden="1" x14ac:dyDescent="0.3">
      <c r="A220" s="41" t="s">
        <v>635</v>
      </c>
      <c r="B220" s="42">
        <v>45113</v>
      </c>
      <c r="C220" s="42">
        <v>45294</v>
      </c>
      <c r="D220" s="41" t="s">
        <v>636</v>
      </c>
      <c r="E220" s="41" t="s">
        <v>344</v>
      </c>
      <c r="F220" s="41" t="s">
        <v>891</v>
      </c>
      <c r="G220" s="41" t="s">
        <v>873</v>
      </c>
      <c r="H220" s="43">
        <v>-539741</v>
      </c>
      <c r="I220" s="43">
        <f t="shared" si="17"/>
        <v>2024</v>
      </c>
      <c r="J220">
        <f t="shared" si="18"/>
        <v>39673</v>
      </c>
      <c r="K220" t="str">
        <f t="shared" si="19"/>
        <v>2024-39673</v>
      </c>
      <c r="L220" t="e">
        <f>VLOOKUP(K220,[1]Sheet1!P:P,1,0)</f>
        <v>#N/A</v>
      </c>
      <c r="M220">
        <f t="shared" si="20"/>
        <v>2023</v>
      </c>
      <c r="N220" t="str">
        <f t="shared" si="21"/>
        <v>2023-39673</v>
      </c>
      <c r="O220" t="str">
        <f>+(VLOOKUP(N220,[1]misa!O:O,1,0))</f>
        <v>2023-39673</v>
      </c>
      <c r="P220">
        <f>-Table2[[#This Row],[Column1]]</f>
        <v>-39673</v>
      </c>
    </row>
    <row r="221" spans="1:16" hidden="1" x14ac:dyDescent="0.3">
      <c r="A221" s="41" t="s">
        <v>635</v>
      </c>
      <c r="B221" s="42">
        <v>45112</v>
      </c>
      <c r="C221" s="42">
        <v>45294</v>
      </c>
      <c r="D221" s="41" t="s">
        <v>636</v>
      </c>
      <c r="E221" s="41" t="s">
        <v>342</v>
      </c>
      <c r="F221" s="41" t="s">
        <v>892</v>
      </c>
      <c r="G221" s="41" t="s">
        <v>873</v>
      </c>
      <c r="H221" s="43">
        <v>-2275994</v>
      </c>
      <c r="I221" s="43">
        <f t="shared" si="17"/>
        <v>2024</v>
      </c>
      <c r="J221">
        <f t="shared" si="18"/>
        <v>39493</v>
      </c>
      <c r="K221" t="str">
        <f t="shared" si="19"/>
        <v>2024-39493</v>
      </c>
      <c r="L221" t="e">
        <f>VLOOKUP(K221,[1]Sheet1!P:P,1,0)</f>
        <v>#N/A</v>
      </c>
      <c r="M221">
        <f t="shared" si="20"/>
        <v>2023</v>
      </c>
      <c r="N221" t="str">
        <f t="shared" si="21"/>
        <v>2023-39493</v>
      </c>
      <c r="O221" t="str">
        <f>+(VLOOKUP(N221,[1]misa!O:O,1,0))</f>
        <v>2023-39493</v>
      </c>
      <c r="P221">
        <f>-Table2[[#This Row],[Column1]]</f>
        <v>-39493</v>
      </c>
    </row>
    <row r="222" spans="1:16" hidden="1" x14ac:dyDescent="0.3">
      <c r="A222" s="41" t="s">
        <v>635</v>
      </c>
      <c r="B222" s="42">
        <v>45111</v>
      </c>
      <c r="C222" s="42">
        <v>45294</v>
      </c>
      <c r="D222" s="41" t="s">
        <v>636</v>
      </c>
      <c r="E222" s="41" t="s">
        <v>340</v>
      </c>
      <c r="F222" s="41" t="s">
        <v>893</v>
      </c>
      <c r="G222" s="41" t="s">
        <v>873</v>
      </c>
      <c r="H222" s="43">
        <v>-82651</v>
      </c>
      <c r="I222" s="43">
        <f t="shared" si="17"/>
        <v>2024</v>
      </c>
      <c r="J222">
        <f t="shared" si="18"/>
        <v>39392</v>
      </c>
      <c r="K222" t="str">
        <f t="shared" si="19"/>
        <v>2024-39392</v>
      </c>
      <c r="L222" t="e">
        <f>VLOOKUP(K222,[1]Sheet1!P:P,1,0)</f>
        <v>#N/A</v>
      </c>
      <c r="M222">
        <f t="shared" si="20"/>
        <v>2023</v>
      </c>
      <c r="N222" t="str">
        <f t="shared" si="21"/>
        <v>2023-39392</v>
      </c>
      <c r="O222" t="str">
        <f>+(VLOOKUP(N222,[1]misa!O:O,1,0))</f>
        <v>2023-39392</v>
      </c>
      <c r="P222">
        <f>-Table2[[#This Row],[Column1]]</f>
        <v>-39392</v>
      </c>
    </row>
    <row r="223" spans="1:16" hidden="1" x14ac:dyDescent="0.3">
      <c r="A223" s="41" t="s">
        <v>635</v>
      </c>
      <c r="B223" s="42">
        <v>45110</v>
      </c>
      <c r="C223" s="42">
        <v>45294</v>
      </c>
      <c r="D223" s="41" t="s">
        <v>636</v>
      </c>
      <c r="E223" s="41" t="s">
        <v>337</v>
      </c>
      <c r="F223" s="41" t="s">
        <v>894</v>
      </c>
      <c r="G223" s="41" t="s">
        <v>873</v>
      </c>
      <c r="H223" s="43">
        <v>-1029458</v>
      </c>
      <c r="I223" s="43">
        <f t="shared" si="17"/>
        <v>2024</v>
      </c>
      <c r="J223">
        <f t="shared" si="18"/>
        <v>39302</v>
      </c>
      <c r="K223" t="str">
        <f t="shared" si="19"/>
        <v>2024-39302</v>
      </c>
      <c r="L223" t="e">
        <f>VLOOKUP(K223,[1]Sheet1!P:P,1,0)</f>
        <v>#N/A</v>
      </c>
      <c r="M223">
        <f t="shared" si="20"/>
        <v>2023</v>
      </c>
      <c r="N223" t="str">
        <f t="shared" si="21"/>
        <v>2023-39302</v>
      </c>
      <c r="O223" t="str">
        <f>+(VLOOKUP(N223,[1]misa!O:O,1,0))</f>
        <v>2023-39302</v>
      </c>
      <c r="P223">
        <f>-Table2[[#This Row],[Column1]]</f>
        <v>-39302</v>
      </c>
    </row>
    <row r="224" spans="1:16" hidden="1" x14ac:dyDescent="0.3">
      <c r="A224" s="41" t="s">
        <v>635</v>
      </c>
      <c r="B224" s="42">
        <v>45110</v>
      </c>
      <c r="C224" s="42">
        <v>45294</v>
      </c>
      <c r="D224" s="41" t="s">
        <v>636</v>
      </c>
      <c r="E224" s="41" t="s">
        <v>339</v>
      </c>
      <c r="F224" s="41" t="s">
        <v>895</v>
      </c>
      <c r="G224" s="41" t="s">
        <v>873</v>
      </c>
      <c r="H224" s="43">
        <v>-1152706</v>
      </c>
      <c r="I224" s="43">
        <f t="shared" si="17"/>
        <v>2024</v>
      </c>
      <c r="J224">
        <f t="shared" si="18"/>
        <v>39312</v>
      </c>
      <c r="K224" t="str">
        <f t="shared" si="19"/>
        <v>2024-39312</v>
      </c>
      <c r="L224" t="e">
        <f>VLOOKUP(K224,[1]Sheet1!P:P,1,0)</f>
        <v>#N/A</v>
      </c>
      <c r="M224">
        <f t="shared" si="20"/>
        <v>2023</v>
      </c>
      <c r="N224" t="str">
        <f t="shared" si="21"/>
        <v>2023-39312</v>
      </c>
      <c r="O224" t="str">
        <f>+(VLOOKUP(N224,[1]misa!O:O,1,0))</f>
        <v>2023-39312</v>
      </c>
      <c r="P224">
        <f>-Table2[[#This Row],[Column1]]</f>
        <v>-39312</v>
      </c>
    </row>
    <row r="225" spans="1:16" hidden="1" x14ac:dyDescent="0.3">
      <c r="A225" s="41" t="s">
        <v>635</v>
      </c>
      <c r="B225" s="42">
        <v>45181</v>
      </c>
      <c r="C225" s="42">
        <v>45303</v>
      </c>
      <c r="D225" s="41" t="s">
        <v>636</v>
      </c>
      <c r="E225" s="41" t="s">
        <v>570</v>
      </c>
      <c r="F225" s="41" t="s">
        <v>896</v>
      </c>
      <c r="G225" s="41" t="s">
        <v>897</v>
      </c>
      <c r="H225" s="43">
        <v>-860043</v>
      </c>
      <c r="I225" s="43">
        <f t="shared" si="17"/>
        <v>2024</v>
      </c>
      <c r="J225">
        <f t="shared" si="18"/>
        <v>54855</v>
      </c>
      <c r="K225" t="str">
        <f t="shared" si="19"/>
        <v>2024-54855</v>
      </c>
      <c r="L225" t="e">
        <f>VLOOKUP(K225,[1]Sheet1!P:P,1,0)</f>
        <v>#N/A</v>
      </c>
      <c r="M225">
        <f t="shared" si="20"/>
        <v>2023</v>
      </c>
      <c r="N225" t="str">
        <f t="shared" si="21"/>
        <v>2023-54855</v>
      </c>
      <c r="O225" t="str">
        <f>+(VLOOKUP(N225,[1]misa!O:O,1,0))</f>
        <v>2023-54855</v>
      </c>
      <c r="P225">
        <f>-Table2[[#This Row],[Column1]]</f>
        <v>-54855</v>
      </c>
    </row>
    <row r="226" spans="1:16" hidden="1" x14ac:dyDescent="0.3">
      <c r="A226" s="41" t="s">
        <v>635</v>
      </c>
      <c r="B226" s="42">
        <v>45181</v>
      </c>
      <c r="C226" s="42">
        <v>45308</v>
      </c>
      <c r="D226" s="41" t="s">
        <v>636</v>
      </c>
      <c r="E226" s="41" t="s">
        <v>568</v>
      </c>
      <c r="F226" s="41" t="s">
        <v>898</v>
      </c>
      <c r="G226" s="41" t="s">
        <v>897</v>
      </c>
      <c r="H226" s="43">
        <v>-472399</v>
      </c>
      <c r="I226" s="43">
        <f t="shared" si="17"/>
        <v>2024</v>
      </c>
      <c r="J226">
        <f t="shared" si="18"/>
        <v>54890</v>
      </c>
      <c r="K226" t="str">
        <f t="shared" si="19"/>
        <v>2024-54890</v>
      </c>
      <c r="L226" t="e">
        <f>VLOOKUP(K226,[1]Sheet1!P:P,1,0)</f>
        <v>#N/A</v>
      </c>
      <c r="M226">
        <f t="shared" si="20"/>
        <v>2023</v>
      </c>
      <c r="N226" t="str">
        <f t="shared" si="21"/>
        <v>2023-54890</v>
      </c>
      <c r="O226" t="str">
        <f>+(VLOOKUP(N226,[1]misa!O:O,1,0))</f>
        <v>2023-54890</v>
      </c>
      <c r="P226">
        <f>-Table2[[#This Row],[Column1]]</f>
        <v>-54890</v>
      </c>
    </row>
    <row r="227" spans="1:16" hidden="1" x14ac:dyDescent="0.3">
      <c r="A227" s="41" t="s">
        <v>635</v>
      </c>
      <c r="B227" s="42">
        <v>45180</v>
      </c>
      <c r="C227" s="42">
        <v>45303</v>
      </c>
      <c r="D227" s="41" t="s">
        <v>636</v>
      </c>
      <c r="E227" s="41" t="s">
        <v>571</v>
      </c>
      <c r="F227" s="41" t="s">
        <v>899</v>
      </c>
      <c r="G227" s="41" t="s">
        <v>897</v>
      </c>
      <c r="H227" s="43">
        <v>-752484</v>
      </c>
      <c r="I227" s="43">
        <f t="shared" si="17"/>
        <v>2024</v>
      </c>
      <c r="J227">
        <f t="shared" si="18"/>
        <v>54789</v>
      </c>
      <c r="K227" t="str">
        <f t="shared" si="19"/>
        <v>2024-54789</v>
      </c>
      <c r="L227" t="e">
        <f>VLOOKUP(K227,[1]Sheet1!P:P,1,0)</f>
        <v>#N/A</v>
      </c>
      <c r="M227">
        <f t="shared" si="20"/>
        <v>2023</v>
      </c>
      <c r="N227" t="str">
        <f t="shared" si="21"/>
        <v>2023-54789</v>
      </c>
      <c r="O227" t="str">
        <f>+(VLOOKUP(N227,[1]misa!O:O,1,0))</f>
        <v>2023-54789</v>
      </c>
      <c r="P227">
        <f>-Table2[[#This Row],[Column1]]</f>
        <v>-54789</v>
      </c>
    </row>
    <row r="228" spans="1:16" hidden="1" x14ac:dyDescent="0.3">
      <c r="A228" s="41" t="s">
        <v>635</v>
      </c>
      <c r="B228" s="42">
        <v>45175</v>
      </c>
      <c r="C228" s="42">
        <v>45303</v>
      </c>
      <c r="D228" s="41" t="s">
        <v>636</v>
      </c>
      <c r="E228" s="41" t="s">
        <v>574</v>
      </c>
      <c r="F228" s="41" t="s">
        <v>900</v>
      </c>
      <c r="G228" s="41" t="s">
        <v>897</v>
      </c>
      <c r="H228" s="43">
        <v>-1487203</v>
      </c>
      <c r="I228" s="43">
        <f t="shared" si="17"/>
        <v>2024</v>
      </c>
      <c r="J228">
        <f t="shared" si="18"/>
        <v>53380</v>
      </c>
      <c r="K228" t="str">
        <f t="shared" si="19"/>
        <v>2024-53380</v>
      </c>
      <c r="L228" t="e">
        <f>VLOOKUP(K228,[1]Sheet1!P:P,1,0)</f>
        <v>#N/A</v>
      </c>
      <c r="M228">
        <f t="shared" si="20"/>
        <v>2023</v>
      </c>
      <c r="N228" t="str">
        <f t="shared" si="21"/>
        <v>2023-53380</v>
      </c>
      <c r="O228" t="str">
        <f>+(VLOOKUP(N228,[1]misa!O:O,1,0))</f>
        <v>2023-53380</v>
      </c>
      <c r="P228">
        <f>-Table2[[#This Row],[Column1]]</f>
        <v>-53380</v>
      </c>
    </row>
    <row r="229" spans="1:16" hidden="1" x14ac:dyDescent="0.3">
      <c r="A229" s="41" t="s">
        <v>635</v>
      </c>
      <c r="B229" s="42">
        <v>45175</v>
      </c>
      <c r="C229" s="42">
        <v>45303</v>
      </c>
      <c r="D229" s="41" t="s">
        <v>636</v>
      </c>
      <c r="E229" s="41" t="s">
        <v>575</v>
      </c>
      <c r="F229" s="41" t="s">
        <v>901</v>
      </c>
      <c r="G229" s="41" t="s">
        <v>897</v>
      </c>
      <c r="H229" s="43">
        <v>-1163624</v>
      </c>
      <c r="I229" s="43">
        <f t="shared" si="17"/>
        <v>2024</v>
      </c>
      <c r="J229">
        <f t="shared" si="18"/>
        <v>53378</v>
      </c>
      <c r="K229" t="str">
        <f t="shared" si="19"/>
        <v>2024-53378</v>
      </c>
      <c r="L229" t="e">
        <f>VLOOKUP(K229,[1]Sheet1!P:P,1,0)</f>
        <v>#N/A</v>
      </c>
      <c r="M229">
        <f t="shared" si="20"/>
        <v>2023</v>
      </c>
      <c r="N229" t="str">
        <f t="shared" si="21"/>
        <v>2023-53378</v>
      </c>
      <c r="O229" t="str">
        <f>+(VLOOKUP(N229,[1]misa!O:O,1,0))</f>
        <v>2023-53378</v>
      </c>
      <c r="P229">
        <f>-Table2[[#This Row],[Column1]]</f>
        <v>-53378</v>
      </c>
    </row>
    <row r="230" spans="1:16" hidden="1" x14ac:dyDescent="0.3">
      <c r="A230" s="41" t="s">
        <v>635</v>
      </c>
      <c r="B230" s="42">
        <v>45175</v>
      </c>
      <c r="C230" s="42">
        <v>45303</v>
      </c>
      <c r="D230" s="41" t="s">
        <v>636</v>
      </c>
      <c r="E230" s="41" t="s">
        <v>572</v>
      </c>
      <c r="F230" s="41" t="s">
        <v>902</v>
      </c>
      <c r="G230" s="41" t="s">
        <v>897</v>
      </c>
      <c r="H230" s="43">
        <v>-215896</v>
      </c>
      <c r="I230" s="43">
        <f t="shared" si="17"/>
        <v>2024</v>
      </c>
      <c r="J230">
        <f t="shared" si="18"/>
        <v>53410</v>
      </c>
      <c r="K230" t="str">
        <f t="shared" si="19"/>
        <v>2024-53410</v>
      </c>
      <c r="L230" t="e">
        <f>VLOOKUP(K230,[1]Sheet1!P:P,1,0)</f>
        <v>#N/A</v>
      </c>
      <c r="M230">
        <f t="shared" si="20"/>
        <v>2023</v>
      </c>
      <c r="N230" t="str">
        <f t="shared" si="21"/>
        <v>2023-53410</v>
      </c>
      <c r="O230" t="str">
        <f>+(VLOOKUP(N230,[1]misa!O:O,1,0))</f>
        <v>2023-53410</v>
      </c>
      <c r="P230">
        <f>-Table2[[#This Row],[Column1]]</f>
        <v>-53410</v>
      </c>
    </row>
    <row r="231" spans="1:16" hidden="1" x14ac:dyDescent="0.3">
      <c r="A231" s="41" t="s">
        <v>635</v>
      </c>
      <c r="B231" s="42">
        <v>45175</v>
      </c>
      <c r="C231" s="42">
        <v>45303</v>
      </c>
      <c r="D231" s="41" t="s">
        <v>636</v>
      </c>
      <c r="E231" s="41" t="s">
        <v>573</v>
      </c>
      <c r="F231" s="41" t="s">
        <v>903</v>
      </c>
      <c r="G231" s="41" t="s">
        <v>897</v>
      </c>
      <c r="H231" s="43">
        <v>-1548580</v>
      </c>
      <c r="I231" s="43">
        <f t="shared" si="17"/>
        <v>2024</v>
      </c>
      <c r="J231">
        <f t="shared" si="18"/>
        <v>53384</v>
      </c>
      <c r="K231" t="str">
        <f t="shared" si="19"/>
        <v>2024-53384</v>
      </c>
      <c r="L231" t="e">
        <f>VLOOKUP(K231,[1]Sheet1!P:P,1,0)</f>
        <v>#N/A</v>
      </c>
      <c r="M231">
        <f t="shared" si="20"/>
        <v>2023</v>
      </c>
      <c r="N231" t="str">
        <f t="shared" si="21"/>
        <v>2023-53384</v>
      </c>
      <c r="O231" t="str">
        <f>+(VLOOKUP(N231,[1]misa!O:O,1,0))</f>
        <v>2023-53384</v>
      </c>
      <c r="P231">
        <f>-Table2[[#This Row],[Column1]]</f>
        <v>-53384</v>
      </c>
    </row>
    <row r="232" spans="1:16" hidden="1" x14ac:dyDescent="0.3">
      <c r="A232" s="41" t="s">
        <v>635</v>
      </c>
      <c r="B232" s="42">
        <v>45174</v>
      </c>
      <c r="C232" s="42">
        <v>45303</v>
      </c>
      <c r="D232" s="41" t="s">
        <v>636</v>
      </c>
      <c r="E232" s="41" t="s">
        <v>576</v>
      </c>
      <c r="F232" s="41" t="s">
        <v>904</v>
      </c>
      <c r="G232" s="41" t="s">
        <v>897</v>
      </c>
      <c r="H232" s="43">
        <v>-668555</v>
      </c>
      <c r="I232" s="43">
        <f t="shared" si="17"/>
        <v>2024</v>
      </c>
      <c r="J232">
        <f t="shared" si="18"/>
        <v>53296</v>
      </c>
      <c r="K232" t="str">
        <f t="shared" si="19"/>
        <v>2024-53296</v>
      </c>
      <c r="L232" t="e">
        <f>VLOOKUP(K232,[1]Sheet1!P:P,1,0)</f>
        <v>#N/A</v>
      </c>
      <c r="M232">
        <f t="shared" si="20"/>
        <v>2023</v>
      </c>
      <c r="N232" t="str">
        <f t="shared" si="21"/>
        <v>2023-53296</v>
      </c>
      <c r="O232" t="str">
        <f>+(VLOOKUP(N232,[1]misa!O:O,1,0))</f>
        <v>2023-53296</v>
      </c>
      <c r="P232">
        <f>-Table2[[#This Row],[Column1]]</f>
        <v>-53296</v>
      </c>
    </row>
    <row r="233" spans="1:16" hidden="1" x14ac:dyDescent="0.3">
      <c r="A233" s="41" t="s">
        <v>635</v>
      </c>
      <c r="B233" s="42">
        <v>45170</v>
      </c>
      <c r="C233" s="42">
        <v>45303</v>
      </c>
      <c r="D233" s="41" t="s">
        <v>636</v>
      </c>
      <c r="E233" s="41" t="s">
        <v>577</v>
      </c>
      <c r="F233" s="41" t="s">
        <v>905</v>
      </c>
      <c r="G233" s="41" t="s">
        <v>897</v>
      </c>
      <c r="H233" s="43">
        <v>-2429514</v>
      </c>
      <c r="I233" s="43">
        <f t="shared" si="17"/>
        <v>2024</v>
      </c>
      <c r="J233">
        <f t="shared" si="18"/>
        <v>53243</v>
      </c>
      <c r="K233" t="str">
        <f t="shared" si="19"/>
        <v>2024-53243</v>
      </c>
      <c r="L233" t="e">
        <f>VLOOKUP(K233,[1]Sheet1!P:P,1,0)</f>
        <v>#N/A</v>
      </c>
      <c r="M233">
        <f t="shared" si="20"/>
        <v>2023</v>
      </c>
      <c r="N233" t="str">
        <f t="shared" si="21"/>
        <v>2023-53243</v>
      </c>
      <c r="O233" t="str">
        <f>+(VLOOKUP(N233,[1]misa!O:O,1,0))</f>
        <v>2023-53243</v>
      </c>
      <c r="P233">
        <f>-Table2[[#This Row],[Column1]]</f>
        <v>-53243</v>
      </c>
    </row>
    <row r="234" spans="1:16" hidden="1" x14ac:dyDescent="0.3">
      <c r="A234" s="41" t="s">
        <v>635</v>
      </c>
      <c r="B234" s="42">
        <v>45169</v>
      </c>
      <c r="C234" s="42">
        <v>45303</v>
      </c>
      <c r="D234" s="41" t="s">
        <v>636</v>
      </c>
      <c r="E234" s="41" t="s">
        <v>578</v>
      </c>
      <c r="F234" s="41" t="s">
        <v>906</v>
      </c>
      <c r="G234" s="41" t="s">
        <v>897</v>
      </c>
      <c r="H234" s="43">
        <v>-717293</v>
      </c>
      <c r="I234" s="43">
        <f t="shared" si="17"/>
        <v>2024</v>
      </c>
      <c r="J234">
        <f t="shared" si="18"/>
        <v>53117</v>
      </c>
      <c r="K234" t="str">
        <f t="shared" si="19"/>
        <v>2024-53117</v>
      </c>
      <c r="L234" t="e">
        <f>VLOOKUP(K234,[1]Sheet1!P:P,1,0)</f>
        <v>#N/A</v>
      </c>
      <c r="M234">
        <f t="shared" si="20"/>
        <v>2023</v>
      </c>
      <c r="N234" t="str">
        <f t="shared" si="21"/>
        <v>2023-53117</v>
      </c>
      <c r="O234" t="str">
        <f>+(VLOOKUP(N234,[1]misa!O:O,1,0))</f>
        <v>2023-53117</v>
      </c>
      <c r="P234">
        <f>-Table2[[#This Row],[Column1]]</f>
        <v>-53117</v>
      </c>
    </row>
    <row r="235" spans="1:16" hidden="1" x14ac:dyDescent="0.3">
      <c r="A235" s="41" t="s">
        <v>635</v>
      </c>
      <c r="B235" s="42">
        <v>45168</v>
      </c>
      <c r="C235" s="42">
        <v>45303</v>
      </c>
      <c r="D235" s="41" t="s">
        <v>636</v>
      </c>
      <c r="E235" s="41" t="s">
        <v>579</v>
      </c>
      <c r="F235" s="41" t="s">
        <v>907</v>
      </c>
      <c r="G235" s="41" t="s">
        <v>897</v>
      </c>
      <c r="H235" s="43">
        <v>-1803092</v>
      </c>
      <c r="I235" s="43">
        <f t="shared" si="17"/>
        <v>2024</v>
      </c>
      <c r="J235">
        <f t="shared" si="18"/>
        <v>51715</v>
      </c>
      <c r="K235" t="str">
        <f t="shared" si="19"/>
        <v>2024-51715</v>
      </c>
      <c r="L235" t="e">
        <f>VLOOKUP(K235,[1]Sheet1!P:P,1,0)</f>
        <v>#N/A</v>
      </c>
      <c r="M235">
        <f t="shared" si="20"/>
        <v>2023</v>
      </c>
      <c r="N235" t="str">
        <f t="shared" si="21"/>
        <v>2023-51715</v>
      </c>
      <c r="O235" t="str">
        <f>+(VLOOKUP(N235,[1]misa!O:O,1,0))</f>
        <v>2023-51715</v>
      </c>
      <c r="P235">
        <f>-Table2[[#This Row],[Column1]]</f>
        <v>-51715</v>
      </c>
    </row>
    <row r="236" spans="1:16" hidden="1" x14ac:dyDescent="0.3">
      <c r="A236" s="41" t="s">
        <v>635</v>
      </c>
      <c r="B236" s="42">
        <v>45162</v>
      </c>
      <c r="C236" s="42">
        <v>45303</v>
      </c>
      <c r="D236" s="41" t="s">
        <v>636</v>
      </c>
      <c r="E236" s="41" t="s">
        <v>580</v>
      </c>
      <c r="F236" s="41" t="s">
        <v>908</v>
      </c>
      <c r="G236" s="41" t="s">
        <v>897</v>
      </c>
      <c r="H236" s="43">
        <v>-1506784</v>
      </c>
      <c r="I236" s="43">
        <f t="shared" si="17"/>
        <v>2024</v>
      </c>
      <c r="J236">
        <f t="shared" si="18"/>
        <v>50485</v>
      </c>
      <c r="K236" t="str">
        <f t="shared" si="19"/>
        <v>2024-50485</v>
      </c>
      <c r="L236" t="e">
        <f>VLOOKUP(K236,[1]Sheet1!P:P,1,0)</f>
        <v>#N/A</v>
      </c>
      <c r="M236">
        <f t="shared" si="20"/>
        <v>2023</v>
      </c>
      <c r="N236" t="str">
        <f t="shared" si="21"/>
        <v>2023-50485</v>
      </c>
      <c r="O236" t="str">
        <f>+(VLOOKUP(N236,[1]misa!O:O,1,0))</f>
        <v>2023-50485</v>
      </c>
      <c r="P236">
        <f>-Table2[[#This Row],[Column1]]</f>
        <v>-50485</v>
      </c>
    </row>
    <row r="237" spans="1:16" hidden="1" x14ac:dyDescent="0.3">
      <c r="A237" s="41" t="s">
        <v>635</v>
      </c>
      <c r="B237" s="42">
        <v>45160</v>
      </c>
      <c r="C237" s="42">
        <v>45303</v>
      </c>
      <c r="D237" s="41" t="s">
        <v>636</v>
      </c>
      <c r="E237" s="41" t="s">
        <v>583</v>
      </c>
      <c r="F237" s="41" t="s">
        <v>909</v>
      </c>
      <c r="G237" s="41" t="s">
        <v>897</v>
      </c>
      <c r="H237" s="43">
        <v>-870955</v>
      </c>
      <c r="I237" s="43">
        <f t="shared" si="17"/>
        <v>2024</v>
      </c>
      <c r="J237">
        <f t="shared" si="18"/>
        <v>49901</v>
      </c>
      <c r="K237" t="str">
        <f t="shared" si="19"/>
        <v>2024-49901</v>
      </c>
      <c r="L237" t="e">
        <f>VLOOKUP(K237,[1]Sheet1!P:P,1,0)</f>
        <v>#N/A</v>
      </c>
      <c r="M237">
        <f t="shared" si="20"/>
        <v>2023</v>
      </c>
      <c r="N237" t="str">
        <f t="shared" si="21"/>
        <v>2023-49901</v>
      </c>
      <c r="O237" t="str">
        <f>+(VLOOKUP(N237,[1]misa!O:O,1,0))</f>
        <v>2023-49901</v>
      </c>
      <c r="P237">
        <f>-Table2[[#This Row],[Column1]]</f>
        <v>-49901</v>
      </c>
    </row>
    <row r="238" spans="1:16" hidden="1" x14ac:dyDescent="0.3">
      <c r="A238" s="41" t="s">
        <v>635</v>
      </c>
      <c r="B238" s="42">
        <v>45159</v>
      </c>
      <c r="C238" s="42">
        <v>45303</v>
      </c>
      <c r="D238" s="41" t="s">
        <v>636</v>
      </c>
      <c r="E238" s="41" t="s">
        <v>584</v>
      </c>
      <c r="F238" s="41" t="s">
        <v>910</v>
      </c>
      <c r="G238" s="41" t="s">
        <v>897</v>
      </c>
      <c r="H238" s="43">
        <v>-1222659</v>
      </c>
      <c r="I238" s="43">
        <f t="shared" si="17"/>
        <v>2024</v>
      </c>
      <c r="J238">
        <f t="shared" si="18"/>
        <v>49845</v>
      </c>
      <c r="K238" t="str">
        <f t="shared" si="19"/>
        <v>2024-49845</v>
      </c>
      <c r="L238" t="e">
        <f>VLOOKUP(K238,[1]Sheet1!P:P,1,0)</f>
        <v>#N/A</v>
      </c>
      <c r="M238">
        <f t="shared" si="20"/>
        <v>2023</v>
      </c>
      <c r="N238" t="str">
        <f t="shared" si="21"/>
        <v>2023-49845</v>
      </c>
      <c r="O238" t="str">
        <f>+(VLOOKUP(N238,[1]misa!O:O,1,0))</f>
        <v>2023-49845</v>
      </c>
      <c r="P238">
        <f>-Table2[[#This Row],[Column1]]</f>
        <v>-49845</v>
      </c>
    </row>
    <row r="239" spans="1:16" hidden="1" x14ac:dyDescent="0.3">
      <c r="A239" s="41" t="s">
        <v>635</v>
      </c>
      <c r="B239" s="42">
        <v>45157</v>
      </c>
      <c r="C239" s="42">
        <v>45303</v>
      </c>
      <c r="D239" s="41" t="s">
        <v>636</v>
      </c>
      <c r="E239" s="41" t="s">
        <v>585</v>
      </c>
      <c r="F239" s="41" t="s">
        <v>911</v>
      </c>
      <c r="G239" s="41" t="s">
        <v>897</v>
      </c>
      <c r="H239" s="43">
        <v>-1044991</v>
      </c>
      <c r="I239" s="43">
        <f t="shared" si="17"/>
        <v>2024</v>
      </c>
      <c r="J239">
        <f t="shared" si="18"/>
        <v>49784</v>
      </c>
      <c r="K239" t="str">
        <f t="shared" si="19"/>
        <v>2024-49784</v>
      </c>
      <c r="L239" t="e">
        <f>VLOOKUP(K239,[1]Sheet1!P:P,1,0)</f>
        <v>#N/A</v>
      </c>
      <c r="M239">
        <f t="shared" si="20"/>
        <v>2023</v>
      </c>
      <c r="N239" t="str">
        <f t="shared" si="21"/>
        <v>2023-49784</v>
      </c>
      <c r="O239" t="str">
        <f>+(VLOOKUP(N239,[1]misa!O:O,1,0))</f>
        <v>2023-49784</v>
      </c>
      <c r="P239">
        <f>-Table2[[#This Row],[Column1]]</f>
        <v>-49784</v>
      </c>
    </row>
    <row r="240" spans="1:16" hidden="1" x14ac:dyDescent="0.3">
      <c r="A240" s="41" t="s">
        <v>635</v>
      </c>
      <c r="B240" s="42">
        <v>45156</v>
      </c>
      <c r="C240" s="42">
        <v>45303</v>
      </c>
      <c r="D240" s="41" t="s">
        <v>636</v>
      </c>
      <c r="E240" s="41" t="s">
        <v>586</v>
      </c>
      <c r="F240" s="41" t="s">
        <v>912</v>
      </c>
      <c r="G240" s="41" t="s">
        <v>897</v>
      </c>
      <c r="H240" s="43">
        <v>-514080</v>
      </c>
      <c r="I240" s="43">
        <f t="shared" si="17"/>
        <v>2024</v>
      </c>
      <c r="J240">
        <f t="shared" si="18"/>
        <v>49635</v>
      </c>
      <c r="K240" t="str">
        <f t="shared" si="19"/>
        <v>2024-49635</v>
      </c>
      <c r="L240" t="e">
        <f>VLOOKUP(K240,[1]Sheet1!P:P,1,0)</f>
        <v>#N/A</v>
      </c>
      <c r="M240">
        <f t="shared" si="20"/>
        <v>2023</v>
      </c>
      <c r="N240" t="str">
        <f t="shared" si="21"/>
        <v>2023-49635</v>
      </c>
      <c r="O240" t="str">
        <f>+(VLOOKUP(N240,[1]misa!O:O,1,0))</f>
        <v>2023-49635</v>
      </c>
      <c r="P240">
        <f>-Table2[[#This Row],[Column1]]</f>
        <v>-49635</v>
      </c>
    </row>
    <row r="241" spans="1:16" hidden="1" x14ac:dyDescent="0.3">
      <c r="A241" s="41" t="s">
        <v>635</v>
      </c>
      <c r="B241" s="42">
        <v>45154</v>
      </c>
      <c r="C241" s="42">
        <v>45303</v>
      </c>
      <c r="D241" s="41" t="s">
        <v>636</v>
      </c>
      <c r="E241" s="41" t="s">
        <v>620</v>
      </c>
      <c r="F241" s="41" t="s">
        <v>913</v>
      </c>
      <c r="G241" s="41" t="s">
        <v>897</v>
      </c>
      <c r="H241" s="43">
        <v>-1434586</v>
      </c>
      <c r="I241" s="43">
        <f t="shared" si="17"/>
        <v>2024</v>
      </c>
      <c r="J241">
        <f t="shared" si="18"/>
        <v>48518</v>
      </c>
      <c r="K241" t="str">
        <f t="shared" si="19"/>
        <v>2024-48518</v>
      </c>
      <c r="L241" t="e">
        <f>VLOOKUP(K241,[1]Sheet1!P:P,1,0)</f>
        <v>#N/A</v>
      </c>
      <c r="M241">
        <f t="shared" si="20"/>
        <v>2023</v>
      </c>
      <c r="N241" t="str">
        <f t="shared" si="21"/>
        <v>2023-48518</v>
      </c>
      <c r="O241" t="str">
        <f>+(VLOOKUP(N241,[1]misa!O:O,1,0))</f>
        <v>2023-48518</v>
      </c>
      <c r="P241">
        <f>-Table2[[#This Row],[Column1]]</f>
        <v>-48518</v>
      </c>
    </row>
    <row r="242" spans="1:16" hidden="1" x14ac:dyDescent="0.3">
      <c r="A242" s="41" t="s">
        <v>635</v>
      </c>
      <c r="B242" s="42">
        <v>45154</v>
      </c>
      <c r="C242" s="42">
        <v>45303</v>
      </c>
      <c r="D242" s="41" t="s">
        <v>636</v>
      </c>
      <c r="E242" s="41" t="s">
        <v>589</v>
      </c>
      <c r="F242" s="41" t="s">
        <v>914</v>
      </c>
      <c r="G242" s="41" t="s">
        <v>897</v>
      </c>
      <c r="H242" s="43">
        <v>-1405901</v>
      </c>
      <c r="I242" s="43">
        <f t="shared" si="17"/>
        <v>2024</v>
      </c>
      <c r="J242">
        <f t="shared" si="18"/>
        <v>48512</v>
      </c>
      <c r="K242" t="str">
        <f t="shared" si="19"/>
        <v>2024-48512</v>
      </c>
      <c r="L242" t="e">
        <f>VLOOKUP(K242,[1]Sheet1!P:P,1,0)</f>
        <v>#N/A</v>
      </c>
      <c r="M242">
        <f t="shared" si="20"/>
        <v>2023</v>
      </c>
      <c r="N242" t="str">
        <f t="shared" si="21"/>
        <v>2023-48512</v>
      </c>
      <c r="O242" t="str">
        <f>+(VLOOKUP(N242,[1]misa!O:O,1,0))</f>
        <v>2023-48512</v>
      </c>
      <c r="P242">
        <f>-Table2[[#This Row],[Column1]]</f>
        <v>-48512</v>
      </c>
    </row>
    <row r="243" spans="1:16" hidden="1" x14ac:dyDescent="0.3">
      <c r="A243" s="41" t="s">
        <v>635</v>
      </c>
      <c r="B243" s="42">
        <v>45153</v>
      </c>
      <c r="C243" s="42">
        <v>45303</v>
      </c>
      <c r="D243" s="41" t="s">
        <v>636</v>
      </c>
      <c r="E243" s="41" t="s">
        <v>590</v>
      </c>
      <c r="F243" s="41" t="s">
        <v>915</v>
      </c>
      <c r="G243" s="41" t="s">
        <v>897</v>
      </c>
      <c r="H243" s="43">
        <v>-1390692</v>
      </c>
      <c r="I243" s="43">
        <f t="shared" si="17"/>
        <v>2024</v>
      </c>
      <c r="J243">
        <f t="shared" si="18"/>
        <v>48444</v>
      </c>
      <c r="K243" t="str">
        <f t="shared" si="19"/>
        <v>2024-48444</v>
      </c>
      <c r="L243" t="e">
        <f>VLOOKUP(K243,[1]Sheet1!P:P,1,0)</f>
        <v>#N/A</v>
      </c>
      <c r="M243">
        <f t="shared" si="20"/>
        <v>2023</v>
      </c>
      <c r="N243" t="str">
        <f t="shared" si="21"/>
        <v>2023-48444</v>
      </c>
      <c r="O243" t="str">
        <f>+(VLOOKUP(N243,[1]misa!O:O,1,0))</f>
        <v>2023-48444</v>
      </c>
      <c r="P243">
        <f>-Table2[[#This Row],[Column1]]</f>
        <v>-48444</v>
      </c>
    </row>
    <row r="244" spans="1:16" hidden="1" x14ac:dyDescent="0.3">
      <c r="A244" s="41" t="s">
        <v>635</v>
      </c>
      <c r="B244" s="42">
        <v>45152</v>
      </c>
      <c r="C244" s="42">
        <v>45303</v>
      </c>
      <c r="D244" s="41" t="s">
        <v>636</v>
      </c>
      <c r="E244" s="41" t="s">
        <v>621</v>
      </c>
      <c r="F244" s="41" t="s">
        <v>916</v>
      </c>
      <c r="G244" s="41" t="s">
        <v>897</v>
      </c>
      <c r="H244" s="43">
        <v>-2332973</v>
      </c>
      <c r="I244" s="43">
        <f t="shared" si="17"/>
        <v>2024</v>
      </c>
      <c r="J244">
        <f t="shared" si="18"/>
        <v>48335</v>
      </c>
      <c r="K244" t="str">
        <f t="shared" si="19"/>
        <v>2024-48335</v>
      </c>
      <c r="L244" t="e">
        <f>VLOOKUP(K244,[1]Sheet1!P:P,1,0)</f>
        <v>#N/A</v>
      </c>
      <c r="M244">
        <f t="shared" si="20"/>
        <v>2023</v>
      </c>
      <c r="N244" t="str">
        <f t="shared" si="21"/>
        <v>2023-48335</v>
      </c>
      <c r="O244" t="str">
        <f>+(VLOOKUP(N244,[1]misa!O:O,1,0))</f>
        <v>2023-48335</v>
      </c>
      <c r="P244">
        <f>-Table2[[#This Row],[Column1]]</f>
        <v>-48335</v>
      </c>
    </row>
    <row r="245" spans="1:16" hidden="1" x14ac:dyDescent="0.3">
      <c r="A245" s="41" t="s">
        <v>635</v>
      </c>
      <c r="B245" s="42">
        <v>45150</v>
      </c>
      <c r="C245" s="42">
        <v>45303</v>
      </c>
      <c r="D245" s="41" t="s">
        <v>636</v>
      </c>
      <c r="E245" s="41" t="s">
        <v>622</v>
      </c>
      <c r="F245" s="41" t="s">
        <v>917</v>
      </c>
      <c r="G245" s="41" t="s">
        <v>897</v>
      </c>
      <c r="H245" s="43">
        <v>-2839204</v>
      </c>
      <c r="I245" s="43">
        <f t="shared" si="17"/>
        <v>2024</v>
      </c>
      <c r="J245">
        <f t="shared" si="18"/>
        <v>48322</v>
      </c>
      <c r="K245" t="str">
        <f t="shared" si="19"/>
        <v>2024-48322</v>
      </c>
      <c r="L245" t="e">
        <f>VLOOKUP(K245,[1]Sheet1!P:P,1,0)</f>
        <v>#N/A</v>
      </c>
      <c r="M245">
        <f t="shared" si="20"/>
        <v>2023</v>
      </c>
      <c r="N245" t="str">
        <f t="shared" si="21"/>
        <v>2023-48322</v>
      </c>
      <c r="O245" t="str">
        <f>+(VLOOKUP(N245,[1]misa!O:O,1,0))</f>
        <v>2023-48322</v>
      </c>
      <c r="P245">
        <f>-Table2[[#This Row],[Column1]]</f>
        <v>-48322</v>
      </c>
    </row>
    <row r="246" spans="1:16" hidden="1" x14ac:dyDescent="0.3">
      <c r="A246" s="41" t="s">
        <v>635</v>
      </c>
      <c r="B246" s="42">
        <v>45150</v>
      </c>
      <c r="C246" s="42">
        <v>45303</v>
      </c>
      <c r="D246" s="41" t="s">
        <v>636</v>
      </c>
      <c r="E246" s="41" t="s">
        <v>594</v>
      </c>
      <c r="F246" s="41" t="s">
        <v>918</v>
      </c>
      <c r="G246" s="41" t="s">
        <v>897</v>
      </c>
      <c r="H246" s="43">
        <v>-680720</v>
      </c>
      <c r="I246" s="43">
        <f t="shared" si="17"/>
        <v>2024</v>
      </c>
      <c r="J246">
        <f t="shared" si="18"/>
        <v>48247</v>
      </c>
      <c r="K246" t="str">
        <f t="shared" si="19"/>
        <v>2024-48247</v>
      </c>
      <c r="L246" t="e">
        <f>VLOOKUP(K246,[1]Sheet1!P:P,1,0)</f>
        <v>#N/A</v>
      </c>
      <c r="M246">
        <f t="shared" si="20"/>
        <v>2023</v>
      </c>
      <c r="N246" t="str">
        <f t="shared" si="21"/>
        <v>2023-48247</v>
      </c>
      <c r="O246" t="str">
        <f>+(VLOOKUP(N246,[1]misa!O:O,1,0))</f>
        <v>2023-48247</v>
      </c>
      <c r="P246">
        <f>-Table2[[#This Row],[Column1]]</f>
        <v>-48247</v>
      </c>
    </row>
    <row r="247" spans="1:16" hidden="1" x14ac:dyDescent="0.3">
      <c r="A247" s="41" t="s">
        <v>635</v>
      </c>
      <c r="B247" s="42">
        <v>45147</v>
      </c>
      <c r="C247" s="42">
        <v>45303</v>
      </c>
      <c r="D247" s="41" t="s">
        <v>636</v>
      </c>
      <c r="E247" s="41" t="s">
        <v>597</v>
      </c>
      <c r="F247" s="41" t="s">
        <v>919</v>
      </c>
      <c r="G247" s="41" t="s">
        <v>897</v>
      </c>
      <c r="H247" s="43">
        <v>-1004564</v>
      </c>
      <c r="I247" s="43">
        <f t="shared" si="17"/>
        <v>2024</v>
      </c>
      <c r="J247">
        <f t="shared" si="18"/>
        <v>47028</v>
      </c>
      <c r="K247" t="str">
        <f t="shared" si="19"/>
        <v>2024-47028</v>
      </c>
      <c r="L247" t="e">
        <f>VLOOKUP(K247,[1]Sheet1!P:P,1,0)</f>
        <v>#N/A</v>
      </c>
      <c r="M247">
        <f t="shared" si="20"/>
        <v>2023</v>
      </c>
      <c r="N247" t="str">
        <f t="shared" si="21"/>
        <v>2023-47028</v>
      </c>
      <c r="O247" t="str">
        <f>+(VLOOKUP(N247,[1]misa!O:O,1,0))</f>
        <v>2023-47028</v>
      </c>
      <c r="P247">
        <f>-Table2[[#This Row],[Column1]]</f>
        <v>-47028</v>
      </c>
    </row>
    <row r="248" spans="1:16" hidden="1" x14ac:dyDescent="0.3">
      <c r="A248" s="41" t="s">
        <v>635</v>
      </c>
      <c r="B248" s="42">
        <v>45147</v>
      </c>
      <c r="C248" s="42">
        <v>45303</v>
      </c>
      <c r="D248" s="41" t="s">
        <v>636</v>
      </c>
      <c r="E248" s="41" t="s">
        <v>598</v>
      </c>
      <c r="F248" s="41" t="s">
        <v>920</v>
      </c>
      <c r="G248" s="41" t="s">
        <v>897</v>
      </c>
      <c r="H248" s="43">
        <v>-978774</v>
      </c>
      <c r="I248" s="43">
        <f t="shared" si="17"/>
        <v>2024</v>
      </c>
      <c r="J248">
        <f t="shared" si="18"/>
        <v>46990</v>
      </c>
      <c r="K248" t="str">
        <f t="shared" si="19"/>
        <v>2024-46990</v>
      </c>
      <c r="L248" t="e">
        <f>VLOOKUP(K248,[1]Sheet1!P:P,1,0)</f>
        <v>#N/A</v>
      </c>
      <c r="M248">
        <f t="shared" si="20"/>
        <v>2023</v>
      </c>
      <c r="N248" t="str">
        <f t="shared" si="21"/>
        <v>2023-46990</v>
      </c>
      <c r="O248" t="str">
        <f>+(VLOOKUP(N248,[1]misa!O:O,1,0))</f>
        <v>2023-46990</v>
      </c>
      <c r="P248">
        <f>-Table2[[#This Row],[Column1]]</f>
        <v>-46990</v>
      </c>
    </row>
    <row r="249" spans="1:16" hidden="1" x14ac:dyDescent="0.3">
      <c r="A249" s="41" t="s">
        <v>635</v>
      </c>
      <c r="B249" s="42">
        <v>45143</v>
      </c>
      <c r="C249" s="42">
        <v>45303</v>
      </c>
      <c r="D249" s="41" t="s">
        <v>636</v>
      </c>
      <c r="E249" s="41" t="s">
        <v>599</v>
      </c>
      <c r="F249" s="41" t="s">
        <v>874</v>
      </c>
      <c r="G249" s="41" t="s">
        <v>897</v>
      </c>
      <c r="H249" s="43">
        <v>-673109</v>
      </c>
      <c r="I249" s="43">
        <f t="shared" si="17"/>
        <v>2024</v>
      </c>
      <c r="J249">
        <f t="shared" si="18"/>
        <v>46792</v>
      </c>
      <c r="K249" t="str">
        <f t="shared" si="19"/>
        <v>2024-46792</v>
      </c>
      <c r="L249" t="e">
        <f>VLOOKUP(K249,[1]Sheet1!P:P,1,0)</f>
        <v>#N/A</v>
      </c>
      <c r="M249">
        <f t="shared" si="20"/>
        <v>2023</v>
      </c>
      <c r="N249" t="str">
        <f t="shared" si="21"/>
        <v>2023-46792</v>
      </c>
      <c r="O249" t="str">
        <f>+(VLOOKUP(N249,[1]misa!O:O,1,0))</f>
        <v>2023-46792</v>
      </c>
      <c r="P249">
        <f>-Table2[[#This Row],[Column1]]</f>
        <v>-46792</v>
      </c>
    </row>
    <row r="250" spans="1:16" hidden="1" x14ac:dyDescent="0.3">
      <c r="A250" s="41" t="s">
        <v>635</v>
      </c>
      <c r="B250" s="42">
        <v>45201</v>
      </c>
      <c r="C250" s="42">
        <v>45315</v>
      </c>
      <c r="D250" s="41" t="s">
        <v>636</v>
      </c>
      <c r="E250" s="41" t="s">
        <v>535</v>
      </c>
      <c r="F250" s="41" t="s">
        <v>921</v>
      </c>
      <c r="G250" s="41" t="s">
        <v>922</v>
      </c>
      <c r="H250" s="43">
        <v>-468830</v>
      </c>
      <c r="I250" s="43">
        <f t="shared" si="17"/>
        <v>2024</v>
      </c>
      <c r="J250">
        <f t="shared" si="18"/>
        <v>59280</v>
      </c>
      <c r="K250" t="str">
        <f t="shared" si="19"/>
        <v>2024-59280</v>
      </c>
      <c r="L250" t="e">
        <f>VLOOKUP(K250,[1]Sheet1!P:P,1,0)</f>
        <v>#N/A</v>
      </c>
      <c r="M250">
        <f t="shared" si="20"/>
        <v>2023</v>
      </c>
      <c r="N250" t="str">
        <f t="shared" si="21"/>
        <v>2023-59280</v>
      </c>
      <c r="O250" t="str">
        <f>+(VLOOKUP(N250,[1]misa!O:O,1,0))</f>
        <v>2023-59280</v>
      </c>
      <c r="P250">
        <f>-Table2[[#This Row],[Column1]]</f>
        <v>-59280</v>
      </c>
    </row>
    <row r="251" spans="1:16" hidden="1" x14ac:dyDescent="0.3">
      <c r="A251" s="41" t="s">
        <v>635</v>
      </c>
      <c r="B251" s="42">
        <v>45199</v>
      </c>
      <c r="C251" s="42">
        <v>45308</v>
      </c>
      <c r="D251" s="41" t="s">
        <v>636</v>
      </c>
      <c r="E251" s="41" t="s">
        <v>545</v>
      </c>
      <c r="F251" s="41" t="s">
        <v>923</v>
      </c>
      <c r="G251" s="41" t="s">
        <v>922</v>
      </c>
      <c r="H251" s="43">
        <v>-1312481</v>
      </c>
      <c r="I251" s="43">
        <f t="shared" si="17"/>
        <v>2024</v>
      </c>
      <c r="J251">
        <f t="shared" si="18"/>
        <v>59136</v>
      </c>
      <c r="K251" t="str">
        <f t="shared" si="19"/>
        <v>2024-59136</v>
      </c>
      <c r="L251" t="e">
        <f>VLOOKUP(K251,[1]Sheet1!P:P,1,0)</f>
        <v>#N/A</v>
      </c>
      <c r="M251">
        <f t="shared" si="20"/>
        <v>2023</v>
      </c>
      <c r="N251" t="str">
        <f t="shared" si="21"/>
        <v>2023-59136</v>
      </c>
      <c r="O251" t="str">
        <f>+(VLOOKUP(N251,[1]misa!O:O,1,0))</f>
        <v>2023-59136</v>
      </c>
      <c r="P251">
        <f>-Table2[[#This Row],[Column1]]</f>
        <v>-59136</v>
      </c>
    </row>
    <row r="252" spans="1:16" hidden="1" x14ac:dyDescent="0.3">
      <c r="A252" s="41" t="s">
        <v>635</v>
      </c>
      <c r="B252" s="42">
        <v>45199</v>
      </c>
      <c r="C252" s="42">
        <v>45308</v>
      </c>
      <c r="D252" s="41" t="s">
        <v>636</v>
      </c>
      <c r="E252" s="41" t="s">
        <v>543</v>
      </c>
      <c r="F252" s="41" t="s">
        <v>924</v>
      </c>
      <c r="G252" s="41" t="s">
        <v>922</v>
      </c>
      <c r="H252" s="43">
        <v>-1312481</v>
      </c>
      <c r="I252" s="43">
        <f t="shared" si="17"/>
        <v>2024</v>
      </c>
      <c r="J252">
        <f t="shared" si="18"/>
        <v>59150</v>
      </c>
      <c r="K252" t="str">
        <f t="shared" si="19"/>
        <v>2024-59150</v>
      </c>
      <c r="L252" t="e">
        <f>VLOOKUP(K252,[1]Sheet1!P:P,1,0)</f>
        <v>#N/A</v>
      </c>
      <c r="M252">
        <f t="shared" si="20"/>
        <v>2023</v>
      </c>
      <c r="N252" t="str">
        <f t="shared" si="21"/>
        <v>2023-59150</v>
      </c>
      <c r="O252" t="str">
        <f>+(VLOOKUP(N252,[1]misa!O:O,1,0))</f>
        <v>2023-59150</v>
      </c>
      <c r="P252">
        <f>-Table2[[#This Row],[Column1]]</f>
        <v>-59150</v>
      </c>
    </row>
    <row r="253" spans="1:16" hidden="1" x14ac:dyDescent="0.3">
      <c r="A253" s="41" t="s">
        <v>635</v>
      </c>
      <c r="B253" s="42">
        <v>45199</v>
      </c>
      <c r="C253" s="42">
        <v>45308</v>
      </c>
      <c r="D253" s="41" t="s">
        <v>636</v>
      </c>
      <c r="E253" s="41" t="s">
        <v>544</v>
      </c>
      <c r="F253" s="41" t="s">
        <v>925</v>
      </c>
      <c r="G253" s="41" t="s">
        <v>922</v>
      </c>
      <c r="H253" s="43">
        <v>-1312481</v>
      </c>
      <c r="I253" s="43">
        <f t="shared" si="17"/>
        <v>2024</v>
      </c>
      <c r="J253">
        <f t="shared" si="18"/>
        <v>59138</v>
      </c>
      <c r="K253" t="str">
        <f t="shared" si="19"/>
        <v>2024-59138</v>
      </c>
      <c r="L253" t="e">
        <f>VLOOKUP(K253,[1]Sheet1!P:P,1,0)</f>
        <v>#N/A</v>
      </c>
      <c r="M253">
        <f t="shared" si="20"/>
        <v>2023</v>
      </c>
      <c r="N253" t="str">
        <f t="shared" si="21"/>
        <v>2023-59138</v>
      </c>
      <c r="O253" t="str">
        <f>+(VLOOKUP(N253,[1]misa!O:O,1,0))</f>
        <v>2023-59138</v>
      </c>
      <c r="P253">
        <f>-Table2[[#This Row],[Column1]]</f>
        <v>-59138</v>
      </c>
    </row>
    <row r="254" spans="1:16" hidden="1" x14ac:dyDescent="0.3">
      <c r="A254" s="41" t="s">
        <v>635</v>
      </c>
      <c r="B254" s="42">
        <v>45199</v>
      </c>
      <c r="C254" s="42">
        <v>45308</v>
      </c>
      <c r="D254" s="41" t="s">
        <v>636</v>
      </c>
      <c r="E254" s="41" t="s">
        <v>537</v>
      </c>
      <c r="F254" s="41" t="s">
        <v>926</v>
      </c>
      <c r="G254" s="41" t="s">
        <v>922</v>
      </c>
      <c r="H254" s="43">
        <v>-1312481</v>
      </c>
      <c r="I254" s="43">
        <f t="shared" si="17"/>
        <v>2024</v>
      </c>
      <c r="J254">
        <f t="shared" si="18"/>
        <v>59167</v>
      </c>
      <c r="K254" t="str">
        <f t="shared" si="19"/>
        <v>2024-59167</v>
      </c>
      <c r="L254" t="e">
        <f>VLOOKUP(K254,[1]Sheet1!P:P,1,0)</f>
        <v>#N/A</v>
      </c>
      <c r="M254">
        <f t="shared" si="20"/>
        <v>2023</v>
      </c>
      <c r="N254" t="str">
        <f t="shared" si="21"/>
        <v>2023-59167</v>
      </c>
      <c r="O254" t="str">
        <f>+(VLOOKUP(N254,[1]misa!O:O,1,0))</f>
        <v>2023-59167</v>
      </c>
      <c r="P254">
        <f>-Table2[[#This Row],[Column1]]</f>
        <v>-59167</v>
      </c>
    </row>
    <row r="255" spans="1:16" hidden="1" x14ac:dyDescent="0.3">
      <c r="A255" s="41" t="s">
        <v>635</v>
      </c>
      <c r="B255" s="42">
        <v>45199</v>
      </c>
      <c r="C255" s="42">
        <v>45308</v>
      </c>
      <c r="D255" s="41" t="s">
        <v>636</v>
      </c>
      <c r="E255" s="41" t="s">
        <v>552</v>
      </c>
      <c r="F255" s="41" t="s">
        <v>927</v>
      </c>
      <c r="G255" s="41" t="s">
        <v>922</v>
      </c>
      <c r="H255" s="43">
        <v>-428250</v>
      </c>
      <c r="I255" s="43">
        <f t="shared" si="17"/>
        <v>2024</v>
      </c>
      <c r="J255">
        <f t="shared" si="18"/>
        <v>59129</v>
      </c>
      <c r="K255" t="str">
        <f t="shared" si="19"/>
        <v>2024-59129</v>
      </c>
      <c r="L255" t="e">
        <f>VLOOKUP(K255,[1]Sheet1!P:P,1,0)</f>
        <v>#N/A</v>
      </c>
      <c r="M255">
        <f t="shared" si="20"/>
        <v>2023</v>
      </c>
      <c r="N255" t="str">
        <f t="shared" si="21"/>
        <v>2023-59129</v>
      </c>
      <c r="O255" t="str">
        <f>+(VLOOKUP(N255,[1]misa!O:O,1,0))</f>
        <v>2023-59129</v>
      </c>
      <c r="P255">
        <f>-Table2[[#This Row],[Column1]]</f>
        <v>-59129</v>
      </c>
    </row>
    <row r="256" spans="1:16" hidden="1" x14ac:dyDescent="0.3">
      <c r="A256" s="41" t="s">
        <v>635</v>
      </c>
      <c r="B256" s="42">
        <v>45199</v>
      </c>
      <c r="C256" s="42">
        <v>45308</v>
      </c>
      <c r="D256" s="41" t="s">
        <v>636</v>
      </c>
      <c r="E256" s="41" t="s">
        <v>538</v>
      </c>
      <c r="F256" s="41" t="s">
        <v>928</v>
      </c>
      <c r="G256" s="41" t="s">
        <v>922</v>
      </c>
      <c r="H256" s="43">
        <v>-1312481</v>
      </c>
      <c r="I256" s="43">
        <f t="shared" si="17"/>
        <v>2024</v>
      </c>
      <c r="J256">
        <f t="shared" si="18"/>
        <v>59161</v>
      </c>
      <c r="K256" t="str">
        <f t="shared" si="19"/>
        <v>2024-59161</v>
      </c>
      <c r="L256" t="e">
        <f>VLOOKUP(K256,[1]Sheet1!P:P,1,0)</f>
        <v>#N/A</v>
      </c>
      <c r="M256">
        <f t="shared" si="20"/>
        <v>2023</v>
      </c>
      <c r="N256" t="str">
        <f t="shared" si="21"/>
        <v>2023-59161</v>
      </c>
      <c r="O256" t="str">
        <f>+(VLOOKUP(N256,[1]misa!O:O,1,0))</f>
        <v>2023-59161</v>
      </c>
      <c r="P256">
        <f>-Table2[[#This Row],[Column1]]</f>
        <v>-59161</v>
      </c>
    </row>
    <row r="257" spans="1:16" hidden="1" x14ac:dyDescent="0.3">
      <c r="A257" s="41" t="s">
        <v>635</v>
      </c>
      <c r="B257" s="42">
        <v>45199</v>
      </c>
      <c r="C257" s="42">
        <v>45308</v>
      </c>
      <c r="D257" s="41" t="s">
        <v>636</v>
      </c>
      <c r="E257" s="41" t="s">
        <v>547</v>
      </c>
      <c r="F257" s="41" t="s">
        <v>929</v>
      </c>
      <c r="G257" s="41" t="s">
        <v>922</v>
      </c>
      <c r="H257" s="43">
        <v>-1312481</v>
      </c>
      <c r="I257" s="43">
        <f t="shared" si="17"/>
        <v>2024</v>
      </c>
      <c r="J257">
        <f t="shared" si="18"/>
        <v>59134</v>
      </c>
      <c r="K257" t="str">
        <f t="shared" si="19"/>
        <v>2024-59134</v>
      </c>
      <c r="L257" t="e">
        <f>VLOOKUP(K257,[1]Sheet1!P:P,1,0)</f>
        <v>#N/A</v>
      </c>
      <c r="M257">
        <f t="shared" si="20"/>
        <v>2023</v>
      </c>
      <c r="N257" t="str">
        <f t="shared" si="21"/>
        <v>2023-59134</v>
      </c>
      <c r="O257" t="str">
        <f>+(VLOOKUP(N257,[1]misa!O:O,1,0))</f>
        <v>2023-59134</v>
      </c>
      <c r="P257">
        <f>-Table2[[#This Row],[Column1]]</f>
        <v>-59134</v>
      </c>
    </row>
    <row r="258" spans="1:16" hidden="1" x14ac:dyDescent="0.3">
      <c r="A258" s="41" t="s">
        <v>635</v>
      </c>
      <c r="B258" s="42">
        <v>45199</v>
      </c>
      <c r="C258" s="42">
        <v>45308</v>
      </c>
      <c r="D258" s="41" t="s">
        <v>636</v>
      </c>
      <c r="E258" s="41" t="s">
        <v>546</v>
      </c>
      <c r="F258" s="41" t="s">
        <v>930</v>
      </c>
      <c r="G258" s="41" t="s">
        <v>922</v>
      </c>
      <c r="H258" s="43">
        <v>-1312481</v>
      </c>
      <c r="I258" s="43">
        <f t="shared" si="17"/>
        <v>2024</v>
      </c>
      <c r="J258">
        <f t="shared" si="18"/>
        <v>59135</v>
      </c>
      <c r="K258" t="str">
        <f t="shared" si="19"/>
        <v>2024-59135</v>
      </c>
      <c r="L258" t="e">
        <f>VLOOKUP(K258,[1]Sheet1!P:P,1,0)</f>
        <v>#N/A</v>
      </c>
      <c r="M258">
        <f t="shared" si="20"/>
        <v>2023</v>
      </c>
      <c r="N258" t="str">
        <f t="shared" si="21"/>
        <v>2023-59135</v>
      </c>
      <c r="O258" t="str">
        <f>+(VLOOKUP(N258,[1]misa!O:O,1,0))</f>
        <v>2023-59135</v>
      </c>
      <c r="P258">
        <f>-Table2[[#This Row],[Column1]]</f>
        <v>-59135</v>
      </c>
    </row>
    <row r="259" spans="1:16" hidden="1" x14ac:dyDescent="0.3">
      <c r="A259" s="41" t="s">
        <v>635</v>
      </c>
      <c r="B259" s="42">
        <v>45199</v>
      </c>
      <c r="C259" s="42">
        <v>45308</v>
      </c>
      <c r="D259" s="41" t="s">
        <v>636</v>
      </c>
      <c r="E259" s="41" t="s">
        <v>549</v>
      </c>
      <c r="F259" s="41" t="s">
        <v>931</v>
      </c>
      <c r="G259" s="41" t="s">
        <v>922</v>
      </c>
      <c r="H259" s="43">
        <v>-2046395</v>
      </c>
      <c r="I259" s="43">
        <f t="shared" ref="I259:I322" si="22">YEAR(C259)</f>
        <v>2024</v>
      </c>
      <c r="J259">
        <f t="shared" ref="J259:J322" si="23">VALUE(E259)</f>
        <v>59132</v>
      </c>
      <c r="K259" t="str">
        <f t="shared" ref="K259:K322" si="24">I259&amp;"-"&amp;J259</f>
        <v>2024-59132</v>
      </c>
      <c r="L259" t="e">
        <f>VLOOKUP(K259,[1]Sheet1!P:P,1,0)</f>
        <v>#N/A</v>
      </c>
      <c r="M259">
        <f t="shared" ref="M259:M322" si="25">+YEAR(B259)</f>
        <v>2023</v>
      </c>
      <c r="N259" t="str">
        <f t="shared" ref="N259:N322" si="26">+M259&amp;"-"&amp;J259</f>
        <v>2023-59132</v>
      </c>
      <c r="O259" t="str">
        <f>+(VLOOKUP(N259,[1]misa!O:O,1,0))</f>
        <v>2023-59132</v>
      </c>
      <c r="P259">
        <f>-Table2[[#This Row],[Column1]]</f>
        <v>-59132</v>
      </c>
    </row>
    <row r="260" spans="1:16" hidden="1" x14ac:dyDescent="0.3">
      <c r="A260" s="41" t="s">
        <v>635</v>
      </c>
      <c r="B260" s="42">
        <v>45199</v>
      </c>
      <c r="C260" s="42">
        <v>45308</v>
      </c>
      <c r="D260" s="41" t="s">
        <v>636</v>
      </c>
      <c r="E260" s="41" t="s">
        <v>548</v>
      </c>
      <c r="F260" s="41" t="s">
        <v>932</v>
      </c>
      <c r="G260" s="41" t="s">
        <v>922</v>
      </c>
      <c r="H260" s="43">
        <v>-1312481</v>
      </c>
      <c r="I260" s="43">
        <f t="shared" si="22"/>
        <v>2024</v>
      </c>
      <c r="J260">
        <f t="shared" si="23"/>
        <v>59133</v>
      </c>
      <c r="K260" t="str">
        <f t="shared" si="24"/>
        <v>2024-59133</v>
      </c>
      <c r="L260" t="e">
        <f>VLOOKUP(K260,[1]Sheet1!P:P,1,0)</f>
        <v>#N/A</v>
      </c>
      <c r="M260">
        <f t="shared" si="25"/>
        <v>2023</v>
      </c>
      <c r="N260" t="str">
        <f t="shared" si="26"/>
        <v>2023-59133</v>
      </c>
      <c r="O260" t="str">
        <f>+(VLOOKUP(N260,[1]misa!O:O,1,0))</f>
        <v>2023-59133</v>
      </c>
      <c r="P260">
        <f>-Table2[[#This Row],[Column1]]</f>
        <v>-59133</v>
      </c>
    </row>
    <row r="261" spans="1:16" hidden="1" x14ac:dyDescent="0.3">
      <c r="A261" s="41" t="s">
        <v>635</v>
      </c>
      <c r="B261" s="42">
        <v>45199</v>
      </c>
      <c r="C261" s="42">
        <v>45308</v>
      </c>
      <c r="D261" s="41" t="s">
        <v>636</v>
      </c>
      <c r="E261" s="41" t="s">
        <v>542</v>
      </c>
      <c r="F261" s="41" t="s">
        <v>933</v>
      </c>
      <c r="G261" s="41" t="s">
        <v>922</v>
      </c>
      <c r="H261" s="43">
        <v>-2046395</v>
      </c>
      <c r="I261" s="43">
        <f t="shared" si="22"/>
        <v>2024</v>
      </c>
      <c r="J261">
        <f t="shared" si="23"/>
        <v>59151</v>
      </c>
      <c r="K261" t="str">
        <f t="shared" si="24"/>
        <v>2024-59151</v>
      </c>
      <c r="L261" t="e">
        <f>VLOOKUP(K261,[1]Sheet1!P:P,1,0)</f>
        <v>#N/A</v>
      </c>
      <c r="M261">
        <f t="shared" si="25"/>
        <v>2023</v>
      </c>
      <c r="N261" t="str">
        <f t="shared" si="26"/>
        <v>2023-59151</v>
      </c>
      <c r="O261" t="str">
        <f>+(VLOOKUP(N261,[1]misa!O:O,1,0))</f>
        <v>2023-59151</v>
      </c>
      <c r="P261">
        <f>-Table2[[#This Row],[Column1]]</f>
        <v>-59151</v>
      </c>
    </row>
    <row r="262" spans="1:16" hidden="1" x14ac:dyDescent="0.3">
      <c r="A262" s="41" t="s">
        <v>635</v>
      </c>
      <c r="B262" s="42">
        <v>45199</v>
      </c>
      <c r="C262" s="42">
        <v>45308</v>
      </c>
      <c r="D262" s="41" t="s">
        <v>636</v>
      </c>
      <c r="E262" s="41" t="s">
        <v>540</v>
      </c>
      <c r="F262" s="41" t="s">
        <v>934</v>
      </c>
      <c r="G262" s="41" t="s">
        <v>922</v>
      </c>
      <c r="H262" s="43">
        <v>-1312481</v>
      </c>
      <c r="I262" s="43">
        <f t="shared" si="22"/>
        <v>2024</v>
      </c>
      <c r="J262">
        <f t="shared" si="23"/>
        <v>59155</v>
      </c>
      <c r="K262" t="str">
        <f t="shared" si="24"/>
        <v>2024-59155</v>
      </c>
      <c r="L262" t="e">
        <f>VLOOKUP(K262,[1]Sheet1!P:P,1,0)</f>
        <v>#N/A</v>
      </c>
      <c r="M262">
        <f t="shared" si="25"/>
        <v>2023</v>
      </c>
      <c r="N262" t="str">
        <f t="shared" si="26"/>
        <v>2023-59155</v>
      </c>
      <c r="O262" t="str">
        <f>+(VLOOKUP(N262,[1]misa!O:O,1,0))</f>
        <v>2023-59155</v>
      </c>
      <c r="P262">
        <f>-Table2[[#This Row],[Column1]]</f>
        <v>-59155</v>
      </c>
    </row>
    <row r="263" spans="1:16" hidden="1" x14ac:dyDescent="0.3">
      <c r="A263" s="41" t="s">
        <v>635</v>
      </c>
      <c r="B263" s="42">
        <v>45199</v>
      </c>
      <c r="C263" s="42">
        <v>45308</v>
      </c>
      <c r="D263" s="41" t="s">
        <v>636</v>
      </c>
      <c r="E263" s="41" t="s">
        <v>541</v>
      </c>
      <c r="F263" s="41" t="s">
        <v>935</v>
      </c>
      <c r="G263" s="41" t="s">
        <v>922</v>
      </c>
      <c r="H263" s="43">
        <v>-1312481</v>
      </c>
      <c r="I263" s="43">
        <f t="shared" si="22"/>
        <v>2024</v>
      </c>
      <c r="J263">
        <f t="shared" si="23"/>
        <v>59152</v>
      </c>
      <c r="K263" t="str">
        <f t="shared" si="24"/>
        <v>2024-59152</v>
      </c>
      <c r="L263" t="e">
        <f>VLOOKUP(K263,[1]Sheet1!P:P,1,0)</f>
        <v>#N/A</v>
      </c>
      <c r="M263">
        <f t="shared" si="25"/>
        <v>2023</v>
      </c>
      <c r="N263" t="str">
        <f t="shared" si="26"/>
        <v>2023-59152</v>
      </c>
      <c r="O263" t="str">
        <f>+(VLOOKUP(N263,[1]misa!O:O,1,0))</f>
        <v>2023-59152</v>
      </c>
      <c r="P263">
        <f>-Table2[[#This Row],[Column1]]</f>
        <v>-59152</v>
      </c>
    </row>
    <row r="264" spans="1:16" hidden="1" x14ac:dyDescent="0.3">
      <c r="A264" s="41" t="s">
        <v>635</v>
      </c>
      <c r="B264" s="42">
        <v>45199</v>
      </c>
      <c r="C264" s="42">
        <v>45308</v>
      </c>
      <c r="D264" s="41" t="s">
        <v>636</v>
      </c>
      <c r="E264" s="41" t="s">
        <v>550</v>
      </c>
      <c r="F264" s="41" t="s">
        <v>936</v>
      </c>
      <c r="G264" s="41" t="s">
        <v>922</v>
      </c>
      <c r="H264" s="43">
        <v>-1775866</v>
      </c>
      <c r="I264" s="43">
        <f t="shared" si="22"/>
        <v>2024</v>
      </c>
      <c r="J264">
        <f t="shared" si="23"/>
        <v>59131</v>
      </c>
      <c r="K264" t="str">
        <f t="shared" si="24"/>
        <v>2024-59131</v>
      </c>
      <c r="L264" t="e">
        <f>VLOOKUP(K264,[1]Sheet1!P:P,1,0)</f>
        <v>#N/A</v>
      </c>
      <c r="M264">
        <f t="shared" si="25"/>
        <v>2023</v>
      </c>
      <c r="N264" t="str">
        <f t="shared" si="26"/>
        <v>2023-59131</v>
      </c>
      <c r="O264" t="str">
        <f>+(VLOOKUP(N264,[1]misa!O:O,1,0))</f>
        <v>2023-59131</v>
      </c>
      <c r="P264">
        <f>-Table2[[#This Row],[Column1]]</f>
        <v>-59131</v>
      </c>
    </row>
    <row r="265" spans="1:16" hidden="1" x14ac:dyDescent="0.3">
      <c r="A265" s="41" t="s">
        <v>635</v>
      </c>
      <c r="B265" s="42">
        <v>45199</v>
      </c>
      <c r="C265" s="42">
        <v>45308</v>
      </c>
      <c r="D265" s="41" t="s">
        <v>636</v>
      </c>
      <c r="E265" s="41" t="s">
        <v>539</v>
      </c>
      <c r="F265" s="41" t="s">
        <v>937</v>
      </c>
      <c r="G265" s="41" t="s">
        <v>922</v>
      </c>
      <c r="H265" s="43">
        <v>-1775866</v>
      </c>
      <c r="I265" s="43">
        <f t="shared" si="22"/>
        <v>2024</v>
      </c>
      <c r="J265">
        <f t="shared" si="23"/>
        <v>59157</v>
      </c>
      <c r="K265" t="str">
        <f t="shared" si="24"/>
        <v>2024-59157</v>
      </c>
      <c r="L265" t="e">
        <f>VLOOKUP(K265,[1]Sheet1!P:P,1,0)</f>
        <v>#N/A</v>
      </c>
      <c r="M265">
        <f t="shared" si="25"/>
        <v>2023</v>
      </c>
      <c r="N265" t="str">
        <f t="shared" si="26"/>
        <v>2023-59157</v>
      </c>
      <c r="O265" t="str">
        <f>+(VLOOKUP(N265,[1]misa!O:O,1,0))</f>
        <v>2023-59157</v>
      </c>
      <c r="P265">
        <f>-Table2[[#This Row],[Column1]]</f>
        <v>-59157</v>
      </c>
    </row>
    <row r="266" spans="1:16" hidden="1" x14ac:dyDescent="0.3">
      <c r="A266" s="41" t="s">
        <v>635</v>
      </c>
      <c r="B266" s="42">
        <v>45199</v>
      </c>
      <c r="C266" s="42">
        <v>45308</v>
      </c>
      <c r="D266" s="41" t="s">
        <v>636</v>
      </c>
      <c r="E266" s="41" t="s">
        <v>551</v>
      </c>
      <c r="F266" s="41" t="s">
        <v>938</v>
      </c>
      <c r="G266" s="41" t="s">
        <v>922</v>
      </c>
      <c r="H266" s="43">
        <v>-1312481</v>
      </c>
      <c r="I266" s="43">
        <f t="shared" si="22"/>
        <v>2024</v>
      </c>
      <c r="J266">
        <f t="shared" si="23"/>
        <v>59130</v>
      </c>
      <c r="K266" t="str">
        <f t="shared" si="24"/>
        <v>2024-59130</v>
      </c>
      <c r="L266" t="e">
        <f>VLOOKUP(K266,[1]Sheet1!P:P,1,0)</f>
        <v>#N/A</v>
      </c>
      <c r="M266">
        <f t="shared" si="25"/>
        <v>2023</v>
      </c>
      <c r="N266" t="str">
        <f t="shared" si="26"/>
        <v>2023-59130</v>
      </c>
      <c r="O266" t="str">
        <f>+(VLOOKUP(N266,[1]misa!O:O,1,0))</f>
        <v>2023-59130</v>
      </c>
      <c r="P266">
        <f>-Table2[[#This Row],[Column1]]</f>
        <v>-59130</v>
      </c>
    </row>
    <row r="267" spans="1:16" hidden="1" x14ac:dyDescent="0.3">
      <c r="A267" s="41" t="s">
        <v>635</v>
      </c>
      <c r="B267" s="42">
        <v>45199</v>
      </c>
      <c r="C267" s="42">
        <v>45308</v>
      </c>
      <c r="D267" s="41" t="s">
        <v>636</v>
      </c>
      <c r="E267" s="41" t="s">
        <v>536</v>
      </c>
      <c r="F267" s="41" t="s">
        <v>939</v>
      </c>
      <c r="G267" s="41" t="s">
        <v>922</v>
      </c>
      <c r="H267" s="43">
        <v>-1312481</v>
      </c>
      <c r="I267" s="43">
        <f t="shared" si="22"/>
        <v>2024</v>
      </c>
      <c r="J267">
        <f t="shared" si="23"/>
        <v>59170</v>
      </c>
      <c r="K267" t="str">
        <f t="shared" si="24"/>
        <v>2024-59170</v>
      </c>
      <c r="L267" t="e">
        <f>VLOOKUP(K267,[1]Sheet1!P:P,1,0)</f>
        <v>#N/A</v>
      </c>
      <c r="M267">
        <f t="shared" si="25"/>
        <v>2023</v>
      </c>
      <c r="N267" t="str">
        <f t="shared" si="26"/>
        <v>2023-59170</v>
      </c>
      <c r="O267" t="str">
        <f>+(VLOOKUP(N267,[1]misa!O:O,1,0))</f>
        <v>2023-59170</v>
      </c>
      <c r="P267">
        <f>-Table2[[#This Row],[Column1]]</f>
        <v>-59170</v>
      </c>
    </row>
    <row r="268" spans="1:16" hidden="1" x14ac:dyDescent="0.3">
      <c r="A268" s="41" t="s">
        <v>635</v>
      </c>
      <c r="B268" s="42">
        <v>45197</v>
      </c>
      <c r="C268" s="42">
        <v>45308</v>
      </c>
      <c r="D268" s="41" t="s">
        <v>636</v>
      </c>
      <c r="E268" s="41" t="s">
        <v>553</v>
      </c>
      <c r="F268" s="41" t="s">
        <v>940</v>
      </c>
      <c r="G268" s="41" t="s">
        <v>922</v>
      </c>
      <c r="H268" s="43">
        <v>-1253491</v>
      </c>
      <c r="I268" s="43">
        <f t="shared" si="22"/>
        <v>2024</v>
      </c>
      <c r="J268">
        <f t="shared" si="23"/>
        <v>58912</v>
      </c>
      <c r="K268" t="str">
        <f t="shared" si="24"/>
        <v>2024-58912</v>
      </c>
      <c r="L268" t="e">
        <f>VLOOKUP(K268,[1]Sheet1!P:P,1,0)</f>
        <v>#N/A</v>
      </c>
      <c r="M268">
        <f t="shared" si="25"/>
        <v>2023</v>
      </c>
      <c r="N268" t="str">
        <f t="shared" si="26"/>
        <v>2023-58912</v>
      </c>
      <c r="O268" t="str">
        <f>+(VLOOKUP(N268,[1]misa!O:O,1,0))</f>
        <v>2023-58912</v>
      </c>
      <c r="P268">
        <f>-Table2[[#This Row],[Column1]]</f>
        <v>-58912</v>
      </c>
    </row>
    <row r="269" spans="1:16" hidden="1" x14ac:dyDescent="0.3">
      <c r="A269" s="41" t="s">
        <v>635</v>
      </c>
      <c r="B269" s="42">
        <v>45197</v>
      </c>
      <c r="C269" s="42">
        <v>45308</v>
      </c>
      <c r="D269" s="41" t="s">
        <v>636</v>
      </c>
      <c r="E269" s="41" t="s">
        <v>554</v>
      </c>
      <c r="F269" s="41" t="s">
        <v>941</v>
      </c>
      <c r="G269" s="41" t="s">
        <v>922</v>
      </c>
      <c r="H269" s="43">
        <v>-1103928</v>
      </c>
      <c r="I269" s="43">
        <f t="shared" si="22"/>
        <v>2024</v>
      </c>
      <c r="J269">
        <f t="shared" si="23"/>
        <v>58083</v>
      </c>
      <c r="K269" t="str">
        <f t="shared" si="24"/>
        <v>2024-58083</v>
      </c>
      <c r="L269" t="e">
        <f>VLOOKUP(K269,[1]Sheet1!P:P,1,0)</f>
        <v>#N/A</v>
      </c>
      <c r="M269">
        <f t="shared" si="25"/>
        <v>2023</v>
      </c>
      <c r="N269" t="str">
        <f t="shared" si="26"/>
        <v>2023-58083</v>
      </c>
      <c r="O269" t="str">
        <f>+(VLOOKUP(N269,[1]misa!O:O,1,0))</f>
        <v>2023-58083</v>
      </c>
      <c r="P269">
        <f>-Table2[[#This Row],[Column1]]</f>
        <v>-58083</v>
      </c>
    </row>
    <row r="270" spans="1:16" hidden="1" x14ac:dyDescent="0.3">
      <c r="A270" s="41" t="s">
        <v>635</v>
      </c>
      <c r="B270" s="42">
        <v>45197</v>
      </c>
      <c r="C270" s="42">
        <v>45308</v>
      </c>
      <c r="D270" s="41" t="s">
        <v>636</v>
      </c>
      <c r="E270" s="41" t="s">
        <v>555</v>
      </c>
      <c r="F270" s="41" t="s">
        <v>942</v>
      </c>
      <c r="G270" s="41" t="s">
        <v>922</v>
      </c>
      <c r="H270" s="43">
        <v>-1170262</v>
      </c>
      <c r="I270" s="43">
        <f t="shared" si="22"/>
        <v>2024</v>
      </c>
      <c r="J270">
        <f t="shared" si="23"/>
        <v>58060</v>
      </c>
      <c r="K270" t="str">
        <f t="shared" si="24"/>
        <v>2024-58060</v>
      </c>
      <c r="L270" t="e">
        <f>VLOOKUP(K270,[1]Sheet1!P:P,1,0)</f>
        <v>#N/A</v>
      </c>
      <c r="M270">
        <f t="shared" si="25"/>
        <v>2023</v>
      </c>
      <c r="N270" t="str">
        <f t="shared" si="26"/>
        <v>2023-58060</v>
      </c>
      <c r="O270" t="str">
        <f>+(VLOOKUP(N270,[1]misa!O:O,1,0))</f>
        <v>2023-58060</v>
      </c>
      <c r="P270">
        <f>-Table2[[#This Row],[Column1]]</f>
        <v>-58060</v>
      </c>
    </row>
    <row r="271" spans="1:16" hidden="1" x14ac:dyDescent="0.3">
      <c r="A271" s="41" t="s">
        <v>635</v>
      </c>
      <c r="B271" s="42">
        <v>45196</v>
      </c>
      <c r="C271" s="42">
        <v>45308</v>
      </c>
      <c r="D271" s="41" t="s">
        <v>636</v>
      </c>
      <c r="E271" s="41" t="s">
        <v>559</v>
      </c>
      <c r="F271" s="41" t="s">
        <v>943</v>
      </c>
      <c r="G271" s="41" t="s">
        <v>922</v>
      </c>
      <c r="H271" s="43">
        <v>-713750</v>
      </c>
      <c r="I271" s="43">
        <f t="shared" si="22"/>
        <v>2024</v>
      </c>
      <c r="J271">
        <f t="shared" si="23"/>
        <v>57882</v>
      </c>
      <c r="K271" t="str">
        <f t="shared" si="24"/>
        <v>2024-57882</v>
      </c>
      <c r="L271" t="e">
        <f>VLOOKUP(K271,[1]Sheet1!P:P,1,0)</f>
        <v>#N/A</v>
      </c>
      <c r="M271">
        <f t="shared" si="25"/>
        <v>2023</v>
      </c>
      <c r="N271" t="str">
        <f t="shared" si="26"/>
        <v>2023-57882</v>
      </c>
      <c r="O271" t="str">
        <f>+(VLOOKUP(N271,[1]misa!O:O,1,0))</f>
        <v>2023-57882</v>
      </c>
      <c r="P271">
        <f>-Table2[[#This Row],[Column1]]</f>
        <v>-57882</v>
      </c>
    </row>
    <row r="272" spans="1:16" hidden="1" x14ac:dyDescent="0.3">
      <c r="A272" s="41" t="s">
        <v>635</v>
      </c>
      <c r="B272" s="42">
        <v>45196</v>
      </c>
      <c r="C272" s="42">
        <v>45308</v>
      </c>
      <c r="D272" s="41" t="s">
        <v>636</v>
      </c>
      <c r="E272" s="41" t="s">
        <v>556</v>
      </c>
      <c r="F272" s="41" t="s">
        <v>944</v>
      </c>
      <c r="G272" s="41" t="s">
        <v>922</v>
      </c>
      <c r="H272" s="43">
        <v>-1361439</v>
      </c>
      <c r="I272" s="43">
        <f t="shared" si="22"/>
        <v>2024</v>
      </c>
      <c r="J272">
        <f t="shared" si="23"/>
        <v>57927</v>
      </c>
      <c r="K272" t="str">
        <f t="shared" si="24"/>
        <v>2024-57927</v>
      </c>
      <c r="L272" t="e">
        <f>VLOOKUP(K272,[1]Sheet1!P:P,1,0)</f>
        <v>#N/A</v>
      </c>
      <c r="M272">
        <f t="shared" si="25"/>
        <v>2023</v>
      </c>
      <c r="N272" t="str">
        <f t="shared" si="26"/>
        <v>2023-57927</v>
      </c>
      <c r="O272" t="str">
        <f>+(VLOOKUP(N272,[1]misa!O:O,1,0))</f>
        <v>2023-57927</v>
      </c>
      <c r="P272">
        <f>-Table2[[#This Row],[Column1]]</f>
        <v>-57927</v>
      </c>
    </row>
    <row r="273" spans="1:16" hidden="1" x14ac:dyDescent="0.3">
      <c r="A273" s="41" t="s">
        <v>635</v>
      </c>
      <c r="B273" s="42">
        <v>45196</v>
      </c>
      <c r="C273" s="42">
        <v>45308</v>
      </c>
      <c r="D273" s="41" t="s">
        <v>636</v>
      </c>
      <c r="E273" s="41" t="s">
        <v>558</v>
      </c>
      <c r="F273" s="41" t="s">
        <v>945</v>
      </c>
      <c r="G273" s="41" t="s">
        <v>922</v>
      </c>
      <c r="H273" s="43">
        <v>-1775866</v>
      </c>
      <c r="I273" s="43">
        <f t="shared" si="22"/>
        <v>2024</v>
      </c>
      <c r="J273">
        <f t="shared" si="23"/>
        <v>57900</v>
      </c>
      <c r="K273" t="str">
        <f t="shared" si="24"/>
        <v>2024-57900</v>
      </c>
      <c r="L273" t="e">
        <f>VLOOKUP(K273,[1]Sheet1!P:P,1,0)</f>
        <v>#N/A</v>
      </c>
      <c r="M273">
        <f t="shared" si="25"/>
        <v>2023</v>
      </c>
      <c r="N273" t="str">
        <f t="shared" si="26"/>
        <v>2023-57900</v>
      </c>
      <c r="O273" t="str">
        <f>+(VLOOKUP(N273,[1]misa!O:O,1,0))</f>
        <v>2023-57900</v>
      </c>
      <c r="P273">
        <f>-Table2[[#This Row],[Column1]]</f>
        <v>-57900</v>
      </c>
    </row>
    <row r="274" spans="1:16" hidden="1" x14ac:dyDescent="0.3">
      <c r="A274" s="41" t="s">
        <v>635</v>
      </c>
      <c r="B274" s="42">
        <v>45196</v>
      </c>
      <c r="C274" s="42">
        <v>45308</v>
      </c>
      <c r="D274" s="41" t="s">
        <v>636</v>
      </c>
      <c r="E274" s="41" t="s">
        <v>557</v>
      </c>
      <c r="F274" s="41" t="s">
        <v>946</v>
      </c>
      <c r="G274" s="41" t="s">
        <v>922</v>
      </c>
      <c r="H274" s="43">
        <v>-430021</v>
      </c>
      <c r="I274" s="43">
        <f t="shared" si="22"/>
        <v>2024</v>
      </c>
      <c r="J274">
        <f t="shared" si="23"/>
        <v>57914</v>
      </c>
      <c r="K274" t="str">
        <f t="shared" si="24"/>
        <v>2024-57914</v>
      </c>
      <c r="L274" t="e">
        <f>VLOOKUP(K274,[1]Sheet1!P:P,1,0)</f>
        <v>#N/A</v>
      </c>
      <c r="M274">
        <f t="shared" si="25"/>
        <v>2023</v>
      </c>
      <c r="N274" t="str">
        <f t="shared" si="26"/>
        <v>2023-57914</v>
      </c>
      <c r="O274" t="str">
        <f>+(VLOOKUP(N274,[1]misa!O:O,1,0))</f>
        <v>2023-57914</v>
      </c>
      <c r="P274">
        <f>-Table2[[#This Row],[Column1]]</f>
        <v>-57914</v>
      </c>
    </row>
    <row r="275" spans="1:16" hidden="1" x14ac:dyDescent="0.3">
      <c r="A275" s="41" t="s">
        <v>635</v>
      </c>
      <c r="B275" s="42">
        <v>45195</v>
      </c>
      <c r="C275" s="42">
        <v>45308</v>
      </c>
      <c r="D275" s="41" t="s">
        <v>636</v>
      </c>
      <c r="E275" s="41" t="s">
        <v>560</v>
      </c>
      <c r="F275" s="41" t="s">
        <v>947</v>
      </c>
      <c r="G275" s="41" t="s">
        <v>922</v>
      </c>
      <c r="H275" s="43">
        <v>-870955</v>
      </c>
      <c r="I275" s="43">
        <f t="shared" si="22"/>
        <v>2024</v>
      </c>
      <c r="J275">
        <f t="shared" si="23"/>
        <v>57831</v>
      </c>
      <c r="K275" t="str">
        <f t="shared" si="24"/>
        <v>2024-57831</v>
      </c>
      <c r="L275" t="e">
        <f>VLOOKUP(K275,[1]Sheet1!P:P,1,0)</f>
        <v>#N/A</v>
      </c>
      <c r="M275">
        <f t="shared" si="25"/>
        <v>2023</v>
      </c>
      <c r="N275" t="str">
        <f t="shared" si="26"/>
        <v>2023-57831</v>
      </c>
      <c r="O275" t="str">
        <f>+(VLOOKUP(N275,[1]misa!O:O,1,0))</f>
        <v>2023-57831</v>
      </c>
      <c r="P275">
        <f>-Table2[[#This Row],[Column1]]</f>
        <v>-57831</v>
      </c>
    </row>
    <row r="276" spans="1:16" hidden="1" x14ac:dyDescent="0.3">
      <c r="A276" s="41" t="s">
        <v>635</v>
      </c>
      <c r="B276" s="42">
        <v>45190</v>
      </c>
      <c r="C276" s="42">
        <v>45308</v>
      </c>
      <c r="D276" s="41" t="s">
        <v>636</v>
      </c>
      <c r="E276" s="41" t="s">
        <v>561</v>
      </c>
      <c r="F276" s="41" t="s">
        <v>948</v>
      </c>
      <c r="G276" s="41" t="s">
        <v>922</v>
      </c>
      <c r="H276" s="43">
        <v>-1095520</v>
      </c>
      <c r="I276" s="43">
        <f t="shared" si="22"/>
        <v>2024</v>
      </c>
      <c r="J276">
        <f t="shared" si="23"/>
        <v>56708</v>
      </c>
      <c r="K276" t="str">
        <f t="shared" si="24"/>
        <v>2024-56708</v>
      </c>
      <c r="L276" t="e">
        <f>VLOOKUP(K276,[1]Sheet1!P:P,1,0)</f>
        <v>#N/A</v>
      </c>
      <c r="M276">
        <f t="shared" si="25"/>
        <v>2023</v>
      </c>
      <c r="N276" t="str">
        <f t="shared" si="26"/>
        <v>2023-56708</v>
      </c>
      <c r="O276" t="str">
        <f>+(VLOOKUP(N276,[1]misa!O:O,1,0))</f>
        <v>2023-56708</v>
      </c>
      <c r="P276">
        <f>-Table2[[#This Row],[Column1]]</f>
        <v>-56708</v>
      </c>
    </row>
    <row r="277" spans="1:16" hidden="1" x14ac:dyDescent="0.3">
      <c r="A277" s="41" t="s">
        <v>635</v>
      </c>
      <c r="B277" s="42">
        <v>45189</v>
      </c>
      <c r="C277" s="42">
        <v>45308</v>
      </c>
      <c r="D277" s="41" t="s">
        <v>636</v>
      </c>
      <c r="E277" s="41" t="s">
        <v>562</v>
      </c>
      <c r="F277" s="41" t="s">
        <v>949</v>
      </c>
      <c r="G277" s="41" t="s">
        <v>922</v>
      </c>
      <c r="H277" s="43">
        <v>-613159</v>
      </c>
      <c r="I277" s="43">
        <f t="shared" si="22"/>
        <v>2024</v>
      </c>
      <c r="J277">
        <f t="shared" si="23"/>
        <v>56485</v>
      </c>
      <c r="K277" t="str">
        <f t="shared" si="24"/>
        <v>2024-56485</v>
      </c>
      <c r="L277" t="e">
        <f>VLOOKUP(K277,[1]Sheet1!P:P,1,0)</f>
        <v>#N/A</v>
      </c>
      <c r="M277">
        <f t="shared" si="25"/>
        <v>2023</v>
      </c>
      <c r="N277" t="str">
        <f t="shared" si="26"/>
        <v>2023-56485</v>
      </c>
      <c r="O277" t="str">
        <f>+(VLOOKUP(N277,[1]misa!O:O,1,0))</f>
        <v>2023-56485</v>
      </c>
      <c r="P277">
        <f>-Table2[[#This Row],[Column1]]</f>
        <v>-56485</v>
      </c>
    </row>
    <row r="278" spans="1:16" hidden="1" x14ac:dyDescent="0.3">
      <c r="A278" s="41" t="s">
        <v>635</v>
      </c>
      <c r="B278" s="42">
        <v>45188</v>
      </c>
      <c r="C278" s="42">
        <v>45308</v>
      </c>
      <c r="D278" s="41" t="s">
        <v>636</v>
      </c>
      <c r="E278" s="41" t="s">
        <v>950</v>
      </c>
      <c r="F278" s="41" t="s">
        <v>951</v>
      </c>
      <c r="G278" s="41" t="s">
        <v>922</v>
      </c>
      <c r="H278" s="43">
        <v>-788668</v>
      </c>
      <c r="I278" s="43">
        <f t="shared" si="22"/>
        <v>2024</v>
      </c>
      <c r="J278">
        <f t="shared" si="23"/>
        <v>56345</v>
      </c>
      <c r="K278" t="str">
        <f t="shared" si="24"/>
        <v>2024-56345</v>
      </c>
      <c r="L278" t="e">
        <f>VLOOKUP(K278,[1]Sheet1!P:P,1,0)</f>
        <v>#N/A</v>
      </c>
      <c r="M278">
        <f t="shared" si="25"/>
        <v>2023</v>
      </c>
      <c r="N278" t="str">
        <f t="shared" si="26"/>
        <v>2023-56345</v>
      </c>
      <c r="O278" t="str">
        <f>+(VLOOKUP(N278,[1]misa!O:O,1,0))</f>
        <v>2023-56345</v>
      </c>
      <c r="P278">
        <f>-Table2[[#This Row],[Column1]]</f>
        <v>-56345</v>
      </c>
    </row>
    <row r="279" spans="1:16" hidden="1" x14ac:dyDescent="0.3">
      <c r="A279" s="41" t="s">
        <v>635</v>
      </c>
      <c r="B279" s="42">
        <v>45188</v>
      </c>
      <c r="C279" s="42">
        <v>45308</v>
      </c>
      <c r="D279" s="41" t="s">
        <v>636</v>
      </c>
      <c r="E279" s="41" t="s">
        <v>564</v>
      </c>
      <c r="F279" s="41" t="s">
        <v>952</v>
      </c>
      <c r="G279" s="41" t="s">
        <v>922</v>
      </c>
      <c r="H279" s="43">
        <v>-1585224</v>
      </c>
      <c r="I279" s="43">
        <f t="shared" si="22"/>
        <v>2024</v>
      </c>
      <c r="J279">
        <f t="shared" si="23"/>
        <v>56343</v>
      </c>
      <c r="K279" t="str">
        <f t="shared" si="24"/>
        <v>2024-56343</v>
      </c>
      <c r="L279" t="e">
        <f>VLOOKUP(K279,[1]Sheet1!P:P,1,0)</f>
        <v>#N/A</v>
      </c>
      <c r="M279">
        <f t="shared" si="25"/>
        <v>2023</v>
      </c>
      <c r="N279" t="str">
        <f t="shared" si="26"/>
        <v>2023-56343</v>
      </c>
      <c r="O279" t="str">
        <f>+(VLOOKUP(N279,[1]misa!O:O,1,0))</f>
        <v>2023-56343</v>
      </c>
      <c r="P279">
        <f>-Table2[[#This Row],[Column1]]</f>
        <v>-56343</v>
      </c>
    </row>
    <row r="280" spans="1:16" hidden="1" x14ac:dyDescent="0.3">
      <c r="A280" s="41" t="s">
        <v>635</v>
      </c>
      <c r="B280" s="42">
        <v>45188</v>
      </c>
      <c r="C280" s="42">
        <v>45308</v>
      </c>
      <c r="D280" s="41" t="s">
        <v>636</v>
      </c>
      <c r="E280" s="41" t="s">
        <v>565</v>
      </c>
      <c r="F280" s="41" t="s">
        <v>953</v>
      </c>
      <c r="G280" s="41" t="s">
        <v>922</v>
      </c>
      <c r="H280" s="43">
        <v>-1410696</v>
      </c>
      <c r="I280" s="43">
        <f t="shared" si="22"/>
        <v>2024</v>
      </c>
      <c r="J280">
        <f t="shared" si="23"/>
        <v>56341</v>
      </c>
      <c r="K280" t="str">
        <f t="shared" si="24"/>
        <v>2024-56341</v>
      </c>
      <c r="L280" t="e">
        <f>VLOOKUP(K280,[1]Sheet1!P:P,1,0)</f>
        <v>#N/A</v>
      </c>
      <c r="M280">
        <f t="shared" si="25"/>
        <v>2023</v>
      </c>
      <c r="N280" t="str">
        <f t="shared" si="26"/>
        <v>2023-56341</v>
      </c>
      <c r="O280" t="str">
        <f>+(VLOOKUP(N280,[1]misa!O:O,1,0))</f>
        <v>2023-56341</v>
      </c>
      <c r="P280">
        <f>-Table2[[#This Row],[Column1]]</f>
        <v>-56341</v>
      </c>
    </row>
    <row r="281" spans="1:16" hidden="1" x14ac:dyDescent="0.3">
      <c r="A281" s="41" t="s">
        <v>635</v>
      </c>
      <c r="B281" s="42">
        <v>45187</v>
      </c>
      <c r="C281" s="42">
        <v>45308</v>
      </c>
      <c r="D281" s="41" t="s">
        <v>636</v>
      </c>
      <c r="E281" s="41" t="s">
        <v>566</v>
      </c>
      <c r="F281" s="41" t="s">
        <v>954</v>
      </c>
      <c r="G281" s="41" t="s">
        <v>922</v>
      </c>
      <c r="H281" s="43">
        <v>-430021</v>
      </c>
      <c r="I281" s="43">
        <f t="shared" si="22"/>
        <v>2024</v>
      </c>
      <c r="J281">
        <f t="shared" si="23"/>
        <v>56277</v>
      </c>
      <c r="K281" t="str">
        <f t="shared" si="24"/>
        <v>2024-56277</v>
      </c>
      <c r="L281" t="e">
        <f>VLOOKUP(K281,[1]Sheet1!P:P,1,0)</f>
        <v>#N/A</v>
      </c>
      <c r="M281">
        <f t="shared" si="25"/>
        <v>2023</v>
      </c>
      <c r="N281" t="str">
        <f t="shared" si="26"/>
        <v>2023-56277</v>
      </c>
      <c r="O281" t="str">
        <f>+(VLOOKUP(N281,[1]misa!O:O,1,0))</f>
        <v>2023-56277</v>
      </c>
      <c r="P281">
        <f>-Table2[[#This Row],[Column1]]</f>
        <v>-56277</v>
      </c>
    </row>
    <row r="282" spans="1:16" hidden="1" x14ac:dyDescent="0.3">
      <c r="A282" s="41" t="s">
        <v>635</v>
      </c>
      <c r="B282" s="42">
        <v>45183</v>
      </c>
      <c r="C282" s="42">
        <v>45308</v>
      </c>
      <c r="D282" s="41" t="s">
        <v>636</v>
      </c>
      <c r="E282" s="41" t="s">
        <v>567</v>
      </c>
      <c r="F282" s="41" t="s">
        <v>955</v>
      </c>
      <c r="G282" s="41" t="s">
        <v>922</v>
      </c>
      <c r="H282" s="43">
        <v>-729976</v>
      </c>
      <c r="I282" s="43">
        <f t="shared" si="22"/>
        <v>2024</v>
      </c>
      <c r="J282">
        <f t="shared" si="23"/>
        <v>55041</v>
      </c>
      <c r="K282" t="str">
        <f t="shared" si="24"/>
        <v>2024-55041</v>
      </c>
      <c r="L282" t="e">
        <f>VLOOKUP(K282,[1]Sheet1!P:P,1,0)</f>
        <v>#N/A</v>
      </c>
      <c r="M282">
        <f t="shared" si="25"/>
        <v>2023</v>
      </c>
      <c r="N282" t="str">
        <f t="shared" si="26"/>
        <v>2023-55041</v>
      </c>
      <c r="O282" t="str">
        <f>+(VLOOKUP(N282,[1]misa!O:O,1,0))</f>
        <v>2023-55041</v>
      </c>
      <c r="P282">
        <f>-Table2[[#This Row],[Column1]]</f>
        <v>-55041</v>
      </c>
    </row>
    <row r="283" spans="1:16" hidden="1" x14ac:dyDescent="0.3">
      <c r="A283" s="41" t="s">
        <v>635</v>
      </c>
      <c r="B283" s="42">
        <v>45181</v>
      </c>
      <c r="C283" s="42">
        <v>45308</v>
      </c>
      <c r="D283" s="41" t="s">
        <v>636</v>
      </c>
      <c r="E283" s="41" t="s">
        <v>956</v>
      </c>
      <c r="F283" s="41" t="s">
        <v>957</v>
      </c>
      <c r="G283" s="41" t="s">
        <v>922</v>
      </c>
      <c r="H283" s="43">
        <v>-1841346</v>
      </c>
      <c r="I283" s="43">
        <f t="shared" si="22"/>
        <v>2024</v>
      </c>
      <c r="J283">
        <f t="shared" si="23"/>
        <v>54857</v>
      </c>
      <c r="K283" t="str">
        <f t="shared" si="24"/>
        <v>2024-54857</v>
      </c>
      <c r="L283" t="e">
        <f>VLOOKUP(K283,[1]Sheet1!P:P,1,0)</f>
        <v>#N/A</v>
      </c>
      <c r="M283">
        <f t="shared" si="25"/>
        <v>2023</v>
      </c>
      <c r="N283" t="str">
        <f t="shared" si="26"/>
        <v>2023-54857</v>
      </c>
      <c r="O283" t="str">
        <f>+(VLOOKUP(N283,[1]misa!O:O,1,0))</f>
        <v>2023-54857</v>
      </c>
      <c r="P283">
        <f>-Table2[[#This Row],[Column1]]</f>
        <v>-54857</v>
      </c>
    </row>
    <row r="284" spans="1:16" hidden="1" x14ac:dyDescent="0.3">
      <c r="A284" s="41" t="s">
        <v>635</v>
      </c>
      <c r="B284" s="42">
        <v>45181</v>
      </c>
      <c r="C284" s="42">
        <v>45308</v>
      </c>
      <c r="D284" s="41" t="s">
        <v>636</v>
      </c>
      <c r="E284" s="41" t="s">
        <v>568</v>
      </c>
      <c r="F284" s="41" t="s">
        <v>898</v>
      </c>
      <c r="G284" s="41" t="s">
        <v>922</v>
      </c>
      <c r="H284" s="43">
        <v>-461179</v>
      </c>
      <c r="I284" s="43">
        <f t="shared" si="22"/>
        <v>2024</v>
      </c>
      <c r="J284">
        <f t="shared" si="23"/>
        <v>54890</v>
      </c>
      <c r="K284" t="str">
        <f t="shared" si="24"/>
        <v>2024-54890</v>
      </c>
      <c r="L284" t="e">
        <f>VLOOKUP(K284,[1]Sheet1!P:P,1,0)</f>
        <v>#N/A</v>
      </c>
      <c r="M284">
        <f t="shared" si="25"/>
        <v>2023</v>
      </c>
      <c r="N284" t="str">
        <f t="shared" si="26"/>
        <v>2023-54890</v>
      </c>
      <c r="O284" t="str">
        <f>+(VLOOKUP(N284,[1]misa!O:O,1,0))</f>
        <v>2023-54890</v>
      </c>
      <c r="P284">
        <f>-Table2[[#This Row],[Column1]]</f>
        <v>-54890</v>
      </c>
    </row>
    <row r="285" spans="1:16" hidden="1" x14ac:dyDescent="0.3">
      <c r="A285" s="41" t="s">
        <v>635</v>
      </c>
      <c r="B285" s="42">
        <v>45161</v>
      </c>
      <c r="C285" s="42">
        <v>45308</v>
      </c>
      <c r="D285" s="41" t="s">
        <v>636</v>
      </c>
      <c r="E285" s="41" t="s">
        <v>582</v>
      </c>
      <c r="F285" s="41" t="s">
        <v>958</v>
      </c>
      <c r="G285" s="41" t="s">
        <v>922</v>
      </c>
      <c r="H285" s="43">
        <v>-1102682</v>
      </c>
      <c r="I285" s="43">
        <f t="shared" si="22"/>
        <v>2024</v>
      </c>
      <c r="J285">
        <f t="shared" si="23"/>
        <v>49958</v>
      </c>
      <c r="K285" t="str">
        <f t="shared" si="24"/>
        <v>2024-49958</v>
      </c>
      <c r="L285" t="e">
        <f>VLOOKUP(K285,[1]Sheet1!P:P,1,0)</f>
        <v>#N/A</v>
      </c>
      <c r="M285">
        <f t="shared" si="25"/>
        <v>2023</v>
      </c>
      <c r="N285" t="str">
        <f t="shared" si="26"/>
        <v>2023-49958</v>
      </c>
      <c r="O285" t="str">
        <f>+(VLOOKUP(N285,[1]misa!O:O,1,0))</f>
        <v>2023-49958</v>
      </c>
      <c r="P285">
        <f>-Table2[[#This Row],[Column1]]</f>
        <v>-49958</v>
      </c>
    </row>
    <row r="286" spans="1:16" hidden="1" x14ac:dyDescent="0.3">
      <c r="A286" s="41" t="s">
        <v>635</v>
      </c>
      <c r="B286" s="42">
        <v>45161</v>
      </c>
      <c r="C286" s="42">
        <v>45308</v>
      </c>
      <c r="D286" s="41" t="s">
        <v>636</v>
      </c>
      <c r="E286" s="41" t="s">
        <v>581</v>
      </c>
      <c r="F286" s="41" t="s">
        <v>959</v>
      </c>
      <c r="G286" s="41" t="s">
        <v>922</v>
      </c>
      <c r="H286" s="43">
        <v>-537970</v>
      </c>
      <c r="I286" s="43">
        <f t="shared" si="22"/>
        <v>2024</v>
      </c>
      <c r="J286">
        <f t="shared" si="23"/>
        <v>49981</v>
      </c>
      <c r="K286" t="str">
        <f t="shared" si="24"/>
        <v>2024-49981</v>
      </c>
      <c r="L286" t="e">
        <f>VLOOKUP(K286,[1]Sheet1!P:P,1,0)</f>
        <v>#N/A</v>
      </c>
      <c r="M286">
        <f t="shared" si="25"/>
        <v>2023</v>
      </c>
      <c r="N286" t="str">
        <f t="shared" si="26"/>
        <v>2023-49981</v>
      </c>
      <c r="O286" t="str">
        <f>+(VLOOKUP(N286,[1]misa!O:O,1,0))</f>
        <v>2023-49981</v>
      </c>
      <c r="P286">
        <f>-Table2[[#This Row],[Column1]]</f>
        <v>-49981</v>
      </c>
    </row>
    <row r="287" spans="1:16" hidden="1" x14ac:dyDescent="0.3">
      <c r="A287" s="41" t="s">
        <v>635</v>
      </c>
      <c r="B287" s="42">
        <v>45154</v>
      </c>
      <c r="C287" s="42">
        <v>45308</v>
      </c>
      <c r="D287" s="41" t="s">
        <v>636</v>
      </c>
      <c r="E287" s="41" t="s">
        <v>587</v>
      </c>
      <c r="F287" s="41" t="s">
        <v>960</v>
      </c>
      <c r="G287" s="41" t="s">
        <v>922</v>
      </c>
      <c r="H287" s="43">
        <v>-1735266</v>
      </c>
      <c r="I287" s="43">
        <f t="shared" si="22"/>
        <v>2024</v>
      </c>
      <c r="J287">
        <f t="shared" si="23"/>
        <v>48539</v>
      </c>
      <c r="K287" t="str">
        <f t="shared" si="24"/>
        <v>2024-48539</v>
      </c>
      <c r="L287" t="e">
        <f>VLOOKUP(K287,[1]Sheet1!P:P,1,0)</f>
        <v>#N/A</v>
      </c>
      <c r="M287">
        <f t="shared" si="25"/>
        <v>2023</v>
      </c>
      <c r="N287" t="str">
        <f t="shared" si="26"/>
        <v>2023-48539</v>
      </c>
      <c r="O287" t="str">
        <f>+(VLOOKUP(N287,[1]misa!O:O,1,0))</f>
        <v>2023-48539</v>
      </c>
      <c r="P287">
        <f>-Table2[[#This Row],[Column1]]</f>
        <v>-48539</v>
      </c>
    </row>
    <row r="288" spans="1:16" hidden="1" x14ac:dyDescent="0.3">
      <c r="A288" s="41" t="s">
        <v>635</v>
      </c>
      <c r="B288" s="42">
        <v>45153</v>
      </c>
      <c r="C288" s="42">
        <v>45308</v>
      </c>
      <c r="D288" s="41" t="s">
        <v>636</v>
      </c>
      <c r="E288" s="41" t="s">
        <v>961</v>
      </c>
      <c r="F288" s="41" t="s">
        <v>962</v>
      </c>
      <c r="G288" s="41" t="s">
        <v>922</v>
      </c>
      <c r="H288" s="43">
        <v>101534</v>
      </c>
      <c r="I288" s="43">
        <f t="shared" si="22"/>
        <v>2024</v>
      </c>
      <c r="J288" s="35">
        <f>+H288</f>
        <v>101534</v>
      </c>
      <c r="K288" t="str">
        <f t="shared" si="24"/>
        <v>2024-101534</v>
      </c>
      <c r="L288" t="e">
        <f>VLOOKUP(K288,[1]Sheet1!P:P,1,0)</f>
        <v>#N/A</v>
      </c>
      <c r="M288" s="40">
        <f t="shared" si="25"/>
        <v>2023</v>
      </c>
      <c r="N288" s="40" t="str">
        <f t="shared" si="26"/>
        <v>2023-101534</v>
      </c>
      <c r="O288" s="40" t="str">
        <f>+(VLOOKUP(N288,[1]misa!O:O,1,0))</f>
        <v>2023-101534</v>
      </c>
      <c r="P288">
        <f>-Table2[[#This Row],[Column1]]</f>
        <v>-101534</v>
      </c>
    </row>
    <row r="289" spans="1:16" hidden="1" x14ac:dyDescent="0.3">
      <c r="A289" s="41" t="s">
        <v>635</v>
      </c>
      <c r="B289" s="42">
        <v>45150</v>
      </c>
      <c r="C289" s="42">
        <v>45308</v>
      </c>
      <c r="D289" s="41" t="s">
        <v>636</v>
      </c>
      <c r="E289" s="41" t="s">
        <v>593</v>
      </c>
      <c r="F289" s="41" t="s">
        <v>963</v>
      </c>
      <c r="G289" s="41" t="s">
        <v>922</v>
      </c>
      <c r="H289" s="43">
        <v>-1140502</v>
      </c>
      <c r="I289" s="43">
        <f t="shared" si="22"/>
        <v>2024</v>
      </c>
      <c r="J289">
        <f t="shared" si="23"/>
        <v>48274</v>
      </c>
      <c r="K289" t="str">
        <f t="shared" si="24"/>
        <v>2024-48274</v>
      </c>
      <c r="L289" t="e">
        <f>VLOOKUP(K289,[1]Sheet1!P:P,1,0)</f>
        <v>#N/A</v>
      </c>
      <c r="M289">
        <f t="shared" si="25"/>
        <v>2023</v>
      </c>
      <c r="N289" t="str">
        <f t="shared" si="26"/>
        <v>2023-48274</v>
      </c>
      <c r="O289" t="str">
        <f>+(VLOOKUP(N289,[1]misa!O:O,1,0))</f>
        <v>2023-48274</v>
      </c>
      <c r="P289">
        <f>-Table2[[#This Row],[Column1]]</f>
        <v>-48274</v>
      </c>
    </row>
    <row r="290" spans="1:16" hidden="1" x14ac:dyDescent="0.3">
      <c r="A290" s="41" t="s">
        <v>635</v>
      </c>
      <c r="B290" s="42">
        <v>45148</v>
      </c>
      <c r="C290" s="42">
        <v>45308</v>
      </c>
      <c r="D290" s="41" t="s">
        <v>636</v>
      </c>
      <c r="E290" s="41" t="s">
        <v>595</v>
      </c>
      <c r="F290" s="41" t="s">
        <v>964</v>
      </c>
      <c r="G290" s="41" t="s">
        <v>922</v>
      </c>
      <c r="H290" s="43">
        <v>-794254</v>
      </c>
      <c r="I290" s="43">
        <f t="shared" si="22"/>
        <v>2024</v>
      </c>
      <c r="J290">
        <f t="shared" si="23"/>
        <v>47778</v>
      </c>
      <c r="K290" t="str">
        <f t="shared" si="24"/>
        <v>2024-47778</v>
      </c>
      <c r="L290" t="e">
        <f>VLOOKUP(K290,[1]Sheet1!P:P,1,0)</f>
        <v>#N/A</v>
      </c>
      <c r="M290">
        <f t="shared" si="25"/>
        <v>2023</v>
      </c>
      <c r="N290" t="str">
        <f t="shared" si="26"/>
        <v>2023-47778</v>
      </c>
      <c r="O290" t="str">
        <f>+(VLOOKUP(N290,[1]misa!O:O,1,0))</f>
        <v>2023-47778</v>
      </c>
      <c r="P290">
        <f>-Table2[[#This Row],[Column1]]</f>
        <v>-47778</v>
      </c>
    </row>
    <row r="291" spans="1:16" hidden="1" x14ac:dyDescent="0.3">
      <c r="A291" s="41" t="s">
        <v>635</v>
      </c>
      <c r="B291" s="42">
        <v>45140</v>
      </c>
      <c r="C291" s="42">
        <v>45308</v>
      </c>
      <c r="D291" s="41" t="s">
        <v>636</v>
      </c>
      <c r="E291" s="41" t="s">
        <v>601</v>
      </c>
      <c r="F291" s="41" t="s">
        <v>965</v>
      </c>
      <c r="G291" s="41" t="s">
        <v>922</v>
      </c>
      <c r="H291" s="43">
        <v>-895849</v>
      </c>
      <c r="I291" s="43">
        <f t="shared" si="22"/>
        <v>2024</v>
      </c>
      <c r="J291">
        <f t="shared" si="23"/>
        <v>45486</v>
      </c>
      <c r="K291" t="str">
        <f t="shared" si="24"/>
        <v>2024-45486</v>
      </c>
      <c r="L291" t="e">
        <f>VLOOKUP(K291,[1]Sheet1!P:P,1,0)</f>
        <v>#N/A</v>
      </c>
      <c r="M291">
        <f t="shared" si="25"/>
        <v>2023</v>
      </c>
      <c r="N291" t="str">
        <f t="shared" si="26"/>
        <v>2023-45486</v>
      </c>
      <c r="O291" t="str">
        <f>+(VLOOKUP(N291,[1]misa!O:O,1,0))</f>
        <v>2023-45486</v>
      </c>
      <c r="P291">
        <f>-Table2[[#This Row],[Column1]]</f>
        <v>-45486</v>
      </c>
    </row>
    <row r="292" spans="1:16" hidden="1" x14ac:dyDescent="0.3">
      <c r="A292" s="41" t="s">
        <v>635</v>
      </c>
      <c r="B292" s="42">
        <v>45133</v>
      </c>
      <c r="C292" s="42">
        <v>45308</v>
      </c>
      <c r="D292" s="41" t="s">
        <v>636</v>
      </c>
      <c r="E292" s="41" t="s">
        <v>372</v>
      </c>
      <c r="F292" s="41" t="s">
        <v>966</v>
      </c>
      <c r="G292" s="41" t="s">
        <v>922</v>
      </c>
      <c r="H292" s="43">
        <v>-323844</v>
      </c>
      <c r="I292" s="43">
        <f t="shared" si="22"/>
        <v>2024</v>
      </c>
      <c r="J292">
        <f t="shared" si="23"/>
        <v>44024</v>
      </c>
      <c r="K292" t="str">
        <f t="shared" si="24"/>
        <v>2024-44024</v>
      </c>
      <c r="L292" t="e">
        <f>VLOOKUP(K292,[1]Sheet1!P:P,1,0)</f>
        <v>#N/A</v>
      </c>
      <c r="M292">
        <f t="shared" si="25"/>
        <v>2023</v>
      </c>
      <c r="N292" t="str">
        <f t="shared" si="26"/>
        <v>2023-44024</v>
      </c>
      <c r="O292" t="str">
        <f>+(VLOOKUP(N292,[1]misa!O:O,1,0))</f>
        <v>2023-44024</v>
      </c>
      <c r="P292">
        <f>-Table2[[#This Row],[Column1]]</f>
        <v>-44024</v>
      </c>
    </row>
    <row r="293" spans="1:16" hidden="1" x14ac:dyDescent="0.3">
      <c r="A293" s="41" t="s">
        <v>635</v>
      </c>
      <c r="B293" s="42">
        <v>45132</v>
      </c>
      <c r="C293" s="42">
        <v>45308</v>
      </c>
      <c r="D293" s="41" t="s">
        <v>636</v>
      </c>
      <c r="E293" s="41" t="s">
        <v>370</v>
      </c>
      <c r="F293" s="41" t="s">
        <v>967</v>
      </c>
      <c r="G293" s="41" t="s">
        <v>922</v>
      </c>
      <c r="H293" s="43">
        <v>-308448</v>
      </c>
      <c r="I293" s="43">
        <f t="shared" si="22"/>
        <v>2024</v>
      </c>
      <c r="J293">
        <f t="shared" si="23"/>
        <v>43943</v>
      </c>
      <c r="K293" t="str">
        <f t="shared" si="24"/>
        <v>2024-43943</v>
      </c>
      <c r="L293" t="e">
        <f>VLOOKUP(K293,[1]Sheet1!P:P,1,0)</f>
        <v>#N/A</v>
      </c>
      <c r="M293">
        <f t="shared" si="25"/>
        <v>2023</v>
      </c>
      <c r="N293" t="str">
        <f t="shared" si="26"/>
        <v>2023-43943</v>
      </c>
      <c r="O293" t="str">
        <f>+(VLOOKUP(N293,[1]misa!O:O,1,0))</f>
        <v>2023-43943</v>
      </c>
      <c r="P293">
        <f>-Table2[[#This Row],[Column1]]</f>
        <v>-43943</v>
      </c>
    </row>
    <row r="294" spans="1:16" hidden="1" x14ac:dyDescent="0.3">
      <c r="A294" s="41" t="s">
        <v>635</v>
      </c>
      <c r="B294" s="42">
        <v>45120</v>
      </c>
      <c r="C294" s="42">
        <v>45308</v>
      </c>
      <c r="D294" s="41" t="s">
        <v>636</v>
      </c>
      <c r="E294" s="41" t="s">
        <v>357</v>
      </c>
      <c r="F294" s="41" t="s">
        <v>968</v>
      </c>
      <c r="G294" s="41" t="s">
        <v>922</v>
      </c>
      <c r="H294" s="43">
        <v>-1383070</v>
      </c>
      <c r="I294" s="43">
        <f t="shared" si="22"/>
        <v>2024</v>
      </c>
      <c r="J294">
        <f t="shared" si="23"/>
        <v>41836</v>
      </c>
      <c r="K294" t="str">
        <f t="shared" si="24"/>
        <v>2024-41836</v>
      </c>
      <c r="L294" t="e">
        <f>VLOOKUP(K294,[1]Sheet1!P:P,1,0)</f>
        <v>#N/A</v>
      </c>
      <c r="M294">
        <f t="shared" si="25"/>
        <v>2023</v>
      </c>
      <c r="N294" t="str">
        <f t="shared" si="26"/>
        <v>2023-41836</v>
      </c>
      <c r="O294" t="str">
        <f>+(VLOOKUP(N294,[1]misa!O:O,1,0))</f>
        <v>2023-41836</v>
      </c>
      <c r="P294">
        <f>-Table2[[#This Row],[Column1]]</f>
        <v>-41836</v>
      </c>
    </row>
    <row r="295" spans="1:16" hidden="1" x14ac:dyDescent="0.3">
      <c r="A295" s="41" t="s">
        <v>635</v>
      </c>
      <c r="B295" s="42">
        <v>45118</v>
      </c>
      <c r="C295" s="42">
        <v>45308</v>
      </c>
      <c r="D295" s="41" t="s">
        <v>636</v>
      </c>
      <c r="E295" s="41" t="s">
        <v>353</v>
      </c>
      <c r="F295" s="41" t="s">
        <v>969</v>
      </c>
      <c r="G295" s="41" t="s">
        <v>922</v>
      </c>
      <c r="H295" s="43">
        <v>-1075939</v>
      </c>
      <c r="I295" s="43">
        <f t="shared" si="22"/>
        <v>2024</v>
      </c>
      <c r="J295">
        <f t="shared" si="23"/>
        <v>40975</v>
      </c>
      <c r="K295" t="str">
        <f t="shared" si="24"/>
        <v>2024-40975</v>
      </c>
      <c r="L295" t="e">
        <f>VLOOKUP(K295,[1]Sheet1!P:P,1,0)</f>
        <v>#N/A</v>
      </c>
      <c r="M295">
        <f t="shared" si="25"/>
        <v>2023</v>
      </c>
      <c r="N295" t="str">
        <f t="shared" si="26"/>
        <v>2023-40975</v>
      </c>
      <c r="O295" t="str">
        <f>+(VLOOKUP(N295,[1]misa!O:O,1,0))</f>
        <v>2023-40975</v>
      </c>
      <c r="P295">
        <f>-Table2[[#This Row],[Column1]]</f>
        <v>-40975</v>
      </c>
    </row>
    <row r="296" spans="1:16" hidden="1" x14ac:dyDescent="0.3">
      <c r="A296" s="41" t="s">
        <v>635</v>
      </c>
      <c r="B296" s="21">
        <v>45233</v>
      </c>
      <c r="C296" s="42">
        <v>45308</v>
      </c>
      <c r="D296" s="41" t="s">
        <v>636</v>
      </c>
      <c r="F296" s="41" t="s">
        <v>970</v>
      </c>
      <c r="G296" s="41" t="s">
        <v>922</v>
      </c>
      <c r="H296" s="43">
        <v>112815</v>
      </c>
      <c r="I296" s="43">
        <f t="shared" si="22"/>
        <v>2024</v>
      </c>
      <c r="J296" s="35">
        <f>+H296</f>
        <v>112815</v>
      </c>
      <c r="K296" t="str">
        <f t="shared" si="24"/>
        <v>2024-112815</v>
      </c>
      <c r="L296" t="e">
        <f>VLOOKUP(K296,[1]Sheet1!P:P,1,0)</f>
        <v>#N/A</v>
      </c>
      <c r="M296" s="40">
        <f t="shared" si="25"/>
        <v>2023</v>
      </c>
      <c r="N296" s="40" t="str">
        <f t="shared" si="26"/>
        <v>2023-112815</v>
      </c>
      <c r="O296" s="40" t="str">
        <f>+(VLOOKUP(N296,[1]misa!O:O,1,0))</f>
        <v>2023-112815</v>
      </c>
      <c r="P296">
        <f>-Table2[[#This Row],[Column1]]</f>
        <v>-112815</v>
      </c>
    </row>
    <row r="297" spans="1:16" x14ac:dyDescent="0.3">
      <c r="A297" s="41" t="s">
        <v>635</v>
      </c>
      <c r="C297" s="42">
        <v>45308</v>
      </c>
      <c r="D297" s="41" t="s">
        <v>636</v>
      </c>
      <c r="F297" s="41" t="s">
        <v>971</v>
      </c>
      <c r="G297" s="41" t="s">
        <v>922</v>
      </c>
      <c r="H297" s="43">
        <v>258609</v>
      </c>
      <c r="I297" s="43">
        <f t="shared" si="22"/>
        <v>2024</v>
      </c>
      <c r="J297">
        <f t="shared" si="23"/>
        <v>0</v>
      </c>
      <c r="K297" t="str">
        <f t="shared" si="24"/>
        <v>2024-0</v>
      </c>
      <c r="L297" t="e">
        <f>VLOOKUP(K297,[1]Sheet1!P:P,1,0)</f>
        <v>#N/A</v>
      </c>
      <c r="M297" s="40">
        <f t="shared" si="25"/>
        <v>1900</v>
      </c>
      <c r="N297" s="40" t="str">
        <f t="shared" si="26"/>
        <v>1900-0</v>
      </c>
      <c r="O297" s="40" t="e">
        <f>+(VLOOKUP(N297,[1]misa!O:O,1,0))</f>
        <v>#N/A</v>
      </c>
      <c r="P297">
        <f>-Table2[[#This Row],[Column1]]</f>
        <v>0</v>
      </c>
    </row>
    <row r="298" spans="1:16" hidden="1" x14ac:dyDescent="0.3">
      <c r="A298" s="41" t="s">
        <v>635</v>
      </c>
      <c r="C298" s="42">
        <v>45308</v>
      </c>
      <c r="D298" s="41" t="s">
        <v>636</v>
      </c>
      <c r="F298" s="41" t="s">
        <v>972</v>
      </c>
      <c r="G298" s="41" t="s">
        <v>922</v>
      </c>
      <c r="H298" s="43">
        <v>225628</v>
      </c>
      <c r="I298" s="43">
        <f t="shared" si="22"/>
        <v>2024</v>
      </c>
      <c r="J298">
        <f t="shared" si="23"/>
        <v>0</v>
      </c>
      <c r="K298" t="str">
        <f t="shared" si="24"/>
        <v>2024-0</v>
      </c>
      <c r="L298" t="e">
        <f>VLOOKUP(K298,[1]Sheet1!P:P,1,0)</f>
        <v>#N/A</v>
      </c>
      <c r="M298" s="40">
        <f t="shared" si="25"/>
        <v>1900</v>
      </c>
      <c r="N298" s="40" t="str">
        <f t="shared" si="26"/>
        <v>1900-0</v>
      </c>
      <c r="O298" s="40" t="e">
        <f>+(VLOOKUP(N298,[1]misa!O:O,1,0))</f>
        <v>#N/A</v>
      </c>
      <c r="P298">
        <f>-Table2[[#This Row],[Column1]]</f>
        <v>0</v>
      </c>
    </row>
    <row r="299" spans="1:16" hidden="1" x14ac:dyDescent="0.3">
      <c r="A299" s="41" t="s">
        <v>635</v>
      </c>
      <c r="B299" s="42">
        <v>45230</v>
      </c>
      <c r="C299" s="42">
        <v>45321</v>
      </c>
      <c r="D299" s="41" t="s">
        <v>636</v>
      </c>
      <c r="E299" s="41" t="s">
        <v>501</v>
      </c>
      <c r="F299" s="41" t="s">
        <v>973</v>
      </c>
      <c r="G299" s="41" t="s">
        <v>974</v>
      </c>
      <c r="H299" s="43">
        <v>-1005202</v>
      </c>
      <c r="I299" s="43">
        <f t="shared" si="22"/>
        <v>2024</v>
      </c>
      <c r="J299">
        <f t="shared" si="23"/>
        <v>65157</v>
      </c>
      <c r="K299" t="str">
        <f t="shared" si="24"/>
        <v>2024-65157</v>
      </c>
      <c r="L299" t="e">
        <f>VLOOKUP(K299,[1]Sheet1!P:P,1,0)</f>
        <v>#N/A</v>
      </c>
      <c r="M299">
        <f t="shared" si="25"/>
        <v>2023</v>
      </c>
      <c r="N299" t="str">
        <f t="shared" si="26"/>
        <v>2023-65157</v>
      </c>
      <c r="O299" t="str">
        <f>+(VLOOKUP(N299,[1]misa!O:O,1,0))</f>
        <v>2023-65157</v>
      </c>
      <c r="P299">
        <f>-Table2[[#This Row],[Column1]]</f>
        <v>-65157</v>
      </c>
    </row>
    <row r="300" spans="1:16" hidden="1" x14ac:dyDescent="0.3">
      <c r="A300" s="41" t="s">
        <v>635</v>
      </c>
      <c r="B300" s="42">
        <v>45230</v>
      </c>
      <c r="C300" s="42">
        <v>45315</v>
      </c>
      <c r="D300" s="41" t="s">
        <v>636</v>
      </c>
      <c r="E300" s="41" t="s">
        <v>975</v>
      </c>
      <c r="F300" s="41" t="s">
        <v>976</v>
      </c>
      <c r="G300" s="41" t="s">
        <v>974</v>
      </c>
      <c r="H300" s="43">
        <v>385711</v>
      </c>
      <c r="I300" s="43">
        <f t="shared" si="22"/>
        <v>2024</v>
      </c>
      <c r="J300" s="35">
        <f>+H300</f>
        <v>385711</v>
      </c>
      <c r="K300" t="str">
        <f t="shared" si="24"/>
        <v>2024-385711</v>
      </c>
      <c r="L300" t="e">
        <f>VLOOKUP(K300,[1]Sheet1!P:P,1,0)</f>
        <v>#N/A</v>
      </c>
      <c r="M300" s="40">
        <f t="shared" si="25"/>
        <v>2023</v>
      </c>
      <c r="N300" s="40" t="str">
        <f t="shared" si="26"/>
        <v>2023-385711</v>
      </c>
      <c r="O300" s="40" t="str">
        <f>+(VLOOKUP(N300,[1]misa!O:O,1,0))</f>
        <v>2023-385711</v>
      </c>
      <c r="P300">
        <f>-Table2[[#This Row],[Column1]]</f>
        <v>-385711</v>
      </c>
    </row>
    <row r="301" spans="1:16" hidden="1" x14ac:dyDescent="0.3">
      <c r="A301" s="41" t="s">
        <v>635</v>
      </c>
      <c r="B301" s="42">
        <v>45229</v>
      </c>
      <c r="C301" s="42">
        <v>45315</v>
      </c>
      <c r="D301" s="41" t="s">
        <v>636</v>
      </c>
      <c r="E301" s="41" t="s">
        <v>502</v>
      </c>
      <c r="F301" s="41" t="s">
        <v>977</v>
      </c>
      <c r="G301" s="41" t="s">
        <v>974</v>
      </c>
      <c r="H301" s="43">
        <v>-1253491</v>
      </c>
      <c r="I301" s="43">
        <f t="shared" si="22"/>
        <v>2024</v>
      </c>
      <c r="J301">
        <f t="shared" si="23"/>
        <v>65119</v>
      </c>
      <c r="K301" t="str">
        <f t="shared" si="24"/>
        <v>2024-65119</v>
      </c>
      <c r="L301" t="e">
        <f>VLOOKUP(K301,[1]Sheet1!P:P,1,0)</f>
        <v>#N/A</v>
      </c>
      <c r="M301">
        <f t="shared" si="25"/>
        <v>2023</v>
      </c>
      <c r="N301" t="str">
        <f t="shared" si="26"/>
        <v>2023-65119</v>
      </c>
      <c r="O301" t="str">
        <f>+(VLOOKUP(N301,[1]misa!O:O,1,0))</f>
        <v>2023-65119</v>
      </c>
      <c r="P301">
        <f>-Table2[[#This Row],[Column1]]</f>
        <v>-65119</v>
      </c>
    </row>
    <row r="302" spans="1:16" hidden="1" x14ac:dyDescent="0.3">
      <c r="A302" s="41" t="s">
        <v>635</v>
      </c>
      <c r="B302" s="42">
        <v>45229</v>
      </c>
      <c r="C302" s="42">
        <v>45315</v>
      </c>
      <c r="D302" s="41" t="s">
        <v>636</v>
      </c>
      <c r="E302" s="41" t="s">
        <v>978</v>
      </c>
      <c r="F302" s="41" t="s">
        <v>979</v>
      </c>
      <c r="G302" s="41" t="s">
        <v>974</v>
      </c>
      <c r="H302" s="43">
        <v>250668</v>
      </c>
      <c r="I302" s="43">
        <f t="shared" si="22"/>
        <v>2024</v>
      </c>
      <c r="J302" s="35">
        <f t="shared" ref="J302:J304" si="27">+H302</f>
        <v>250668</v>
      </c>
      <c r="K302" t="str">
        <f t="shared" si="24"/>
        <v>2024-250668</v>
      </c>
      <c r="L302" t="e">
        <f>VLOOKUP(K302,[1]Sheet1!P:P,1,0)</f>
        <v>#N/A</v>
      </c>
      <c r="M302" s="40">
        <f t="shared" si="25"/>
        <v>2023</v>
      </c>
      <c r="N302" s="40" t="str">
        <f t="shared" si="26"/>
        <v>2023-250668</v>
      </c>
      <c r="O302" s="40" t="str">
        <f>+(VLOOKUP(N302,[1]misa!O:O,1,0))</f>
        <v>2023-250668</v>
      </c>
      <c r="P302">
        <f>-Table2[[#This Row],[Column1]]</f>
        <v>-250668</v>
      </c>
    </row>
    <row r="303" spans="1:16" hidden="1" x14ac:dyDescent="0.3">
      <c r="A303" s="41" t="s">
        <v>635</v>
      </c>
      <c r="B303" s="42">
        <v>45229</v>
      </c>
      <c r="C303" s="42">
        <v>45315</v>
      </c>
      <c r="D303" s="41" t="s">
        <v>636</v>
      </c>
      <c r="E303" s="41" t="s">
        <v>980</v>
      </c>
      <c r="F303" s="41" t="s">
        <v>981</v>
      </c>
      <c r="G303" s="41" t="s">
        <v>974</v>
      </c>
      <c r="H303" s="43">
        <v>596215</v>
      </c>
      <c r="I303" s="43">
        <f t="shared" si="22"/>
        <v>2024</v>
      </c>
      <c r="J303" s="35">
        <f t="shared" si="27"/>
        <v>596215</v>
      </c>
      <c r="K303" t="str">
        <f t="shared" si="24"/>
        <v>2024-596215</v>
      </c>
      <c r="L303" t="e">
        <f>VLOOKUP(K303,[1]Sheet1!P:P,1,0)</f>
        <v>#N/A</v>
      </c>
      <c r="M303" s="40">
        <f t="shared" si="25"/>
        <v>2023</v>
      </c>
      <c r="N303" s="40" t="str">
        <f t="shared" si="26"/>
        <v>2023-596215</v>
      </c>
      <c r="O303" s="40" t="str">
        <f>+(VLOOKUP(N303,[1]misa!O:O,1,0))</f>
        <v>2023-596215</v>
      </c>
      <c r="P303">
        <f>-Table2[[#This Row],[Column1]]</f>
        <v>-596215</v>
      </c>
    </row>
    <row r="304" spans="1:16" hidden="1" x14ac:dyDescent="0.3">
      <c r="A304" s="41" t="s">
        <v>635</v>
      </c>
      <c r="B304" s="42">
        <v>45229</v>
      </c>
      <c r="C304" s="42">
        <v>45315</v>
      </c>
      <c r="D304" s="41" t="s">
        <v>636</v>
      </c>
      <c r="E304" s="41" t="s">
        <v>982</v>
      </c>
      <c r="F304" s="41" t="s">
        <v>983</v>
      </c>
      <c r="G304" s="41" t="s">
        <v>974</v>
      </c>
      <c r="H304" s="43">
        <v>289283</v>
      </c>
      <c r="I304" s="43">
        <f t="shared" si="22"/>
        <v>2024</v>
      </c>
      <c r="J304" s="35">
        <f t="shared" si="27"/>
        <v>289283</v>
      </c>
      <c r="K304" t="str">
        <f t="shared" si="24"/>
        <v>2024-289283</v>
      </c>
      <c r="L304" t="e">
        <f>VLOOKUP(K304,[1]Sheet1!P:P,1,0)</f>
        <v>#N/A</v>
      </c>
      <c r="M304" s="40">
        <f t="shared" si="25"/>
        <v>2023</v>
      </c>
      <c r="N304" s="40" t="str">
        <f t="shared" si="26"/>
        <v>2023-289283</v>
      </c>
      <c r="O304" s="40" t="str">
        <f>+(VLOOKUP(N304,[1]misa!O:O,1,0))</f>
        <v>2023-289283</v>
      </c>
      <c r="P304">
        <f>-Table2[[#This Row],[Column1]]</f>
        <v>-289283</v>
      </c>
    </row>
    <row r="305" spans="1:16" hidden="1" x14ac:dyDescent="0.3">
      <c r="A305" s="41" t="s">
        <v>635</v>
      </c>
      <c r="B305" s="42">
        <v>45227</v>
      </c>
      <c r="C305" s="42">
        <v>45315</v>
      </c>
      <c r="D305" s="41" t="s">
        <v>636</v>
      </c>
      <c r="E305" s="41" t="s">
        <v>503</v>
      </c>
      <c r="F305" s="41" t="s">
        <v>984</v>
      </c>
      <c r="G305" s="41" t="s">
        <v>974</v>
      </c>
      <c r="H305" s="43">
        <v>-1303198</v>
      </c>
      <c r="I305" s="43">
        <f t="shared" si="22"/>
        <v>2024</v>
      </c>
      <c r="J305">
        <f t="shared" si="23"/>
        <v>65086</v>
      </c>
      <c r="K305" t="str">
        <f t="shared" si="24"/>
        <v>2024-65086</v>
      </c>
      <c r="L305" t="e">
        <f>VLOOKUP(K305,[1]Sheet1!P:P,1,0)</f>
        <v>#N/A</v>
      </c>
      <c r="M305">
        <f t="shared" si="25"/>
        <v>2023</v>
      </c>
      <c r="N305" t="str">
        <f t="shared" si="26"/>
        <v>2023-65086</v>
      </c>
      <c r="O305" t="str">
        <f>+(VLOOKUP(N305,[1]misa!O:O,1,0))</f>
        <v>2023-65086</v>
      </c>
      <c r="P305">
        <f>-Table2[[#This Row],[Column1]]</f>
        <v>-65086</v>
      </c>
    </row>
    <row r="306" spans="1:16" hidden="1" x14ac:dyDescent="0.3">
      <c r="A306" s="41" t="s">
        <v>635</v>
      </c>
      <c r="B306" s="42">
        <v>45224</v>
      </c>
      <c r="C306" s="42">
        <v>45315</v>
      </c>
      <c r="D306" s="41" t="s">
        <v>636</v>
      </c>
      <c r="E306" s="41" t="s">
        <v>504</v>
      </c>
      <c r="F306" s="41" t="s">
        <v>985</v>
      </c>
      <c r="G306" s="41" t="s">
        <v>974</v>
      </c>
      <c r="H306" s="43">
        <v>-293544</v>
      </c>
      <c r="I306" s="43">
        <f t="shared" si="22"/>
        <v>2024</v>
      </c>
      <c r="J306">
        <f t="shared" si="23"/>
        <v>63849</v>
      </c>
      <c r="K306" t="str">
        <f t="shared" si="24"/>
        <v>2024-63849</v>
      </c>
      <c r="L306" t="e">
        <f>VLOOKUP(K306,[1]Sheet1!P:P,1,0)</f>
        <v>#N/A</v>
      </c>
      <c r="M306">
        <f t="shared" si="25"/>
        <v>2023</v>
      </c>
      <c r="N306" t="str">
        <f t="shared" si="26"/>
        <v>2023-63849</v>
      </c>
      <c r="O306" t="str">
        <f>+(VLOOKUP(N306,[1]misa!O:O,1,0))</f>
        <v>2023-63849</v>
      </c>
      <c r="P306">
        <f>-Table2[[#This Row],[Column1]]</f>
        <v>-63849</v>
      </c>
    </row>
    <row r="307" spans="1:16" hidden="1" x14ac:dyDescent="0.3">
      <c r="A307" s="41" t="s">
        <v>635</v>
      </c>
      <c r="B307" s="42">
        <v>45223</v>
      </c>
      <c r="C307" s="42">
        <v>45315</v>
      </c>
      <c r="D307" s="41" t="s">
        <v>636</v>
      </c>
      <c r="E307" s="41" t="s">
        <v>505</v>
      </c>
      <c r="F307" s="41" t="s">
        <v>986</v>
      </c>
      <c r="G307" s="41" t="s">
        <v>974</v>
      </c>
      <c r="H307" s="43">
        <v>-537970</v>
      </c>
      <c r="I307" s="43">
        <f t="shared" si="22"/>
        <v>2024</v>
      </c>
      <c r="J307">
        <f t="shared" si="23"/>
        <v>63724</v>
      </c>
      <c r="K307" t="str">
        <f t="shared" si="24"/>
        <v>2024-63724</v>
      </c>
      <c r="L307" t="e">
        <f>VLOOKUP(K307,[1]Sheet1!P:P,1,0)</f>
        <v>#N/A</v>
      </c>
      <c r="M307">
        <f t="shared" si="25"/>
        <v>2023</v>
      </c>
      <c r="N307" t="str">
        <f t="shared" si="26"/>
        <v>2023-63724</v>
      </c>
      <c r="O307" t="str">
        <f>+(VLOOKUP(N307,[1]misa!O:O,1,0))</f>
        <v>2023-63724</v>
      </c>
      <c r="P307">
        <f>-Table2[[#This Row],[Column1]]</f>
        <v>-63724</v>
      </c>
    </row>
    <row r="308" spans="1:16" hidden="1" x14ac:dyDescent="0.3">
      <c r="A308" s="41" t="s">
        <v>635</v>
      </c>
      <c r="B308" s="42">
        <v>45222</v>
      </c>
      <c r="C308" s="42">
        <v>45315</v>
      </c>
      <c r="D308" s="41" t="s">
        <v>636</v>
      </c>
      <c r="E308" s="41" t="s">
        <v>506</v>
      </c>
      <c r="F308" s="41" t="s">
        <v>987</v>
      </c>
      <c r="G308" s="41" t="s">
        <v>974</v>
      </c>
      <c r="H308" s="43">
        <v>-665323</v>
      </c>
      <c r="I308" s="43">
        <f t="shared" si="22"/>
        <v>2024</v>
      </c>
      <c r="J308">
        <f t="shared" si="23"/>
        <v>63649</v>
      </c>
      <c r="K308" t="str">
        <f t="shared" si="24"/>
        <v>2024-63649</v>
      </c>
      <c r="L308" t="e">
        <f>VLOOKUP(K308,[1]Sheet1!P:P,1,0)</f>
        <v>#N/A</v>
      </c>
      <c r="M308">
        <f t="shared" si="25"/>
        <v>2023</v>
      </c>
      <c r="N308" t="str">
        <f t="shared" si="26"/>
        <v>2023-63649</v>
      </c>
      <c r="O308" t="str">
        <f>+(VLOOKUP(N308,[1]misa!O:O,1,0))</f>
        <v>2023-63649</v>
      </c>
      <c r="P308">
        <f>-Table2[[#This Row],[Column1]]</f>
        <v>-63649</v>
      </c>
    </row>
    <row r="309" spans="1:16" hidden="1" x14ac:dyDescent="0.3">
      <c r="A309" s="41" t="s">
        <v>635</v>
      </c>
      <c r="B309" s="42">
        <v>45221</v>
      </c>
      <c r="C309" s="42">
        <v>45315</v>
      </c>
      <c r="D309" s="41" t="s">
        <v>636</v>
      </c>
      <c r="E309" s="41" t="s">
        <v>988</v>
      </c>
      <c r="F309" s="41" t="s">
        <v>989</v>
      </c>
      <c r="G309" s="41" t="s">
        <v>974</v>
      </c>
      <c r="H309" s="43">
        <v>127256</v>
      </c>
      <c r="I309" s="43">
        <f t="shared" si="22"/>
        <v>2024</v>
      </c>
      <c r="J309" s="35">
        <f>+H309</f>
        <v>127256</v>
      </c>
      <c r="K309" t="str">
        <f t="shared" si="24"/>
        <v>2024-127256</v>
      </c>
      <c r="L309" t="e">
        <f>VLOOKUP(K309,[1]Sheet1!P:P,1,0)</f>
        <v>#N/A</v>
      </c>
      <c r="M309" s="40">
        <f t="shared" si="25"/>
        <v>2023</v>
      </c>
      <c r="N309" s="40" t="str">
        <f t="shared" si="26"/>
        <v>2023-127256</v>
      </c>
      <c r="O309" s="40" t="str">
        <f>+(VLOOKUP(N309,[1]misa!O:O,1,0))</f>
        <v>2023-127256</v>
      </c>
      <c r="P309">
        <f>-Table2[[#This Row],[Column1]]</f>
        <v>-127256</v>
      </c>
    </row>
    <row r="310" spans="1:16" hidden="1" x14ac:dyDescent="0.3">
      <c r="A310" s="41" t="s">
        <v>635</v>
      </c>
      <c r="B310" s="42">
        <v>45220</v>
      </c>
      <c r="C310" s="42">
        <v>45315</v>
      </c>
      <c r="D310" s="41" t="s">
        <v>636</v>
      </c>
      <c r="E310" s="41" t="s">
        <v>509</v>
      </c>
      <c r="F310" s="41" t="s">
        <v>990</v>
      </c>
      <c r="G310" s="41" t="s">
        <v>974</v>
      </c>
      <c r="H310" s="43">
        <v>-2431563</v>
      </c>
      <c r="I310" s="43">
        <f t="shared" si="22"/>
        <v>2024</v>
      </c>
      <c r="J310">
        <f t="shared" si="23"/>
        <v>63545</v>
      </c>
      <c r="K310" t="str">
        <f t="shared" si="24"/>
        <v>2024-63545</v>
      </c>
      <c r="L310" t="e">
        <f>VLOOKUP(K310,[1]Sheet1!P:P,1,0)</f>
        <v>#N/A</v>
      </c>
      <c r="M310">
        <f t="shared" si="25"/>
        <v>2023</v>
      </c>
      <c r="N310" t="str">
        <f t="shared" si="26"/>
        <v>2023-63545</v>
      </c>
      <c r="O310" t="str">
        <f>+(VLOOKUP(N310,[1]misa!O:O,1,0))</f>
        <v>2023-63545</v>
      </c>
      <c r="P310">
        <f>-Table2[[#This Row],[Column1]]</f>
        <v>-63545</v>
      </c>
    </row>
    <row r="311" spans="1:16" hidden="1" x14ac:dyDescent="0.3">
      <c r="A311" s="41" t="s">
        <v>635</v>
      </c>
      <c r="B311" s="42">
        <v>45220</v>
      </c>
      <c r="C311" s="42">
        <v>45315</v>
      </c>
      <c r="D311" s="41" t="s">
        <v>636</v>
      </c>
      <c r="E311" s="41" t="s">
        <v>507</v>
      </c>
      <c r="F311" s="41" t="s">
        <v>991</v>
      </c>
      <c r="G311" s="41" t="s">
        <v>974</v>
      </c>
      <c r="H311" s="43">
        <v>-1253491</v>
      </c>
      <c r="I311" s="43">
        <f t="shared" si="22"/>
        <v>2024</v>
      </c>
      <c r="J311">
        <f t="shared" si="23"/>
        <v>63562</v>
      </c>
      <c r="K311" t="str">
        <f t="shared" si="24"/>
        <v>2024-63562</v>
      </c>
      <c r="L311" t="e">
        <f>VLOOKUP(K311,[1]Sheet1!P:P,1,0)</f>
        <v>#N/A</v>
      </c>
      <c r="M311">
        <f t="shared" si="25"/>
        <v>2023</v>
      </c>
      <c r="N311" t="str">
        <f t="shared" si="26"/>
        <v>2023-63562</v>
      </c>
      <c r="O311" t="str">
        <f>+(VLOOKUP(N311,[1]misa!O:O,1,0))</f>
        <v>2023-63562</v>
      </c>
      <c r="P311">
        <f>-Table2[[#This Row],[Column1]]</f>
        <v>-63562</v>
      </c>
    </row>
    <row r="312" spans="1:16" hidden="1" x14ac:dyDescent="0.3">
      <c r="A312" s="41" t="s">
        <v>635</v>
      </c>
      <c r="B312" s="42">
        <v>45220</v>
      </c>
      <c r="C312" s="42">
        <v>45315</v>
      </c>
      <c r="D312" s="41" t="s">
        <v>636</v>
      </c>
      <c r="E312" s="41" t="s">
        <v>508</v>
      </c>
      <c r="F312" s="41" t="s">
        <v>992</v>
      </c>
      <c r="G312" s="41" t="s">
        <v>974</v>
      </c>
      <c r="H312" s="43">
        <v>-1584965</v>
      </c>
      <c r="I312" s="43">
        <f t="shared" si="22"/>
        <v>2024</v>
      </c>
      <c r="J312">
        <f t="shared" si="23"/>
        <v>63561</v>
      </c>
      <c r="K312" t="str">
        <f t="shared" si="24"/>
        <v>2024-63561</v>
      </c>
      <c r="L312" t="e">
        <f>VLOOKUP(K312,[1]Sheet1!P:P,1,0)</f>
        <v>#N/A</v>
      </c>
      <c r="M312">
        <f t="shared" si="25"/>
        <v>2023</v>
      </c>
      <c r="N312" t="str">
        <f t="shared" si="26"/>
        <v>2023-63561</v>
      </c>
      <c r="O312" t="str">
        <f>+(VLOOKUP(N312,[1]misa!O:O,1,0))</f>
        <v>2023-63561</v>
      </c>
      <c r="P312">
        <f>-Table2[[#This Row],[Column1]]</f>
        <v>-63561</v>
      </c>
    </row>
    <row r="313" spans="1:16" hidden="1" x14ac:dyDescent="0.3">
      <c r="A313" s="41" t="s">
        <v>635</v>
      </c>
      <c r="B313" s="42">
        <v>45219</v>
      </c>
      <c r="C313" s="42">
        <v>45315</v>
      </c>
      <c r="D313" s="41" t="s">
        <v>636</v>
      </c>
      <c r="E313" s="41" t="s">
        <v>993</v>
      </c>
      <c r="F313" s="41" t="s">
        <v>994</v>
      </c>
      <c r="G313" s="41" t="s">
        <v>974</v>
      </c>
      <c r="H313" s="43">
        <v>-880632</v>
      </c>
      <c r="I313" s="43">
        <f t="shared" si="22"/>
        <v>2024</v>
      </c>
      <c r="J313">
        <f t="shared" si="23"/>
        <v>63378</v>
      </c>
      <c r="K313" t="str">
        <f t="shared" si="24"/>
        <v>2024-63378</v>
      </c>
      <c r="L313" t="e">
        <f>VLOOKUP(K313,[1]Sheet1!P:P,1,0)</f>
        <v>#N/A</v>
      </c>
      <c r="M313">
        <f t="shared" si="25"/>
        <v>2023</v>
      </c>
      <c r="N313" t="str">
        <f t="shared" si="26"/>
        <v>2023-63378</v>
      </c>
      <c r="O313" t="str">
        <f>+(VLOOKUP(N313,[1]misa!O:O,1,0))</f>
        <v>2023-63378</v>
      </c>
      <c r="P313">
        <f>-Table2[[#This Row],[Column1]]</f>
        <v>-63378</v>
      </c>
    </row>
    <row r="314" spans="1:16" hidden="1" x14ac:dyDescent="0.3">
      <c r="A314" s="41" t="s">
        <v>635</v>
      </c>
      <c r="B314" s="42">
        <v>45219</v>
      </c>
      <c r="C314" s="42">
        <v>45315</v>
      </c>
      <c r="D314" s="41" t="s">
        <v>636</v>
      </c>
      <c r="E314" s="41" t="s">
        <v>517</v>
      </c>
      <c r="F314" s="41" t="s">
        <v>995</v>
      </c>
      <c r="G314" s="41" t="s">
        <v>974</v>
      </c>
      <c r="H314" s="43">
        <v>-587088</v>
      </c>
      <c r="I314" s="43">
        <f t="shared" si="22"/>
        <v>2024</v>
      </c>
      <c r="J314">
        <f t="shared" si="23"/>
        <v>63382</v>
      </c>
      <c r="K314" t="str">
        <f t="shared" si="24"/>
        <v>2024-63382</v>
      </c>
      <c r="L314" t="e">
        <f>VLOOKUP(K314,[1]Sheet1!P:P,1,0)</f>
        <v>#N/A</v>
      </c>
      <c r="M314">
        <f t="shared" si="25"/>
        <v>2023</v>
      </c>
      <c r="N314" t="str">
        <f t="shared" si="26"/>
        <v>2023-63382</v>
      </c>
      <c r="O314" t="str">
        <f>+(VLOOKUP(N314,[1]misa!O:O,1,0))</f>
        <v>2023-63382</v>
      </c>
      <c r="P314">
        <f>-Table2[[#This Row],[Column1]]</f>
        <v>-63382</v>
      </c>
    </row>
    <row r="315" spans="1:16" hidden="1" x14ac:dyDescent="0.3">
      <c r="A315" s="41" t="s">
        <v>635</v>
      </c>
      <c r="B315" s="42">
        <v>45219</v>
      </c>
      <c r="C315" s="42">
        <v>45315</v>
      </c>
      <c r="D315" s="41" t="s">
        <v>636</v>
      </c>
      <c r="E315" s="41" t="s">
        <v>518</v>
      </c>
      <c r="F315" s="41" t="s">
        <v>996</v>
      </c>
      <c r="G315" s="41" t="s">
        <v>974</v>
      </c>
      <c r="H315" s="43">
        <v>-587088</v>
      </c>
      <c r="I315" s="43">
        <f t="shared" si="22"/>
        <v>2024</v>
      </c>
      <c r="J315">
        <f t="shared" si="23"/>
        <v>63381</v>
      </c>
      <c r="K315" t="str">
        <f t="shared" si="24"/>
        <v>2024-63381</v>
      </c>
      <c r="L315" t="e">
        <f>VLOOKUP(K315,[1]Sheet1!P:P,1,0)</f>
        <v>#N/A</v>
      </c>
      <c r="M315">
        <f t="shared" si="25"/>
        <v>2023</v>
      </c>
      <c r="N315" t="str">
        <f t="shared" si="26"/>
        <v>2023-63381</v>
      </c>
      <c r="O315" t="str">
        <f>+(VLOOKUP(N315,[1]misa!O:O,1,0))</f>
        <v>2023-63381</v>
      </c>
      <c r="P315">
        <f>-Table2[[#This Row],[Column1]]</f>
        <v>-63381</v>
      </c>
    </row>
    <row r="316" spans="1:16" hidden="1" x14ac:dyDescent="0.3">
      <c r="A316" s="41" t="s">
        <v>635</v>
      </c>
      <c r="B316" s="42">
        <v>45219</v>
      </c>
      <c r="C316" s="42">
        <v>45315</v>
      </c>
      <c r="D316" s="41" t="s">
        <v>636</v>
      </c>
      <c r="E316" s="41" t="s">
        <v>516</v>
      </c>
      <c r="F316" s="41" t="s">
        <v>997</v>
      </c>
      <c r="G316" s="41" t="s">
        <v>974</v>
      </c>
      <c r="H316" s="43">
        <v>-587088</v>
      </c>
      <c r="I316" s="43">
        <f t="shared" si="22"/>
        <v>2024</v>
      </c>
      <c r="J316">
        <f t="shared" si="23"/>
        <v>63383</v>
      </c>
      <c r="K316" t="str">
        <f t="shared" si="24"/>
        <v>2024-63383</v>
      </c>
      <c r="L316" t="e">
        <f>VLOOKUP(K316,[1]Sheet1!P:P,1,0)</f>
        <v>#N/A</v>
      </c>
      <c r="M316">
        <f t="shared" si="25"/>
        <v>2023</v>
      </c>
      <c r="N316" t="str">
        <f t="shared" si="26"/>
        <v>2023-63383</v>
      </c>
      <c r="O316" t="str">
        <f>+(VLOOKUP(N316,[1]misa!O:O,1,0))</f>
        <v>2023-63383</v>
      </c>
      <c r="P316">
        <f>-Table2[[#This Row],[Column1]]</f>
        <v>-63383</v>
      </c>
    </row>
    <row r="317" spans="1:16" hidden="1" x14ac:dyDescent="0.3">
      <c r="A317" s="41" t="s">
        <v>635</v>
      </c>
      <c r="B317" s="42">
        <v>45219</v>
      </c>
      <c r="C317" s="42">
        <v>45315</v>
      </c>
      <c r="D317" s="41" t="s">
        <v>636</v>
      </c>
      <c r="E317" s="41" t="s">
        <v>520</v>
      </c>
      <c r="F317" s="41" t="s">
        <v>998</v>
      </c>
      <c r="G317" s="41" t="s">
        <v>974</v>
      </c>
      <c r="H317" s="43">
        <v>-276286</v>
      </c>
      <c r="I317" s="43">
        <f t="shared" si="22"/>
        <v>2024</v>
      </c>
      <c r="J317">
        <f t="shared" si="23"/>
        <v>63379</v>
      </c>
      <c r="K317" t="str">
        <f t="shared" si="24"/>
        <v>2024-63379</v>
      </c>
      <c r="L317" t="e">
        <f>VLOOKUP(K317,[1]Sheet1!P:P,1,0)</f>
        <v>#N/A</v>
      </c>
      <c r="M317">
        <f t="shared" si="25"/>
        <v>2023</v>
      </c>
      <c r="N317" t="str">
        <f t="shared" si="26"/>
        <v>2023-63379</v>
      </c>
      <c r="O317" t="str">
        <f>+(VLOOKUP(N317,[1]misa!O:O,1,0))</f>
        <v>2023-63379</v>
      </c>
      <c r="P317">
        <f>-Table2[[#This Row],[Column1]]</f>
        <v>-63379</v>
      </c>
    </row>
    <row r="318" spans="1:16" hidden="1" x14ac:dyDescent="0.3">
      <c r="A318" s="41" t="s">
        <v>635</v>
      </c>
      <c r="B318" s="42">
        <v>45219</v>
      </c>
      <c r="C318" s="42">
        <v>45315</v>
      </c>
      <c r="D318" s="41" t="s">
        <v>636</v>
      </c>
      <c r="E318" s="41" t="s">
        <v>510</v>
      </c>
      <c r="F318" s="41" t="s">
        <v>999</v>
      </c>
      <c r="G318" s="41" t="s">
        <v>974</v>
      </c>
      <c r="H318" s="43">
        <v>-587088</v>
      </c>
      <c r="I318" s="43">
        <f t="shared" si="22"/>
        <v>2024</v>
      </c>
      <c r="J318">
        <f t="shared" si="23"/>
        <v>63419</v>
      </c>
      <c r="K318" t="str">
        <f t="shared" si="24"/>
        <v>2024-63419</v>
      </c>
      <c r="L318" t="e">
        <f>VLOOKUP(K318,[1]Sheet1!P:P,1,0)</f>
        <v>#N/A</v>
      </c>
      <c r="M318">
        <f t="shared" si="25"/>
        <v>2023</v>
      </c>
      <c r="N318" t="str">
        <f t="shared" si="26"/>
        <v>2023-63419</v>
      </c>
      <c r="O318" t="str">
        <f>+(VLOOKUP(N318,[1]misa!O:O,1,0))</f>
        <v>2023-63419</v>
      </c>
      <c r="P318">
        <f>-Table2[[#This Row],[Column1]]</f>
        <v>-63419</v>
      </c>
    </row>
    <row r="319" spans="1:16" hidden="1" x14ac:dyDescent="0.3">
      <c r="A319" s="41" t="s">
        <v>635</v>
      </c>
      <c r="B319" s="42">
        <v>45219</v>
      </c>
      <c r="C319" s="42">
        <v>45315</v>
      </c>
      <c r="D319" s="41" t="s">
        <v>636</v>
      </c>
      <c r="E319" s="41" t="s">
        <v>514</v>
      </c>
      <c r="F319" s="41" t="s">
        <v>1000</v>
      </c>
      <c r="G319" s="41" t="s">
        <v>974</v>
      </c>
      <c r="H319" s="43">
        <v>-587088</v>
      </c>
      <c r="I319" s="43">
        <f t="shared" si="22"/>
        <v>2024</v>
      </c>
      <c r="J319">
        <f t="shared" si="23"/>
        <v>63385</v>
      </c>
      <c r="K319" t="str">
        <f t="shared" si="24"/>
        <v>2024-63385</v>
      </c>
      <c r="L319" t="e">
        <f>VLOOKUP(K319,[1]Sheet1!P:P,1,0)</f>
        <v>#N/A</v>
      </c>
      <c r="M319">
        <f t="shared" si="25"/>
        <v>2023</v>
      </c>
      <c r="N319" t="str">
        <f t="shared" si="26"/>
        <v>2023-63385</v>
      </c>
      <c r="O319" t="str">
        <f>+(VLOOKUP(N319,[1]misa!O:O,1,0))</f>
        <v>2023-63385</v>
      </c>
      <c r="P319">
        <f>-Table2[[#This Row],[Column1]]</f>
        <v>-63385</v>
      </c>
    </row>
    <row r="320" spans="1:16" hidden="1" x14ac:dyDescent="0.3">
      <c r="A320" s="41" t="s">
        <v>635</v>
      </c>
      <c r="B320" s="42">
        <v>45219</v>
      </c>
      <c r="C320" s="42">
        <v>45315</v>
      </c>
      <c r="D320" s="41" t="s">
        <v>636</v>
      </c>
      <c r="E320" s="41" t="s">
        <v>511</v>
      </c>
      <c r="F320" s="41" t="s">
        <v>1001</v>
      </c>
      <c r="G320" s="41" t="s">
        <v>974</v>
      </c>
      <c r="H320" s="43">
        <v>-853230</v>
      </c>
      <c r="I320" s="43">
        <f t="shared" si="22"/>
        <v>2024</v>
      </c>
      <c r="J320">
        <f t="shared" si="23"/>
        <v>63412</v>
      </c>
      <c r="K320" t="str">
        <f t="shared" si="24"/>
        <v>2024-63412</v>
      </c>
      <c r="L320" t="e">
        <f>VLOOKUP(K320,[1]Sheet1!P:P,1,0)</f>
        <v>#N/A</v>
      </c>
      <c r="M320">
        <f t="shared" si="25"/>
        <v>2023</v>
      </c>
      <c r="N320" t="str">
        <f t="shared" si="26"/>
        <v>2023-63412</v>
      </c>
      <c r="O320" t="str">
        <f>+(VLOOKUP(N320,[1]misa!O:O,1,0))</f>
        <v>2023-63412</v>
      </c>
      <c r="P320">
        <f>-Table2[[#This Row],[Column1]]</f>
        <v>-63412</v>
      </c>
    </row>
    <row r="321" spans="1:16" hidden="1" x14ac:dyDescent="0.3">
      <c r="A321" s="41" t="s">
        <v>635</v>
      </c>
      <c r="B321" s="42">
        <v>45219</v>
      </c>
      <c r="C321" s="42">
        <v>45315</v>
      </c>
      <c r="D321" s="41" t="s">
        <v>636</v>
      </c>
      <c r="E321" s="41" t="s">
        <v>515</v>
      </c>
      <c r="F321" s="41" t="s">
        <v>1002</v>
      </c>
      <c r="G321" s="41" t="s">
        <v>974</v>
      </c>
      <c r="H321" s="43">
        <v>-587088</v>
      </c>
      <c r="I321" s="43">
        <f t="shared" si="22"/>
        <v>2024</v>
      </c>
      <c r="J321">
        <f t="shared" si="23"/>
        <v>63384</v>
      </c>
      <c r="K321" t="str">
        <f t="shared" si="24"/>
        <v>2024-63384</v>
      </c>
      <c r="L321" t="e">
        <f>VLOOKUP(K321,[1]Sheet1!P:P,1,0)</f>
        <v>#N/A</v>
      </c>
      <c r="M321">
        <f t="shared" si="25"/>
        <v>2023</v>
      </c>
      <c r="N321" t="str">
        <f t="shared" si="26"/>
        <v>2023-63384</v>
      </c>
      <c r="O321" t="str">
        <f>+(VLOOKUP(N321,[1]misa!O:O,1,0))</f>
        <v>2023-63384</v>
      </c>
      <c r="P321">
        <f>-Table2[[#This Row],[Column1]]</f>
        <v>-63384</v>
      </c>
    </row>
    <row r="322" spans="1:16" hidden="1" x14ac:dyDescent="0.3">
      <c r="A322" s="41" t="s">
        <v>635</v>
      </c>
      <c r="B322" s="42">
        <v>45219</v>
      </c>
      <c r="C322" s="42">
        <v>45315</v>
      </c>
      <c r="D322" s="41" t="s">
        <v>636</v>
      </c>
      <c r="E322" s="41" t="s">
        <v>513</v>
      </c>
      <c r="F322" s="41" t="s">
        <v>1003</v>
      </c>
      <c r="G322" s="41" t="s">
        <v>974</v>
      </c>
      <c r="H322" s="43">
        <v>-880632</v>
      </c>
      <c r="I322" s="43">
        <f t="shared" si="22"/>
        <v>2024</v>
      </c>
      <c r="J322">
        <f t="shared" si="23"/>
        <v>63399</v>
      </c>
      <c r="K322" t="str">
        <f t="shared" si="24"/>
        <v>2024-63399</v>
      </c>
      <c r="L322" t="e">
        <f>VLOOKUP(K322,[1]Sheet1!P:P,1,0)</f>
        <v>#N/A</v>
      </c>
      <c r="M322">
        <f t="shared" si="25"/>
        <v>2023</v>
      </c>
      <c r="N322" t="str">
        <f t="shared" si="26"/>
        <v>2023-63399</v>
      </c>
      <c r="O322" t="str">
        <f>+(VLOOKUP(N322,[1]misa!O:O,1,0))</f>
        <v>2023-63399</v>
      </c>
      <c r="P322">
        <f>-Table2[[#This Row],[Column1]]</f>
        <v>-63399</v>
      </c>
    </row>
    <row r="323" spans="1:16" hidden="1" x14ac:dyDescent="0.3">
      <c r="A323" s="41" t="s">
        <v>635</v>
      </c>
      <c r="B323" s="42">
        <v>45219</v>
      </c>
      <c r="C323" s="42">
        <v>45315</v>
      </c>
      <c r="D323" s="41" t="s">
        <v>636</v>
      </c>
      <c r="E323" s="41" t="s">
        <v>512</v>
      </c>
      <c r="F323" s="41" t="s">
        <v>1004</v>
      </c>
      <c r="G323" s="41" t="s">
        <v>974</v>
      </c>
      <c r="H323" s="43">
        <v>-587088</v>
      </c>
      <c r="I323" s="43">
        <f t="shared" ref="I323:I386" si="28">YEAR(C323)</f>
        <v>2024</v>
      </c>
      <c r="J323">
        <f t="shared" ref="J323:J382" si="29">VALUE(E323)</f>
        <v>63400</v>
      </c>
      <c r="K323" t="str">
        <f t="shared" ref="K323:K386" si="30">I323&amp;"-"&amp;J323</f>
        <v>2024-63400</v>
      </c>
      <c r="L323" t="e">
        <f>VLOOKUP(K323,[1]Sheet1!P:P,1,0)</f>
        <v>#N/A</v>
      </c>
      <c r="M323">
        <f t="shared" ref="M323:M386" si="31">+YEAR(B323)</f>
        <v>2023</v>
      </c>
      <c r="N323" t="str">
        <f t="shared" ref="N323:N386" si="32">+M323&amp;"-"&amp;J323</f>
        <v>2023-63400</v>
      </c>
      <c r="O323" t="str">
        <f>+(VLOOKUP(N323,[1]misa!O:O,1,0))</f>
        <v>2023-63400</v>
      </c>
      <c r="P323">
        <f>-Table2[[#This Row],[Column1]]</f>
        <v>-63400</v>
      </c>
    </row>
    <row r="324" spans="1:16" hidden="1" x14ac:dyDescent="0.3">
      <c r="A324" s="41" t="s">
        <v>635</v>
      </c>
      <c r="B324" s="42">
        <v>45219</v>
      </c>
      <c r="C324" s="42">
        <v>45315</v>
      </c>
      <c r="D324" s="41" t="s">
        <v>636</v>
      </c>
      <c r="E324" s="41" t="s">
        <v>519</v>
      </c>
      <c r="F324" s="41" t="s">
        <v>1005</v>
      </c>
      <c r="G324" s="41" t="s">
        <v>974</v>
      </c>
      <c r="H324" s="43">
        <v>-587088</v>
      </c>
      <c r="I324" s="43">
        <f t="shared" si="28"/>
        <v>2024</v>
      </c>
      <c r="J324">
        <f t="shared" si="29"/>
        <v>63380</v>
      </c>
      <c r="K324" t="str">
        <f t="shared" si="30"/>
        <v>2024-63380</v>
      </c>
      <c r="L324" t="e">
        <f>VLOOKUP(K324,[1]Sheet1!P:P,1,0)</f>
        <v>#N/A</v>
      </c>
      <c r="M324">
        <f t="shared" si="31"/>
        <v>2023</v>
      </c>
      <c r="N324" t="str">
        <f t="shared" si="32"/>
        <v>2023-63380</v>
      </c>
      <c r="O324" t="str">
        <f>+(VLOOKUP(N324,[1]misa!O:O,1,0))</f>
        <v>2023-63380</v>
      </c>
      <c r="P324">
        <f>-Table2[[#This Row],[Column1]]</f>
        <v>-63380</v>
      </c>
    </row>
    <row r="325" spans="1:16" hidden="1" x14ac:dyDescent="0.3">
      <c r="A325" s="41" t="s">
        <v>635</v>
      </c>
      <c r="B325" s="42">
        <v>45218</v>
      </c>
      <c r="C325" s="42">
        <v>45315</v>
      </c>
      <c r="D325" s="41" t="s">
        <v>636</v>
      </c>
      <c r="E325" s="41" t="s">
        <v>525</v>
      </c>
      <c r="F325" s="41" t="s">
        <v>1006</v>
      </c>
      <c r="G325" s="41" t="s">
        <v>974</v>
      </c>
      <c r="H325" s="43">
        <v>-587088</v>
      </c>
      <c r="I325" s="43">
        <f t="shared" si="28"/>
        <v>2024</v>
      </c>
      <c r="J325">
        <f t="shared" si="29"/>
        <v>63090</v>
      </c>
      <c r="K325" t="str">
        <f t="shared" si="30"/>
        <v>2024-63090</v>
      </c>
      <c r="L325" t="e">
        <f>VLOOKUP(K325,[1]Sheet1!P:P,1,0)</f>
        <v>#N/A</v>
      </c>
      <c r="M325">
        <f t="shared" si="31"/>
        <v>2023</v>
      </c>
      <c r="N325" t="str">
        <f t="shared" si="32"/>
        <v>2023-63090</v>
      </c>
      <c r="O325" t="str">
        <f>+(VLOOKUP(N325,[1]misa!O:O,1,0))</f>
        <v>2023-63090</v>
      </c>
      <c r="P325">
        <f>-Table2[[#This Row],[Column1]]</f>
        <v>-63090</v>
      </c>
    </row>
    <row r="326" spans="1:16" hidden="1" x14ac:dyDescent="0.3">
      <c r="A326" s="41" t="s">
        <v>635</v>
      </c>
      <c r="B326" s="42">
        <v>45218</v>
      </c>
      <c r="C326" s="42">
        <v>45315</v>
      </c>
      <c r="D326" s="41" t="s">
        <v>636</v>
      </c>
      <c r="E326" s="41" t="s">
        <v>524</v>
      </c>
      <c r="F326" s="41" t="s">
        <v>1007</v>
      </c>
      <c r="G326" s="41" t="s">
        <v>974</v>
      </c>
      <c r="H326" s="43">
        <v>-587088</v>
      </c>
      <c r="I326" s="43">
        <f t="shared" si="28"/>
        <v>2024</v>
      </c>
      <c r="J326">
        <f t="shared" si="29"/>
        <v>63093</v>
      </c>
      <c r="K326" t="str">
        <f t="shared" si="30"/>
        <v>2024-63093</v>
      </c>
      <c r="L326" t="e">
        <f>VLOOKUP(K326,[1]Sheet1!P:P,1,0)</f>
        <v>#N/A</v>
      </c>
      <c r="M326">
        <f t="shared" si="31"/>
        <v>2023</v>
      </c>
      <c r="N326" t="str">
        <f t="shared" si="32"/>
        <v>2023-63093</v>
      </c>
      <c r="O326" t="str">
        <f>+(VLOOKUP(N326,[1]misa!O:O,1,0))</f>
        <v>2023-63093</v>
      </c>
      <c r="P326">
        <f>-Table2[[#This Row],[Column1]]</f>
        <v>-63093</v>
      </c>
    </row>
    <row r="327" spans="1:16" hidden="1" x14ac:dyDescent="0.3">
      <c r="A327" s="41" t="s">
        <v>635</v>
      </c>
      <c r="B327" s="42">
        <v>45218</v>
      </c>
      <c r="C327" s="42">
        <v>45315</v>
      </c>
      <c r="D327" s="41" t="s">
        <v>636</v>
      </c>
      <c r="E327" s="41" t="s">
        <v>522</v>
      </c>
      <c r="F327" s="41" t="s">
        <v>1008</v>
      </c>
      <c r="G327" s="41" t="s">
        <v>974</v>
      </c>
      <c r="H327" s="43">
        <v>-587088</v>
      </c>
      <c r="I327" s="43">
        <f t="shared" si="28"/>
        <v>2024</v>
      </c>
      <c r="J327">
        <f t="shared" si="29"/>
        <v>63097</v>
      </c>
      <c r="K327" t="str">
        <f t="shared" si="30"/>
        <v>2024-63097</v>
      </c>
      <c r="L327" t="e">
        <f>VLOOKUP(K327,[1]Sheet1!P:P,1,0)</f>
        <v>#N/A</v>
      </c>
      <c r="M327">
        <f t="shared" si="31"/>
        <v>2023</v>
      </c>
      <c r="N327" t="str">
        <f t="shared" si="32"/>
        <v>2023-63097</v>
      </c>
      <c r="O327" t="str">
        <f>+(VLOOKUP(N327,[1]misa!O:O,1,0))</f>
        <v>2023-63097</v>
      </c>
      <c r="P327">
        <f>-Table2[[#This Row],[Column1]]</f>
        <v>-63097</v>
      </c>
    </row>
    <row r="328" spans="1:16" hidden="1" x14ac:dyDescent="0.3">
      <c r="A328" s="41" t="s">
        <v>635</v>
      </c>
      <c r="B328" s="42">
        <v>45218</v>
      </c>
      <c r="C328" s="42">
        <v>45315</v>
      </c>
      <c r="D328" s="41" t="s">
        <v>636</v>
      </c>
      <c r="E328" s="41" t="s">
        <v>523</v>
      </c>
      <c r="F328" s="41" t="s">
        <v>1009</v>
      </c>
      <c r="G328" s="41" t="s">
        <v>974</v>
      </c>
      <c r="H328" s="43">
        <v>-293544</v>
      </c>
      <c r="I328" s="43">
        <f t="shared" si="28"/>
        <v>2024</v>
      </c>
      <c r="J328">
        <f t="shared" si="29"/>
        <v>63094</v>
      </c>
      <c r="K328" t="str">
        <f t="shared" si="30"/>
        <v>2024-63094</v>
      </c>
      <c r="L328" t="e">
        <f>VLOOKUP(K328,[1]Sheet1!P:P,1,0)</f>
        <v>#N/A</v>
      </c>
      <c r="M328">
        <f t="shared" si="31"/>
        <v>2023</v>
      </c>
      <c r="N328" t="str">
        <f t="shared" si="32"/>
        <v>2023-63094</v>
      </c>
      <c r="O328" t="str">
        <f>+(VLOOKUP(N328,[1]misa!O:O,1,0))</f>
        <v>2023-63094</v>
      </c>
      <c r="P328">
        <f>-Table2[[#This Row],[Column1]]</f>
        <v>-63094</v>
      </c>
    </row>
    <row r="329" spans="1:16" hidden="1" x14ac:dyDescent="0.3">
      <c r="A329" s="41" t="s">
        <v>635</v>
      </c>
      <c r="B329" s="42">
        <v>45218</v>
      </c>
      <c r="C329" s="42">
        <v>45315</v>
      </c>
      <c r="D329" s="41" t="s">
        <v>636</v>
      </c>
      <c r="E329" s="41" t="s">
        <v>526</v>
      </c>
      <c r="F329" s="41" t="s">
        <v>1010</v>
      </c>
      <c r="G329" s="41" t="s">
        <v>974</v>
      </c>
      <c r="H329" s="43">
        <v>-587088</v>
      </c>
      <c r="I329" s="43">
        <f t="shared" si="28"/>
        <v>2024</v>
      </c>
      <c r="J329">
        <f t="shared" si="29"/>
        <v>62393</v>
      </c>
      <c r="K329" t="str">
        <f t="shared" si="30"/>
        <v>2024-62393</v>
      </c>
      <c r="L329" t="e">
        <f>VLOOKUP(K329,[1]Sheet1!P:P,1,0)</f>
        <v>#N/A</v>
      </c>
      <c r="M329">
        <f t="shared" si="31"/>
        <v>2023</v>
      </c>
      <c r="N329" t="str">
        <f t="shared" si="32"/>
        <v>2023-62393</v>
      </c>
      <c r="O329" t="str">
        <f>+(VLOOKUP(N329,[1]misa!O:O,1,0))</f>
        <v>2023-62393</v>
      </c>
      <c r="P329">
        <f>-Table2[[#This Row],[Column1]]</f>
        <v>-62393</v>
      </c>
    </row>
    <row r="330" spans="1:16" hidden="1" x14ac:dyDescent="0.3">
      <c r="A330" s="41" t="s">
        <v>635</v>
      </c>
      <c r="B330" s="42">
        <v>45216</v>
      </c>
      <c r="C330" s="42">
        <v>45315</v>
      </c>
      <c r="D330" s="41" t="s">
        <v>636</v>
      </c>
      <c r="E330" s="41" t="s">
        <v>527</v>
      </c>
      <c r="F330" s="41" t="s">
        <v>1011</v>
      </c>
      <c r="G330" s="41" t="s">
        <v>974</v>
      </c>
      <c r="H330" s="43">
        <v>-1134253</v>
      </c>
      <c r="I330" s="43">
        <f t="shared" si="28"/>
        <v>2024</v>
      </c>
      <c r="J330">
        <f t="shared" si="29"/>
        <v>62199</v>
      </c>
      <c r="K330" t="str">
        <f t="shared" si="30"/>
        <v>2024-62199</v>
      </c>
      <c r="L330" t="e">
        <f>VLOOKUP(K330,[1]Sheet1!P:P,1,0)</f>
        <v>#N/A</v>
      </c>
      <c r="M330">
        <f t="shared" si="31"/>
        <v>2023</v>
      </c>
      <c r="N330" t="str">
        <f t="shared" si="32"/>
        <v>2023-62199</v>
      </c>
      <c r="O330" t="str">
        <f>+(VLOOKUP(N330,[1]misa!O:O,1,0))</f>
        <v>2023-62199</v>
      </c>
      <c r="P330">
        <f>-Table2[[#This Row],[Column1]]</f>
        <v>-62199</v>
      </c>
    </row>
    <row r="331" spans="1:16" hidden="1" x14ac:dyDescent="0.3">
      <c r="A331" s="41" t="s">
        <v>635</v>
      </c>
      <c r="B331" s="42">
        <v>45215</v>
      </c>
      <c r="C331" s="42">
        <v>45315</v>
      </c>
      <c r="D331" s="41" t="s">
        <v>636</v>
      </c>
      <c r="E331" s="41" t="s">
        <v>528</v>
      </c>
      <c r="F331" s="41" t="s">
        <v>1012</v>
      </c>
      <c r="G331" s="41" t="s">
        <v>974</v>
      </c>
      <c r="H331" s="43">
        <v>-576353</v>
      </c>
      <c r="I331" s="43">
        <f t="shared" si="28"/>
        <v>2024</v>
      </c>
      <c r="J331">
        <f t="shared" si="29"/>
        <v>62099</v>
      </c>
      <c r="K331" t="str">
        <f t="shared" si="30"/>
        <v>2024-62099</v>
      </c>
      <c r="L331" t="e">
        <f>VLOOKUP(K331,[1]Sheet1!P:P,1,0)</f>
        <v>#N/A</v>
      </c>
      <c r="M331">
        <f t="shared" si="31"/>
        <v>2023</v>
      </c>
      <c r="N331" t="str">
        <f t="shared" si="32"/>
        <v>2023-62099</v>
      </c>
      <c r="O331" t="str">
        <f>+(VLOOKUP(N331,[1]misa!O:O,1,0))</f>
        <v>2023-62099</v>
      </c>
      <c r="P331">
        <f>-Table2[[#This Row],[Column1]]</f>
        <v>-62099</v>
      </c>
    </row>
    <row r="332" spans="1:16" hidden="1" x14ac:dyDescent="0.3">
      <c r="A332" s="41" t="s">
        <v>635</v>
      </c>
      <c r="B332" s="42">
        <v>45213</v>
      </c>
      <c r="C332" s="42">
        <v>45315</v>
      </c>
      <c r="D332" s="41" t="s">
        <v>636</v>
      </c>
      <c r="E332" s="41" t="s">
        <v>529</v>
      </c>
      <c r="F332" s="41" t="s">
        <v>1013</v>
      </c>
      <c r="G332" s="41" t="s">
        <v>974</v>
      </c>
      <c r="H332" s="43">
        <v>-884976</v>
      </c>
      <c r="I332" s="43">
        <f t="shared" si="28"/>
        <v>2024</v>
      </c>
      <c r="J332">
        <f t="shared" si="29"/>
        <v>62013</v>
      </c>
      <c r="K332" t="str">
        <f t="shared" si="30"/>
        <v>2024-62013</v>
      </c>
      <c r="L332" t="e">
        <f>VLOOKUP(K332,[1]Sheet1!P:P,1,0)</f>
        <v>#N/A</v>
      </c>
      <c r="M332">
        <f t="shared" si="31"/>
        <v>2023</v>
      </c>
      <c r="N332" t="str">
        <f t="shared" si="32"/>
        <v>2023-62013</v>
      </c>
      <c r="O332" t="str">
        <f>+(VLOOKUP(N332,[1]misa!O:O,1,0))</f>
        <v>2023-62013</v>
      </c>
      <c r="P332">
        <f>-Table2[[#This Row],[Column1]]</f>
        <v>-62013</v>
      </c>
    </row>
    <row r="333" spans="1:16" hidden="1" x14ac:dyDescent="0.3">
      <c r="A333" s="41" t="s">
        <v>635</v>
      </c>
      <c r="B333" s="42">
        <v>45211</v>
      </c>
      <c r="C333" s="42">
        <v>45315</v>
      </c>
      <c r="D333" s="41" t="s">
        <v>636</v>
      </c>
      <c r="E333" s="41" t="s">
        <v>530</v>
      </c>
      <c r="F333" s="41" t="s">
        <v>1014</v>
      </c>
      <c r="G333" s="41" t="s">
        <v>974</v>
      </c>
      <c r="H333" s="43">
        <v>-1045146</v>
      </c>
      <c r="I333" s="43">
        <f t="shared" si="28"/>
        <v>2024</v>
      </c>
      <c r="J333">
        <f t="shared" si="29"/>
        <v>61110</v>
      </c>
      <c r="K333" t="str">
        <f t="shared" si="30"/>
        <v>2024-61110</v>
      </c>
      <c r="L333" t="e">
        <f>VLOOKUP(K333,[1]Sheet1!P:P,1,0)</f>
        <v>#N/A</v>
      </c>
      <c r="M333">
        <f t="shared" si="31"/>
        <v>2023</v>
      </c>
      <c r="N333" t="str">
        <f t="shared" si="32"/>
        <v>2023-61110</v>
      </c>
      <c r="O333" t="str">
        <f>+(VLOOKUP(N333,[1]misa!O:O,1,0))</f>
        <v>2023-61110</v>
      </c>
      <c r="P333">
        <f>-Table2[[#This Row],[Column1]]</f>
        <v>-61110</v>
      </c>
    </row>
    <row r="334" spans="1:16" hidden="1" x14ac:dyDescent="0.3">
      <c r="A334" s="41" t="s">
        <v>635</v>
      </c>
      <c r="B334" s="42">
        <v>45210</v>
      </c>
      <c r="C334" s="42">
        <v>45315</v>
      </c>
      <c r="D334" s="41" t="s">
        <v>636</v>
      </c>
      <c r="E334" s="41" t="s">
        <v>531</v>
      </c>
      <c r="F334" s="41" t="s">
        <v>1015</v>
      </c>
      <c r="G334" s="41" t="s">
        <v>974</v>
      </c>
      <c r="H334" s="43">
        <v>-514080</v>
      </c>
      <c r="I334" s="43">
        <f t="shared" si="28"/>
        <v>2024</v>
      </c>
      <c r="J334">
        <f t="shared" si="29"/>
        <v>61043</v>
      </c>
      <c r="K334" t="str">
        <f t="shared" si="30"/>
        <v>2024-61043</v>
      </c>
      <c r="L334" t="e">
        <f>VLOOKUP(K334,[1]Sheet1!P:P,1,0)</f>
        <v>#N/A</v>
      </c>
      <c r="M334">
        <f t="shared" si="31"/>
        <v>2023</v>
      </c>
      <c r="N334" t="str">
        <f t="shared" si="32"/>
        <v>2023-61043</v>
      </c>
      <c r="O334" t="str">
        <f>+(VLOOKUP(N334,[1]misa!O:O,1,0))</f>
        <v>2023-61043</v>
      </c>
      <c r="P334">
        <f>-Table2[[#This Row],[Column1]]</f>
        <v>-61043</v>
      </c>
    </row>
    <row r="335" spans="1:16" hidden="1" x14ac:dyDescent="0.3">
      <c r="A335" s="41" t="s">
        <v>635</v>
      </c>
      <c r="B335" s="42">
        <v>45208</v>
      </c>
      <c r="C335" s="42">
        <v>45315</v>
      </c>
      <c r="D335" s="41" t="s">
        <v>636</v>
      </c>
      <c r="E335" s="41" t="s">
        <v>534</v>
      </c>
      <c r="F335" s="41" t="s">
        <v>1016</v>
      </c>
      <c r="G335" s="41" t="s">
        <v>974</v>
      </c>
      <c r="H335" s="43">
        <v>-860517</v>
      </c>
      <c r="I335" s="43">
        <f t="shared" si="28"/>
        <v>2024</v>
      </c>
      <c r="J335">
        <f t="shared" si="29"/>
        <v>60866</v>
      </c>
      <c r="K335" t="str">
        <f t="shared" si="30"/>
        <v>2024-60866</v>
      </c>
      <c r="L335" t="e">
        <f>VLOOKUP(K335,[1]Sheet1!P:P,1,0)</f>
        <v>#N/A</v>
      </c>
      <c r="M335">
        <f t="shared" si="31"/>
        <v>2023</v>
      </c>
      <c r="N335" t="str">
        <f t="shared" si="32"/>
        <v>2023-60866</v>
      </c>
      <c r="O335" t="str">
        <f>+(VLOOKUP(N335,[1]misa!O:O,1,0))</f>
        <v>2023-60866</v>
      </c>
      <c r="P335">
        <f>-Table2[[#This Row],[Column1]]</f>
        <v>-60866</v>
      </c>
    </row>
    <row r="336" spans="1:16" hidden="1" x14ac:dyDescent="0.3">
      <c r="A336" s="41" t="s">
        <v>635</v>
      </c>
      <c r="B336" s="42">
        <v>45208</v>
      </c>
      <c r="C336" s="42">
        <v>45315</v>
      </c>
      <c r="D336" s="41" t="s">
        <v>636</v>
      </c>
      <c r="E336" s="41" t="s">
        <v>532</v>
      </c>
      <c r="F336" s="41" t="s">
        <v>1017</v>
      </c>
      <c r="G336" s="41" t="s">
        <v>974</v>
      </c>
      <c r="H336" s="43">
        <v>-967991</v>
      </c>
      <c r="I336" s="43">
        <f t="shared" si="28"/>
        <v>2024</v>
      </c>
      <c r="J336">
        <f t="shared" si="29"/>
        <v>60880</v>
      </c>
      <c r="K336" t="str">
        <f t="shared" si="30"/>
        <v>2024-60880</v>
      </c>
      <c r="L336" t="e">
        <f>VLOOKUP(K336,[1]Sheet1!P:P,1,0)</f>
        <v>#N/A</v>
      </c>
      <c r="M336">
        <f t="shared" si="31"/>
        <v>2023</v>
      </c>
      <c r="N336" t="str">
        <f t="shared" si="32"/>
        <v>2023-60880</v>
      </c>
      <c r="O336" t="str">
        <f>+(VLOOKUP(N336,[1]misa!O:O,1,0))</f>
        <v>2023-60880</v>
      </c>
      <c r="P336">
        <f>-Table2[[#This Row],[Column1]]</f>
        <v>-60880</v>
      </c>
    </row>
    <row r="337" spans="1:16" hidden="1" x14ac:dyDescent="0.3">
      <c r="A337" s="41" t="s">
        <v>635</v>
      </c>
      <c r="B337" s="42">
        <v>45208</v>
      </c>
      <c r="C337" s="42">
        <v>45315</v>
      </c>
      <c r="D337" s="41" t="s">
        <v>636</v>
      </c>
      <c r="E337" s="41" t="s">
        <v>533</v>
      </c>
      <c r="F337" s="41" t="s">
        <v>1018</v>
      </c>
      <c r="G337" s="41" t="s">
        <v>974</v>
      </c>
      <c r="H337" s="43">
        <v>-431793</v>
      </c>
      <c r="I337" s="43">
        <f t="shared" si="28"/>
        <v>2024</v>
      </c>
      <c r="J337">
        <f t="shared" si="29"/>
        <v>60867</v>
      </c>
      <c r="K337" t="str">
        <f t="shared" si="30"/>
        <v>2024-60867</v>
      </c>
      <c r="L337" t="e">
        <f>VLOOKUP(K337,[1]Sheet1!P:P,1,0)</f>
        <v>#N/A</v>
      </c>
      <c r="M337">
        <f t="shared" si="31"/>
        <v>2023</v>
      </c>
      <c r="N337" t="str">
        <f t="shared" si="32"/>
        <v>2023-60867</v>
      </c>
      <c r="O337" t="str">
        <f>+(VLOOKUP(N337,[1]misa!O:O,1,0))</f>
        <v>2023-60867</v>
      </c>
      <c r="P337">
        <f>-Table2[[#This Row],[Column1]]</f>
        <v>-60867</v>
      </c>
    </row>
    <row r="338" spans="1:16" hidden="1" x14ac:dyDescent="0.3">
      <c r="A338" s="41" t="s">
        <v>635</v>
      </c>
      <c r="B338" s="42">
        <v>45201</v>
      </c>
      <c r="C338" s="42">
        <v>45315</v>
      </c>
      <c r="D338" s="41" t="s">
        <v>636</v>
      </c>
      <c r="E338" s="41" t="s">
        <v>535</v>
      </c>
      <c r="F338" s="41" t="s">
        <v>921</v>
      </c>
      <c r="G338" s="41" t="s">
        <v>974</v>
      </c>
      <c r="H338" s="43">
        <v>-94027</v>
      </c>
      <c r="I338" s="43">
        <f t="shared" si="28"/>
        <v>2024</v>
      </c>
      <c r="J338">
        <f t="shared" si="29"/>
        <v>59280</v>
      </c>
      <c r="K338" t="str">
        <f t="shared" si="30"/>
        <v>2024-59280</v>
      </c>
      <c r="L338" t="e">
        <f>VLOOKUP(K338,[1]Sheet1!P:P,1,0)</f>
        <v>#N/A</v>
      </c>
      <c r="M338">
        <f t="shared" si="31"/>
        <v>2023</v>
      </c>
      <c r="N338" t="str">
        <f t="shared" si="32"/>
        <v>2023-59280</v>
      </c>
      <c r="O338" t="str">
        <f>+(VLOOKUP(N338,[1]misa!O:O,1,0))</f>
        <v>2023-59280</v>
      </c>
      <c r="P338">
        <f>-Table2[[#This Row],[Column1]]</f>
        <v>-59280</v>
      </c>
    </row>
    <row r="339" spans="1:16" hidden="1" x14ac:dyDescent="0.3">
      <c r="A339" s="41" t="s">
        <v>635</v>
      </c>
      <c r="C339" s="42">
        <v>45315</v>
      </c>
      <c r="D339" s="41" t="s">
        <v>636</v>
      </c>
      <c r="F339" s="41" t="s">
        <v>1019</v>
      </c>
      <c r="G339" s="41" t="s">
        <v>974</v>
      </c>
      <c r="H339" s="43">
        <v>-225628</v>
      </c>
      <c r="I339" s="43">
        <f t="shared" si="28"/>
        <v>2024</v>
      </c>
      <c r="J339">
        <f t="shared" si="29"/>
        <v>0</v>
      </c>
      <c r="K339" t="str">
        <f t="shared" si="30"/>
        <v>2024-0</v>
      </c>
      <c r="L339" t="e">
        <f>VLOOKUP(K339,[1]Sheet1!P:P,1,0)</f>
        <v>#N/A</v>
      </c>
      <c r="M339" s="40">
        <f t="shared" si="31"/>
        <v>1900</v>
      </c>
      <c r="N339" s="40" t="str">
        <f t="shared" si="32"/>
        <v>1900-0</v>
      </c>
      <c r="O339" s="40" t="e">
        <f>+(VLOOKUP(N339,[1]misa!O:O,1,0))</f>
        <v>#N/A</v>
      </c>
      <c r="P339">
        <f>-Table2[[#This Row],[Column1]]</f>
        <v>0</v>
      </c>
    </row>
    <row r="340" spans="1:16" hidden="1" x14ac:dyDescent="0.3">
      <c r="A340" s="41" t="s">
        <v>635</v>
      </c>
      <c r="C340" s="42">
        <v>45315</v>
      </c>
      <c r="D340" s="41" t="s">
        <v>636</v>
      </c>
      <c r="F340" s="41" t="s">
        <v>1020</v>
      </c>
      <c r="G340" s="41" t="s">
        <v>974</v>
      </c>
      <c r="H340" s="43">
        <v>225628</v>
      </c>
      <c r="I340" s="43">
        <f t="shared" si="28"/>
        <v>2024</v>
      </c>
      <c r="J340">
        <f t="shared" si="29"/>
        <v>0</v>
      </c>
      <c r="K340" t="str">
        <f t="shared" si="30"/>
        <v>2024-0</v>
      </c>
      <c r="L340" t="e">
        <f>VLOOKUP(K340,[1]Sheet1!P:P,1,0)</f>
        <v>#N/A</v>
      </c>
      <c r="M340" s="40">
        <f t="shared" si="31"/>
        <v>1900</v>
      </c>
      <c r="N340" s="40" t="str">
        <f t="shared" si="32"/>
        <v>1900-0</v>
      </c>
      <c r="O340" s="40" t="e">
        <f>+(VLOOKUP(N340,[1]misa!O:O,1,0))</f>
        <v>#N/A</v>
      </c>
      <c r="P340">
        <f>-Table2[[#This Row],[Column1]]</f>
        <v>0</v>
      </c>
    </row>
    <row r="341" spans="1:16" hidden="1" x14ac:dyDescent="0.3">
      <c r="A341" s="41" t="s">
        <v>635</v>
      </c>
      <c r="C341" s="42">
        <v>45315</v>
      </c>
      <c r="D341" s="41" t="s">
        <v>636</v>
      </c>
      <c r="F341" s="41" t="s">
        <v>1021</v>
      </c>
      <c r="G341" s="41" t="s">
        <v>974</v>
      </c>
      <c r="H341" s="43">
        <v>-225628</v>
      </c>
      <c r="I341" s="43">
        <f t="shared" si="28"/>
        <v>2024</v>
      </c>
      <c r="J341">
        <f t="shared" si="29"/>
        <v>0</v>
      </c>
      <c r="K341" t="str">
        <f t="shared" si="30"/>
        <v>2024-0</v>
      </c>
      <c r="L341" t="e">
        <f>VLOOKUP(K341,[1]Sheet1!P:P,1,0)</f>
        <v>#N/A</v>
      </c>
      <c r="M341" s="40">
        <f t="shared" si="31"/>
        <v>1900</v>
      </c>
      <c r="N341" s="40" t="str">
        <f t="shared" si="32"/>
        <v>1900-0</v>
      </c>
      <c r="O341" s="40" t="e">
        <f>+(VLOOKUP(N341,[1]misa!O:O,1,0))</f>
        <v>#N/A</v>
      </c>
      <c r="P341">
        <f>-Table2[[#This Row],[Column1]]</f>
        <v>0</v>
      </c>
    </row>
    <row r="342" spans="1:16" hidden="1" x14ac:dyDescent="0.3">
      <c r="A342" s="41" t="s">
        <v>635</v>
      </c>
      <c r="B342" s="42">
        <v>45260</v>
      </c>
      <c r="C342" s="42">
        <v>45320</v>
      </c>
      <c r="D342" s="41" t="s">
        <v>636</v>
      </c>
      <c r="E342" s="41" t="s">
        <v>1022</v>
      </c>
      <c r="F342" s="41" t="s">
        <v>1023</v>
      </c>
      <c r="G342" s="41" t="s">
        <v>1024</v>
      </c>
      <c r="H342" s="43">
        <v>915187</v>
      </c>
      <c r="I342" s="43">
        <f t="shared" si="28"/>
        <v>2024</v>
      </c>
      <c r="J342" s="35">
        <f>+H342</f>
        <v>915187</v>
      </c>
      <c r="K342" t="str">
        <f t="shared" si="30"/>
        <v>2024-915187</v>
      </c>
      <c r="L342" t="e">
        <f>VLOOKUP(K342,[1]Sheet1!P:P,1,0)</f>
        <v>#N/A</v>
      </c>
      <c r="M342" s="40">
        <f t="shared" si="31"/>
        <v>2023</v>
      </c>
      <c r="N342" s="40" t="str">
        <f t="shared" si="32"/>
        <v>2023-915187</v>
      </c>
      <c r="O342" s="40" t="e">
        <f>+(VLOOKUP(N342,[1]misa!O:O,1,0))</f>
        <v>#N/A</v>
      </c>
      <c r="P342">
        <f>-Table2[[#This Row],[Column1]]</f>
        <v>-915187</v>
      </c>
    </row>
    <row r="343" spans="1:16" hidden="1" x14ac:dyDescent="0.3">
      <c r="A343" s="41" t="s">
        <v>635</v>
      </c>
      <c r="B343" s="42">
        <v>45260</v>
      </c>
      <c r="C343" s="42">
        <v>45320</v>
      </c>
      <c r="D343" s="41" t="s">
        <v>636</v>
      </c>
      <c r="E343" s="41" t="s">
        <v>475</v>
      </c>
      <c r="F343" s="41" t="s">
        <v>1025</v>
      </c>
      <c r="G343" s="41" t="s">
        <v>1024</v>
      </c>
      <c r="H343" s="43">
        <v>-588686</v>
      </c>
      <c r="I343" s="43">
        <f t="shared" si="28"/>
        <v>2024</v>
      </c>
      <c r="J343">
        <f t="shared" si="29"/>
        <v>71850</v>
      </c>
      <c r="K343" t="str">
        <f t="shared" si="30"/>
        <v>2024-71850</v>
      </c>
      <c r="L343" t="e">
        <f>VLOOKUP(K343,[1]Sheet1!P:P,1,0)</f>
        <v>#N/A</v>
      </c>
      <c r="M343">
        <f t="shared" si="31"/>
        <v>2023</v>
      </c>
      <c r="N343" t="str">
        <f t="shared" si="32"/>
        <v>2023-71850</v>
      </c>
      <c r="O343" t="str">
        <f>+(VLOOKUP(N343,[1]misa!O:O,1,0))</f>
        <v>2023-71850</v>
      </c>
      <c r="P343">
        <f>-Table2[[#This Row],[Column1]]</f>
        <v>-71850</v>
      </c>
    </row>
    <row r="344" spans="1:16" hidden="1" x14ac:dyDescent="0.3">
      <c r="A344" s="41" t="s">
        <v>635</v>
      </c>
      <c r="B344" s="42">
        <v>45259</v>
      </c>
      <c r="C344" s="42">
        <v>45320</v>
      </c>
      <c r="D344" s="41" t="s">
        <v>636</v>
      </c>
      <c r="E344" s="41" t="s">
        <v>477</v>
      </c>
      <c r="F344" s="41" t="s">
        <v>1026</v>
      </c>
      <c r="G344" s="41" t="s">
        <v>1024</v>
      </c>
      <c r="H344" s="43">
        <v>-1522271</v>
      </c>
      <c r="I344" s="43">
        <f t="shared" si="28"/>
        <v>2024</v>
      </c>
      <c r="J344">
        <f t="shared" si="29"/>
        <v>71666</v>
      </c>
      <c r="K344" t="str">
        <f t="shared" si="30"/>
        <v>2024-71666</v>
      </c>
      <c r="L344" t="e">
        <f>VLOOKUP(K344,[1]Sheet1!P:P,1,0)</f>
        <v>#N/A</v>
      </c>
      <c r="M344">
        <f t="shared" si="31"/>
        <v>2023</v>
      </c>
      <c r="N344" t="str">
        <f t="shared" si="32"/>
        <v>2023-71666</v>
      </c>
      <c r="O344" t="str">
        <f>+(VLOOKUP(N344,[1]misa!O:O,1,0))</f>
        <v>2023-71666</v>
      </c>
      <c r="P344">
        <f>-Table2[[#This Row],[Column1]]</f>
        <v>-71666</v>
      </c>
    </row>
    <row r="345" spans="1:16" hidden="1" x14ac:dyDescent="0.3">
      <c r="A345" s="41" t="s">
        <v>635</v>
      </c>
      <c r="B345" s="42">
        <v>45259</v>
      </c>
      <c r="C345" s="42">
        <v>45320</v>
      </c>
      <c r="D345" s="41" t="s">
        <v>636</v>
      </c>
      <c r="E345" s="41" t="s">
        <v>1027</v>
      </c>
      <c r="F345" s="41" t="s">
        <v>1028</v>
      </c>
      <c r="G345" s="41" t="s">
        <v>1024</v>
      </c>
      <c r="H345" s="43">
        <v>626821</v>
      </c>
      <c r="I345" s="43">
        <f t="shared" si="28"/>
        <v>2024</v>
      </c>
      <c r="J345" s="35">
        <f>+H345</f>
        <v>626821</v>
      </c>
      <c r="K345" t="str">
        <f t="shared" si="30"/>
        <v>2024-626821</v>
      </c>
      <c r="L345" t="e">
        <f>VLOOKUP(K345,[1]Sheet1!P:P,1,0)</f>
        <v>#N/A</v>
      </c>
      <c r="M345" s="40">
        <f t="shared" si="31"/>
        <v>2023</v>
      </c>
      <c r="N345" s="40" t="str">
        <f t="shared" si="32"/>
        <v>2023-626821</v>
      </c>
      <c r="O345" s="40" t="str">
        <f>+(VLOOKUP(N345,[1]misa!O:O,1,0))</f>
        <v>2023-626821</v>
      </c>
      <c r="P345">
        <f>-Table2[[#This Row],[Column1]]</f>
        <v>-626821</v>
      </c>
    </row>
    <row r="346" spans="1:16" hidden="1" x14ac:dyDescent="0.3">
      <c r="A346" s="41" t="s">
        <v>635</v>
      </c>
      <c r="B346" s="42">
        <v>45259</v>
      </c>
      <c r="C346" s="42">
        <v>45320</v>
      </c>
      <c r="D346" s="41" t="s">
        <v>636</v>
      </c>
      <c r="E346" s="41" t="s">
        <v>476</v>
      </c>
      <c r="F346" s="41" t="s">
        <v>1029</v>
      </c>
      <c r="G346" s="41" t="s">
        <v>1024</v>
      </c>
      <c r="H346" s="43">
        <v>-1531741</v>
      </c>
      <c r="I346" s="43">
        <f t="shared" si="28"/>
        <v>2024</v>
      </c>
      <c r="J346">
        <f t="shared" si="29"/>
        <v>71668</v>
      </c>
      <c r="K346" t="str">
        <f t="shared" si="30"/>
        <v>2024-71668</v>
      </c>
      <c r="L346" t="e">
        <f>VLOOKUP(K346,[1]Sheet1!P:P,1,0)</f>
        <v>#N/A</v>
      </c>
      <c r="M346">
        <f t="shared" si="31"/>
        <v>2023</v>
      </c>
      <c r="N346" t="str">
        <f t="shared" si="32"/>
        <v>2023-71668</v>
      </c>
      <c r="O346" t="str">
        <f>+(VLOOKUP(N346,[1]misa!O:O,1,0))</f>
        <v>2023-71668</v>
      </c>
      <c r="P346">
        <f>-Table2[[#This Row],[Column1]]</f>
        <v>-71668</v>
      </c>
    </row>
    <row r="347" spans="1:16" hidden="1" x14ac:dyDescent="0.3">
      <c r="A347" s="41" t="s">
        <v>635</v>
      </c>
      <c r="B347" s="42">
        <v>45257</v>
      </c>
      <c r="C347" s="42">
        <v>45320</v>
      </c>
      <c r="D347" s="41" t="s">
        <v>636</v>
      </c>
      <c r="E347" s="41" t="s">
        <v>478</v>
      </c>
      <c r="F347" s="41" t="s">
        <v>1030</v>
      </c>
      <c r="G347" s="41" t="s">
        <v>1024</v>
      </c>
      <c r="H347" s="43">
        <v>-1253491</v>
      </c>
      <c r="I347" s="43">
        <f t="shared" si="28"/>
        <v>2024</v>
      </c>
      <c r="J347">
        <f t="shared" si="29"/>
        <v>71590</v>
      </c>
      <c r="K347" t="str">
        <f t="shared" si="30"/>
        <v>2024-71590</v>
      </c>
      <c r="L347" t="e">
        <f>VLOOKUP(K347,[1]Sheet1!P:P,1,0)</f>
        <v>#N/A</v>
      </c>
      <c r="M347">
        <f t="shared" si="31"/>
        <v>2023</v>
      </c>
      <c r="N347" t="str">
        <f t="shared" si="32"/>
        <v>2023-71590</v>
      </c>
      <c r="O347" t="str">
        <f>+(VLOOKUP(N347,[1]misa!O:O,1,0))</f>
        <v>2023-71590</v>
      </c>
      <c r="P347">
        <f>-Table2[[#This Row],[Column1]]</f>
        <v>-71590</v>
      </c>
    </row>
    <row r="348" spans="1:16" hidden="1" x14ac:dyDescent="0.3">
      <c r="A348" s="41" t="s">
        <v>635</v>
      </c>
      <c r="B348" s="42">
        <v>45254</v>
      </c>
      <c r="C348" s="42">
        <v>45320</v>
      </c>
      <c r="D348" s="41" t="s">
        <v>636</v>
      </c>
      <c r="E348" s="41" t="s">
        <v>1031</v>
      </c>
      <c r="F348" s="41" t="s">
        <v>1032</v>
      </c>
      <c r="G348" s="41" t="s">
        <v>1024</v>
      </c>
      <c r="H348" s="43">
        <v>441764</v>
      </c>
      <c r="I348" s="43">
        <f t="shared" si="28"/>
        <v>2024</v>
      </c>
      <c r="J348" s="35">
        <f>+H348</f>
        <v>441764</v>
      </c>
      <c r="K348" t="str">
        <f t="shared" si="30"/>
        <v>2024-441764</v>
      </c>
      <c r="L348" t="e">
        <f>VLOOKUP(K348,[1]Sheet1!P:P,1,0)</f>
        <v>#N/A</v>
      </c>
      <c r="M348" s="40">
        <f t="shared" si="31"/>
        <v>2023</v>
      </c>
      <c r="N348" s="40" t="str">
        <f t="shared" si="32"/>
        <v>2023-441764</v>
      </c>
      <c r="O348" s="40" t="e">
        <f>+(VLOOKUP(N348,[1]misa!O:O,1,0))</f>
        <v>#N/A</v>
      </c>
      <c r="P348">
        <f>-Table2[[#This Row],[Column1]]</f>
        <v>-441764</v>
      </c>
    </row>
    <row r="349" spans="1:16" hidden="1" x14ac:dyDescent="0.3">
      <c r="A349" s="41" t="s">
        <v>635</v>
      </c>
      <c r="B349" s="42">
        <v>45253</v>
      </c>
      <c r="C349" s="42">
        <v>45320</v>
      </c>
      <c r="D349" s="41" t="s">
        <v>636</v>
      </c>
      <c r="E349" s="41" t="s">
        <v>479</v>
      </c>
      <c r="F349" s="41" t="s">
        <v>1033</v>
      </c>
      <c r="G349" s="41" t="s">
        <v>1024</v>
      </c>
      <c r="H349" s="43">
        <v>-766244</v>
      </c>
      <c r="I349" s="43">
        <f t="shared" si="28"/>
        <v>2024</v>
      </c>
      <c r="J349">
        <f t="shared" si="29"/>
        <v>70519</v>
      </c>
      <c r="K349" t="str">
        <f t="shared" si="30"/>
        <v>2024-70519</v>
      </c>
      <c r="L349" t="e">
        <f>VLOOKUP(K349,[1]Sheet1!P:P,1,0)</f>
        <v>#N/A</v>
      </c>
      <c r="M349">
        <f t="shared" si="31"/>
        <v>2023</v>
      </c>
      <c r="N349" t="str">
        <f t="shared" si="32"/>
        <v>2023-70519</v>
      </c>
      <c r="O349" t="str">
        <f>+(VLOOKUP(N349,[1]misa!O:O,1,0))</f>
        <v>2023-70519</v>
      </c>
      <c r="P349">
        <f>-Table2[[#This Row],[Column1]]</f>
        <v>-70519</v>
      </c>
    </row>
    <row r="350" spans="1:16" hidden="1" x14ac:dyDescent="0.3">
      <c r="A350" s="41" t="s">
        <v>635</v>
      </c>
      <c r="B350" s="42">
        <v>45253</v>
      </c>
      <c r="C350" s="42">
        <v>45320</v>
      </c>
      <c r="D350" s="41" t="s">
        <v>636</v>
      </c>
      <c r="E350" s="41" t="s">
        <v>480</v>
      </c>
      <c r="F350" s="41" t="s">
        <v>1034</v>
      </c>
      <c r="G350" s="41" t="s">
        <v>1024</v>
      </c>
      <c r="H350" s="43">
        <v>-687841</v>
      </c>
      <c r="I350" s="43">
        <f t="shared" si="28"/>
        <v>2024</v>
      </c>
      <c r="J350">
        <f t="shared" si="29"/>
        <v>70379</v>
      </c>
      <c r="K350" t="str">
        <f t="shared" si="30"/>
        <v>2024-70379</v>
      </c>
      <c r="L350" t="e">
        <f>VLOOKUP(K350,[1]Sheet1!P:P,1,0)</f>
        <v>#N/A</v>
      </c>
      <c r="M350">
        <f t="shared" si="31"/>
        <v>2023</v>
      </c>
      <c r="N350" t="str">
        <f t="shared" si="32"/>
        <v>2023-70379</v>
      </c>
      <c r="O350" t="str">
        <f>+(VLOOKUP(N350,[1]misa!O:O,1,0))</f>
        <v>2023-70379</v>
      </c>
      <c r="P350">
        <f>-Table2[[#This Row],[Column1]]</f>
        <v>-70379</v>
      </c>
    </row>
    <row r="351" spans="1:16" hidden="1" x14ac:dyDescent="0.3">
      <c r="A351" s="41" t="s">
        <v>635</v>
      </c>
      <c r="B351" s="42">
        <v>45252</v>
      </c>
      <c r="C351" s="42">
        <v>45320</v>
      </c>
      <c r="D351" s="41" t="s">
        <v>636</v>
      </c>
      <c r="E351" s="41" t="s">
        <v>482</v>
      </c>
      <c r="F351" s="41" t="s">
        <v>1035</v>
      </c>
      <c r="G351" s="41" t="s">
        <v>1024</v>
      </c>
      <c r="H351" s="43">
        <v>-1053821</v>
      </c>
      <c r="I351" s="43">
        <f t="shared" si="28"/>
        <v>2024</v>
      </c>
      <c r="J351">
        <f t="shared" si="29"/>
        <v>70099</v>
      </c>
      <c r="K351" t="str">
        <f t="shared" si="30"/>
        <v>2024-70099</v>
      </c>
      <c r="L351" t="e">
        <f>VLOOKUP(K351,[1]Sheet1!P:P,1,0)</f>
        <v>#N/A</v>
      </c>
      <c r="M351">
        <f t="shared" si="31"/>
        <v>2023</v>
      </c>
      <c r="N351" t="str">
        <f t="shared" si="32"/>
        <v>2023-70099</v>
      </c>
      <c r="O351" t="str">
        <f>+(VLOOKUP(N351,[1]misa!O:O,1,0))</f>
        <v>2023-70099</v>
      </c>
      <c r="P351">
        <f>-Table2[[#This Row],[Column1]]</f>
        <v>-70099</v>
      </c>
    </row>
    <row r="352" spans="1:16" hidden="1" x14ac:dyDescent="0.3">
      <c r="A352" s="41" t="s">
        <v>635</v>
      </c>
      <c r="B352" s="42">
        <v>45252</v>
      </c>
      <c r="C352" s="42">
        <v>45320</v>
      </c>
      <c r="D352" s="41" t="s">
        <v>636</v>
      </c>
      <c r="E352" s="41" t="s">
        <v>481</v>
      </c>
      <c r="F352" s="41" t="s">
        <v>1036</v>
      </c>
      <c r="G352" s="41" t="s">
        <v>1024</v>
      </c>
      <c r="H352" s="43">
        <v>-931418</v>
      </c>
      <c r="I352" s="43">
        <f t="shared" si="28"/>
        <v>2024</v>
      </c>
      <c r="J352">
        <f t="shared" si="29"/>
        <v>70104</v>
      </c>
      <c r="K352" t="str">
        <f t="shared" si="30"/>
        <v>2024-70104</v>
      </c>
      <c r="L352" t="e">
        <f>VLOOKUP(K352,[1]Sheet1!P:P,1,0)</f>
        <v>#N/A</v>
      </c>
      <c r="M352">
        <f t="shared" si="31"/>
        <v>2023</v>
      </c>
      <c r="N352" t="str">
        <f t="shared" si="32"/>
        <v>2023-70104</v>
      </c>
      <c r="O352" t="str">
        <f>+(VLOOKUP(N352,[1]misa!O:O,1,0))</f>
        <v>2023-70104</v>
      </c>
      <c r="P352">
        <f>-Table2[[#This Row],[Column1]]</f>
        <v>-70104</v>
      </c>
    </row>
    <row r="353" spans="1:16" hidden="1" x14ac:dyDescent="0.3">
      <c r="A353" s="41" t="s">
        <v>635</v>
      </c>
      <c r="B353" s="42">
        <v>45252</v>
      </c>
      <c r="C353" s="42">
        <v>45320</v>
      </c>
      <c r="D353" s="41" t="s">
        <v>636</v>
      </c>
      <c r="E353" s="41" t="s">
        <v>1037</v>
      </c>
      <c r="F353" s="41" t="s">
        <v>1038</v>
      </c>
      <c r="G353" s="41" t="s">
        <v>1024</v>
      </c>
      <c r="H353" s="43">
        <v>1218858</v>
      </c>
      <c r="I353" s="43">
        <f t="shared" si="28"/>
        <v>2024</v>
      </c>
      <c r="J353" s="35">
        <f>+H353</f>
        <v>1218858</v>
      </c>
      <c r="K353" t="str">
        <f t="shared" si="30"/>
        <v>2024-1218858</v>
      </c>
      <c r="L353" t="e">
        <f>VLOOKUP(K353,[1]Sheet1!P:P,1,0)</f>
        <v>#N/A</v>
      </c>
      <c r="M353" s="40">
        <f t="shared" si="31"/>
        <v>2023</v>
      </c>
      <c r="N353" s="40" t="str">
        <f t="shared" si="32"/>
        <v>2023-1218858</v>
      </c>
      <c r="O353" s="40" t="str">
        <f>+(VLOOKUP(N353,[1]misa!O:O,1,0))</f>
        <v>2023-1218858</v>
      </c>
      <c r="P353">
        <f>-Table2[[#This Row],[Column1]]</f>
        <v>-1218858</v>
      </c>
    </row>
    <row r="354" spans="1:16" hidden="1" x14ac:dyDescent="0.3">
      <c r="A354" s="41" t="s">
        <v>635</v>
      </c>
      <c r="B354" s="42">
        <v>45251</v>
      </c>
      <c r="C354" s="42">
        <v>45320</v>
      </c>
      <c r="D354" s="41" t="s">
        <v>636</v>
      </c>
      <c r="E354" s="41" t="s">
        <v>483</v>
      </c>
      <c r="F354" s="41" t="s">
        <v>1039</v>
      </c>
      <c r="G354" s="41" t="s">
        <v>1024</v>
      </c>
      <c r="H354" s="43">
        <v>-1081855</v>
      </c>
      <c r="I354" s="43">
        <f t="shared" si="28"/>
        <v>2024</v>
      </c>
      <c r="J354">
        <f t="shared" si="29"/>
        <v>69919</v>
      </c>
      <c r="K354" t="str">
        <f t="shared" si="30"/>
        <v>2024-69919</v>
      </c>
      <c r="L354" t="e">
        <f>VLOOKUP(K354,[1]Sheet1!P:P,1,0)</f>
        <v>#N/A</v>
      </c>
      <c r="M354">
        <f t="shared" si="31"/>
        <v>2023</v>
      </c>
      <c r="N354" t="str">
        <f t="shared" si="32"/>
        <v>2023-69919</v>
      </c>
      <c r="O354" t="str">
        <f>+(VLOOKUP(N354,[1]misa!O:O,1,0))</f>
        <v>2023-69919</v>
      </c>
      <c r="P354">
        <f>-Table2[[#This Row],[Column1]]</f>
        <v>-69919</v>
      </c>
    </row>
    <row r="355" spans="1:16" hidden="1" x14ac:dyDescent="0.3">
      <c r="A355" s="41" t="s">
        <v>635</v>
      </c>
      <c r="B355" s="42">
        <v>45248</v>
      </c>
      <c r="C355" s="42">
        <v>45320</v>
      </c>
      <c r="D355" s="41" t="s">
        <v>636</v>
      </c>
      <c r="E355" s="41" t="s">
        <v>484</v>
      </c>
      <c r="F355" s="41" t="s">
        <v>1040</v>
      </c>
      <c r="G355" s="41" t="s">
        <v>1024</v>
      </c>
      <c r="H355" s="43">
        <v>-929647</v>
      </c>
      <c r="I355" s="43">
        <f t="shared" si="28"/>
        <v>2024</v>
      </c>
      <c r="J355">
        <f t="shared" si="29"/>
        <v>69555</v>
      </c>
      <c r="K355" t="str">
        <f t="shared" si="30"/>
        <v>2024-69555</v>
      </c>
      <c r="L355" t="e">
        <f>VLOOKUP(K355,[1]Sheet1!P:P,1,0)</f>
        <v>#N/A</v>
      </c>
      <c r="M355">
        <f t="shared" si="31"/>
        <v>2023</v>
      </c>
      <c r="N355" t="str">
        <f t="shared" si="32"/>
        <v>2023-69555</v>
      </c>
      <c r="O355" t="str">
        <f>+(VLOOKUP(N355,[1]misa!O:O,1,0))</f>
        <v>2023-69555</v>
      </c>
      <c r="P355">
        <f>-Table2[[#This Row],[Column1]]</f>
        <v>-69555</v>
      </c>
    </row>
    <row r="356" spans="1:16" hidden="1" x14ac:dyDescent="0.3">
      <c r="A356" s="41" t="s">
        <v>635</v>
      </c>
      <c r="B356" s="42">
        <v>45248</v>
      </c>
      <c r="C356" s="42">
        <v>45320</v>
      </c>
      <c r="D356" s="41" t="s">
        <v>636</v>
      </c>
      <c r="E356" s="41" t="s">
        <v>1041</v>
      </c>
      <c r="F356" s="41" t="s">
        <v>1042</v>
      </c>
      <c r="G356" s="41" t="s">
        <v>1024</v>
      </c>
      <c r="H356" s="43">
        <v>287788</v>
      </c>
      <c r="I356" s="43">
        <f t="shared" si="28"/>
        <v>2024</v>
      </c>
      <c r="J356" s="35">
        <f t="shared" ref="J356:J360" si="33">+H356</f>
        <v>287788</v>
      </c>
      <c r="K356" t="str">
        <f t="shared" si="30"/>
        <v>2024-287788</v>
      </c>
      <c r="L356" t="e">
        <f>VLOOKUP(K356,[1]Sheet1!P:P,1,0)</f>
        <v>#N/A</v>
      </c>
      <c r="M356" s="40">
        <f t="shared" si="31"/>
        <v>2023</v>
      </c>
      <c r="N356" s="40" t="str">
        <f t="shared" si="32"/>
        <v>2023-287788</v>
      </c>
      <c r="O356" s="40" t="str">
        <f>+(VLOOKUP(N356,[1]misa!O:O,1,0))</f>
        <v>2023-287788</v>
      </c>
      <c r="P356">
        <f>-Table2[[#This Row],[Column1]]</f>
        <v>-287788</v>
      </c>
    </row>
    <row r="357" spans="1:16" hidden="1" x14ac:dyDescent="0.3">
      <c r="A357" s="41" t="s">
        <v>635</v>
      </c>
      <c r="B357" s="42">
        <v>45248</v>
      </c>
      <c r="C357" s="42">
        <v>45320</v>
      </c>
      <c r="D357" s="41" t="s">
        <v>636</v>
      </c>
      <c r="E357" s="41" t="s">
        <v>1043</v>
      </c>
      <c r="F357" s="41" t="s">
        <v>1044</v>
      </c>
      <c r="G357" s="41" t="s">
        <v>1024</v>
      </c>
      <c r="H357" s="43">
        <v>415044</v>
      </c>
      <c r="I357" s="43">
        <f t="shared" si="28"/>
        <v>2024</v>
      </c>
      <c r="J357" s="35">
        <f t="shared" si="33"/>
        <v>415044</v>
      </c>
      <c r="K357" t="str">
        <f t="shared" si="30"/>
        <v>2024-415044</v>
      </c>
      <c r="L357" t="e">
        <f>VLOOKUP(K357,[1]Sheet1!P:P,1,0)</f>
        <v>#N/A</v>
      </c>
      <c r="M357" s="40">
        <f t="shared" si="31"/>
        <v>2023</v>
      </c>
      <c r="N357" s="40" t="str">
        <f t="shared" si="32"/>
        <v>2023-415044</v>
      </c>
      <c r="O357" s="40" t="str">
        <f>+(VLOOKUP(N357,[1]misa!O:O,1,0))</f>
        <v>2023-415044</v>
      </c>
      <c r="P357">
        <f>-Table2[[#This Row],[Column1]]</f>
        <v>-415044</v>
      </c>
    </row>
    <row r="358" spans="1:16" hidden="1" x14ac:dyDescent="0.3">
      <c r="A358" s="41" t="s">
        <v>635</v>
      </c>
      <c r="B358" s="42">
        <v>45248</v>
      </c>
      <c r="C358" s="42">
        <v>45320</v>
      </c>
      <c r="D358" s="41" t="s">
        <v>636</v>
      </c>
      <c r="E358" s="41" t="s">
        <v>1045</v>
      </c>
      <c r="F358" s="41" t="s">
        <v>1046</v>
      </c>
      <c r="G358" s="41" t="s">
        <v>1024</v>
      </c>
      <c r="H358" s="43">
        <v>172673</v>
      </c>
      <c r="I358" s="43">
        <f t="shared" si="28"/>
        <v>2024</v>
      </c>
      <c r="J358" s="35">
        <f t="shared" si="33"/>
        <v>172673</v>
      </c>
      <c r="K358" t="str">
        <f t="shared" si="30"/>
        <v>2024-172673</v>
      </c>
      <c r="L358" t="e">
        <f>VLOOKUP(K358,[1]Sheet1!P:P,1,0)</f>
        <v>#N/A</v>
      </c>
      <c r="M358" s="40">
        <f t="shared" si="31"/>
        <v>2023</v>
      </c>
      <c r="N358" s="40" t="str">
        <f t="shared" si="32"/>
        <v>2023-172673</v>
      </c>
      <c r="O358" s="40" t="str">
        <f>+(VLOOKUP(N358,[1]misa!O:O,1,0))</f>
        <v>2023-172673</v>
      </c>
      <c r="P358">
        <f>-Table2[[#This Row],[Column1]]</f>
        <v>-172673</v>
      </c>
    </row>
    <row r="359" spans="1:16" hidden="1" x14ac:dyDescent="0.3">
      <c r="A359" s="41" t="s">
        <v>635</v>
      </c>
      <c r="B359" s="42">
        <v>45248</v>
      </c>
      <c r="C359" s="42">
        <v>45320</v>
      </c>
      <c r="D359" s="41" t="s">
        <v>636</v>
      </c>
      <c r="E359" s="41" t="s">
        <v>1047</v>
      </c>
      <c r="F359" s="41" t="s">
        <v>1048</v>
      </c>
      <c r="G359" s="41" t="s">
        <v>1024</v>
      </c>
      <c r="H359" s="43">
        <v>264773</v>
      </c>
      <c r="I359" s="43">
        <f t="shared" si="28"/>
        <v>2024</v>
      </c>
      <c r="J359" s="35">
        <f t="shared" si="33"/>
        <v>264773</v>
      </c>
      <c r="K359" t="str">
        <f t="shared" si="30"/>
        <v>2024-264773</v>
      </c>
      <c r="L359" t="e">
        <f>VLOOKUP(K359,[1]Sheet1!P:P,1,0)</f>
        <v>#N/A</v>
      </c>
      <c r="M359" s="40">
        <f t="shared" si="31"/>
        <v>2023</v>
      </c>
      <c r="N359" s="40" t="str">
        <f t="shared" si="32"/>
        <v>2023-264773</v>
      </c>
      <c r="O359" s="40" t="str">
        <f>+(VLOOKUP(N359,[1]misa!O:O,1,0))</f>
        <v>2023-264773</v>
      </c>
      <c r="P359">
        <f>-Table2[[#This Row],[Column1]]</f>
        <v>-264773</v>
      </c>
    </row>
    <row r="360" spans="1:16" hidden="1" x14ac:dyDescent="0.3">
      <c r="A360" s="41" t="s">
        <v>635</v>
      </c>
      <c r="B360" s="42">
        <v>45248</v>
      </c>
      <c r="C360" s="42">
        <v>45320</v>
      </c>
      <c r="D360" s="41" t="s">
        <v>636</v>
      </c>
      <c r="E360" s="41" t="s">
        <v>1049</v>
      </c>
      <c r="F360" s="41" t="s">
        <v>1050</v>
      </c>
      <c r="G360" s="41" t="s">
        <v>1024</v>
      </c>
      <c r="H360" s="43">
        <v>96428</v>
      </c>
      <c r="I360" s="43">
        <f t="shared" si="28"/>
        <v>2024</v>
      </c>
      <c r="J360" s="35">
        <f t="shared" si="33"/>
        <v>96428</v>
      </c>
      <c r="K360" t="str">
        <f t="shared" si="30"/>
        <v>2024-96428</v>
      </c>
      <c r="L360" t="e">
        <f>VLOOKUP(K360,[1]Sheet1!P:P,1,0)</f>
        <v>#N/A</v>
      </c>
      <c r="M360" s="40">
        <f t="shared" si="31"/>
        <v>2023</v>
      </c>
      <c r="N360" s="40" t="str">
        <f t="shared" si="32"/>
        <v>2023-96428</v>
      </c>
      <c r="O360" s="40" t="str">
        <f>+(VLOOKUP(N360,[1]misa!O:O,1,0))</f>
        <v>2023-96428</v>
      </c>
      <c r="P360">
        <f>-Table2[[#This Row],[Column1]]</f>
        <v>-96428</v>
      </c>
    </row>
    <row r="361" spans="1:16" hidden="1" x14ac:dyDescent="0.3">
      <c r="A361" s="41" t="s">
        <v>635</v>
      </c>
      <c r="B361" s="42">
        <v>45248</v>
      </c>
      <c r="C361" s="42">
        <v>45320</v>
      </c>
      <c r="D361" s="41" t="s">
        <v>636</v>
      </c>
      <c r="E361" s="41" t="s">
        <v>485</v>
      </c>
      <c r="F361" s="41" t="s">
        <v>1051</v>
      </c>
      <c r="G361" s="41" t="s">
        <v>1024</v>
      </c>
      <c r="H361" s="43">
        <v>-957636</v>
      </c>
      <c r="I361" s="43">
        <f t="shared" si="28"/>
        <v>2024</v>
      </c>
      <c r="J361">
        <f t="shared" si="29"/>
        <v>69554</v>
      </c>
      <c r="K361" t="str">
        <f t="shared" si="30"/>
        <v>2024-69554</v>
      </c>
      <c r="L361" t="e">
        <f>VLOOKUP(K361,[1]Sheet1!P:P,1,0)</f>
        <v>#N/A</v>
      </c>
      <c r="M361">
        <f t="shared" si="31"/>
        <v>2023</v>
      </c>
      <c r="N361" t="str">
        <f t="shared" si="32"/>
        <v>2023-69554</v>
      </c>
      <c r="O361" t="str">
        <f>+(VLOOKUP(N361,[1]misa!O:O,1,0))</f>
        <v>2023-69554</v>
      </c>
      <c r="P361">
        <f>-Table2[[#This Row],[Column1]]</f>
        <v>-69554</v>
      </c>
    </row>
    <row r="362" spans="1:16" hidden="1" x14ac:dyDescent="0.3">
      <c r="A362" s="41" t="s">
        <v>635</v>
      </c>
      <c r="B362" s="42">
        <v>45247</v>
      </c>
      <c r="C362" s="42">
        <v>45320</v>
      </c>
      <c r="D362" s="41" t="s">
        <v>636</v>
      </c>
      <c r="E362" s="41" t="s">
        <v>486</v>
      </c>
      <c r="F362" s="41" t="s">
        <v>1052</v>
      </c>
      <c r="G362" s="41" t="s">
        <v>1024</v>
      </c>
      <c r="H362" s="43">
        <v>-524344</v>
      </c>
      <c r="I362" s="43">
        <f t="shared" si="28"/>
        <v>2024</v>
      </c>
      <c r="J362">
        <f t="shared" si="29"/>
        <v>69360</v>
      </c>
      <c r="K362" t="str">
        <f t="shared" si="30"/>
        <v>2024-69360</v>
      </c>
      <c r="L362" t="e">
        <f>VLOOKUP(K362,[1]Sheet1!P:P,1,0)</f>
        <v>#N/A</v>
      </c>
      <c r="M362">
        <f t="shared" si="31"/>
        <v>2023</v>
      </c>
      <c r="N362" t="str">
        <f t="shared" si="32"/>
        <v>2023-69360</v>
      </c>
      <c r="O362" t="str">
        <f>+(VLOOKUP(N362,[1]misa!O:O,1,0))</f>
        <v>2023-69360</v>
      </c>
      <c r="P362">
        <f>-Table2[[#This Row],[Column1]]</f>
        <v>-69360</v>
      </c>
    </row>
    <row r="363" spans="1:16" hidden="1" x14ac:dyDescent="0.3">
      <c r="A363" s="41" t="s">
        <v>635</v>
      </c>
      <c r="B363" s="42">
        <v>45246</v>
      </c>
      <c r="C363" s="42">
        <v>45320</v>
      </c>
      <c r="D363" s="41" t="s">
        <v>636</v>
      </c>
      <c r="E363" s="41" t="s">
        <v>487</v>
      </c>
      <c r="F363" s="41" t="s">
        <v>1053</v>
      </c>
      <c r="G363" s="41" t="s">
        <v>1024</v>
      </c>
      <c r="H363" s="43">
        <v>-810535</v>
      </c>
      <c r="I363" s="43">
        <f t="shared" si="28"/>
        <v>2024</v>
      </c>
      <c r="J363">
        <f t="shared" si="29"/>
        <v>68990</v>
      </c>
      <c r="K363" t="str">
        <f t="shared" si="30"/>
        <v>2024-68990</v>
      </c>
      <c r="L363" t="e">
        <f>VLOOKUP(K363,[1]Sheet1!P:P,1,0)</f>
        <v>#N/A</v>
      </c>
      <c r="M363">
        <f t="shared" si="31"/>
        <v>2023</v>
      </c>
      <c r="N363" t="str">
        <f t="shared" si="32"/>
        <v>2023-68990</v>
      </c>
      <c r="O363" t="str">
        <f>+(VLOOKUP(N363,[1]misa!O:O,1,0))</f>
        <v>2023-68990</v>
      </c>
      <c r="P363">
        <f>-Table2[[#This Row],[Column1]]</f>
        <v>-68990</v>
      </c>
    </row>
    <row r="364" spans="1:16" hidden="1" x14ac:dyDescent="0.3">
      <c r="A364" s="41" t="s">
        <v>635</v>
      </c>
      <c r="B364" s="42">
        <v>45246</v>
      </c>
      <c r="C364" s="42">
        <v>45320</v>
      </c>
      <c r="D364" s="41" t="s">
        <v>636</v>
      </c>
      <c r="E364" s="41" t="s">
        <v>1054</v>
      </c>
      <c r="F364" s="41" t="s">
        <v>1055</v>
      </c>
      <c r="G364" s="41" t="s">
        <v>1024</v>
      </c>
      <c r="H364" s="43">
        <v>843741</v>
      </c>
      <c r="I364" s="43">
        <f t="shared" si="28"/>
        <v>2024</v>
      </c>
      <c r="J364" s="35">
        <f>+H364</f>
        <v>843741</v>
      </c>
      <c r="K364" t="str">
        <f t="shared" si="30"/>
        <v>2024-843741</v>
      </c>
      <c r="L364" t="e">
        <f>VLOOKUP(K364,[1]Sheet1!P:P,1,0)</f>
        <v>#N/A</v>
      </c>
      <c r="M364" s="40">
        <f t="shared" si="31"/>
        <v>2023</v>
      </c>
      <c r="N364" s="40" t="str">
        <f t="shared" si="32"/>
        <v>2023-843741</v>
      </c>
      <c r="O364" s="40" t="e">
        <f>+(VLOOKUP(N364,[1]misa!O:O,1,0))</f>
        <v>#N/A</v>
      </c>
      <c r="P364">
        <f>-Table2[[#This Row],[Column1]]</f>
        <v>-843741</v>
      </c>
    </row>
    <row r="365" spans="1:16" hidden="1" x14ac:dyDescent="0.3">
      <c r="A365" s="41" t="s">
        <v>635</v>
      </c>
      <c r="B365" s="42">
        <v>45244</v>
      </c>
      <c r="C365" s="42">
        <v>45320</v>
      </c>
      <c r="D365" s="41" t="s">
        <v>636</v>
      </c>
      <c r="E365" s="41" t="s">
        <v>488</v>
      </c>
      <c r="F365" s="41" t="s">
        <v>1056</v>
      </c>
      <c r="G365" s="41" t="s">
        <v>1024</v>
      </c>
      <c r="H365" s="43">
        <v>-1695129</v>
      </c>
      <c r="I365" s="43">
        <f t="shared" si="28"/>
        <v>2024</v>
      </c>
      <c r="J365">
        <f t="shared" si="29"/>
        <v>68094</v>
      </c>
      <c r="K365" t="str">
        <f t="shared" si="30"/>
        <v>2024-68094</v>
      </c>
      <c r="L365" t="e">
        <f>VLOOKUP(K365,[1]Sheet1!P:P,1,0)</f>
        <v>#N/A</v>
      </c>
      <c r="M365">
        <f t="shared" si="31"/>
        <v>2023</v>
      </c>
      <c r="N365" t="str">
        <f t="shared" si="32"/>
        <v>2023-68094</v>
      </c>
      <c r="O365" t="str">
        <f>+(VLOOKUP(N365,[1]misa!O:O,1,0))</f>
        <v>2023-68094</v>
      </c>
      <c r="P365">
        <f>-Table2[[#This Row],[Column1]]</f>
        <v>-68094</v>
      </c>
    </row>
    <row r="366" spans="1:16" hidden="1" x14ac:dyDescent="0.3">
      <c r="A366" s="41" t="s">
        <v>635</v>
      </c>
      <c r="B366" s="42">
        <v>45243</v>
      </c>
      <c r="C366" s="42">
        <v>45320</v>
      </c>
      <c r="D366" s="41" t="s">
        <v>636</v>
      </c>
      <c r="E366" s="41" t="s">
        <v>489</v>
      </c>
      <c r="F366" s="41" t="s">
        <v>1057</v>
      </c>
      <c r="G366" s="41" t="s">
        <v>1024</v>
      </c>
      <c r="H366" s="43">
        <v>-1411370</v>
      </c>
      <c r="I366" s="43">
        <f t="shared" si="28"/>
        <v>2024</v>
      </c>
      <c r="J366">
        <f t="shared" si="29"/>
        <v>67992</v>
      </c>
      <c r="K366" t="str">
        <f t="shared" si="30"/>
        <v>2024-67992</v>
      </c>
      <c r="L366" t="e">
        <f>VLOOKUP(K366,[1]Sheet1!P:P,1,0)</f>
        <v>#N/A</v>
      </c>
      <c r="M366">
        <f t="shared" si="31"/>
        <v>2023</v>
      </c>
      <c r="N366" t="str">
        <f t="shared" si="32"/>
        <v>2023-67992</v>
      </c>
      <c r="O366" t="str">
        <f>+(VLOOKUP(N366,[1]misa!O:O,1,0))</f>
        <v>2023-67992</v>
      </c>
      <c r="P366">
        <f>-Table2[[#This Row],[Column1]]</f>
        <v>-67992</v>
      </c>
    </row>
    <row r="367" spans="1:16" hidden="1" x14ac:dyDescent="0.3">
      <c r="A367" s="41" t="s">
        <v>635</v>
      </c>
      <c r="B367" s="42">
        <v>45241</v>
      </c>
      <c r="C367" s="42">
        <v>45320</v>
      </c>
      <c r="D367" s="41" t="s">
        <v>636</v>
      </c>
      <c r="E367" s="41" t="s">
        <v>491</v>
      </c>
      <c r="F367" s="41" t="s">
        <v>1058</v>
      </c>
      <c r="G367" s="41" t="s">
        <v>1024</v>
      </c>
      <c r="H367" s="43">
        <v>-903738</v>
      </c>
      <c r="I367" s="43">
        <f t="shared" si="28"/>
        <v>2024</v>
      </c>
      <c r="J367">
        <f t="shared" si="29"/>
        <v>67944</v>
      </c>
      <c r="K367" t="str">
        <f t="shared" si="30"/>
        <v>2024-67944</v>
      </c>
      <c r="L367" t="e">
        <f>VLOOKUP(K367,[1]Sheet1!P:P,1,0)</f>
        <v>#N/A</v>
      </c>
      <c r="M367">
        <f t="shared" si="31"/>
        <v>2023</v>
      </c>
      <c r="N367" t="str">
        <f t="shared" si="32"/>
        <v>2023-67944</v>
      </c>
      <c r="O367" t="str">
        <f>+(VLOOKUP(N367,[1]misa!O:O,1,0))</f>
        <v>2023-67944</v>
      </c>
      <c r="P367">
        <f>-Table2[[#This Row],[Column1]]</f>
        <v>-67944</v>
      </c>
    </row>
    <row r="368" spans="1:16" hidden="1" x14ac:dyDescent="0.3">
      <c r="A368" s="41" t="s">
        <v>635</v>
      </c>
      <c r="B368" s="42">
        <v>45241</v>
      </c>
      <c r="C368" s="42">
        <v>45320</v>
      </c>
      <c r="D368" s="41" t="s">
        <v>636</v>
      </c>
      <c r="E368" s="41" t="s">
        <v>490</v>
      </c>
      <c r="F368" s="41" t="s">
        <v>1059</v>
      </c>
      <c r="G368" s="41" t="s">
        <v>1024</v>
      </c>
      <c r="H368" s="43">
        <v>-1778695</v>
      </c>
      <c r="I368" s="43">
        <f t="shared" si="28"/>
        <v>2024</v>
      </c>
      <c r="J368">
        <f t="shared" si="29"/>
        <v>67968</v>
      </c>
      <c r="K368" t="str">
        <f t="shared" si="30"/>
        <v>2024-67968</v>
      </c>
      <c r="L368" t="e">
        <f>VLOOKUP(K368,[1]Sheet1!P:P,1,0)</f>
        <v>#N/A</v>
      </c>
      <c r="M368">
        <f t="shared" si="31"/>
        <v>2023</v>
      </c>
      <c r="N368" t="str">
        <f t="shared" si="32"/>
        <v>2023-67968</v>
      </c>
      <c r="O368" t="str">
        <f>+(VLOOKUP(N368,[1]misa!O:O,1,0))</f>
        <v>2023-67968</v>
      </c>
      <c r="P368">
        <f>-Table2[[#This Row],[Column1]]</f>
        <v>-67968</v>
      </c>
    </row>
    <row r="369" spans="1:16" hidden="1" x14ac:dyDescent="0.3">
      <c r="A369" s="41" t="s">
        <v>635</v>
      </c>
      <c r="B369" s="42">
        <v>45240</v>
      </c>
      <c r="C369" s="42">
        <v>45320</v>
      </c>
      <c r="D369" s="41" t="s">
        <v>636</v>
      </c>
      <c r="E369" s="41" t="s">
        <v>492</v>
      </c>
      <c r="F369" s="41" t="s">
        <v>1060</v>
      </c>
      <c r="G369" s="41" t="s">
        <v>1024</v>
      </c>
      <c r="H369" s="43">
        <v>-1610366</v>
      </c>
      <c r="I369" s="43">
        <f t="shared" si="28"/>
        <v>2024</v>
      </c>
      <c r="J369">
        <f t="shared" si="29"/>
        <v>67795</v>
      </c>
      <c r="K369" t="str">
        <f t="shared" si="30"/>
        <v>2024-67795</v>
      </c>
      <c r="L369" t="e">
        <f>VLOOKUP(K369,[1]Sheet1!P:P,1,0)</f>
        <v>#N/A</v>
      </c>
      <c r="M369">
        <f t="shared" si="31"/>
        <v>2023</v>
      </c>
      <c r="N369" t="str">
        <f t="shared" si="32"/>
        <v>2023-67795</v>
      </c>
      <c r="O369" t="str">
        <f>+(VLOOKUP(N369,[1]misa!O:O,1,0))</f>
        <v>2023-67795</v>
      </c>
      <c r="P369">
        <f>-Table2[[#This Row],[Column1]]</f>
        <v>-67795</v>
      </c>
    </row>
    <row r="370" spans="1:16" hidden="1" x14ac:dyDescent="0.3">
      <c r="A370" s="41" t="s">
        <v>635</v>
      </c>
      <c r="B370" s="42">
        <v>45238</v>
      </c>
      <c r="C370" s="42">
        <v>45320</v>
      </c>
      <c r="D370" s="41" t="s">
        <v>636</v>
      </c>
      <c r="E370" s="41" t="s">
        <v>1061</v>
      </c>
      <c r="F370" s="41" t="s">
        <v>1062</v>
      </c>
      <c r="G370" s="41" t="s">
        <v>1024</v>
      </c>
      <c r="H370" s="43">
        <v>482139</v>
      </c>
      <c r="I370" s="43">
        <f t="shared" si="28"/>
        <v>2024</v>
      </c>
      <c r="J370" s="35">
        <f>+H370</f>
        <v>482139</v>
      </c>
      <c r="K370" t="str">
        <f t="shared" si="30"/>
        <v>2024-482139</v>
      </c>
      <c r="L370" t="e">
        <f>VLOOKUP(K370,[1]Sheet1!P:P,1,0)</f>
        <v>#N/A</v>
      </c>
      <c r="M370" s="40">
        <f t="shared" si="31"/>
        <v>2023</v>
      </c>
      <c r="N370" s="40" t="str">
        <f t="shared" si="32"/>
        <v>2023-482139</v>
      </c>
      <c r="O370" s="40" t="str">
        <f>+(VLOOKUP(N370,[1]misa!O:O,1,0))</f>
        <v>2023-482139</v>
      </c>
      <c r="P370">
        <f>-Table2[[#This Row],[Column1]]</f>
        <v>-482139</v>
      </c>
    </row>
    <row r="371" spans="1:16" hidden="1" x14ac:dyDescent="0.3">
      <c r="A371" s="41" t="s">
        <v>635</v>
      </c>
      <c r="B371" s="42">
        <v>45238</v>
      </c>
      <c r="C371" s="42">
        <v>45320</v>
      </c>
      <c r="D371" s="41" t="s">
        <v>636</v>
      </c>
      <c r="E371" s="41" t="s">
        <v>493</v>
      </c>
      <c r="F371" s="41" t="s">
        <v>1063</v>
      </c>
      <c r="G371" s="41" t="s">
        <v>1024</v>
      </c>
      <c r="H371" s="43">
        <v>-1062314</v>
      </c>
      <c r="I371" s="43">
        <f t="shared" si="28"/>
        <v>2024</v>
      </c>
      <c r="J371">
        <f t="shared" si="29"/>
        <v>66789</v>
      </c>
      <c r="K371" t="str">
        <f t="shared" si="30"/>
        <v>2024-66789</v>
      </c>
      <c r="L371" t="e">
        <f>VLOOKUP(K371,[1]Sheet1!P:P,1,0)</f>
        <v>#N/A</v>
      </c>
      <c r="M371">
        <f t="shared" si="31"/>
        <v>2023</v>
      </c>
      <c r="N371" t="str">
        <f t="shared" si="32"/>
        <v>2023-66789</v>
      </c>
      <c r="O371" t="str">
        <f>+(VLOOKUP(N371,[1]misa!O:O,1,0))</f>
        <v>2023-66789</v>
      </c>
      <c r="P371">
        <f>-Table2[[#This Row],[Column1]]</f>
        <v>-66789</v>
      </c>
    </row>
    <row r="372" spans="1:16" hidden="1" x14ac:dyDescent="0.3">
      <c r="A372" s="41" t="s">
        <v>635</v>
      </c>
      <c r="B372" s="42">
        <v>45236</v>
      </c>
      <c r="C372" s="42">
        <v>45320</v>
      </c>
      <c r="D372" s="41" t="s">
        <v>636</v>
      </c>
      <c r="E372" s="41" t="s">
        <v>1064</v>
      </c>
      <c r="F372" s="41" t="s">
        <v>1065</v>
      </c>
      <c r="G372" s="41" t="s">
        <v>1024</v>
      </c>
      <c r="H372" s="43">
        <v>482139</v>
      </c>
      <c r="I372" s="43">
        <f t="shared" si="28"/>
        <v>2024</v>
      </c>
      <c r="J372" s="35">
        <f>+H372</f>
        <v>482139</v>
      </c>
      <c r="K372" t="str">
        <f t="shared" si="30"/>
        <v>2024-482139</v>
      </c>
      <c r="L372" t="e">
        <f>VLOOKUP(K372,[1]Sheet1!P:P,1,0)</f>
        <v>#N/A</v>
      </c>
      <c r="M372" s="40">
        <f t="shared" si="31"/>
        <v>2023</v>
      </c>
      <c r="N372" s="40" t="str">
        <f t="shared" si="32"/>
        <v>2023-482139</v>
      </c>
      <c r="O372" s="40" t="str">
        <f>+(VLOOKUP(N372,[1]misa!O:O,1,0))</f>
        <v>2023-482139</v>
      </c>
      <c r="P372">
        <f>-Table2[[#This Row],[Column1]]</f>
        <v>-482139</v>
      </c>
    </row>
    <row r="373" spans="1:16" hidden="1" x14ac:dyDescent="0.3">
      <c r="A373" s="41" t="s">
        <v>635</v>
      </c>
      <c r="B373" s="42">
        <v>45236</v>
      </c>
      <c r="C373" s="42">
        <v>45320</v>
      </c>
      <c r="D373" s="41" t="s">
        <v>636</v>
      </c>
      <c r="E373" s="41" t="s">
        <v>495</v>
      </c>
      <c r="F373" s="41" t="s">
        <v>1066</v>
      </c>
      <c r="G373" s="41" t="s">
        <v>1024</v>
      </c>
      <c r="H373" s="43">
        <v>-635653</v>
      </c>
      <c r="I373" s="43">
        <f t="shared" si="28"/>
        <v>2024</v>
      </c>
      <c r="J373">
        <f t="shared" si="29"/>
        <v>66590</v>
      </c>
      <c r="K373" t="str">
        <f t="shared" si="30"/>
        <v>2024-66590</v>
      </c>
      <c r="L373" t="e">
        <f>VLOOKUP(K373,[1]Sheet1!P:P,1,0)</f>
        <v>#N/A</v>
      </c>
      <c r="M373">
        <f t="shared" si="31"/>
        <v>2023</v>
      </c>
      <c r="N373" t="str">
        <f t="shared" si="32"/>
        <v>2023-66590</v>
      </c>
      <c r="O373" t="str">
        <f>+(VLOOKUP(N373,[1]misa!O:O,1,0))</f>
        <v>2023-66590</v>
      </c>
      <c r="P373">
        <f>-Table2[[#This Row],[Column1]]</f>
        <v>-66590</v>
      </c>
    </row>
    <row r="374" spans="1:16" hidden="1" x14ac:dyDescent="0.3">
      <c r="A374" s="41" t="s">
        <v>635</v>
      </c>
      <c r="B374" s="42">
        <v>45236</v>
      </c>
      <c r="C374" s="42">
        <v>45320</v>
      </c>
      <c r="D374" s="41" t="s">
        <v>636</v>
      </c>
      <c r="E374" s="41" t="s">
        <v>494</v>
      </c>
      <c r="F374" s="41" t="s">
        <v>1067</v>
      </c>
      <c r="G374" s="41" t="s">
        <v>1024</v>
      </c>
      <c r="H374" s="43">
        <v>-2110404</v>
      </c>
      <c r="I374" s="43">
        <f t="shared" si="28"/>
        <v>2024</v>
      </c>
      <c r="J374">
        <f t="shared" si="29"/>
        <v>66591</v>
      </c>
      <c r="K374" t="str">
        <f t="shared" si="30"/>
        <v>2024-66591</v>
      </c>
      <c r="L374" t="e">
        <f>VLOOKUP(K374,[1]Sheet1!P:P,1,0)</f>
        <v>#N/A</v>
      </c>
      <c r="M374">
        <f t="shared" si="31"/>
        <v>2023</v>
      </c>
      <c r="N374" t="str">
        <f t="shared" si="32"/>
        <v>2023-66591</v>
      </c>
      <c r="O374" t="str">
        <f>+(VLOOKUP(N374,[1]misa!O:O,1,0))</f>
        <v>2023-66591</v>
      </c>
      <c r="P374">
        <f>-Table2[[#This Row],[Column1]]</f>
        <v>-66591</v>
      </c>
    </row>
    <row r="375" spans="1:16" hidden="1" x14ac:dyDescent="0.3">
      <c r="A375" s="41" t="s">
        <v>635</v>
      </c>
      <c r="B375" s="42">
        <v>45233</v>
      </c>
      <c r="C375" s="42">
        <v>45320</v>
      </c>
      <c r="D375" s="41" t="s">
        <v>636</v>
      </c>
      <c r="E375" s="41" t="s">
        <v>496</v>
      </c>
      <c r="F375" s="41" t="s">
        <v>1068</v>
      </c>
      <c r="G375" s="41" t="s">
        <v>1024</v>
      </c>
      <c r="H375" s="43">
        <v>-2139374</v>
      </c>
      <c r="I375" s="43">
        <f t="shared" si="28"/>
        <v>2024</v>
      </c>
      <c r="J375">
        <f t="shared" si="29"/>
        <v>66338</v>
      </c>
      <c r="K375" t="str">
        <f t="shared" si="30"/>
        <v>2024-66338</v>
      </c>
      <c r="L375" t="e">
        <f>VLOOKUP(K375,[1]Sheet1!P:P,1,0)</f>
        <v>#N/A</v>
      </c>
      <c r="M375">
        <f t="shared" si="31"/>
        <v>2023</v>
      </c>
      <c r="N375" t="str">
        <f t="shared" si="32"/>
        <v>2023-66338</v>
      </c>
      <c r="O375" t="str">
        <f>+(VLOOKUP(N375,[1]misa!O:O,1,0))</f>
        <v>2023-66338</v>
      </c>
      <c r="P375">
        <f>-Table2[[#This Row],[Column1]]</f>
        <v>-66338</v>
      </c>
    </row>
    <row r="376" spans="1:16" hidden="1" x14ac:dyDescent="0.3">
      <c r="A376" s="41" t="s">
        <v>635</v>
      </c>
      <c r="B376" s="42">
        <v>45232</v>
      </c>
      <c r="C376" s="42">
        <v>45320</v>
      </c>
      <c r="D376" s="41" t="s">
        <v>636</v>
      </c>
      <c r="E376" s="41" t="s">
        <v>497</v>
      </c>
      <c r="F376" s="41" t="s">
        <v>1069</v>
      </c>
      <c r="G376" s="41" t="s">
        <v>1024</v>
      </c>
      <c r="H376" s="43">
        <v>-1522271</v>
      </c>
      <c r="I376" s="43">
        <f t="shared" si="28"/>
        <v>2024</v>
      </c>
      <c r="J376">
        <f t="shared" si="29"/>
        <v>65390</v>
      </c>
      <c r="K376" t="str">
        <f t="shared" si="30"/>
        <v>2024-65390</v>
      </c>
      <c r="L376" t="e">
        <f>VLOOKUP(K376,[1]Sheet1!P:P,1,0)</f>
        <v>#N/A</v>
      </c>
      <c r="M376">
        <f t="shared" si="31"/>
        <v>2023</v>
      </c>
      <c r="N376" t="str">
        <f t="shared" si="32"/>
        <v>2023-65390</v>
      </c>
      <c r="O376" t="str">
        <f>+(VLOOKUP(N376,[1]misa!O:O,1,0))</f>
        <v>2023-65390</v>
      </c>
      <c r="P376">
        <f>-Table2[[#This Row],[Column1]]</f>
        <v>-65390</v>
      </c>
    </row>
    <row r="377" spans="1:16" hidden="1" x14ac:dyDescent="0.3">
      <c r="A377" s="41" t="s">
        <v>635</v>
      </c>
      <c r="B377" s="42">
        <v>45231</v>
      </c>
      <c r="C377" s="42">
        <v>45320</v>
      </c>
      <c r="D377" s="41" t="s">
        <v>636</v>
      </c>
      <c r="E377" s="41" t="s">
        <v>500</v>
      </c>
      <c r="F377" s="41" t="s">
        <v>1070</v>
      </c>
      <c r="G377" s="41" t="s">
        <v>1024</v>
      </c>
      <c r="H377" s="43">
        <v>-1184147</v>
      </c>
      <c r="I377" s="43">
        <f t="shared" si="28"/>
        <v>2024</v>
      </c>
      <c r="J377">
        <f t="shared" si="29"/>
        <v>65333</v>
      </c>
      <c r="K377" t="str">
        <f t="shared" si="30"/>
        <v>2024-65333</v>
      </c>
      <c r="L377" t="e">
        <f>VLOOKUP(K377,[1]Sheet1!P:P,1,0)</f>
        <v>#N/A</v>
      </c>
      <c r="M377">
        <f t="shared" si="31"/>
        <v>2023</v>
      </c>
      <c r="N377" t="str">
        <f t="shared" si="32"/>
        <v>2023-65333</v>
      </c>
      <c r="O377" t="str">
        <f>+(VLOOKUP(N377,[1]misa!O:O,1,0))</f>
        <v>2023-65333</v>
      </c>
      <c r="P377">
        <f>-Table2[[#This Row],[Column1]]</f>
        <v>-65333</v>
      </c>
    </row>
    <row r="378" spans="1:16" hidden="1" x14ac:dyDescent="0.3">
      <c r="A378" s="41" t="s">
        <v>635</v>
      </c>
      <c r="B378" s="42">
        <v>45231</v>
      </c>
      <c r="C378" s="42">
        <v>45320</v>
      </c>
      <c r="D378" s="41" t="s">
        <v>636</v>
      </c>
      <c r="E378" s="41" t="s">
        <v>499</v>
      </c>
      <c r="F378" s="41" t="s">
        <v>1071</v>
      </c>
      <c r="G378" s="41" t="s">
        <v>1024</v>
      </c>
      <c r="H378" s="43">
        <v>-896616</v>
      </c>
      <c r="I378" s="43">
        <f t="shared" si="28"/>
        <v>2024</v>
      </c>
      <c r="J378">
        <f t="shared" si="29"/>
        <v>65337</v>
      </c>
      <c r="K378" t="str">
        <f t="shared" si="30"/>
        <v>2024-65337</v>
      </c>
      <c r="L378" t="e">
        <f>VLOOKUP(K378,[1]Sheet1!P:P,1,0)</f>
        <v>#N/A</v>
      </c>
      <c r="M378">
        <f t="shared" si="31"/>
        <v>2023</v>
      </c>
      <c r="N378" t="str">
        <f t="shared" si="32"/>
        <v>2023-65337</v>
      </c>
      <c r="O378" t="str">
        <f>+(VLOOKUP(N378,[1]misa!O:O,1,0))</f>
        <v>2023-65337</v>
      </c>
      <c r="P378">
        <f>-Table2[[#This Row],[Column1]]</f>
        <v>-65337</v>
      </c>
    </row>
    <row r="379" spans="1:16" hidden="1" x14ac:dyDescent="0.3">
      <c r="A379" s="41" t="s">
        <v>635</v>
      </c>
      <c r="B379" s="42">
        <v>45231</v>
      </c>
      <c r="C379" s="42">
        <v>45320</v>
      </c>
      <c r="D379" s="41" t="s">
        <v>636</v>
      </c>
      <c r="E379" s="41" t="s">
        <v>498</v>
      </c>
      <c r="F379" s="41" t="s">
        <v>1072</v>
      </c>
      <c r="G379" s="41" t="s">
        <v>1024</v>
      </c>
      <c r="H379" s="43">
        <v>-1085080</v>
      </c>
      <c r="I379" s="43">
        <f t="shared" si="28"/>
        <v>2024</v>
      </c>
      <c r="J379">
        <f t="shared" si="29"/>
        <v>65340</v>
      </c>
      <c r="K379" t="str">
        <f t="shared" si="30"/>
        <v>2024-65340</v>
      </c>
      <c r="L379" t="e">
        <f>VLOOKUP(K379,[1]Sheet1!P:P,1,0)</f>
        <v>#N/A</v>
      </c>
      <c r="M379">
        <f t="shared" si="31"/>
        <v>2023</v>
      </c>
      <c r="N379" t="str">
        <f t="shared" si="32"/>
        <v>2023-65340</v>
      </c>
      <c r="O379" t="str">
        <f>+(VLOOKUP(N379,[1]misa!O:O,1,0))</f>
        <v>2023-65340</v>
      </c>
      <c r="P379">
        <f>-Table2[[#This Row],[Column1]]</f>
        <v>-65340</v>
      </c>
    </row>
    <row r="380" spans="1:16" hidden="1" x14ac:dyDescent="0.3">
      <c r="A380" s="41" t="s">
        <v>635</v>
      </c>
      <c r="B380" s="42">
        <v>45289</v>
      </c>
      <c r="C380" s="42">
        <v>45351</v>
      </c>
      <c r="D380" s="41" t="s">
        <v>636</v>
      </c>
      <c r="E380" s="41" t="s">
        <v>449</v>
      </c>
      <c r="F380" s="41" t="s">
        <v>1073</v>
      </c>
      <c r="G380" s="41" t="s">
        <v>1074</v>
      </c>
      <c r="H380" s="43">
        <v>-2149547</v>
      </c>
      <c r="I380" s="43">
        <f t="shared" si="28"/>
        <v>2024</v>
      </c>
      <c r="J380">
        <f t="shared" si="29"/>
        <v>78699</v>
      </c>
      <c r="K380" t="str">
        <f t="shared" si="30"/>
        <v>2024-78699</v>
      </c>
      <c r="L380" t="e">
        <f>VLOOKUP(K380,[1]Sheet1!P:P,1,0)</f>
        <v>#N/A</v>
      </c>
      <c r="M380">
        <f t="shared" si="31"/>
        <v>2023</v>
      </c>
      <c r="N380" t="str">
        <f t="shared" si="32"/>
        <v>2023-78699</v>
      </c>
      <c r="O380" t="str">
        <f>+(VLOOKUP(N380,[1]misa!O:O,1,0))</f>
        <v>2023-78699</v>
      </c>
      <c r="P380">
        <f>-Table2[[#This Row],[Column1]]</f>
        <v>-78699</v>
      </c>
    </row>
    <row r="381" spans="1:16" hidden="1" x14ac:dyDescent="0.3">
      <c r="A381" s="41" t="s">
        <v>635</v>
      </c>
      <c r="B381" s="42">
        <v>45289</v>
      </c>
      <c r="C381" s="42">
        <v>45321</v>
      </c>
      <c r="D381" s="41" t="s">
        <v>636</v>
      </c>
      <c r="E381" s="41" t="s">
        <v>448</v>
      </c>
      <c r="F381" s="41" t="s">
        <v>1075</v>
      </c>
      <c r="G381" s="41" t="s">
        <v>1074</v>
      </c>
      <c r="H381" s="43">
        <v>-943648</v>
      </c>
      <c r="I381" s="43">
        <f t="shared" si="28"/>
        <v>2024</v>
      </c>
      <c r="J381">
        <f t="shared" si="29"/>
        <v>78719</v>
      </c>
      <c r="K381" t="str">
        <f t="shared" si="30"/>
        <v>2024-78719</v>
      </c>
      <c r="L381" t="e">
        <f>VLOOKUP(K381,[1]Sheet1!P:P,1,0)</f>
        <v>#N/A</v>
      </c>
      <c r="M381">
        <f t="shared" si="31"/>
        <v>2023</v>
      </c>
      <c r="N381" t="str">
        <f t="shared" si="32"/>
        <v>2023-78719</v>
      </c>
      <c r="O381" t="str">
        <f>+(VLOOKUP(N381,[1]misa!O:O,1,0))</f>
        <v>2023-78719</v>
      </c>
      <c r="P381">
        <f>-Table2[[#This Row],[Column1]]</f>
        <v>-78719</v>
      </c>
    </row>
    <row r="382" spans="1:16" hidden="1" x14ac:dyDescent="0.3">
      <c r="A382" s="41" t="s">
        <v>635</v>
      </c>
      <c r="B382" s="42">
        <v>45287</v>
      </c>
      <c r="C382" s="42">
        <v>45321</v>
      </c>
      <c r="D382" s="41" t="s">
        <v>636</v>
      </c>
      <c r="E382" s="41" t="s">
        <v>450</v>
      </c>
      <c r="F382" s="41" t="s">
        <v>1076</v>
      </c>
      <c r="G382" s="41" t="s">
        <v>1074</v>
      </c>
      <c r="H382" s="43">
        <v>-345436</v>
      </c>
      <c r="I382" s="43">
        <f t="shared" si="28"/>
        <v>2024</v>
      </c>
      <c r="J382">
        <f t="shared" si="29"/>
        <v>77636</v>
      </c>
      <c r="K382" t="str">
        <f t="shared" si="30"/>
        <v>2024-77636</v>
      </c>
      <c r="L382" t="e">
        <f>VLOOKUP(K382,[1]Sheet1!P:P,1,0)</f>
        <v>#N/A</v>
      </c>
      <c r="M382">
        <f t="shared" si="31"/>
        <v>2023</v>
      </c>
      <c r="N382" t="str">
        <f t="shared" si="32"/>
        <v>2023-77636</v>
      </c>
      <c r="O382" t="str">
        <f>+(VLOOKUP(N382,[1]misa!O:O,1,0))</f>
        <v>2023-77636</v>
      </c>
      <c r="P382">
        <f>-Table2[[#This Row],[Column1]]</f>
        <v>-77636</v>
      </c>
    </row>
    <row r="383" spans="1:16" hidden="1" x14ac:dyDescent="0.3">
      <c r="A383" s="41" t="s">
        <v>635</v>
      </c>
      <c r="B383" s="42">
        <v>45287</v>
      </c>
      <c r="C383" s="42">
        <v>45321</v>
      </c>
      <c r="D383" s="41" t="s">
        <v>636</v>
      </c>
      <c r="E383" s="41" t="s">
        <v>1077</v>
      </c>
      <c r="F383" s="41" t="s">
        <v>1078</v>
      </c>
      <c r="G383" s="41" t="s">
        <v>1074</v>
      </c>
      <c r="H383" s="43">
        <v>1235174</v>
      </c>
      <c r="I383" s="43">
        <f t="shared" si="28"/>
        <v>2024</v>
      </c>
      <c r="J383" s="35">
        <f t="shared" ref="J383:J387" si="34">+H383</f>
        <v>1235174</v>
      </c>
      <c r="K383" t="str">
        <f t="shared" si="30"/>
        <v>2024-1235174</v>
      </c>
      <c r="L383" t="e">
        <f>VLOOKUP(K383,[1]Sheet1!P:P,1,0)</f>
        <v>#N/A</v>
      </c>
      <c r="M383" s="40">
        <f t="shared" si="31"/>
        <v>2023</v>
      </c>
      <c r="N383" s="40" t="str">
        <f t="shared" si="32"/>
        <v>2023-1235174</v>
      </c>
      <c r="O383" s="40" t="str">
        <f>+(VLOOKUP(N383,[1]misa!O:O,1,0))</f>
        <v>2023-1235174</v>
      </c>
      <c r="P383">
        <f>-Table2[[#This Row],[Column1]]</f>
        <v>-1235174</v>
      </c>
    </row>
    <row r="384" spans="1:16" hidden="1" x14ac:dyDescent="0.3">
      <c r="A384" s="41" t="s">
        <v>635</v>
      </c>
      <c r="B384" s="42">
        <v>45286</v>
      </c>
      <c r="C384" s="42">
        <v>45321</v>
      </c>
      <c r="D384" s="41" t="s">
        <v>636</v>
      </c>
      <c r="E384" s="41" t="s">
        <v>1079</v>
      </c>
      <c r="F384" s="41" t="s">
        <v>1080</v>
      </c>
      <c r="G384" s="41" t="s">
        <v>1074</v>
      </c>
      <c r="H384" s="43">
        <v>241746</v>
      </c>
      <c r="I384" s="43">
        <f t="shared" si="28"/>
        <v>2024</v>
      </c>
      <c r="J384" s="35">
        <f t="shared" si="34"/>
        <v>241746</v>
      </c>
      <c r="K384" t="str">
        <f t="shared" si="30"/>
        <v>2024-241746</v>
      </c>
      <c r="L384" t="e">
        <f>VLOOKUP(K384,[1]Sheet1!P:P,1,0)</f>
        <v>#N/A</v>
      </c>
      <c r="M384" s="40">
        <f t="shared" si="31"/>
        <v>2023</v>
      </c>
      <c r="N384" s="40" t="str">
        <f t="shared" si="32"/>
        <v>2023-241746</v>
      </c>
      <c r="O384" s="40" t="str">
        <f>+(VLOOKUP(N384,[1]misa!O:O,1,0))</f>
        <v>2023-241746</v>
      </c>
      <c r="P384">
        <f>-Table2[[#This Row],[Column1]]</f>
        <v>-241746</v>
      </c>
    </row>
    <row r="385" spans="1:16" hidden="1" x14ac:dyDescent="0.3">
      <c r="A385" s="41" t="s">
        <v>635</v>
      </c>
      <c r="B385" s="42">
        <v>45286</v>
      </c>
      <c r="C385" s="42">
        <v>45321</v>
      </c>
      <c r="D385" s="41" t="s">
        <v>636</v>
      </c>
      <c r="E385" s="41" t="s">
        <v>1081</v>
      </c>
      <c r="F385" s="41" t="s">
        <v>1082</v>
      </c>
      <c r="G385" s="41" t="s">
        <v>1074</v>
      </c>
      <c r="H385" s="43">
        <v>394129</v>
      </c>
      <c r="I385" s="43">
        <f t="shared" si="28"/>
        <v>2024</v>
      </c>
      <c r="J385" s="35">
        <f t="shared" si="34"/>
        <v>394129</v>
      </c>
      <c r="K385" t="str">
        <f t="shared" si="30"/>
        <v>2024-394129</v>
      </c>
      <c r="L385" t="e">
        <f>VLOOKUP(K385,[1]Sheet1!P:P,1,0)</f>
        <v>#N/A</v>
      </c>
      <c r="M385" s="40">
        <f t="shared" si="31"/>
        <v>2023</v>
      </c>
      <c r="N385" s="40" t="str">
        <f t="shared" si="32"/>
        <v>2023-394129</v>
      </c>
      <c r="O385" s="40" t="str">
        <f>+(VLOOKUP(N385,[1]misa!O:O,1,0))</f>
        <v>2023-394129</v>
      </c>
      <c r="P385">
        <f>-Table2[[#This Row],[Column1]]</f>
        <v>-394129</v>
      </c>
    </row>
    <row r="386" spans="1:16" hidden="1" x14ac:dyDescent="0.3">
      <c r="A386" s="41" t="s">
        <v>635</v>
      </c>
      <c r="B386" s="42">
        <v>45286</v>
      </c>
      <c r="C386" s="42">
        <v>45321</v>
      </c>
      <c r="D386" s="41" t="s">
        <v>636</v>
      </c>
      <c r="E386" s="41" t="s">
        <v>1083</v>
      </c>
      <c r="F386" s="41" t="s">
        <v>1084</v>
      </c>
      <c r="G386" s="41" t="s">
        <v>1074</v>
      </c>
      <c r="H386" s="43">
        <v>276281</v>
      </c>
      <c r="I386" s="43">
        <f t="shared" si="28"/>
        <v>2024</v>
      </c>
      <c r="J386" s="35">
        <f t="shared" si="34"/>
        <v>276281</v>
      </c>
      <c r="K386" t="str">
        <f t="shared" si="30"/>
        <v>2024-276281</v>
      </c>
      <c r="L386" t="e">
        <f>VLOOKUP(K386,[1]Sheet1!P:P,1,0)</f>
        <v>#N/A</v>
      </c>
      <c r="M386" s="40">
        <f t="shared" si="31"/>
        <v>2023</v>
      </c>
      <c r="N386" s="40" t="str">
        <f t="shared" si="32"/>
        <v>2023-276281</v>
      </c>
      <c r="O386" s="40" t="str">
        <f>+(VLOOKUP(N386,[1]misa!O:O,1,0))</f>
        <v>2023-276281</v>
      </c>
      <c r="P386">
        <f>-Table2[[#This Row],[Column1]]</f>
        <v>-276281</v>
      </c>
    </row>
    <row r="387" spans="1:16" hidden="1" x14ac:dyDescent="0.3">
      <c r="A387" s="41" t="s">
        <v>635</v>
      </c>
      <c r="B387" s="42">
        <v>45286</v>
      </c>
      <c r="C387" s="42">
        <v>45321</v>
      </c>
      <c r="D387" s="41" t="s">
        <v>636</v>
      </c>
      <c r="E387" s="41" t="s">
        <v>1085</v>
      </c>
      <c r="F387" s="41" t="s">
        <v>1086</v>
      </c>
      <c r="G387" s="41" t="s">
        <v>1074</v>
      </c>
      <c r="H387" s="43">
        <v>552563</v>
      </c>
      <c r="I387" s="43">
        <f t="shared" ref="I387:I450" si="35">YEAR(C387)</f>
        <v>2024</v>
      </c>
      <c r="J387" s="35">
        <f t="shared" si="34"/>
        <v>552563</v>
      </c>
      <c r="K387" t="str">
        <f t="shared" ref="K387:K450" si="36">I387&amp;"-"&amp;J387</f>
        <v>2024-552563</v>
      </c>
      <c r="L387" t="e">
        <f>VLOOKUP(K387,[1]Sheet1!P:P,1,0)</f>
        <v>#N/A</v>
      </c>
      <c r="M387" s="40">
        <f t="shared" ref="M387:M450" si="37">+YEAR(B387)</f>
        <v>2023</v>
      </c>
      <c r="N387" s="40" t="str">
        <f t="shared" ref="N387:N450" si="38">+M387&amp;"-"&amp;J387</f>
        <v>2023-552563</v>
      </c>
      <c r="O387" s="40" t="str">
        <f>+(VLOOKUP(N387,[1]misa!O:O,1,0))</f>
        <v>2023-552563</v>
      </c>
      <c r="P387">
        <f>-Table2[[#This Row],[Column1]]</f>
        <v>-552563</v>
      </c>
    </row>
    <row r="388" spans="1:16" hidden="1" x14ac:dyDescent="0.3">
      <c r="A388" s="41" t="s">
        <v>635</v>
      </c>
      <c r="B388" s="42">
        <v>45285</v>
      </c>
      <c r="C388" s="42">
        <v>45321</v>
      </c>
      <c r="D388" s="41" t="s">
        <v>636</v>
      </c>
      <c r="E388" s="41" t="s">
        <v>453</v>
      </c>
      <c r="F388" s="41" t="s">
        <v>1087</v>
      </c>
      <c r="G388" s="41" t="s">
        <v>1074</v>
      </c>
      <c r="H388" s="43">
        <v>-705892</v>
      </c>
      <c r="I388" s="43">
        <f t="shared" si="35"/>
        <v>2024</v>
      </c>
      <c r="J388">
        <f t="shared" ref="J388:J449" si="39">VALUE(E388)</f>
        <v>77374</v>
      </c>
      <c r="K388" t="str">
        <f t="shared" si="36"/>
        <v>2024-77374</v>
      </c>
      <c r="L388" t="e">
        <f>VLOOKUP(K388,[1]Sheet1!P:P,1,0)</f>
        <v>#N/A</v>
      </c>
      <c r="M388">
        <f t="shared" si="37"/>
        <v>2023</v>
      </c>
      <c r="N388" t="str">
        <f t="shared" si="38"/>
        <v>2023-77374</v>
      </c>
      <c r="O388" t="str">
        <f>+(VLOOKUP(N388,[1]misa!O:O,1,0))</f>
        <v>2023-77374</v>
      </c>
      <c r="P388">
        <f>-Table2[[#This Row],[Column1]]</f>
        <v>-77374</v>
      </c>
    </row>
    <row r="389" spans="1:16" hidden="1" x14ac:dyDescent="0.3">
      <c r="A389" s="41" t="s">
        <v>635</v>
      </c>
      <c r="B389" s="42">
        <v>45285</v>
      </c>
      <c r="C389" s="42">
        <v>45321</v>
      </c>
      <c r="D389" s="41" t="s">
        <v>636</v>
      </c>
      <c r="E389" s="41" t="s">
        <v>452</v>
      </c>
      <c r="F389" s="41" t="s">
        <v>1088</v>
      </c>
      <c r="G389" s="41" t="s">
        <v>1074</v>
      </c>
      <c r="H389" s="43">
        <v>-1119636</v>
      </c>
      <c r="I389" s="43">
        <f t="shared" si="35"/>
        <v>2024</v>
      </c>
      <c r="J389">
        <f t="shared" si="39"/>
        <v>77388</v>
      </c>
      <c r="K389" t="str">
        <f t="shared" si="36"/>
        <v>2024-77388</v>
      </c>
      <c r="L389" t="e">
        <f>VLOOKUP(K389,[1]Sheet1!P:P,1,0)</f>
        <v>#N/A</v>
      </c>
      <c r="M389">
        <f t="shared" si="37"/>
        <v>2023</v>
      </c>
      <c r="N389" t="str">
        <f t="shared" si="38"/>
        <v>2023-77388</v>
      </c>
      <c r="O389" t="str">
        <f>+(VLOOKUP(N389,[1]misa!O:O,1,0))</f>
        <v>2023-77388</v>
      </c>
      <c r="P389">
        <f>-Table2[[#This Row],[Column1]]</f>
        <v>-77388</v>
      </c>
    </row>
    <row r="390" spans="1:16" hidden="1" x14ac:dyDescent="0.3">
      <c r="A390" s="41" t="s">
        <v>635</v>
      </c>
      <c r="B390" s="42">
        <v>45285</v>
      </c>
      <c r="C390" s="42">
        <v>45321</v>
      </c>
      <c r="D390" s="41" t="s">
        <v>636</v>
      </c>
      <c r="E390" s="41" t="s">
        <v>451</v>
      </c>
      <c r="F390" s="41" t="s">
        <v>1089</v>
      </c>
      <c r="G390" s="41" t="s">
        <v>1074</v>
      </c>
      <c r="H390" s="43">
        <v>-1632235</v>
      </c>
      <c r="I390" s="43">
        <f t="shared" si="35"/>
        <v>2024</v>
      </c>
      <c r="J390">
        <f t="shared" si="39"/>
        <v>77392</v>
      </c>
      <c r="K390" t="str">
        <f t="shared" si="36"/>
        <v>2024-77392</v>
      </c>
      <c r="L390" t="e">
        <f>VLOOKUP(K390,[1]Sheet1!P:P,1,0)</f>
        <v>#N/A</v>
      </c>
      <c r="M390">
        <f t="shared" si="37"/>
        <v>2023</v>
      </c>
      <c r="N390" t="str">
        <f t="shared" si="38"/>
        <v>2023-77392</v>
      </c>
      <c r="O390" t="str">
        <f>+(VLOOKUP(N390,[1]misa!O:O,1,0))</f>
        <v>2023-77392</v>
      </c>
      <c r="P390">
        <f>-Table2[[#This Row],[Column1]]</f>
        <v>-77392</v>
      </c>
    </row>
    <row r="391" spans="1:16" hidden="1" x14ac:dyDescent="0.3">
      <c r="A391" s="41" t="s">
        <v>635</v>
      </c>
      <c r="B391" s="42">
        <v>45284</v>
      </c>
      <c r="C391" s="42">
        <v>45321</v>
      </c>
      <c r="D391" s="41" t="s">
        <v>636</v>
      </c>
      <c r="E391" s="41" t="s">
        <v>1090</v>
      </c>
      <c r="F391" s="41" t="s">
        <v>1091</v>
      </c>
      <c r="G391" s="41" t="s">
        <v>1074</v>
      </c>
      <c r="H391" s="43">
        <v>67632</v>
      </c>
      <c r="I391" s="43">
        <f t="shared" si="35"/>
        <v>2024</v>
      </c>
      <c r="J391" s="35">
        <f>+H391</f>
        <v>67632</v>
      </c>
      <c r="K391" t="str">
        <f t="shared" si="36"/>
        <v>2024-67632</v>
      </c>
      <c r="L391" t="e">
        <f>VLOOKUP(K391,[1]Sheet1!P:P,1,0)</f>
        <v>#N/A</v>
      </c>
      <c r="M391" s="40">
        <f t="shared" si="37"/>
        <v>2023</v>
      </c>
      <c r="N391" s="40" t="str">
        <f t="shared" si="38"/>
        <v>2023-67632</v>
      </c>
      <c r="O391" s="40" t="str">
        <f>+(VLOOKUP(N391,[1]misa!O:O,1,0))</f>
        <v>2023-67632</v>
      </c>
      <c r="P391">
        <f>-Table2[[#This Row],[Column1]]</f>
        <v>-67632</v>
      </c>
    </row>
    <row r="392" spans="1:16" hidden="1" x14ac:dyDescent="0.3">
      <c r="A392" s="41" t="s">
        <v>635</v>
      </c>
      <c r="B392" s="42">
        <v>45283</v>
      </c>
      <c r="C392" s="42">
        <v>45321</v>
      </c>
      <c r="D392" s="41" t="s">
        <v>636</v>
      </c>
      <c r="E392" s="41" t="s">
        <v>454</v>
      </c>
      <c r="F392" s="41" t="s">
        <v>1092</v>
      </c>
      <c r="G392" s="41" t="s">
        <v>1074</v>
      </c>
      <c r="H392" s="43">
        <v>-593911</v>
      </c>
      <c r="I392" s="43">
        <f t="shared" si="35"/>
        <v>2024</v>
      </c>
      <c r="J392">
        <f t="shared" si="39"/>
        <v>77362</v>
      </c>
      <c r="K392" t="str">
        <f t="shared" si="36"/>
        <v>2024-77362</v>
      </c>
      <c r="L392" t="e">
        <f>VLOOKUP(K392,[1]Sheet1!P:P,1,0)</f>
        <v>#N/A</v>
      </c>
      <c r="M392">
        <f t="shared" si="37"/>
        <v>2023</v>
      </c>
      <c r="N392" t="str">
        <f t="shared" si="38"/>
        <v>2023-77362</v>
      </c>
      <c r="O392" t="str">
        <f>+(VLOOKUP(N392,[1]misa!O:O,1,0))</f>
        <v>2023-77362</v>
      </c>
      <c r="P392">
        <f>-Table2[[#This Row],[Column1]]</f>
        <v>-77362</v>
      </c>
    </row>
    <row r="393" spans="1:16" hidden="1" x14ac:dyDescent="0.3">
      <c r="A393" s="41" t="s">
        <v>635</v>
      </c>
      <c r="B393" s="42">
        <v>45283</v>
      </c>
      <c r="C393" s="42">
        <v>45321</v>
      </c>
      <c r="D393" s="41" t="s">
        <v>636</v>
      </c>
      <c r="E393" s="41" t="s">
        <v>455</v>
      </c>
      <c r="F393" s="41" t="s">
        <v>1093</v>
      </c>
      <c r="G393" s="41" t="s">
        <v>1074</v>
      </c>
      <c r="H393" s="43">
        <v>-1577340</v>
      </c>
      <c r="I393" s="43">
        <f t="shared" si="35"/>
        <v>2024</v>
      </c>
      <c r="J393">
        <f t="shared" si="39"/>
        <v>77355</v>
      </c>
      <c r="K393" t="str">
        <f t="shared" si="36"/>
        <v>2024-77355</v>
      </c>
      <c r="L393" t="e">
        <f>VLOOKUP(K393,[1]Sheet1!P:P,1,0)</f>
        <v>#N/A</v>
      </c>
      <c r="M393">
        <f t="shared" si="37"/>
        <v>2023</v>
      </c>
      <c r="N393" t="str">
        <f t="shared" si="38"/>
        <v>2023-77355</v>
      </c>
      <c r="O393" t="str">
        <f>+(VLOOKUP(N393,[1]misa!O:O,1,0))</f>
        <v>2023-77355</v>
      </c>
      <c r="P393">
        <f>-Table2[[#This Row],[Column1]]</f>
        <v>-77355</v>
      </c>
    </row>
    <row r="394" spans="1:16" hidden="1" x14ac:dyDescent="0.3">
      <c r="A394" s="41" t="s">
        <v>635</v>
      </c>
      <c r="B394" s="42">
        <v>45282</v>
      </c>
      <c r="C394" s="42">
        <v>45321</v>
      </c>
      <c r="D394" s="41" t="s">
        <v>636</v>
      </c>
      <c r="E394" s="41" t="s">
        <v>456</v>
      </c>
      <c r="F394" s="41" t="s">
        <v>1094</v>
      </c>
      <c r="G394" s="41" t="s">
        <v>1074</v>
      </c>
      <c r="H394" s="43">
        <v>-1719801</v>
      </c>
      <c r="I394" s="43">
        <f t="shared" si="35"/>
        <v>2024</v>
      </c>
      <c r="J394">
        <f t="shared" si="39"/>
        <v>77068</v>
      </c>
      <c r="K394" t="str">
        <f t="shared" si="36"/>
        <v>2024-77068</v>
      </c>
      <c r="L394" t="e">
        <f>VLOOKUP(K394,[1]Sheet1!P:P,1,0)</f>
        <v>#N/A</v>
      </c>
      <c r="M394">
        <f t="shared" si="37"/>
        <v>2023</v>
      </c>
      <c r="N394" t="str">
        <f t="shared" si="38"/>
        <v>2023-77068</v>
      </c>
      <c r="O394" t="str">
        <f>+(VLOOKUP(N394,[1]misa!O:O,1,0))</f>
        <v>2023-77068</v>
      </c>
      <c r="P394">
        <f>-Table2[[#This Row],[Column1]]</f>
        <v>-77068</v>
      </c>
    </row>
    <row r="395" spans="1:16" hidden="1" x14ac:dyDescent="0.3">
      <c r="A395" s="41" t="s">
        <v>635</v>
      </c>
      <c r="B395" s="42">
        <v>45281</v>
      </c>
      <c r="C395" s="42">
        <v>45321</v>
      </c>
      <c r="D395" s="41" t="s">
        <v>636</v>
      </c>
      <c r="E395" s="41" t="s">
        <v>457</v>
      </c>
      <c r="F395" s="41" t="s">
        <v>1095</v>
      </c>
      <c r="G395" s="41" t="s">
        <v>1074</v>
      </c>
      <c r="H395" s="43">
        <v>-1583892</v>
      </c>
      <c r="I395" s="43">
        <f t="shared" si="35"/>
        <v>2024</v>
      </c>
      <c r="J395">
        <f t="shared" si="39"/>
        <v>77038</v>
      </c>
      <c r="K395" t="str">
        <f t="shared" si="36"/>
        <v>2024-77038</v>
      </c>
      <c r="L395" t="e">
        <f>VLOOKUP(K395,[1]Sheet1!P:P,1,0)</f>
        <v>#N/A</v>
      </c>
      <c r="M395">
        <f t="shared" si="37"/>
        <v>2023</v>
      </c>
      <c r="N395" t="str">
        <f t="shared" si="38"/>
        <v>2023-77038</v>
      </c>
      <c r="O395" t="str">
        <f>+(VLOOKUP(N395,[1]misa!O:O,1,0))</f>
        <v>2023-77038</v>
      </c>
      <c r="P395">
        <f>-Table2[[#This Row],[Column1]]</f>
        <v>-77038</v>
      </c>
    </row>
    <row r="396" spans="1:16" hidden="1" x14ac:dyDescent="0.3">
      <c r="A396" s="41" t="s">
        <v>635</v>
      </c>
      <c r="B396" s="42">
        <v>45279</v>
      </c>
      <c r="C396" s="42">
        <v>45321</v>
      </c>
      <c r="D396" s="41" t="s">
        <v>636</v>
      </c>
      <c r="E396" s="41" t="s">
        <v>1096</v>
      </c>
      <c r="F396" s="41" t="s">
        <v>1097</v>
      </c>
      <c r="G396" s="41" t="s">
        <v>1074</v>
      </c>
      <c r="H396" s="43">
        <v>274843</v>
      </c>
      <c r="I396" s="43">
        <f t="shared" si="35"/>
        <v>2024</v>
      </c>
      <c r="J396" s="35">
        <f t="shared" ref="J396:J397" si="40">+H396</f>
        <v>274843</v>
      </c>
      <c r="K396" t="str">
        <f t="shared" si="36"/>
        <v>2024-274843</v>
      </c>
      <c r="L396" t="e">
        <f>VLOOKUP(K396,[1]Sheet1!P:P,1,0)</f>
        <v>#N/A</v>
      </c>
      <c r="M396" s="40">
        <f t="shared" si="37"/>
        <v>2023</v>
      </c>
      <c r="N396" s="40" t="str">
        <f t="shared" si="38"/>
        <v>2023-274843</v>
      </c>
      <c r="O396" s="40" t="str">
        <f>+(VLOOKUP(N396,[1]misa!O:O,1,0))</f>
        <v>2023-274843</v>
      </c>
      <c r="P396">
        <f>-Table2[[#This Row],[Column1]]</f>
        <v>-274843</v>
      </c>
    </row>
    <row r="397" spans="1:16" hidden="1" x14ac:dyDescent="0.3">
      <c r="A397" s="41" t="s">
        <v>635</v>
      </c>
      <c r="B397" s="42">
        <v>45279</v>
      </c>
      <c r="C397" s="42">
        <v>45321</v>
      </c>
      <c r="D397" s="41" t="s">
        <v>636</v>
      </c>
      <c r="E397" s="41" t="s">
        <v>1098</v>
      </c>
      <c r="F397" s="41" t="s">
        <v>1099</v>
      </c>
      <c r="G397" s="41" t="s">
        <v>1074</v>
      </c>
      <c r="H397" s="43">
        <v>1628657</v>
      </c>
      <c r="I397" s="43">
        <f t="shared" si="35"/>
        <v>2024</v>
      </c>
      <c r="J397" s="35">
        <f t="shared" si="40"/>
        <v>1628657</v>
      </c>
      <c r="K397" t="str">
        <f t="shared" si="36"/>
        <v>2024-1628657</v>
      </c>
      <c r="L397" t="e">
        <f>VLOOKUP(K397,[1]Sheet1!P:P,1,0)</f>
        <v>#N/A</v>
      </c>
      <c r="M397" s="40">
        <f t="shared" si="37"/>
        <v>2023</v>
      </c>
      <c r="N397" s="40" t="str">
        <f t="shared" si="38"/>
        <v>2023-1628657</v>
      </c>
      <c r="O397" s="40" t="str">
        <f>+(VLOOKUP(N397,[1]misa!O:O,1,0))</f>
        <v>2023-1628657</v>
      </c>
      <c r="P397">
        <f>-Table2[[#This Row],[Column1]]</f>
        <v>-1628657</v>
      </c>
    </row>
    <row r="398" spans="1:16" hidden="1" x14ac:dyDescent="0.3">
      <c r="A398" s="41" t="s">
        <v>635</v>
      </c>
      <c r="B398" s="42">
        <v>45278</v>
      </c>
      <c r="C398" s="42">
        <v>45321</v>
      </c>
      <c r="D398" s="41" t="s">
        <v>636</v>
      </c>
      <c r="E398" s="41" t="s">
        <v>460</v>
      </c>
      <c r="F398" s="41" t="s">
        <v>1100</v>
      </c>
      <c r="G398" s="41" t="s">
        <v>1074</v>
      </c>
      <c r="H398" s="43">
        <v>-1577340</v>
      </c>
      <c r="I398" s="43">
        <f t="shared" si="35"/>
        <v>2024</v>
      </c>
      <c r="J398">
        <f t="shared" si="39"/>
        <v>75815</v>
      </c>
      <c r="K398" t="str">
        <f t="shared" si="36"/>
        <v>2024-75815</v>
      </c>
      <c r="L398" t="e">
        <f>VLOOKUP(K398,[1]Sheet1!P:P,1,0)</f>
        <v>#N/A</v>
      </c>
      <c r="M398">
        <f t="shared" si="37"/>
        <v>2023</v>
      </c>
      <c r="N398" t="str">
        <f t="shared" si="38"/>
        <v>2023-75815</v>
      </c>
      <c r="O398" t="str">
        <f>+(VLOOKUP(N398,[1]misa!O:O,1,0))</f>
        <v>2023-75815</v>
      </c>
      <c r="P398">
        <f>-Table2[[#This Row],[Column1]]</f>
        <v>-75815</v>
      </c>
    </row>
    <row r="399" spans="1:16" hidden="1" x14ac:dyDescent="0.3">
      <c r="A399" s="41" t="s">
        <v>635</v>
      </c>
      <c r="B399" s="42">
        <v>45278</v>
      </c>
      <c r="C399" s="42">
        <v>45321</v>
      </c>
      <c r="D399" s="41" t="s">
        <v>636</v>
      </c>
      <c r="E399" s="41" t="s">
        <v>459</v>
      </c>
      <c r="F399" s="41" t="s">
        <v>1101</v>
      </c>
      <c r="G399" s="41" t="s">
        <v>1074</v>
      </c>
      <c r="H399" s="43">
        <v>-431795</v>
      </c>
      <c r="I399" s="43">
        <f t="shared" si="35"/>
        <v>2024</v>
      </c>
      <c r="J399">
        <f t="shared" si="39"/>
        <v>75817</v>
      </c>
      <c r="K399" t="str">
        <f t="shared" si="36"/>
        <v>2024-75817</v>
      </c>
      <c r="L399" t="e">
        <f>VLOOKUP(K399,[1]Sheet1!P:P,1,0)</f>
        <v>#N/A</v>
      </c>
      <c r="M399">
        <f t="shared" si="37"/>
        <v>2023</v>
      </c>
      <c r="N399" t="str">
        <f t="shared" si="38"/>
        <v>2023-75817</v>
      </c>
      <c r="O399" t="str">
        <f>+(VLOOKUP(N399,[1]misa!O:O,1,0))</f>
        <v>2023-75817</v>
      </c>
      <c r="P399">
        <f>-Table2[[#This Row],[Column1]]</f>
        <v>-75817</v>
      </c>
    </row>
    <row r="400" spans="1:16" hidden="1" x14ac:dyDescent="0.3">
      <c r="A400" s="41" t="s">
        <v>635</v>
      </c>
      <c r="B400" s="42">
        <v>45278</v>
      </c>
      <c r="C400" s="42">
        <v>45321</v>
      </c>
      <c r="D400" s="41" t="s">
        <v>636</v>
      </c>
      <c r="E400" s="41" t="s">
        <v>458</v>
      </c>
      <c r="F400" s="41" t="s">
        <v>1102</v>
      </c>
      <c r="G400" s="41" t="s">
        <v>1074</v>
      </c>
      <c r="H400" s="43">
        <v>-1577340</v>
      </c>
      <c r="I400" s="43">
        <f t="shared" si="35"/>
        <v>2024</v>
      </c>
      <c r="J400">
        <f t="shared" si="39"/>
        <v>75832</v>
      </c>
      <c r="K400" t="str">
        <f t="shared" si="36"/>
        <v>2024-75832</v>
      </c>
      <c r="L400" t="e">
        <f>VLOOKUP(K400,[1]Sheet1!P:P,1,0)</f>
        <v>#N/A</v>
      </c>
      <c r="M400">
        <f t="shared" si="37"/>
        <v>2023</v>
      </c>
      <c r="N400" t="str">
        <f t="shared" si="38"/>
        <v>2023-75832</v>
      </c>
      <c r="O400" t="str">
        <f>+(VLOOKUP(N400,[1]misa!O:O,1,0))</f>
        <v>2023-75832</v>
      </c>
      <c r="P400">
        <f>-Table2[[#This Row],[Column1]]</f>
        <v>-75832</v>
      </c>
    </row>
    <row r="401" spans="1:16" hidden="1" x14ac:dyDescent="0.3">
      <c r="A401" s="41" t="s">
        <v>635</v>
      </c>
      <c r="B401" s="42">
        <v>45276</v>
      </c>
      <c r="C401" s="42">
        <v>45321</v>
      </c>
      <c r="D401" s="41" t="s">
        <v>636</v>
      </c>
      <c r="E401" s="41" t="s">
        <v>463</v>
      </c>
      <c r="F401" s="41" t="s">
        <v>1103</v>
      </c>
      <c r="G401" s="41" t="s">
        <v>1074</v>
      </c>
      <c r="H401" s="43">
        <v>-633882</v>
      </c>
      <c r="I401" s="43">
        <f t="shared" si="35"/>
        <v>2024</v>
      </c>
      <c r="J401">
        <f t="shared" si="39"/>
        <v>75738</v>
      </c>
      <c r="K401" t="str">
        <f t="shared" si="36"/>
        <v>2024-75738</v>
      </c>
      <c r="L401" t="e">
        <f>VLOOKUP(K401,[1]Sheet1!P:P,1,0)</f>
        <v>#N/A</v>
      </c>
      <c r="M401">
        <f t="shared" si="37"/>
        <v>2023</v>
      </c>
      <c r="N401" t="str">
        <f t="shared" si="38"/>
        <v>2023-75738</v>
      </c>
      <c r="O401" t="str">
        <f>+(VLOOKUP(N401,[1]misa!O:O,1,0))</f>
        <v>2023-75738</v>
      </c>
      <c r="P401">
        <f>-Table2[[#This Row],[Column1]]</f>
        <v>-75738</v>
      </c>
    </row>
    <row r="402" spans="1:16" hidden="1" x14ac:dyDescent="0.3">
      <c r="A402" s="41" t="s">
        <v>635</v>
      </c>
      <c r="B402" s="42">
        <v>45276</v>
      </c>
      <c r="C402" s="42">
        <v>45321</v>
      </c>
      <c r="D402" s="41" t="s">
        <v>636</v>
      </c>
      <c r="E402" s="41" t="s">
        <v>461</v>
      </c>
      <c r="F402" s="41" t="s">
        <v>1104</v>
      </c>
      <c r="G402" s="41" t="s">
        <v>1074</v>
      </c>
      <c r="H402" s="43">
        <v>-1664353</v>
      </c>
      <c r="I402" s="43">
        <f t="shared" si="35"/>
        <v>2024</v>
      </c>
      <c r="J402">
        <f t="shared" si="39"/>
        <v>75796</v>
      </c>
      <c r="K402" t="str">
        <f t="shared" si="36"/>
        <v>2024-75796</v>
      </c>
      <c r="L402" t="e">
        <f>VLOOKUP(K402,[1]Sheet1!P:P,1,0)</f>
        <v>#N/A</v>
      </c>
      <c r="M402">
        <f t="shared" si="37"/>
        <v>2023</v>
      </c>
      <c r="N402" t="str">
        <f t="shared" si="38"/>
        <v>2023-75796</v>
      </c>
      <c r="O402" t="str">
        <f>+(VLOOKUP(N402,[1]misa!O:O,1,0))</f>
        <v>2023-75796</v>
      </c>
      <c r="P402">
        <f>-Table2[[#This Row],[Column1]]</f>
        <v>-75796</v>
      </c>
    </row>
    <row r="403" spans="1:16" hidden="1" x14ac:dyDescent="0.3">
      <c r="A403" s="41" t="s">
        <v>635</v>
      </c>
      <c r="B403" s="42">
        <v>45276</v>
      </c>
      <c r="C403" s="42">
        <v>45321</v>
      </c>
      <c r="D403" s="41" t="s">
        <v>636</v>
      </c>
      <c r="E403" s="41" t="s">
        <v>462</v>
      </c>
      <c r="F403" s="41" t="s">
        <v>1105</v>
      </c>
      <c r="G403" s="41" t="s">
        <v>1074</v>
      </c>
      <c r="H403" s="43">
        <v>-759223</v>
      </c>
      <c r="I403" s="43">
        <f t="shared" si="35"/>
        <v>2024</v>
      </c>
      <c r="J403">
        <f t="shared" si="39"/>
        <v>75742</v>
      </c>
      <c r="K403" t="str">
        <f t="shared" si="36"/>
        <v>2024-75742</v>
      </c>
      <c r="L403" t="e">
        <f>VLOOKUP(K403,[1]Sheet1!P:P,1,0)</f>
        <v>#N/A</v>
      </c>
      <c r="M403">
        <f t="shared" si="37"/>
        <v>2023</v>
      </c>
      <c r="N403" t="str">
        <f t="shared" si="38"/>
        <v>2023-75742</v>
      </c>
      <c r="O403" t="str">
        <f>+(VLOOKUP(N403,[1]misa!O:O,1,0))</f>
        <v>2023-75742</v>
      </c>
      <c r="P403">
        <f>-Table2[[#This Row],[Column1]]</f>
        <v>-75742</v>
      </c>
    </row>
    <row r="404" spans="1:16" hidden="1" x14ac:dyDescent="0.3">
      <c r="A404" s="41" t="s">
        <v>635</v>
      </c>
      <c r="B404" s="42">
        <v>45275</v>
      </c>
      <c r="C404" s="42">
        <v>45321</v>
      </c>
      <c r="D404" s="41" t="s">
        <v>636</v>
      </c>
      <c r="E404" s="41" t="s">
        <v>1106</v>
      </c>
      <c r="F404" s="41" t="s">
        <v>1107</v>
      </c>
      <c r="G404" s="41" t="s">
        <v>1074</v>
      </c>
      <c r="H404" s="43">
        <v>276281</v>
      </c>
      <c r="I404" s="43">
        <f t="shared" si="35"/>
        <v>2024</v>
      </c>
      <c r="J404" s="35">
        <f t="shared" ref="J404:J405" si="41">+H404</f>
        <v>276281</v>
      </c>
      <c r="K404" t="str">
        <f t="shared" si="36"/>
        <v>2024-276281</v>
      </c>
      <c r="L404" t="e">
        <f>VLOOKUP(K404,[1]Sheet1!P:P,1,0)</f>
        <v>#N/A</v>
      </c>
      <c r="M404" s="40">
        <f t="shared" si="37"/>
        <v>2023</v>
      </c>
      <c r="N404" s="40" t="str">
        <f t="shared" si="38"/>
        <v>2023-276281</v>
      </c>
      <c r="O404" s="40" t="str">
        <f>+(VLOOKUP(N404,[1]misa!O:O,1,0))</f>
        <v>2023-276281</v>
      </c>
      <c r="P404">
        <f>-Table2[[#This Row],[Column1]]</f>
        <v>-276281</v>
      </c>
    </row>
    <row r="405" spans="1:16" hidden="1" x14ac:dyDescent="0.3">
      <c r="A405" s="41" t="s">
        <v>635</v>
      </c>
      <c r="B405" s="42">
        <v>45275</v>
      </c>
      <c r="C405" s="42">
        <v>45321</v>
      </c>
      <c r="D405" s="41" t="s">
        <v>636</v>
      </c>
      <c r="E405" s="41" t="s">
        <v>1108</v>
      </c>
      <c r="F405" s="41" t="s">
        <v>1109</v>
      </c>
      <c r="G405" s="41" t="s">
        <v>1074</v>
      </c>
      <c r="H405" s="43">
        <v>488860</v>
      </c>
      <c r="I405" s="43">
        <f t="shared" si="35"/>
        <v>2024</v>
      </c>
      <c r="J405" s="35">
        <f t="shared" si="41"/>
        <v>488860</v>
      </c>
      <c r="K405" t="str">
        <f t="shared" si="36"/>
        <v>2024-488860</v>
      </c>
      <c r="L405" t="e">
        <f>VLOOKUP(K405,[1]Sheet1!P:P,1,0)</f>
        <v>#N/A</v>
      </c>
      <c r="M405" s="40">
        <f t="shared" si="37"/>
        <v>2023</v>
      </c>
      <c r="N405" s="40" t="str">
        <f t="shared" si="38"/>
        <v>2023-488860</v>
      </c>
      <c r="O405" s="40" t="str">
        <f>+(VLOOKUP(N405,[1]misa!O:O,1,0))</f>
        <v>2023-488860</v>
      </c>
      <c r="P405">
        <f>-Table2[[#This Row],[Column1]]</f>
        <v>-488860</v>
      </c>
    </row>
    <row r="406" spans="1:16" hidden="1" x14ac:dyDescent="0.3">
      <c r="A406" s="41" t="s">
        <v>635</v>
      </c>
      <c r="B406" s="42">
        <v>45275</v>
      </c>
      <c r="C406" s="42">
        <v>45321</v>
      </c>
      <c r="D406" s="41" t="s">
        <v>636</v>
      </c>
      <c r="E406" s="41" t="s">
        <v>464</v>
      </c>
      <c r="F406" s="41" t="s">
        <v>1110</v>
      </c>
      <c r="G406" s="41" t="s">
        <v>1074</v>
      </c>
      <c r="H406" s="43">
        <v>-1626655</v>
      </c>
      <c r="I406" s="43">
        <f t="shared" si="35"/>
        <v>2024</v>
      </c>
      <c r="J406">
        <f t="shared" si="39"/>
        <v>75591</v>
      </c>
      <c r="K406" t="str">
        <f t="shared" si="36"/>
        <v>2024-75591</v>
      </c>
      <c r="L406" t="e">
        <f>VLOOKUP(K406,[1]Sheet1!P:P,1,0)</f>
        <v>#N/A</v>
      </c>
      <c r="M406">
        <f t="shared" si="37"/>
        <v>2023</v>
      </c>
      <c r="N406" t="str">
        <f t="shared" si="38"/>
        <v>2023-75591</v>
      </c>
      <c r="O406" t="str">
        <f>+(VLOOKUP(N406,[1]misa!O:O,1,0))</f>
        <v>2023-75591</v>
      </c>
      <c r="P406">
        <f>-Table2[[#This Row],[Column1]]</f>
        <v>-75591</v>
      </c>
    </row>
    <row r="407" spans="1:16" hidden="1" x14ac:dyDescent="0.3">
      <c r="A407" s="41" t="s">
        <v>635</v>
      </c>
      <c r="B407" s="42">
        <v>45273</v>
      </c>
      <c r="C407" s="42">
        <v>45321</v>
      </c>
      <c r="D407" s="41" t="s">
        <v>636</v>
      </c>
      <c r="E407" s="41" t="s">
        <v>466</v>
      </c>
      <c r="F407" s="41" t="s">
        <v>1111</v>
      </c>
      <c r="G407" s="41" t="s">
        <v>1074</v>
      </c>
      <c r="H407" s="43">
        <v>-905489</v>
      </c>
      <c r="I407" s="43">
        <f t="shared" si="35"/>
        <v>2024</v>
      </c>
      <c r="J407">
        <f t="shared" si="39"/>
        <v>74612</v>
      </c>
      <c r="K407" t="str">
        <f t="shared" si="36"/>
        <v>2024-74612</v>
      </c>
      <c r="L407" t="e">
        <f>VLOOKUP(K407,[1]Sheet1!P:P,1,0)</f>
        <v>#N/A</v>
      </c>
      <c r="M407">
        <f t="shared" si="37"/>
        <v>2023</v>
      </c>
      <c r="N407" t="str">
        <f t="shared" si="38"/>
        <v>2023-74612</v>
      </c>
      <c r="O407" t="str">
        <f>+(VLOOKUP(N407,[1]misa!O:O,1,0))</f>
        <v>2023-74612</v>
      </c>
      <c r="P407">
        <f>-Table2[[#This Row],[Column1]]</f>
        <v>-74612</v>
      </c>
    </row>
    <row r="408" spans="1:16" hidden="1" x14ac:dyDescent="0.3">
      <c r="A408" s="41" t="s">
        <v>635</v>
      </c>
      <c r="B408" s="42">
        <v>45273</v>
      </c>
      <c r="C408" s="42">
        <v>45321</v>
      </c>
      <c r="D408" s="41" t="s">
        <v>636</v>
      </c>
      <c r="E408" s="41" t="s">
        <v>465</v>
      </c>
      <c r="F408" s="41" t="s">
        <v>1112</v>
      </c>
      <c r="G408" s="41" t="s">
        <v>1074</v>
      </c>
      <c r="H408" s="43">
        <v>-1227830</v>
      </c>
      <c r="I408" s="43">
        <f t="shared" si="35"/>
        <v>2024</v>
      </c>
      <c r="J408">
        <f t="shared" si="39"/>
        <v>74613</v>
      </c>
      <c r="K408" t="str">
        <f t="shared" si="36"/>
        <v>2024-74613</v>
      </c>
      <c r="L408" t="e">
        <f>VLOOKUP(K408,[1]Sheet1!P:P,1,0)</f>
        <v>#N/A</v>
      </c>
      <c r="M408">
        <f t="shared" si="37"/>
        <v>2023</v>
      </c>
      <c r="N408" t="str">
        <f t="shared" si="38"/>
        <v>2023-74613</v>
      </c>
      <c r="O408" t="str">
        <f>+(VLOOKUP(N408,[1]misa!O:O,1,0))</f>
        <v>2023-74613</v>
      </c>
      <c r="P408">
        <f>-Table2[[#This Row],[Column1]]</f>
        <v>-74613</v>
      </c>
    </row>
    <row r="409" spans="1:16" hidden="1" x14ac:dyDescent="0.3">
      <c r="A409" s="41" t="s">
        <v>635</v>
      </c>
      <c r="B409" s="42">
        <v>45272</v>
      </c>
      <c r="C409" s="42">
        <v>45321</v>
      </c>
      <c r="D409" s="41" t="s">
        <v>636</v>
      </c>
      <c r="E409" s="41" t="s">
        <v>468</v>
      </c>
      <c r="F409" s="41" t="s">
        <v>1113</v>
      </c>
      <c r="G409" s="41" t="s">
        <v>1074</v>
      </c>
      <c r="H409" s="43">
        <v>-651964</v>
      </c>
      <c r="I409" s="43">
        <f t="shared" si="35"/>
        <v>2024</v>
      </c>
      <c r="J409">
        <f t="shared" si="39"/>
        <v>74514</v>
      </c>
      <c r="K409" t="str">
        <f t="shared" si="36"/>
        <v>2024-74514</v>
      </c>
      <c r="L409" t="e">
        <f>VLOOKUP(K409,[1]Sheet1!P:P,1,0)</f>
        <v>#N/A</v>
      </c>
      <c r="M409">
        <f t="shared" si="37"/>
        <v>2023</v>
      </c>
      <c r="N409" t="str">
        <f t="shared" si="38"/>
        <v>2023-74514</v>
      </c>
      <c r="O409" t="str">
        <f>+(VLOOKUP(N409,[1]misa!O:O,1,0))</f>
        <v>2023-74514</v>
      </c>
      <c r="P409">
        <f>-Table2[[#This Row],[Column1]]</f>
        <v>-74514</v>
      </c>
    </row>
    <row r="410" spans="1:16" hidden="1" x14ac:dyDescent="0.3">
      <c r="A410" s="41" t="s">
        <v>635</v>
      </c>
      <c r="B410" s="42">
        <v>45272</v>
      </c>
      <c r="C410" s="42">
        <v>45321</v>
      </c>
      <c r="D410" s="41" t="s">
        <v>636</v>
      </c>
      <c r="E410" s="41" t="s">
        <v>467</v>
      </c>
      <c r="F410" s="41" t="s">
        <v>1114</v>
      </c>
      <c r="G410" s="41" t="s">
        <v>1074</v>
      </c>
      <c r="H410" s="43">
        <v>-2815133</v>
      </c>
      <c r="I410" s="43">
        <f t="shared" si="35"/>
        <v>2024</v>
      </c>
      <c r="J410">
        <f t="shared" si="39"/>
        <v>74520</v>
      </c>
      <c r="K410" t="str">
        <f t="shared" si="36"/>
        <v>2024-74520</v>
      </c>
      <c r="L410" t="e">
        <f>VLOOKUP(K410,[1]Sheet1!P:P,1,0)</f>
        <v>#N/A</v>
      </c>
      <c r="M410">
        <f t="shared" si="37"/>
        <v>2023</v>
      </c>
      <c r="N410" t="str">
        <f t="shared" si="38"/>
        <v>2023-74520</v>
      </c>
      <c r="O410" t="str">
        <f>+(VLOOKUP(N410,[1]misa!O:O,1,0))</f>
        <v>2023-74520</v>
      </c>
      <c r="P410">
        <f>-Table2[[#This Row],[Column1]]</f>
        <v>-74520</v>
      </c>
    </row>
    <row r="411" spans="1:16" hidden="1" x14ac:dyDescent="0.3">
      <c r="A411" s="41" t="s">
        <v>635</v>
      </c>
      <c r="B411" s="42">
        <v>45271</v>
      </c>
      <c r="C411" s="42">
        <v>45321</v>
      </c>
      <c r="D411" s="41" t="s">
        <v>636</v>
      </c>
      <c r="E411" s="41" t="s">
        <v>1115</v>
      </c>
      <c r="F411" s="41" t="s">
        <v>1116</v>
      </c>
      <c r="G411" s="41" t="s">
        <v>1074</v>
      </c>
      <c r="H411" s="43">
        <v>120534</v>
      </c>
      <c r="I411" s="43">
        <f t="shared" si="35"/>
        <v>2024</v>
      </c>
      <c r="J411" s="35">
        <f t="shared" ref="J411:J413" si="42">+H411</f>
        <v>120534</v>
      </c>
      <c r="K411" t="str">
        <f t="shared" si="36"/>
        <v>2024-120534</v>
      </c>
      <c r="L411" t="e">
        <f>VLOOKUP(K411,[1]Sheet1!P:P,1,0)</f>
        <v>#N/A</v>
      </c>
      <c r="M411" s="40">
        <f t="shared" si="37"/>
        <v>2023</v>
      </c>
      <c r="N411" s="40" t="str">
        <f t="shared" si="38"/>
        <v>2023-120534</v>
      </c>
      <c r="O411" s="40" t="str">
        <f>+(VLOOKUP(N411,[1]misa!O:O,1,0))</f>
        <v>2023-120534</v>
      </c>
      <c r="P411">
        <f>-Table2[[#This Row],[Column1]]</f>
        <v>-120534</v>
      </c>
    </row>
    <row r="412" spans="1:16" hidden="1" x14ac:dyDescent="0.3">
      <c r="A412" s="41" t="s">
        <v>635</v>
      </c>
      <c r="B412" s="42">
        <v>45271</v>
      </c>
      <c r="C412" s="42">
        <v>45321</v>
      </c>
      <c r="D412" s="41" t="s">
        <v>636</v>
      </c>
      <c r="E412" s="41" t="s">
        <v>1117</v>
      </c>
      <c r="F412" s="41" t="s">
        <v>1118</v>
      </c>
      <c r="G412" s="41" t="s">
        <v>1074</v>
      </c>
      <c r="H412" s="43">
        <v>241746</v>
      </c>
      <c r="I412" s="43">
        <f t="shared" si="35"/>
        <v>2024</v>
      </c>
      <c r="J412" s="35">
        <f t="shared" si="42"/>
        <v>241746</v>
      </c>
      <c r="K412" t="str">
        <f t="shared" si="36"/>
        <v>2024-241746</v>
      </c>
      <c r="L412" t="e">
        <f>VLOOKUP(K412,[1]Sheet1!P:P,1,0)</f>
        <v>#N/A</v>
      </c>
      <c r="M412" s="40">
        <f t="shared" si="37"/>
        <v>2023</v>
      </c>
      <c r="N412" s="40" t="str">
        <f t="shared" si="38"/>
        <v>2023-241746</v>
      </c>
      <c r="O412" s="40" t="str">
        <f>+(VLOOKUP(N412,[1]misa!O:O,1,0))</f>
        <v>2023-241746</v>
      </c>
      <c r="P412">
        <f>-Table2[[#This Row],[Column1]]</f>
        <v>-241746</v>
      </c>
    </row>
    <row r="413" spans="1:16" hidden="1" x14ac:dyDescent="0.3">
      <c r="A413" s="41" t="s">
        <v>635</v>
      </c>
      <c r="B413" s="42">
        <v>45271</v>
      </c>
      <c r="C413" s="42">
        <v>45321</v>
      </c>
      <c r="D413" s="41" t="s">
        <v>636</v>
      </c>
      <c r="E413" s="41" t="s">
        <v>1119</v>
      </c>
      <c r="F413" s="41" t="s">
        <v>1120</v>
      </c>
      <c r="G413" s="41" t="s">
        <v>1074</v>
      </c>
      <c r="H413" s="43">
        <v>362281</v>
      </c>
      <c r="I413" s="43">
        <f t="shared" si="35"/>
        <v>2024</v>
      </c>
      <c r="J413" s="35">
        <f t="shared" si="42"/>
        <v>362281</v>
      </c>
      <c r="K413" t="str">
        <f t="shared" si="36"/>
        <v>2024-362281</v>
      </c>
      <c r="L413" t="e">
        <f>VLOOKUP(K413,[1]Sheet1!P:P,1,0)</f>
        <v>#N/A</v>
      </c>
      <c r="M413" s="40">
        <f t="shared" si="37"/>
        <v>2023</v>
      </c>
      <c r="N413" s="40" t="str">
        <f t="shared" si="38"/>
        <v>2023-362281</v>
      </c>
      <c r="O413" s="40" t="str">
        <f>+(VLOOKUP(N413,[1]misa!O:O,1,0))</f>
        <v>2023-362281</v>
      </c>
      <c r="P413">
        <f>-Table2[[#This Row],[Column1]]</f>
        <v>-362281</v>
      </c>
    </row>
    <row r="414" spans="1:16" hidden="1" x14ac:dyDescent="0.3">
      <c r="A414" s="41" t="s">
        <v>635</v>
      </c>
      <c r="B414" s="42">
        <v>45271</v>
      </c>
      <c r="C414" s="42">
        <v>45321</v>
      </c>
      <c r="D414" s="41" t="s">
        <v>636</v>
      </c>
      <c r="E414" s="41" t="s">
        <v>469</v>
      </c>
      <c r="F414" s="41" t="s">
        <v>1121</v>
      </c>
      <c r="G414" s="41" t="s">
        <v>1074</v>
      </c>
      <c r="H414" s="43">
        <v>-883425</v>
      </c>
      <c r="I414" s="43">
        <f t="shared" si="35"/>
        <v>2024</v>
      </c>
      <c r="J414">
        <f t="shared" si="39"/>
        <v>74410</v>
      </c>
      <c r="K414" t="str">
        <f t="shared" si="36"/>
        <v>2024-74410</v>
      </c>
      <c r="L414" t="e">
        <f>VLOOKUP(K414,[1]Sheet1!P:P,1,0)</f>
        <v>#N/A</v>
      </c>
      <c r="M414">
        <f t="shared" si="37"/>
        <v>2023</v>
      </c>
      <c r="N414" t="str">
        <f t="shared" si="38"/>
        <v>2023-74410</v>
      </c>
      <c r="O414" t="str">
        <f>+(VLOOKUP(N414,[1]misa!O:O,1,0))</f>
        <v>2023-74410</v>
      </c>
      <c r="P414">
        <f>-Table2[[#This Row],[Column1]]</f>
        <v>-74410</v>
      </c>
    </row>
    <row r="415" spans="1:16" hidden="1" x14ac:dyDescent="0.3">
      <c r="A415" s="41" t="s">
        <v>635</v>
      </c>
      <c r="B415" s="42">
        <v>45268</v>
      </c>
      <c r="C415" s="42">
        <v>45321</v>
      </c>
      <c r="D415" s="41" t="s">
        <v>636</v>
      </c>
      <c r="E415" s="41" t="s">
        <v>1122</v>
      </c>
      <c r="F415" s="41" t="s">
        <v>1123</v>
      </c>
      <c r="G415" s="41" t="s">
        <v>1074</v>
      </c>
      <c r="H415" s="43">
        <v>483492</v>
      </c>
      <c r="I415" s="43">
        <f t="shared" si="35"/>
        <v>2024</v>
      </c>
      <c r="J415" s="35">
        <f>+H415</f>
        <v>483492</v>
      </c>
      <c r="K415" t="str">
        <f t="shared" si="36"/>
        <v>2024-483492</v>
      </c>
      <c r="L415" t="e">
        <f>VLOOKUP(K415,[1]Sheet1!P:P,1,0)</f>
        <v>#N/A</v>
      </c>
      <c r="M415" s="40">
        <f t="shared" si="37"/>
        <v>2023</v>
      </c>
      <c r="N415" s="40" t="str">
        <f t="shared" si="38"/>
        <v>2023-483492</v>
      </c>
      <c r="O415" s="40" t="str">
        <f>+(VLOOKUP(N415,[1]misa!O:O,1,0))</f>
        <v>2023-483492</v>
      </c>
      <c r="P415">
        <f>-Table2[[#This Row],[Column1]]</f>
        <v>-483492</v>
      </c>
    </row>
    <row r="416" spans="1:16" hidden="1" x14ac:dyDescent="0.3">
      <c r="A416" s="41" t="s">
        <v>635</v>
      </c>
      <c r="B416" s="42">
        <v>45267</v>
      </c>
      <c r="C416" s="42">
        <v>45321</v>
      </c>
      <c r="D416" s="41" t="s">
        <v>636</v>
      </c>
      <c r="E416" s="41" t="s">
        <v>470</v>
      </c>
      <c r="F416" s="41" t="s">
        <v>1124</v>
      </c>
      <c r="G416" s="41" t="s">
        <v>1074</v>
      </c>
      <c r="H416" s="43">
        <v>-1047092</v>
      </c>
      <c r="I416" s="43">
        <f t="shared" si="35"/>
        <v>2024</v>
      </c>
      <c r="J416">
        <f t="shared" si="39"/>
        <v>73359</v>
      </c>
      <c r="K416" t="str">
        <f t="shared" si="36"/>
        <v>2024-73359</v>
      </c>
      <c r="L416" t="e">
        <f>VLOOKUP(K416,[1]Sheet1!P:P,1,0)</f>
        <v>#N/A</v>
      </c>
      <c r="M416">
        <f t="shared" si="37"/>
        <v>2023</v>
      </c>
      <c r="N416" t="str">
        <f t="shared" si="38"/>
        <v>2023-73359</v>
      </c>
      <c r="O416" t="str">
        <f>+(VLOOKUP(N416,[1]misa!O:O,1,0))</f>
        <v>2023-73359</v>
      </c>
      <c r="P416">
        <f>-Table2[[#This Row],[Column1]]</f>
        <v>-73359</v>
      </c>
    </row>
    <row r="417" spans="1:16" hidden="1" x14ac:dyDescent="0.3">
      <c r="A417" s="41" t="s">
        <v>635</v>
      </c>
      <c r="B417" s="42">
        <v>45266</v>
      </c>
      <c r="C417" s="42">
        <v>45321</v>
      </c>
      <c r="D417" s="41" t="s">
        <v>636</v>
      </c>
      <c r="E417" s="41" t="s">
        <v>471</v>
      </c>
      <c r="F417" s="41" t="s">
        <v>1125</v>
      </c>
      <c r="G417" s="41" t="s">
        <v>1074</v>
      </c>
      <c r="H417" s="43">
        <v>-997752</v>
      </c>
      <c r="I417" s="43">
        <f t="shared" si="35"/>
        <v>2024</v>
      </c>
      <c r="J417">
        <f t="shared" si="39"/>
        <v>73186</v>
      </c>
      <c r="K417" t="str">
        <f t="shared" si="36"/>
        <v>2024-73186</v>
      </c>
      <c r="L417" t="e">
        <f>VLOOKUP(K417,[1]Sheet1!P:P,1,0)</f>
        <v>#N/A</v>
      </c>
      <c r="M417">
        <f t="shared" si="37"/>
        <v>2023</v>
      </c>
      <c r="N417" t="str">
        <f t="shared" si="38"/>
        <v>2023-73186</v>
      </c>
      <c r="O417" t="str">
        <f>+(VLOOKUP(N417,[1]misa!O:O,1,0))</f>
        <v>2023-73186</v>
      </c>
      <c r="P417">
        <f>-Table2[[#This Row],[Column1]]</f>
        <v>-73186</v>
      </c>
    </row>
    <row r="418" spans="1:16" hidden="1" x14ac:dyDescent="0.3">
      <c r="A418" s="41" t="s">
        <v>635</v>
      </c>
      <c r="B418" s="42">
        <v>45266</v>
      </c>
      <c r="C418" s="42">
        <v>45321</v>
      </c>
      <c r="D418" s="41" t="s">
        <v>636</v>
      </c>
      <c r="E418" s="41" t="s">
        <v>1126</v>
      </c>
      <c r="F418" s="41" t="s">
        <v>1127</v>
      </c>
      <c r="G418" s="41" t="s">
        <v>1074</v>
      </c>
      <c r="H418" s="43">
        <v>234835</v>
      </c>
      <c r="I418" s="43">
        <f t="shared" si="35"/>
        <v>2024</v>
      </c>
      <c r="J418" s="35">
        <f t="shared" ref="J418:J419" si="43">+H418</f>
        <v>234835</v>
      </c>
      <c r="K418" t="str">
        <f t="shared" si="36"/>
        <v>2024-234835</v>
      </c>
      <c r="L418" t="e">
        <f>VLOOKUP(K418,[1]Sheet1!P:P,1,0)</f>
        <v>#N/A</v>
      </c>
      <c r="M418" s="40">
        <f t="shared" si="37"/>
        <v>2023</v>
      </c>
      <c r="N418" s="40" t="str">
        <f t="shared" si="38"/>
        <v>2023-234835</v>
      </c>
      <c r="O418" s="40" t="e">
        <f>+(VLOOKUP(N418,[1]misa!O:O,1,0))</f>
        <v>#N/A</v>
      </c>
      <c r="P418">
        <f>-Table2[[#This Row],[Column1]]</f>
        <v>-234835</v>
      </c>
    </row>
    <row r="419" spans="1:16" hidden="1" x14ac:dyDescent="0.3">
      <c r="A419" s="41" t="s">
        <v>635</v>
      </c>
      <c r="B419" s="42">
        <v>45266</v>
      </c>
      <c r="C419" s="42">
        <v>45321</v>
      </c>
      <c r="D419" s="41" t="s">
        <v>636</v>
      </c>
      <c r="E419" s="41" t="s">
        <v>1128</v>
      </c>
      <c r="F419" s="41" t="s">
        <v>1129</v>
      </c>
      <c r="G419" s="41" t="s">
        <v>1074</v>
      </c>
      <c r="H419" s="43">
        <v>434255</v>
      </c>
      <c r="I419" s="43">
        <f t="shared" si="35"/>
        <v>2024</v>
      </c>
      <c r="J419" s="35">
        <f t="shared" si="43"/>
        <v>434255</v>
      </c>
      <c r="K419" t="str">
        <f t="shared" si="36"/>
        <v>2024-434255</v>
      </c>
      <c r="L419" t="e">
        <f>VLOOKUP(K419,[1]Sheet1!P:P,1,0)</f>
        <v>#N/A</v>
      </c>
      <c r="M419" s="40">
        <f t="shared" si="37"/>
        <v>2023</v>
      </c>
      <c r="N419" s="40" t="str">
        <f t="shared" si="38"/>
        <v>2023-434255</v>
      </c>
      <c r="O419" s="40" t="e">
        <f>+(VLOOKUP(N419,[1]misa!O:O,1,0))</f>
        <v>#N/A</v>
      </c>
      <c r="P419">
        <f>-Table2[[#This Row],[Column1]]</f>
        <v>-434255</v>
      </c>
    </row>
    <row r="420" spans="1:16" hidden="1" x14ac:dyDescent="0.3">
      <c r="A420" s="41" t="s">
        <v>635</v>
      </c>
      <c r="B420" s="42">
        <v>45265</v>
      </c>
      <c r="C420" s="42">
        <v>45321</v>
      </c>
      <c r="D420" s="41" t="s">
        <v>636</v>
      </c>
      <c r="E420" s="41" t="s">
        <v>472</v>
      </c>
      <c r="F420" s="41" t="s">
        <v>1130</v>
      </c>
      <c r="G420" s="41" t="s">
        <v>1074</v>
      </c>
      <c r="H420" s="43">
        <v>-1023607</v>
      </c>
      <c r="I420" s="43">
        <f t="shared" si="35"/>
        <v>2024</v>
      </c>
      <c r="J420">
        <f t="shared" si="39"/>
        <v>73117</v>
      </c>
      <c r="K420" t="str">
        <f t="shared" si="36"/>
        <v>2024-73117</v>
      </c>
      <c r="L420" t="e">
        <f>VLOOKUP(K420,[1]Sheet1!P:P,1,0)</f>
        <v>#N/A</v>
      </c>
      <c r="M420">
        <f t="shared" si="37"/>
        <v>2023</v>
      </c>
      <c r="N420" t="str">
        <f t="shared" si="38"/>
        <v>2023-73117</v>
      </c>
      <c r="O420" t="str">
        <f>+(VLOOKUP(N420,[1]misa!O:O,1,0))</f>
        <v>2023-73117</v>
      </c>
      <c r="P420">
        <f>-Table2[[#This Row],[Column1]]</f>
        <v>-73117</v>
      </c>
    </row>
    <row r="421" spans="1:16" hidden="1" x14ac:dyDescent="0.3">
      <c r="A421" s="41" t="s">
        <v>635</v>
      </c>
      <c r="B421" s="42">
        <v>45265</v>
      </c>
      <c r="C421" s="42">
        <v>45321</v>
      </c>
      <c r="D421" s="41" t="s">
        <v>636</v>
      </c>
      <c r="E421" s="41" t="s">
        <v>473</v>
      </c>
      <c r="F421" s="41" t="s">
        <v>1131</v>
      </c>
      <c r="G421" s="41" t="s">
        <v>1074</v>
      </c>
      <c r="H421" s="43">
        <v>-1410696</v>
      </c>
      <c r="I421" s="43">
        <f t="shared" si="35"/>
        <v>2024</v>
      </c>
      <c r="J421">
        <f t="shared" si="39"/>
        <v>73068</v>
      </c>
      <c r="K421" t="str">
        <f t="shared" si="36"/>
        <v>2024-73068</v>
      </c>
      <c r="L421" t="e">
        <f>VLOOKUP(K421,[1]Sheet1!P:P,1,0)</f>
        <v>#N/A</v>
      </c>
      <c r="M421">
        <f t="shared" si="37"/>
        <v>2023</v>
      </c>
      <c r="N421" t="str">
        <f t="shared" si="38"/>
        <v>2023-73068</v>
      </c>
      <c r="O421" t="str">
        <f>+(VLOOKUP(N421,[1]misa!O:O,1,0))</f>
        <v>2023-73068</v>
      </c>
      <c r="P421">
        <f>-Table2[[#This Row],[Column1]]</f>
        <v>-73068</v>
      </c>
    </row>
    <row r="422" spans="1:16" hidden="1" x14ac:dyDescent="0.3">
      <c r="A422" s="41" t="s">
        <v>635</v>
      </c>
      <c r="B422" s="42">
        <v>45264</v>
      </c>
      <c r="C422" s="42">
        <v>45321</v>
      </c>
      <c r="D422" s="41" t="s">
        <v>636</v>
      </c>
      <c r="E422" s="41" t="s">
        <v>474</v>
      </c>
      <c r="F422" s="41" t="s">
        <v>1132</v>
      </c>
      <c r="G422" s="41" t="s">
        <v>1074</v>
      </c>
      <c r="H422" s="43">
        <v>-783626</v>
      </c>
      <c r="I422" s="43">
        <f t="shared" si="35"/>
        <v>2024</v>
      </c>
      <c r="J422">
        <f t="shared" si="39"/>
        <v>73009</v>
      </c>
      <c r="K422" t="str">
        <f t="shared" si="36"/>
        <v>2024-73009</v>
      </c>
      <c r="L422" t="e">
        <f>VLOOKUP(K422,[1]Sheet1!P:P,1,0)</f>
        <v>#N/A</v>
      </c>
      <c r="M422">
        <f t="shared" si="37"/>
        <v>2023</v>
      </c>
      <c r="N422" t="str">
        <f t="shared" si="38"/>
        <v>2023-73009</v>
      </c>
      <c r="O422" t="str">
        <f>+(VLOOKUP(N422,[1]misa!O:O,1,0))</f>
        <v>2023-73009</v>
      </c>
      <c r="P422">
        <f>-Table2[[#This Row],[Column1]]</f>
        <v>-73009</v>
      </c>
    </row>
    <row r="423" spans="1:16" hidden="1" x14ac:dyDescent="0.3">
      <c r="A423" s="41" t="s">
        <v>635</v>
      </c>
      <c r="B423" s="42">
        <v>45230</v>
      </c>
      <c r="C423" s="42">
        <v>45321</v>
      </c>
      <c r="D423" s="41" t="s">
        <v>636</v>
      </c>
      <c r="E423" s="41" t="s">
        <v>501</v>
      </c>
      <c r="F423" s="41" t="s">
        <v>973</v>
      </c>
      <c r="G423" s="41" t="s">
        <v>1074</v>
      </c>
      <c r="H423" s="43">
        <v>-15407</v>
      </c>
      <c r="I423" s="43">
        <f t="shared" si="35"/>
        <v>2024</v>
      </c>
      <c r="J423">
        <f t="shared" si="39"/>
        <v>65157</v>
      </c>
      <c r="K423" t="str">
        <f t="shared" si="36"/>
        <v>2024-65157</v>
      </c>
      <c r="L423" t="e">
        <f>VLOOKUP(K423,[1]Sheet1!P:P,1,0)</f>
        <v>#N/A</v>
      </c>
      <c r="M423">
        <f t="shared" si="37"/>
        <v>2023</v>
      </c>
      <c r="N423" t="str">
        <f t="shared" si="38"/>
        <v>2023-65157</v>
      </c>
      <c r="O423" t="str">
        <f>+(VLOOKUP(N423,[1]misa!O:O,1,0))</f>
        <v>2023-65157</v>
      </c>
      <c r="P423">
        <f>-Table2[[#This Row],[Column1]]</f>
        <v>-65157</v>
      </c>
    </row>
    <row r="424" spans="1:16" hidden="1" x14ac:dyDescent="0.3">
      <c r="A424" s="41" t="s">
        <v>635</v>
      </c>
      <c r="B424" s="42">
        <v>45322</v>
      </c>
      <c r="C424" s="42">
        <v>45351</v>
      </c>
      <c r="D424" s="41" t="s">
        <v>636</v>
      </c>
      <c r="E424" s="41" t="s">
        <v>1133</v>
      </c>
      <c r="F424" s="41" t="s">
        <v>1134</v>
      </c>
      <c r="G424" s="41" t="s">
        <v>1135</v>
      </c>
      <c r="H424" s="43">
        <v>-1316940</v>
      </c>
      <c r="I424" s="43">
        <f t="shared" si="35"/>
        <v>2024</v>
      </c>
      <c r="J424">
        <f t="shared" si="39"/>
        <v>6871</v>
      </c>
      <c r="K424" t="str">
        <f t="shared" si="36"/>
        <v>2024-6871</v>
      </c>
      <c r="L424" t="str">
        <f>VLOOKUP(K424,[1]Sheet1!P:P,1,0)</f>
        <v>2024-6871</v>
      </c>
      <c r="M424">
        <f t="shared" si="37"/>
        <v>2024</v>
      </c>
      <c r="N424" t="str">
        <f t="shared" si="38"/>
        <v>2024-6871</v>
      </c>
      <c r="O424" t="str">
        <f>+(VLOOKUP(N424,[1]misa!O:O,1,0))</f>
        <v>2024-6871</v>
      </c>
      <c r="P424">
        <f>-Table2[[#This Row],[Column1]]</f>
        <v>-6871</v>
      </c>
    </row>
    <row r="425" spans="1:16" hidden="1" x14ac:dyDescent="0.3">
      <c r="A425" s="41" t="s">
        <v>635</v>
      </c>
      <c r="B425" s="42">
        <v>45321</v>
      </c>
      <c r="C425" s="42">
        <v>45351</v>
      </c>
      <c r="D425" s="41" t="s">
        <v>636</v>
      </c>
      <c r="E425" s="41" t="s">
        <v>1136</v>
      </c>
      <c r="F425" s="41" t="s">
        <v>1137</v>
      </c>
      <c r="G425" s="41" t="s">
        <v>1135</v>
      </c>
      <c r="H425" s="43">
        <v>-644147</v>
      </c>
      <c r="I425" s="43">
        <f t="shared" si="35"/>
        <v>2024</v>
      </c>
      <c r="J425">
        <f t="shared" si="39"/>
        <v>6089</v>
      </c>
      <c r="K425" t="str">
        <f t="shared" si="36"/>
        <v>2024-6089</v>
      </c>
      <c r="L425" t="str">
        <f>VLOOKUP(K425,[1]Sheet1!P:P,1,0)</f>
        <v>2024-6089</v>
      </c>
      <c r="M425">
        <f t="shared" si="37"/>
        <v>2024</v>
      </c>
      <c r="N425" t="str">
        <f t="shared" si="38"/>
        <v>2024-6089</v>
      </c>
      <c r="O425" t="str">
        <f>+(VLOOKUP(N425,[1]misa!O:O,1,0))</f>
        <v>2024-6089</v>
      </c>
      <c r="P425">
        <f>-Table2[[#This Row],[Column1]]</f>
        <v>-6089</v>
      </c>
    </row>
    <row r="426" spans="1:16" hidden="1" x14ac:dyDescent="0.3">
      <c r="A426" s="41" t="s">
        <v>635</v>
      </c>
      <c r="B426" s="42">
        <v>45321</v>
      </c>
      <c r="C426" s="42">
        <v>45351</v>
      </c>
      <c r="D426" s="41" t="s">
        <v>636</v>
      </c>
      <c r="E426" s="41" t="s">
        <v>1138</v>
      </c>
      <c r="F426" s="41" t="s">
        <v>1139</v>
      </c>
      <c r="G426" s="41" t="s">
        <v>1135</v>
      </c>
      <c r="H426" s="43">
        <v>-2938728</v>
      </c>
      <c r="I426" s="43">
        <f t="shared" si="35"/>
        <v>2024</v>
      </c>
      <c r="J426">
        <f t="shared" si="39"/>
        <v>6090</v>
      </c>
      <c r="K426" t="str">
        <f t="shared" si="36"/>
        <v>2024-6090</v>
      </c>
      <c r="L426" t="str">
        <f>VLOOKUP(K426,[1]Sheet1!P:P,1,0)</f>
        <v>2024-6090</v>
      </c>
      <c r="M426">
        <f t="shared" si="37"/>
        <v>2024</v>
      </c>
      <c r="N426" t="str">
        <f t="shared" si="38"/>
        <v>2024-6090</v>
      </c>
      <c r="O426" t="str">
        <f>+(VLOOKUP(N426,[1]misa!O:O,1,0))</f>
        <v>2024-6090</v>
      </c>
      <c r="P426">
        <f>-Table2[[#This Row],[Column1]]</f>
        <v>-6090</v>
      </c>
    </row>
    <row r="427" spans="1:16" hidden="1" x14ac:dyDescent="0.3">
      <c r="A427" s="41" t="s">
        <v>635</v>
      </c>
      <c r="B427" s="42">
        <v>45317</v>
      </c>
      <c r="C427" s="42">
        <v>45351</v>
      </c>
      <c r="D427" s="41" t="s">
        <v>636</v>
      </c>
      <c r="E427" s="41" t="s">
        <v>1140</v>
      </c>
      <c r="F427" s="41" t="s">
        <v>1141</v>
      </c>
      <c r="G427" s="41" t="s">
        <v>1135</v>
      </c>
      <c r="H427" s="43">
        <v>-1373289</v>
      </c>
      <c r="I427" s="43">
        <f t="shared" si="35"/>
        <v>2024</v>
      </c>
      <c r="J427">
        <f t="shared" si="39"/>
        <v>5707</v>
      </c>
      <c r="K427" t="str">
        <f t="shared" si="36"/>
        <v>2024-5707</v>
      </c>
      <c r="L427" t="str">
        <f>VLOOKUP(K427,[1]Sheet1!P:P,1,0)</f>
        <v>2024-5707</v>
      </c>
      <c r="M427">
        <f t="shared" si="37"/>
        <v>2024</v>
      </c>
      <c r="N427" t="str">
        <f t="shared" si="38"/>
        <v>2024-5707</v>
      </c>
      <c r="O427" t="str">
        <f>+(VLOOKUP(N427,[1]misa!O:O,1,0))</f>
        <v>2024-5707</v>
      </c>
      <c r="P427">
        <f>-Table2[[#This Row],[Column1]]</f>
        <v>-5707</v>
      </c>
    </row>
    <row r="428" spans="1:16" hidden="1" x14ac:dyDescent="0.3">
      <c r="A428" s="41" t="s">
        <v>635</v>
      </c>
      <c r="B428" s="42">
        <v>45317</v>
      </c>
      <c r="C428" s="42">
        <v>45351</v>
      </c>
      <c r="D428" s="41" t="s">
        <v>636</v>
      </c>
      <c r="E428" s="41" t="s">
        <v>1142</v>
      </c>
      <c r="F428" s="41" t="s">
        <v>1143</v>
      </c>
      <c r="G428" s="41" t="s">
        <v>1135</v>
      </c>
      <c r="H428" s="43">
        <v>-1716412</v>
      </c>
      <c r="I428" s="43">
        <f t="shared" si="35"/>
        <v>2024</v>
      </c>
      <c r="J428">
        <f t="shared" si="39"/>
        <v>5706</v>
      </c>
      <c r="K428" t="str">
        <f t="shared" si="36"/>
        <v>2024-5706</v>
      </c>
      <c r="L428" t="str">
        <f>VLOOKUP(K428,[1]Sheet1!P:P,1,0)</f>
        <v>2024-5706</v>
      </c>
      <c r="M428">
        <f t="shared" si="37"/>
        <v>2024</v>
      </c>
      <c r="N428" t="str">
        <f t="shared" si="38"/>
        <v>2024-5706</v>
      </c>
      <c r="O428" t="str">
        <f>+(VLOOKUP(N428,[1]misa!O:O,1,0))</f>
        <v>2024-5706</v>
      </c>
      <c r="P428">
        <f>-Table2[[#This Row],[Column1]]</f>
        <v>-5706</v>
      </c>
    </row>
    <row r="429" spans="1:16" hidden="1" x14ac:dyDescent="0.3">
      <c r="A429" s="41" t="s">
        <v>635</v>
      </c>
      <c r="B429" s="42">
        <v>45315</v>
      </c>
      <c r="C429" s="42">
        <v>45351</v>
      </c>
      <c r="D429" s="41" t="s">
        <v>636</v>
      </c>
      <c r="E429" s="41" t="s">
        <v>1144</v>
      </c>
      <c r="F429" s="41" t="s">
        <v>1145</v>
      </c>
      <c r="G429" s="41" t="s">
        <v>1135</v>
      </c>
      <c r="H429" s="43">
        <v>1170090</v>
      </c>
      <c r="I429" s="43">
        <f t="shared" si="35"/>
        <v>2024</v>
      </c>
      <c r="J429" s="35">
        <f t="shared" ref="J429:J430" si="44">+H429</f>
        <v>1170090</v>
      </c>
      <c r="K429" t="str">
        <f t="shared" si="36"/>
        <v>2024-1170090</v>
      </c>
      <c r="L429" t="e">
        <f>VLOOKUP(K429,[1]Sheet1!P:P,1,0)</f>
        <v>#N/A</v>
      </c>
      <c r="M429" s="40">
        <f t="shared" si="37"/>
        <v>2024</v>
      </c>
      <c r="N429" s="40" t="str">
        <f t="shared" si="38"/>
        <v>2024-1170090</v>
      </c>
      <c r="O429" s="40" t="str">
        <f>+(VLOOKUP(N429,[1]misa!O:O,1,0))</f>
        <v>2024-1170090</v>
      </c>
      <c r="P429">
        <f>-Table2[[#This Row],[Column1]]</f>
        <v>-1170090</v>
      </c>
    </row>
    <row r="430" spans="1:16" hidden="1" x14ac:dyDescent="0.3">
      <c r="A430" s="41" t="s">
        <v>635</v>
      </c>
      <c r="B430" s="42">
        <v>45315</v>
      </c>
      <c r="C430" s="42">
        <v>45351</v>
      </c>
      <c r="D430" s="41" t="s">
        <v>636</v>
      </c>
      <c r="E430" s="41" t="s">
        <v>1146</v>
      </c>
      <c r="F430" s="41" t="s">
        <v>1147</v>
      </c>
      <c r="G430" s="41" t="s">
        <v>1135</v>
      </c>
      <c r="H430" s="43">
        <v>211554</v>
      </c>
      <c r="I430" s="43">
        <f t="shared" si="35"/>
        <v>2024</v>
      </c>
      <c r="J430" s="35">
        <f t="shared" si="44"/>
        <v>211554</v>
      </c>
      <c r="K430" t="str">
        <f t="shared" si="36"/>
        <v>2024-211554</v>
      </c>
      <c r="L430" t="e">
        <f>VLOOKUP(K430,[1]Sheet1!P:P,1,0)</f>
        <v>#N/A</v>
      </c>
      <c r="M430" s="40">
        <f t="shared" si="37"/>
        <v>2024</v>
      </c>
      <c r="N430" s="40" t="str">
        <f t="shared" si="38"/>
        <v>2024-211554</v>
      </c>
      <c r="O430" s="40" t="e">
        <f>+(VLOOKUP(N430,[1]misa!O:O,1,0))</f>
        <v>#N/A</v>
      </c>
      <c r="P430">
        <f>-Table2[[#This Row],[Column1]]</f>
        <v>-211554</v>
      </c>
    </row>
    <row r="431" spans="1:16" hidden="1" x14ac:dyDescent="0.3">
      <c r="A431" s="41" t="s">
        <v>635</v>
      </c>
      <c r="B431" s="42">
        <v>45314</v>
      </c>
      <c r="C431" s="42">
        <v>45351</v>
      </c>
      <c r="D431" s="41" t="s">
        <v>636</v>
      </c>
      <c r="E431" s="41" t="s">
        <v>1148</v>
      </c>
      <c r="F431" s="41" t="s">
        <v>1149</v>
      </c>
      <c r="G431" s="41" t="s">
        <v>1135</v>
      </c>
      <c r="H431" s="43">
        <v>-886352</v>
      </c>
      <c r="I431" s="43">
        <f t="shared" si="35"/>
        <v>2024</v>
      </c>
      <c r="J431">
        <f t="shared" si="39"/>
        <v>4349</v>
      </c>
      <c r="K431" t="str">
        <f t="shared" si="36"/>
        <v>2024-4349</v>
      </c>
      <c r="L431" t="str">
        <f>VLOOKUP(K431,[1]Sheet1!P:P,1,0)</f>
        <v>2024-4349</v>
      </c>
      <c r="M431">
        <f t="shared" si="37"/>
        <v>2024</v>
      </c>
      <c r="N431" t="str">
        <f t="shared" si="38"/>
        <v>2024-4349</v>
      </c>
      <c r="O431" t="str">
        <f>+(VLOOKUP(N431,[1]misa!O:O,1,0))</f>
        <v>2024-4349</v>
      </c>
      <c r="P431">
        <f>-Table2[[#This Row],[Column1]]</f>
        <v>-4349</v>
      </c>
    </row>
    <row r="432" spans="1:16" hidden="1" x14ac:dyDescent="0.3">
      <c r="A432" s="41" t="s">
        <v>635</v>
      </c>
      <c r="B432" s="42">
        <v>45313</v>
      </c>
      <c r="C432" s="42">
        <v>45351</v>
      </c>
      <c r="D432" s="41" t="s">
        <v>636</v>
      </c>
      <c r="E432" s="41" t="s">
        <v>1150</v>
      </c>
      <c r="F432" s="41" t="s">
        <v>1151</v>
      </c>
      <c r="G432" s="41" t="s">
        <v>1135</v>
      </c>
      <c r="H432" s="43">
        <v>-1400172</v>
      </c>
      <c r="I432" s="43">
        <f t="shared" si="35"/>
        <v>2024</v>
      </c>
      <c r="J432">
        <f t="shared" si="39"/>
        <v>4257</v>
      </c>
      <c r="K432" t="str">
        <f t="shared" si="36"/>
        <v>2024-4257</v>
      </c>
      <c r="L432" t="str">
        <f>VLOOKUP(K432,[1]Sheet1!P:P,1,0)</f>
        <v>2024-4257</v>
      </c>
      <c r="M432">
        <f t="shared" si="37"/>
        <v>2024</v>
      </c>
      <c r="N432" t="str">
        <f t="shared" si="38"/>
        <v>2024-4257</v>
      </c>
      <c r="O432" t="str">
        <f>+(VLOOKUP(N432,[1]misa!O:O,1,0))</f>
        <v>2024-4257</v>
      </c>
      <c r="P432">
        <f>-Table2[[#This Row],[Column1]]</f>
        <v>-4257</v>
      </c>
    </row>
    <row r="433" spans="1:16" hidden="1" x14ac:dyDescent="0.3">
      <c r="A433" s="41" t="s">
        <v>635</v>
      </c>
      <c r="B433" s="42">
        <v>45312</v>
      </c>
      <c r="C433" s="42">
        <v>45351</v>
      </c>
      <c r="D433" s="41" t="s">
        <v>636</v>
      </c>
      <c r="E433" s="41" t="s">
        <v>1152</v>
      </c>
      <c r="F433" s="41" t="s">
        <v>1153</v>
      </c>
      <c r="G433" s="41" t="s">
        <v>1135</v>
      </c>
      <c r="H433" s="43">
        <v>909935</v>
      </c>
      <c r="I433" s="43">
        <f t="shared" si="35"/>
        <v>2024</v>
      </c>
      <c r="J433" s="35">
        <f>+H433</f>
        <v>909935</v>
      </c>
      <c r="K433" t="str">
        <f t="shared" si="36"/>
        <v>2024-909935</v>
      </c>
      <c r="L433" t="e">
        <f>VLOOKUP(K433,[1]Sheet1!P:P,1,0)</f>
        <v>#N/A</v>
      </c>
      <c r="M433" s="40">
        <f t="shared" si="37"/>
        <v>2024</v>
      </c>
      <c r="N433" s="40" t="str">
        <f t="shared" si="38"/>
        <v>2024-909935</v>
      </c>
      <c r="O433" s="40" t="str">
        <f>+(VLOOKUP(N433,[1]misa!O:O,1,0))</f>
        <v>2024-909935</v>
      </c>
      <c r="P433">
        <f>-Table2[[#This Row],[Column1]]</f>
        <v>-909935</v>
      </c>
    </row>
    <row r="434" spans="1:16" hidden="1" x14ac:dyDescent="0.3">
      <c r="A434" s="41" t="s">
        <v>635</v>
      </c>
      <c r="B434" s="42">
        <v>45310</v>
      </c>
      <c r="C434" s="42">
        <v>45351</v>
      </c>
      <c r="D434" s="41" t="s">
        <v>636</v>
      </c>
      <c r="E434" s="41" t="s">
        <v>1154</v>
      </c>
      <c r="F434" s="41" t="s">
        <v>1155</v>
      </c>
      <c r="G434" s="41" t="s">
        <v>1135</v>
      </c>
      <c r="H434" s="43">
        <v>-2149794</v>
      </c>
      <c r="I434" s="43">
        <f t="shared" si="35"/>
        <v>2024</v>
      </c>
      <c r="J434">
        <f t="shared" si="39"/>
        <v>4030</v>
      </c>
      <c r="K434" t="str">
        <f t="shared" si="36"/>
        <v>2024-4030</v>
      </c>
      <c r="L434" t="str">
        <f>VLOOKUP(K434,[1]Sheet1!P:P,1,0)</f>
        <v>2024-4030</v>
      </c>
      <c r="M434">
        <f t="shared" si="37"/>
        <v>2024</v>
      </c>
      <c r="N434" t="str">
        <f t="shared" si="38"/>
        <v>2024-4030</v>
      </c>
      <c r="O434" t="str">
        <f>+(VLOOKUP(N434,[1]misa!O:O,1,0))</f>
        <v>2024-4030</v>
      </c>
      <c r="P434">
        <f>-Table2[[#This Row],[Column1]]</f>
        <v>-4030</v>
      </c>
    </row>
    <row r="435" spans="1:16" hidden="1" x14ac:dyDescent="0.3">
      <c r="A435" s="41" t="s">
        <v>635</v>
      </c>
      <c r="B435" s="42">
        <v>45309</v>
      </c>
      <c r="C435" s="42">
        <v>45351</v>
      </c>
      <c r="D435" s="41" t="s">
        <v>636</v>
      </c>
      <c r="E435" s="41" t="s">
        <v>1156</v>
      </c>
      <c r="F435" s="41" t="s">
        <v>1157</v>
      </c>
      <c r="G435" s="41" t="s">
        <v>1135</v>
      </c>
      <c r="H435" s="43">
        <v>-2130624</v>
      </c>
      <c r="I435" s="43">
        <f t="shared" si="35"/>
        <v>2024</v>
      </c>
      <c r="J435">
        <f t="shared" si="39"/>
        <v>2988</v>
      </c>
      <c r="K435" t="str">
        <f t="shared" si="36"/>
        <v>2024-2988</v>
      </c>
      <c r="L435" t="str">
        <f>VLOOKUP(K435,[1]Sheet1!P:P,1,0)</f>
        <v>2024-2988</v>
      </c>
      <c r="M435">
        <f t="shared" si="37"/>
        <v>2024</v>
      </c>
      <c r="N435" t="str">
        <f t="shared" si="38"/>
        <v>2024-2988</v>
      </c>
      <c r="O435" t="str">
        <f>+(VLOOKUP(N435,[1]misa!O:O,1,0))</f>
        <v>2024-2988</v>
      </c>
      <c r="P435">
        <f>-Table2[[#This Row],[Column1]]</f>
        <v>-2988</v>
      </c>
    </row>
    <row r="436" spans="1:16" hidden="1" x14ac:dyDescent="0.3">
      <c r="A436" s="41" t="s">
        <v>635</v>
      </c>
      <c r="B436" s="42">
        <v>45309</v>
      </c>
      <c r="C436" s="42">
        <v>45351</v>
      </c>
      <c r="D436" s="41" t="s">
        <v>636</v>
      </c>
      <c r="E436" s="41" t="s">
        <v>1158</v>
      </c>
      <c r="F436" s="41" t="s">
        <v>1159</v>
      </c>
      <c r="G436" s="41" t="s">
        <v>1135</v>
      </c>
      <c r="H436" s="43">
        <v>-2153728</v>
      </c>
      <c r="I436" s="43">
        <f t="shared" si="35"/>
        <v>2024</v>
      </c>
      <c r="J436">
        <f t="shared" si="39"/>
        <v>2984</v>
      </c>
      <c r="K436" t="str">
        <f t="shared" si="36"/>
        <v>2024-2984</v>
      </c>
      <c r="L436" t="str">
        <f>VLOOKUP(K436,[1]Sheet1!P:P,1,0)</f>
        <v>2024-2984</v>
      </c>
      <c r="M436">
        <f t="shared" si="37"/>
        <v>2024</v>
      </c>
      <c r="N436" t="str">
        <f t="shared" si="38"/>
        <v>2024-2984</v>
      </c>
      <c r="O436" t="str">
        <f>+(VLOOKUP(N436,[1]misa!O:O,1,0))</f>
        <v>2024-2984</v>
      </c>
      <c r="P436">
        <f>-Table2[[#This Row],[Column1]]</f>
        <v>-2984</v>
      </c>
    </row>
    <row r="437" spans="1:16" hidden="1" x14ac:dyDescent="0.3">
      <c r="A437" s="41" t="s">
        <v>635</v>
      </c>
      <c r="B437" s="42">
        <v>45308</v>
      </c>
      <c r="C437" s="42">
        <v>45351</v>
      </c>
      <c r="D437" s="41" t="s">
        <v>636</v>
      </c>
      <c r="E437" s="41" t="s">
        <v>1160</v>
      </c>
      <c r="F437" s="41" t="s">
        <v>1161</v>
      </c>
      <c r="G437" s="41" t="s">
        <v>1135</v>
      </c>
      <c r="H437" s="43">
        <v>-816657</v>
      </c>
      <c r="I437" s="43">
        <f t="shared" si="35"/>
        <v>2024</v>
      </c>
      <c r="J437">
        <f t="shared" si="39"/>
        <v>2979</v>
      </c>
      <c r="K437" t="str">
        <f t="shared" si="36"/>
        <v>2024-2979</v>
      </c>
      <c r="L437" t="str">
        <f>VLOOKUP(K437,[1]Sheet1!P:P,1,0)</f>
        <v>2024-2979</v>
      </c>
      <c r="M437">
        <f t="shared" si="37"/>
        <v>2024</v>
      </c>
      <c r="N437" t="str">
        <f t="shared" si="38"/>
        <v>2024-2979</v>
      </c>
      <c r="O437" t="str">
        <f>+(VLOOKUP(N437,[1]misa!O:O,1,0))</f>
        <v>2024-2979</v>
      </c>
      <c r="P437">
        <f>-Table2[[#This Row],[Column1]]</f>
        <v>-2979</v>
      </c>
    </row>
    <row r="438" spans="1:16" hidden="1" x14ac:dyDescent="0.3">
      <c r="A438" s="41" t="s">
        <v>635</v>
      </c>
      <c r="B438" s="42">
        <v>45308</v>
      </c>
      <c r="C438" s="42">
        <v>45351</v>
      </c>
      <c r="D438" s="41" t="s">
        <v>636</v>
      </c>
      <c r="E438" s="41" t="s">
        <v>1162</v>
      </c>
      <c r="F438" s="41" t="s">
        <v>1163</v>
      </c>
      <c r="G438" s="41" t="s">
        <v>1135</v>
      </c>
      <c r="H438" s="43">
        <v>1103420</v>
      </c>
      <c r="I438" s="43">
        <f t="shared" si="35"/>
        <v>2024</v>
      </c>
      <c r="J438" s="35">
        <f t="shared" ref="J438:J440" si="45">+H438</f>
        <v>1103420</v>
      </c>
      <c r="K438" t="str">
        <f t="shared" si="36"/>
        <v>2024-1103420</v>
      </c>
      <c r="L438" t="e">
        <f>VLOOKUP(K438,[1]Sheet1!P:P,1,0)</f>
        <v>#N/A</v>
      </c>
      <c r="M438" s="40">
        <f t="shared" si="37"/>
        <v>2024</v>
      </c>
      <c r="N438" s="40" t="str">
        <f t="shared" si="38"/>
        <v>2024-1103420</v>
      </c>
      <c r="O438" s="40" t="str">
        <f>+(VLOOKUP(N438,[1]misa!O:O,1,0))</f>
        <v>2024-1103420</v>
      </c>
      <c r="P438">
        <f>-Table2[[#This Row],[Column1]]</f>
        <v>-1103420</v>
      </c>
    </row>
    <row r="439" spans="1:16" hidden="1" x14ac:dyDescent="0.3">
      <c r="A439" s="41" t="s">
        <v>635</v>
      </c>
      <c r="B439" s="42">
        <v>45307</v>
      </c>
      <c r="C439" s="42">
        <v>45351</v>
      </c>
      <c r="D439" s="41" t="s">
        <v>636</v>
      </c>
      <c r="E439" s="41" t="s">
        <v>1164</v>
      </c>
      <c r="F439" s="41" t="s">
        <v>1165</v>
      </c>
      <c r="G439" s="41" t="s">
        <v>1135</v>
      </c>
      <c r="H439" s="43">
        <v>34535</v>
      </c>
      <c r="I439" s="43">
        <f t="shared" si="35"/>
        <v>2024</v>
      </c>
      <c r="J439" s="35">
        <f t="shared" si="45"/>
        <v>34535</v>
      </c>
      <c r="K439" t="str">
        <f t="shared" si="36"/>
        <v>2024-34535</v>
      </c>
      <c r="L439" t="e">
        <f>VLOOKUP(K439,[1]Sheet1!P:P,1,0)</f>
        <v>#N/A</v>
      </c>
      <c r="M439" s="40">
        <f t="shared" si="37"/>
        <v>2024</v>
      </c>
      <c r="N439" s="40" t="str">
        <f t="shared" si="38"/>
        <v>2024-34535</v>
      </c>
      <c r="O439" s="40" t="str">
        <f>+(VLOOKUP(N439,[1]misa!O:O,1,0))</f>
        <v>2024-34535</v>
      </c>
      <c r="P439">
        <f>-Table2[[#This Row],[Column1]]</f>
        <v>-34535</v>
      </c>
    </row>
    <row r="440" spans="1:16" hidden="1" x14ac:dyDescent="0.3">
      <c r="A440" s="41" t="s">
        <v>635</v>
      </c>
      <c r="B440" s="42">
        <v>45307</v>
      </c>
      <c r="C440" s="42">
        <v>45351</v>
      </c>
      <c r="D440" s="41" t="s">
        <v>636</v>
      </c>
      <c r="E440" s="41" t="s">
        <v>1166</v>
      </c>
      <c r="F440" s="41" t="s">
        <v>1167</v>
      </c>
      <c r="G440" s="41" t="s">
        <v>1135</v>
      </c>
      <c r="H440" s="43">
        <v>103605</v>
      </c>
      <c r="I440" s="43">
        <f t="shared" si="35"/>
        <v>2024</v>
      </c>
      <c r="J440" s="35">
        <f t="shared" si="45"/>
        <v>103605</v>
      </c>
      <c r="K440" t="str">
        <f t="shared" si="36"/>
        <v>2024-103605</v>
      </c>
      <c r="L440" t="e">
        <f>VLOOKUP(K440,[1]Sheet1!P:P,1,0)</f>
        <v>#N/A</v>
      </c>
      <c r="M440" s="40">
        <f t="shared" si="37"/>
        <v>2024</v>
      </c>
      <c r="N440" s="40" t="str">
        <f t="shared" si="38"/>
        <v>2024-103605</v>
      </c>
      <c r="O440" s="40" t="str">
        <f>+(VLOOKUP(N440,[1]misa!O:O,1,0))</f>
        <v>2024-103605</v>
      </c>
      <c r="P440">
        <f>-Table2[[#This Row],[Column1]]</f>
        <v>-103605</v>
      </c>
    </row>
    <row r="441" spans="1:16" hidden="1" x14ac:dyDescent="0.3">
      <c r="A441" s="41" t="s">
        <v>635</v>
      </c>
      <c r="B441" s="42">
        <v>45306</v>
      </c>
      <c r="C441" s="42">
        <v>45351</v>
      </c>
      <c r="D441" s="41" t="s">
        <v>636</v>
      </c>
      <c r="E441" s="41" t="s">
        <v>1168</v>
      </c>
      <c r="F441" s="41" t="s">
        <v>1169</v>
      </c>
      <c r="G441" s="41" t="s">
        <v>1135</v>
      </c>
      <c r="H441" s="43">
        <v>-1316423</v>
      </c>
      <c r="I441" s="43">
        <f t="shared" si="35"/>
        <v>2024</v>
      </c>
      <c r="J441">
        <f t="shared" si="39"/>
        <v>2555</v>
      </c>
      <c r="K441" t="str">
        <f t="shared" si="36"/>
        <v>2024-2555</v>
      </c>
      <c r="L441" t="str">
        <f>VLOOKUP(K441,[1]Sheet1!P:P,1,0)</f>
        <v>2024-2555</v>
      </c>
      <c r="M441">
        <f t="shared" si="37"/>
        <v>2024</v>
      </c>
      <c r="N441" t="str">
        <f t="shared" si="38"/>
        <v>2024-2555</v>
      </c>
      <c r="O441" t="str">
        <f>+(VLOOKUP(N441,[1]misa!O:O,1,0))</f>
        <v>2024-2555</v>
      </c>
      <c r="P441">
        <f>-Table2[[#This Row],[Column1]]</f>
        <v>-2555</v>
      </c>
    </row>
    <row r="442" spans="1:16" hidden="1" x14ac:dyDescent="0.3">
      <c r="A442" s="41" t="s">
        <v>635</v>
      </c>
      <c r="B442" s="42">
        <v>45306</v>
      </c>
      <c r="C442" s="42">
        <v>45351</v>
      </c>
      <c r="D442" s="41" t="s">
        <v>636</v>
      </c>
      <c r="E442" s="41" t="s">
        <v>1170</v>
      </c>
      <c r="F442" s="41" t="s">
        <v>1171</v>
      </c>
      <c r="G442" s="41" t="s">
        <v>1135</v>
      </c>
      <c r="H442" s="43">
        <v>399693</v>
      </c>
      <c r="I442" s="43">
        <f t="shared" si="35"/>
        <v>2024</v>
      </c>
      <c r="J442" s="35">
        <f>+H442</f>
        <v>399693</v>
      </c>
      <c r="K442" t="str">
        <f t="shared" si="36"/>
        <v>2024-399693</v>
      </c>
      <c r="L442" t="e">
        <f>VLOOKUP(K442,[1]Sheet1!P:P,1,0)</f>
        <v>#N/A</v>
      </c>
      <c r="M442" s="40">
        <f t="shared" si="37"/>
        <v>2024</v>
      </c>
      <c r="N442" s="40" t="str">
        <f t="shared" si="38"/>
        <v>2024-399693</v>
      </c>
      <c r="O442" s="40" t="str">
        <f>+(VLOOKUP(N442,[1]misa!O:O,1,0))</f>
        <v>2024-399693</v>
      </c>
      <c r="P442">
        <f>-Table2[[#This Row],[Column1]]</f>
        <v>-399693</v>
      </c>
    </row>
    <row r="443" spans="1:16" hidden="1" x14ac:dyDescent="0.3">
      <c r="A443" s="41" t="s">
        <v>635</v>
      </c>
      <c r="B443" s="42">
        <v>45306</v>
      </c>
      <c r="C443" s="42">
        <v>45351</v>
      </c>
      <c r="D443" s="41" t="s">
        <v>636</v>
      </c>
      <c r="E443" s="41" t="s">
        <v>1172</v>
      </c>
      <c r="F443" s="41" t="s">
        <v>1173</v>
      </c>
      <c r="G443" s="41" t="s">
        <v>1135</v>
      </c>
      <c r="H443" s="43">
        <v>-881582</v>
      </c>
      <c r="I443" s="43">
        <f t="shared" si="35"/>
        <v>2024</v>
      </c>
      <c r="J443">
        <f t="shared" si="39"/>
        <v>2566</v>
      </c>
      <c r="K443" t="str">
        <f t="shared" si="36"/>
        <v>2024-2566</v>
      </c>
      <c r="L443" t="str">
        <f>VLOOKUP(K443,[1]Sheet1!P:P,1,0)</f>
        <v>2024-2566</v>
      </c>
      <c r="M443">
        <f t="shared" si="37"/>
        <v>2024</v>
      </c>
      <c r="N443" t="str">
        <f t="shared" si="38"/>
        <v>2024-2566</v>
      </c>
      <c r="O443" t="str">
        <f>+(VLOOKUP(N443,[1]misa!O:O,1,0))</f>
        <v>2024-2566</v>
      </c>
      <c r="P443">
        <f>-Table2[[#This Row],[Column1]]</f>
        <v>-2566</v>
      </c>
    </row>
    <row r="444" spans="1:16" hidden="1" x14ac:dyDescent="0.3">
      <c r="A444" s="41" t="s">
        <v>635</v>
      </c>
      <c r="B444" s="42">
        <v>45303</v>
      </c>
      <c r="C444" s="42">
        <v>45351</v>
      </c>
      <c r="D444" s="41" t="s">
        <v>636</v>
      </c>
      <c r="E444" s="41" t="s">
        <v>1174</v>
      </c>
      <c r="F444" s="41" t="s">
        <v>1175</v>
      </c>
      <c r="G444" s="41" t="s">
        <v>1135</v>
      </c>
      <c r="H444" s="43">
        <v>-958621</v>
      </c>
      <c r="I444" s="43">
        <f t="shared" si="35"/>
        <v>2024</v>
      </c>
      <c r="J444">
        <f t="shared" si="39"/>
        <v>2299</v>
      </c>
      <c r="K444" t="str">
        <f t="shared" si="36"/>
        <v>2024-2299</v>
      </c>
      <c r="L444" t="str">
        <f>VLOOKUP(K444,[1]Sheet1!P:P,1,0)</f>
        <v>2024-2299</v>
      </c>
      <c r="M444">
        <f t="shared" si="37"/>
        <v>2024</v>
      </c>
      <c r="N444" t="str">
        <f t="shared" si="38"/>
        <v>2024-2299</v>
      </c>
      <c r="O444" t="str">
        <f>+(VLOOKUP(N444,[1]misa!O:O,1,0))</f>
        <v>2024-2299</v>
      </c>
      <c r="P444">
        <f>-Table2[[#This Row],[Column1]]</f>
        <v>-2299</v>
      </c>
    </row>
    <row r="445" spans="1:16" hidden="1" x14ac:dyDescent="0.3">
      <c r="A445" s="41" t="s">
        <v>635</v>
      </c>
      <c r="B445" s="42">
        <v>45303</v>
      </c>
      <c r="C445" s="42">
        <v>45351</v>
      </c>
      <c r="D445" s="41" t="s">
        <v>636</v>
      </c>
      <c r="E445" s="41" t="s">
        <v>1176</v>
      </c>
      <c r="F445" s="41" t="s">
        <v>1177</v>
      </c>
      <c r="G445" s="41" t="s">
        <v>1135</v>
      </c>
      <c r="H445" s="43">
        <v>-499625</v>
      </c>
      <c r="I445" s="43">
        <f t="shared" si="35"/>
        <v>2024</v>
      </c>
      <c r="J445">
        <f t="shared" si="39"/>
        <v>2300</v>
      </c>
      <c r="K445" t="str">
        <f t="shared" si="36"/>
        <v>2024-2300</v>
      </c>
      <c r="L445" t="str">
        <f>VLOOKUP(K445,[1]Sheet1!P:P,1,0)</f>
        <v>2024-2300</v>
      </c>
      <c r="M445">
        <f t="shared" si="37"/>
        <v>2024</v>
      </c>
      <c r="N445" t="str">
        <f t="shared" si="38"/>
        <v>2024-2300</v>
      </c>
      <c r="O445" t="str">
        <f>+(VLOOKUP(N445,[1]misa!O:O,1,0))</f>
        <v>2024-2300</v>
      </c>
      <c r="P445">
        <f>-Table2[[#This Row],[Column1]]</f>
        <v>-2300</v>
      </c>
    </row>
    <row r="446" spans="1:16" hidden="1" x14ac:dyDescent="0.3">
      <c r="A446" s="41" t="s">
        <v>635</v>
      </c>
      <c r="B446" s="42">
        <v>45303</v>
      </c>
      <c r="C446" s="42">
        <v>45351</v>
      </c>
      <c r="D446" s="41" t="s">
        <v>636</v>
      </c>
      <c r="E446" s="41" t="s">
        <v>1178</v>
      </c>
      <c r="F446" s="41" t="s">
        <v>1179</v>
      </c>
      <c r="G446" s="41" t="s">
        <v>1135</v>
      </c>
      <c r="H446" s="43">
        <v>-356875</v>
      </c>
      <c r="I446" s="43">
        <f t="shared" si="35"/>
        <v>2024</v>
      </c>
      <c r="J446">
        <f t="shared" si="39"/>
        <v>2298</v>
      </c>
      <c r="K446" t="str">
        <f t="shared" si="36"/>
        <v>2024-2298</v>
      </c>
      <c r="L446" t="str">
        <f>VLOOKUP(K446,[1]Sheet1!P:P,1,0)</f>
        <v>2024-2298</v>
      </c>
      <c r="M446">
        <f t="shared" si="37"/>
        <v>2024</v>
      </c>
      <c r="N446" t="str">
        <f t="shared" si="38"/>
        <v>2024-2298</v>
      </c>
      <c r="O446" t="str">
        <f>+(VLOOKUP(N446,[1]misa!O:O,1,0))</f>
        <v>2024-2298</v>
      </c>
      <c r="P446">
        <f>-Table2[[#This Row],[Column1]]</f>
        <v>-2298</v>
      </c>
    </row>
    <row r="447" spans="1:16" hidden="1" x14ac:dyDescent="0.3">
      <c r="A447" s="41" t="s">
        <v>635</v>
      </c>
      <c r="B447" s="42">
        <v>45300</v>
      </c>
      <c r="C447" s="42">
        <v>45351</v>
      </c>
      <c r="D447" s="41" t="s">
        <v>636</v>
      </c>
      <c r="E447" s="41" t="s">
        <v>1180</v>
      </c>
      <c r="F447" s="41" t="s">
        <v>1181</v>
      </c>
      <c r="G447" s="41" t="s">
        <v>1135</v>
      </c>
      <c r="H447" s="43">
        <v>2206572</v>
      </c>
      <c r="I447" s="43">
        <f t="shared" si="35"/>
        <v>2024</v>
      </c>
      <c r="J447" s="35">
        <f>+H447</f>
        <v>2206572</v>
      </c>
      <c r="K447" t="str">
        <f t="shared" si="36"/>
        <v>2024-2206572</v>
      </c>
      <c r="L447" t="e">
        <f>VLOOKUP(K447,[1]Sheet1!P:P,1,0)</f>
        <v>#N/A</v>
      </c>
      <c r="M447" s="40">
        <f t="shared" si="37"/>
        <v>2024</v>
      </c>
      <c r="N447" s="40" t="str">
        <f t="shared" si="38"/>
        <v>2024-2206572</v>
      </c>
      <c r="O447" s="40" t="e">
        <f>+(VLOOKUP(N447,[1]misa!O:O,1,0))</f>
        <v>#N/A</v>
      </c>
      <c r="P447">
        <f>-Table2[[#This Row],[Column1]]</f>
        <v>-2206572</v>
      </c>
    </row>
    <row r="448" spans="1:16" hidden="1" x14ac:dyDescent="0.3">
      <c r="A448" s="41" t="s">
        <v>635</v>
      </c>
      <c r="B448" s="42">
        <v>45299</v>
      </c>
      <c r="C448" s="42">
        <v>45351</v>
      </c>
      <c r="D448" s="41" t="s">
        <v>636</v>
      </c>
      <c r="E448" s="41" t="s">
        <v>1182</v>
      </c>
      <c r="F448" s="41" t="s">
        <v>1183</v>
      </c>
      <c r="G448" s="41" t="s">
        <v>1135</v>
      </c>
      <c r="H448" s="43">
        <v>-470176</v>
      </c>
      <c r="I448" s="43">
        <f t="shared" si="35"/>
        <v>2024</v>
      </c>
      <c r="J448">
        <f t="shared" si="39"/>
        <v>1311</v>
      </c>
      <c r="K448" t="str">
        <f t="shared" si="36"/>
        <v>2024-1311</v>
      </c>
      <c r="L448" t="str">
        <f>VLOOKUP(K448,[1]Sheet1!P:P,1,0)</f>
        <v>2024-1311</v>
      </c>
      <c r="M448">
        <f t="shared" si="37"/>
        <v>2024</v>
      </c>
      <c r="N448" t="str">
        <f t="shared" si="38"/>
        <v>2024-1311</v>
      </c>
      <c r="O448" t="str">
        <f>+(VLOOKUP(N448,[1]misa!O:O,1,0))</f>
        <v>2024-1311</v>
      </c>
      <c r="P448">
        <f>-Table2[[#This Row],[Column1]]</f>
        <v>-1311</v>
      </c>
    </row>
    <row r="449" spans="1:16" hidden="1" x14ac:dyDescent="0.3">
      <c r="A449" s="41" t="s">
        <v>635</v>
      </c>
      <c r="B449" s="42">
        <v>45299</v>
      </c>
      <c r="C449" s="42">
        <v>45351</v>
      </c>
      <c r="D449" s="41" t="s">
        <v>636</v>
      </c>
      <c r="E449" s="41" t="s">
        <v>1184</v>
      </c>
      <c r="F449" s="41" t="s">
        <v>1185</v>
      </c>
      <c r="G449" s="41" t="s">
        <v>1135</v>
      </c>
      <c r="H449" s="43">
        <v>-1312278</v>
      </c>
      <c r="I449" s="43">
        <f t="shared" si="35"/>
        <v>2024</v>
      </c>
      <c r="J449">
        <f t="shared" si="39"/>
        <v>1312</v>
      </c>
      <c r="K449" t="str">
        <f t="shared" si="36"/>
        <v>2024-1312</v>
      </c>
      <c r="L449" t="str">
        <f>VLOOKUP(K449,[1]Sheet1!P:P,1,0)</f>
        <v>2024-1312</v>
      </c>
      <c r="M449">
        <f t="shared" si="37"/>
        <v>2024</v>
      </c>
      <c r="N449" t="str">
        <f t="shared" si="38"/>
        <v>2024-1312</v>
      </c>
      <c r="O449" t="str">
        <f>+(VLOOKUP(N449,[1]misa!O:O,1,0))</f>
        <v>2024-1312</v>
      </c>
      <c r="P449">
        <f>-Table2[[#This Row],[Column1]]</f>
        <v>-1312</v>
      </c>
    </row>
    <row r="450" spans="1:16" hidden="1" x14ac:dyDescent="0.3">
      <c r="A450" s="41" t="s">
        <v>635</v>
      </c>
      <c r="B450" s="42">
        <v>45297</v>
      </c>
      <c r="C450" s="42">
        <v>45351</v>
      </c>
      <c r="D450" s="41" t="s">
        <v>636</v>
      </c>
      <c r="E450" s="41" t="s">
        <v>1186</v>
      </c>
      <c r="F450" s="41" t="s">
        <v>1187</v>
      </c>
      <c r="G450" s="41" t="s">
        <v>1135</v>
      </c>
      <c r="H450" s="43">
        <v>127256</v>
      </c>
      <c r="I450" s="43">
        <f t="shared" si="35"/>
        <v>2024</v>
      </c>
      <c r="J450" s="35">
        <f>+H450</f>
        <v>127256</v>
      </c>
      <c r="K450" t="str">
        <f t="shared" si="36"/>
        <v>2024-127256</v>
      </c>
      <c r="L450" t="e">
        <f>VLOOKUP(K450,[1]Sheet1!P:P,1,0)</f>
        <v>#N/A</v>
      </c>
      <c r="M450" s="40">
        <f t="shared" si="37"/>
        <v>2024</v>
      </c>
      <c r="N450" s="40" t="str">
        <f t="shared" si="38"/>
        <v>2024-127256</v>
      </c>
      <c r="O450" s="40" t="str">
        <f>+(VLOOKUP(N450,[1]misa!O:O,1,0))</f>
        <v>2024-127256</v>
      </c>
      <c r="P450">
        <f>-Table2[[#This Row],[Column1]]</f>
        <v>-127256</v>
      </c>
    </row>
    <row r="451" spans="1:16" hidden="1" x14ac:dyDescent="0.3">
      <c r="A451" s="41" t="s">
        <v>635</v>
      </c>
      <c r="B451" s="42">
        <v>45296</v>
      </c>
      <c r="C451" s="42">
        <v>45351</v>
      </c>
      <c r="D451" s="41" t="s">
        <v>636</v>
      </c>
      <c r="E451" s="41" t="s">
        <v>1188</v>
      </c>
      <c r="F451" s="41" t="s">
        <v>1189</v>
      </c>
      <c r="G451" s="41" t="s">
        <v>1135</v>
      </c>
      <c r="H451" s="43">
        <v>-1512644</v>
      </c>
      <c r="I451" s="43">
        <f t="shared" ref="I451:I514" si="46">YEAR(C451)</f>
        <v>2024</v>
      </c>
      <c r="J451">
        <f t="shared" ref="J451:J514" si="47">VALUE(E451)</f>
        <v>1142</v>
      </c>
      <c r="K451" t="str">
        <f t="shared" ref="K451:K514" si="48">I451&amp;"-"&amp;J451</f>
        <v>2024-1142</v>
      </c>
      <c r="L451" t="str">
        <f>VLOOKUP(K451,[1]Sheet1!P:P,1,0)</f>
        <v>2024-1142</v>
      </c>
      <c r="M451">
        <f t="shared" ref="M451:M514" si="49">+YEAR(B451)</f>
        <v>2024</v>
      </c>
      <c r="N451" t="str">
        <f t="shared" ref="N451:N514" si="50">+M451&amp;"-"&amp;J451</f>
        <v>2024-1142</v>
      </c>
      <c r="O451" t="str">
        <f>+(VLOOKUP(N451,[1]misa!O:O,1,0))</f>
        <v>2024-1142</v>
      </c>
      <c r="P451">
        <f>-Table2[[#This Row],[Column1]]</f>
        <v>-1142</v>
      </c>
    </row>
    <row r="452" spans="1:16" hidden="1" x14ac:dyDescent="0.3">
      <c r="A452" s="41" t="s">
        <v>635</v>
      </c>
      <c r="B452" s="42">
        <v>45295</v>
      </c>
      <c r="C452" s="42">
        <v>45351</v>
      </c>
      <c r="D452" s="41" t="s">
        <v>636</v>
      </c>
      <c r="E452" s="41" t="s">
        <v>1190</v>
      </c>
      <c r="F452" s="41" t="s">
        <v>1191</v>
      </c>
      <c r="G452" s="41" t="s">
        <v>1135</v>
      </c>
      <c r="H452" s="43">
        <v>-539741</v>
      </c>
      <c r="I452" s="43">
        <f t="shared" si="46"/>
        <v>2024</v>
      </c>
      <c r="J452">
        <f t="shared" si="47"/>
        <v>230</v>
      </c>
      <c r="K452" t="str">
        <f t="shared" si="48"/>
        <v>2024-230</v>
      </c>
      <c r="L452" t="str">
        <f>VLOOKUP(K452,[1]Sheet1!P:P,1,0)</f>
        <v>2024-230</v>
      </c>
      <c r="M452">
        <f t="shared" si="49"/>
        <v>2024</v>
      </c>
      <c r="N452" t="str">
        <f t="shared" si="50"/>
        <v>2024-230</v>
      </c>
      <c r="O452" t="str">
        <f>+(VLOOKUP(N452,[1]misa!O:O,1,0))</f>
        <v>2024-230</v>
      </c>
      <c r="P452">
        <f>-Table2[[#This Row],[Column1]]</f>
        <v>-230</v>
      </c>
    </row>
    <row r="453" spans="1:16" hidden="1" x14ac:dyDescent="0.3">
      <c r="A453" s="41" t="s">
        <v>635</v>
      </c>
      <c r="B453" s="42">
        <v>45295</v>
      </c>
      <c r="C453" s="42">
        <v>45351</v>
      </c>
      <c r="D453" s="41" t="s">
        <v>636</v>
      </c>
      <c r="E453" s="41" t="s">
        <v>1192</v>
      </c>
      <c r="F453" s="41" t="s">
        <v>1193</v>
      </c>
      <c r="G453" s="41" t="s">
        <v>1135</v>
      </c>
      <c r="H453" s="43">
        <v>-1444083</v>
      </c>
      <c r="I453" s="43">
        <f t="shared" si="46"/>
        <v>2024</v>
      </c>
      <c r="J453">
        <f t="shared" si="47"/>
        <v>224</v>
      </c>
      <c r="K453" t="str">
        <f t="shared" si="48"/>
        <v>2024-224</v>
      </c>
      <c r="L453" t="str">
        <f>VLOOKUP(K453,[1]Sheet1!P:P,1,0)</f>
        <v>2024-224</v>
      </c>
      <c r="M453">
        <f t="shared" si="49"/>
        <v>2024</v>
      </c>
      <c r="N453" t="str">
        <f t="shared" si="50"/>
        <v>2024-224</v>
      </c>
      <c r="O453" t="str">
        <f>+(VLOOKUP(N453,[1]misa!O:O,1,0))</f>
        <v>2024-224</v>
      </c>
      <c r="P453">
        <f>-Table2[[#This Row],[Column1]]</f>
        <v>-224</v>
      </c>
    </row>
    <row r="454" spans="1:16" hidden="1" x14ac:dyDescent="0.3">
      <c r="A454" s="41" t="s">
        <v>635</v>
      </c>
      <c r="B454" s="42">
        <v>45294</v>
      </c>
      <c r="C454" s="42">
        <v>45351</v>
      </c>
      <c r="D454" s="41" t="s">
        <v>636</v>
      </c>
      <c r="E454" s="41" t="s">
        <v>1194</v>
      </c>
      <c r="F454" s="41" t="s">
        <v>1195</v>
      </c>
      <c r="G454" s="41" t="s">
        <v>1135</v>
      </c>
      <c r="H454" s="43">
        <v>-859516</v>
      </c>
      <c r="I454" s="43">
        <f t="shared" si="46"/>
        <v>2024</v>
      </c>
      <c r="J454">
        <f t="shared" si="47"/>
        <v>126</v>
      </c>
      <c r="K454" t="str">
        <f t="shared" si="48"/>
        <v>2024-126</v>
      </c>
      <c r="L454" t="str">
        <f>VLOOKUP(K454,[1]Sheet1!P:P,1,0)</f>
        <v>2024-126</v>
      </c>
      <c r="M454">
        <f t="shared" si="49"/>
        <v>2024</v>
      </c>
      <c r="N454" t="str">
        <f t="shared" si="50"/>
        <v>2024-126</v>
      </c>
      <c r="O454" t="str">
        <f>+(VLOOKUP(N454,[1]misa!O:O,1,0))</f>
        <v>2024-126</v>
      </c>
      <c r="P454">
        <f>-Table2[[#This Row],[Column1]]</f>
        <v>-126</v>
      </c>
    </row>
    <row r="455" spans="1:16" hidden="1" x14ac:dyDescent="0.3">
      <c r="A455" s="41" t="s">
        <v>635</v>
      </c>
      <c r="B455" s="42">
        <v>45294</v>
      </c>
      <c r="C455" s="42">
        <v>45351</v>
      </c>
      <c r="D455" s="41" t="s">
        <v>636</v>
      </c>
      <c r="E455" s="41" t="s">
        <v>1196</v>
      </c>
      <c r="F455" s="41" t="s">
        <v>1197</v>
      </c>
      <c r="G455" s="41" t="s">
        <v>1135</v>
      </c>
      <c r="H455" s="43">
        <v>-1292224</v>
      </c>
      <c r="I455" s="43">
        <f t="shared" si="46"/>
        <v>2024</v>
      </c>
      <c r="J455">
        <f t="shared" si="47"/>
        <v>188</v>
      </c>
      <c r="K455" t="str">
        <f t="shared" si="48"/>
        <v>2024-188</v>
      </c>
      <c r="L455" t="str">
        <f>VLOOKUP(K455,[1]Sheet1!P:P,1,0)</f>
        <v>2024-188</v>
      </c>
      <c r="M455">
        <f t="shared" si="49"/>
        <v>2024</v>
      </c>
      <c r="N455" t="str">
        <f t="shared" si="50"/>
        <v>2024-188</v>
      </c>
      <c r="O455" t="str">
        <f>+(VLOOKUP(N455,[1]misa!O:O,1,0))</f>
        <v>2024-188</v>
      </c>
      <c r="P455">
        <f>-Table2[[#This Row],[Column1]]</f>
        <v>-188</v>
      </c>
    </row>
    <row r="456" spans="1:16" hidden="1" x14ac:dyDescent="0.3">
      <c r="A456" s="41" t="s">
        <v>635</v>
      </c>
      <c r="B456" s="42">
        <v>45293</v>
      </c>
      <c r="C456" s="42">
        <v>45351</v>
      </c>
      <c r="D456" s="41" t="s">
        <v>636</v>
      </c>
      <c r="E456" s="41" t="s">
        <v>405</v>
      </c>
      <c r="F456" s="41" t="s">
        <v>1198</v>
      </c>
      <c r="G456" s="41" t="s">
        <v>1135</v>
      </c>
      <c r="H456" s="43">
        <v>-849120</v>
      </c>
      <c r="I456" s="43">
        <f t="shared" si="46"/>
        <v>2024</v>
      </c>
      <c r="J456">
        <f t="shared" si="47"/>
        <v>30</v>
      </c>
      <c r="K456" t="str">
        <f t="shared" si="48"/>
        <v>2024-30</v>
      </c>
      <c r="L456" t="str">
        <f>VLOOKUP(K456,[1]Sheet1!P:P,1,0)</f>
        <v>2024-30</v>
      </c>
      <c r="M456">
        <f t="shared" si="49"/>
        <v>2024</v>
      </c>
      <c r="N456" t="str">
        <f t="shared" si="50"/>
        <v>2024-30</v>
      </c>
      <c r="O456" t="str">
        <f>+(VLOOKUP(N456,[1]misa!O:O,1,0))</f>
        <v>2024-30</v>
      </c>
      <c r="P456">
        <f>-Table2[[#This Row],[Column1]]</f>
        <v>-30</v>
      </c>
    </row>
    <row r="457" spans="1:16" hidden="1" x14ac:dyDescent="0.3">
      <c r="A457" s="41" t="s">
        <v>635</v>
      </c>
      <c r="B457" s="42">
        <v>45289</v>
      </c>
      <c r="C457" s="42">
        <v>45351</v>
      </c>
      <c r="D457" s="41" t="s">
        <v>636</v>
      </c>
      <c r="E457" s="41" t="s">
        <v>449</v>
      </c>
      <c r="F457" s="41" t="s">
        <v>1073</v>
      </c>
      <c r="G457" s="41" t="s">
        <v>1135</v>
      </c>
      <c r="H457" s="43">
        <v>-128222</v>
      </c>
      <c r="I457" s="43">
        <f t="shared" si="46"/>
        <v>2024</v>
      </c>
      <c r="J457">
        <f t="shared" si="47"/>
        <v>78699</v>
      </c>
      <c r="K457" t="str">
        <f t="shared" si="48"/>
        <v>2024-78699</v>
      </c>
      <c r="L457" t="e">
        <f>VLOOKUP(K457,[1]Sheet1!P:P,1,0)</f>
        <v>#N/A</v>
      </c>
      <c r="M457">
        <f t="shared" si="49"/>
        <v>2023</v>
      </c>
      <c r="N457" t="str">
        <f t="shared" si="50"/>
        <v>2023-78699</v>
      </c>
      <c r="O457" t="str">
        <f>+(VLOOKUP(N457,[1]misa!O:O,1,0))</f>
        <v>2023-78699</v>
      </c>
      <c r="P457">
        <f>-Table2[[#This Row],[Column1]]</f>
        <v>-78699</v>
      </c>
    </row>
    <row r="458" spans="1:16" hidden="1" x14ac:dyDescent="0.3">
      <c r="A458" s="41" t="s">
        <v>635</v>
      </c>
      <c r="B458" s="42">
        <v>45407</v>
      </c>
      <c r="C458" s="42">
        <v>45442</v>
      </c>
      <c r="D458" s="41" t="s">
        <v>636</v>
      </c>
      <c r="E458" s="41" t="s">
        <v>1199</v>
      </c>
      <c r="F458" s="41" t="s">
        <v>1200</v>
      </c>
      <c r="G458" s="41" t="s">
        <v>1201</v>
      </c>
      <c r="H458" s="43">
        <v>-1610366</v>
      </c>
      <c r="I458" s="43">
        <f t="shared" si="46"/>
        <v>2024</v>
      </c>
      <c r="J458">
        <f t="shared" si="47"/>
        <v>19576</v>
      </c>
      <c r="K458" t="str">
        <f t="shared" si="48"/>
        <v>2024-19576</v>
      </c>
      <c r="L458" t="e">
        <f>VLOOKUP(K458,[1]Sheet1!P:P,1,0)</f>
        <v>#N/A</v>
      </c>
      <c r="M458" s="40">
        <f t="shared" si="49"/>
        <v>2024</v>
      </c>
      <c r="N458" s="40" t="str">
        <f t="shared" si="50"/>
        <v>2024-19576</v>
      </c>
      <c r="O458" s="40" t="e">
        <f>+(VLOOKUP(N458,[1]misa!O:O,1,0))</f>
        <v>#N/A</v>
      </c>
      <c r="P458">
        <f>-Table2[[#This Row],[Column1]]</f>
        <v>-19576</v>
      </c>
    </row>
    <row r="459" spans="1:16" hidden="1" x14ac:dyDescent="0.3">
      <c r="A459" s="41" t="s">
        <v>635</v>
      </c>
      <c r="B459" s="42">
        <v>45401</v>
      </c>
      <c r="C459" s="42">
        <v>45442</v>
      </c>
      <c r="D459" s="41" t="s">
        <v>636</v>
      </c>
      <c r="E459" s="41" t="s">
        <v>1202</v>
      </c>
      <c r="F459" s="41" t="s">
        <v>1203</v>
      </c>
      <c r="G459" s="41" t="s">
        <v>1201</v>
      </c>
      <c r="H459" s="43">
        <v>330966</v>
      </c>
      <c r="I459" s="43">
        <f t="shared" si="46"/>
        <v>2024</v>
      </c>
      <c r="J459" s="35">
        <f>+H459</f>
        <v>330966</v>
      </c>
      <c r="K459" t="str">
        <f t="shared" si="48"/>
        <v>2024-330966</v>
      </c>
      <c r="L459" t="e">
        <f>VLOOKUP(K459,[1]Sheet1!P:P,1,0)</f>
        <v>#N/A</v>
      </c>
      <c r="M459" s="40">
        <f t="shared" si="49"/>
        <v>2024</v>
      </c>
      <c r="N459" s="40" t="str">
        <f t="shared" si="50"/>
        <v>2024-330966</v>
      </c>
      <c r="O459" s="40" t="str">
        <f>+(VLOOKUP(N459,[1]misa!O:O,1,0))</f>
        <v>2024-330966</v>
      </c>
      <c r="P459">
        <f>-Table2[[#This Row],[Column1]]</f>
        <v>-330966</v>
      </c>
    </row>
    <row r="460" spans="1:16" hidden="1" x14ac:dyDescent="0.3">
      <c r="A460" s="41" t="s">
        <v>635</v>
      </c>
      <c r="B460" s="42">
        <v>45399</v>
      </c>
      <c r="C460" s="42">
        <v>45442</v>
      </c>
      <c r="D460" s="41" t="s">
        <v>636</v>
      </c>
      <c r="E460" s="41" t="s">
        <v>1204</v>
      </c>
      <c r="F460" s="41" t="s">
        <v>1205</v>
      </c>
      <c r="G460" s="41" t="s">
        <v>1201</v>
      </c>
      <c r="H460" s="43">
        <v>-574582</v>
      </c>
      <c r="I460" s="43">
        <f t="shared" si="46"/>
        <v>2024</v>
      </c>
      <c r="J460">
        <f t="shared" si="47"/>
        <v>17429</v>
      </c>
      <c r="K460" t="str">
        <f t="shared" si="48"/>
        <v>2024-17429</v>
      </c>
      <c r="L460" t="str">
        <f>VLOOKUP(K460,[1]Sheet1!P:P,1,0)</f>
        <v>2024-17429</v>
      </c>
      <c r="M460">
        <f t="shared" si="49"/>
        <v>2024</v>
      </c>
      <c r="N460" t="str">
        <f t="shared" si="50"/>
        <v>2024-17429</v>
      </c>
      <c r="O460" t="str">
        <f>+(VLOOKUP(N460,[1]misa!O:O,1,0))</f>
        <v>2024-17429</v>
      </c>
      <c r="P460">
        <f>-Table2[[#This Row],[Column1]]</f>
        <v>-17429</v>
      </c>
    </row>
    <row r="461" spans="1:16" hidden="1" x14ac:dyDescent="0.3">
      <c r="A461" s="41" t="s">
        <v>635</v>
      </c>
      <c r="B461" s="42">
        <v>45399</v>
      </c>
      <c r="C461" s="42">
        <v>45442</v>
      </c>
      <c r="D461" s="41" t="s">
        <v>636</v>
      </c>
      <c r="E461" s="41" t="s">
        <v>1206</v>
      </c>
      <c r="F461" s="41" t="s">
        <v>1207</v>
      </c>
      <c r="G461" s="41" t="s">
        <v>1201</v>
      </c>
      <c r="H461" s="43">
        <v>572368</v>
      </c>
      <c r="I461" s="43">
        <f t="shared" si="46"/>
        <v>2024</v>
      </c>
      <c r="J461" s="35">
        <f t="shared" ref="J461:J462" si="51">+H461</f>
        <v>572368</v>
      </c>
      <c r="K461" t="str">
        <f t="shared" si="48"/>
        <v>2024-572368</v>
      </c>
      <c r="L461" t="e">
        <f>VLOOKUP(K461,[1]Sheet1!P:P,1,0)</f>
        <v>#N/A</v>
      </c>
      <c r="M461" s="40">
        <f t="shared" si="49"/>
        <v>2024</v>
      </c>
      <c r="N461" s="40" t="str">
        <f t="shared" si="50"/>
        <v>2024-572368</v>
      </c>
      <c r="O461" s="40" t="str">
        <f>+(VLOOKUP(N461,[1]misa!O:O,1,0))</f>
        <v>2024-572368</v>
      </c>
      <c r="P461">
        <f>-Table2[[#This Row],[Column1]]</f>
        <v>-572368</v>
      </c>
    </row>
    <row r="462" spans="1:16" hidden="1" x14ac:dyDescent="0.3">
      <c r="A462" s="41" t="s">
        <v>635</v>
      </c>
      <c r="B462" s="42">
        <v>45399</v>
      </c>
      <c r="C462" s="42">
        <v>45442</v>
      </c>
      <c r="D462" s="41" t="s">
        <v>636</v>
      </c>
      <c r="E462" s="41" t="s">
        <v>1208</v>
      </c>
      <c r="F462" s="41" t="s">
        <v>1209</v>
      </c>
      <c r="G462" s="41" t="s">
        <v>1201</v>
      </c>
      <c r="H462" s="43">
        <v>99290</v>
      </c>
      <c r="I462" s="43">
        <f t="shared" si="46"/>
        <v>2024</v>
      </c>
      <c r="J462" s="35">
        <f t="shared" si="51"/>
        <v>99290</v>
      </c>
      <c r="K462" t="str">
        <f t="shared" si="48"/>
        <v>2024-99290</v>
      </c>
      <c r="L462" t="e">
        <f>VLOOKUP(K462,[1]Sheet1!P:P,1,0)</f>
        <v>#N/A</v>
      </c>
      <c r="M462" s="40">
        <f t="shared" si="49"/>
        <v>2024</v>
      </c>
      <c r="N462" s="40" t="str">
        <f t="shared" si="50"/>
        <v>2024-99290</v>
      </c>
      <c r="O462" s="40" t="str">
        <f>+(VLOOKUP(N462,[1]misa!O:O,1,0))</f>
        <v>2024-99290</v>
      </c>
      <c r="P462">
        <f>-Table2[[#This Row],[Column1]]</f>
        <v>-99290</v>
      </c>
    </row>
    <row r="463" spans="1:16" hidden="1" x14ac:dyDescent="0.3">
      <c r="A463" s="41" t="s">
        <v>635</v>
      </c>
      <c r="B463" s="42">
        <v>45397</v>
      </c>
      <c r="C463" s="42">
        <v>45442</v>
      </c>
      <c r="D463" s="41" t="s">
        <v>636</v>
      </c>
      <c r="E463" s="41" t="s">
        <v>1210</v>
      </c>
      <c r="F463" s="41" t="s">
        <v>1211</v>
      </c>
      <c r="G463" s="41" t="s">
        <v>1201</v>
      </c>
      <c r="H463" s="43">
        <v>-1605852</v>
      </c>
      <c r="I463" s="43">
        <f t="shared" si="46"/>
        <v>2024</v>
      </c>
      <c r="J463">
        <f t="shared" si="47"/>
        <v>17281</v>
      </c>
      <c r="K463" t="str">
        <f t="shared" si="48"/>
        <v>2024-17281</v>
      </c>
      <c r="L463" t="str">
        <f>VLOOKUP(K463,[1]Sheet1!P:P,1,0)</f>
        <v>2024-17281</v>
      </c>
      <c r="M463">
        <f t="shared" si="49"/>
        <v>2024</v>
      </c>
      <c r="N463" t="str">
        <f t="shared" si="50"/>
        <v>2024-17281</v>
      </c>
      <c r="O463" t="str">
        <f>+(VLOOKUP(N463,[1]misa!O:O,1,0))</f>
        <v>2024-17281</v>
      </c>
      <c r="P463">
        <f>-Table2[[#This Row],[Column1]]</f>
        <v>-17281</v>
      </c>
    </row>
    <row r="464" spans="1:16" hidden="1" x14ac:dyDescent="0.3">
      <c r="A464" s="41" t="s">
        <v>635</v>
      </c>
      <c r="B464" s="42">
        <v>45397</v>
      </c>
      <c r="C464" s="42">
        <v>45442</v>
      </c>
      <c r="D464" s="41" t="s">
        <v>636</v>
      </c>
      <c r="E464" s="41" t="s">
        <v>1212</v>
      </c>
      <c r="F464" s="41" t="s">
        <v>1213</v>
      </c>
      <c r="G464" s="41" t="s">
        <v>1201</v>
      </c>
      <c r="H464" s="43">
        <v>-1523686</v>
      </c>
      <c r="I464" s="43">
        <f t="shared" si="46"/>
        <v>2024</v>
      </c>
      <c r="J464">
        <f t="shared" si="47"/>
        <v>17260</v>
      </c>
      <c r="K464" t="str">
        <f t="shared" si="48"/>
        <v>2024-17260</v>
      </c>
      <c r="L464" t="str">
        <f>VLOOKUP(K464,[1]Sheet1!P:P,1,0)</f>
        <v>2024-17260</v>
      </c>
      <c r="M464">
        <f t="shared" si="49"/>
        <v>2024</v>
      </c>
      <c r="N464" t="str">
        <f t="shared" si="50"/>
        <v>2024-17260</v>
      </c>
      <c r="O464" t="str">
        <f>+(VLOOKUP(N464,[1]misa!O:O,1,0))</f>
        <v>2024-17260</v>
      </c>
      <c r="P464">
        <f>-Table2[[#This Row],[Column1]]</f>
        <v>-17260</v>
      </c>
    </row>
    <row r="465" spans="1:16" hidden="1" x14ac:dyDescent="0.3">
      <c r="A465" s="41" t="s">
        <v>635</v>
      </c>
      <c r="B465" s="42">
        <v>45397</v>
      </c>
      <c r="C465" s="42">
        <v>45442</v>
      </c>
      <c r="D465" s="41" t="s">
        <v>636</v>
      </c>
      <c r="E465" s="41" t="s">
        <v>1214</v>
      </c>
      <c r="F465" s="41" t="s">
        <v>1215</v>
      </c>
      <c r="G465" s="41" t="s">
        <v>1201</v>
      </c>
      <c r="H465" s="43">
        <v>254513</v>
      </c>
      <c r="I465" s="43">
        <f t="shared" si="46"/>
        <v>2024</v>
      </c>
      <c r="J465" s="35">
        <f>+H465</f>
        <v>254513</v>
      </c>
      <c r="K465" t="str">
        <f t="shared" si="48"/>
        <v>2024-254513</v>
      </c>
      <c r="L465" t="e">
        <f>VLOOKUP(K465,[1]Sheet1!P:P,1,0)</f>
        <v>#N/A</v>
      </c>
      <c r="M465" s="40">
        <f t="shared" si="49"/>
        <v>2024</v>
      </c>
      <c r="N465" s="40" t="str">
        <f t="shared" si="50"/>
        <v>2024-254513</v>
      </c>
      <c r="O465" s="40" t="str">
        <f>+(VLOOKUP(N465,[1]misa!O:O,1,0))</f>
        <v>2024-254513</v>
      </c>
      <c r="P465">
        <f>-Table2[[#This Row],[Column1]]</f>
        <v>-254513</v>
      </c>
    </row>
    <row r="466" spans="1:16" hidden="1" x14ac:dyDescent="0.3">
      <c r="A466" s="41" t="s">
        <v>635</v>
      </c>
      <c r="B466" s="42">
        <v>45397</v>
      </c>
      <c r="C466" s="42">
        <v>45442</v>
      </c>
      <c r="D466" s="41" t="s">
        <v>636</v>
      </c>
      <c r="E466" s="41" t="s">
        <v>1216</v>
      </c>
      <c r="F466" s="41" t="s">
        <v>1217</v>
      </c>
      <c r="G466" s="41" t="s">
        <v>1201</v>
      </c>
      <c r="H466" s="43">
        <v>-839390</v>
      </c>
      <c r="I466" s="43">
        <f t="shared" si="46"/>
        <v>2024</v>
      </c>
      <c r="J466">
        <f t="shared" si="47"/>
        <v>17264</v>
      </c>
      <c r="K466" t="str">
        <f t="shared" si="48"/>
        <v>2024-17264</v>
      </c>
      <c r="L466" t="str">
        <f>VLOOKUP(K466,[1]Sheet1!P:P,1,0)</f>
        <v>2024-17264</v>
      </c>
      <c r="M466">
        <f t="shared" si="49"/>
        <v>2024</v>
      </c>
      <c r="N466" t="str">
        <f t="shared" si="50"/>
        <v>2024-17264</v>
      </c>
      <c r="O466" t="str">
        <f>+(VLOOKUP(N466,[1]misa!O:O,1,0))</f>
        <v>2024-17264</v>
      </c>
      <c r="P466">
        <f>-Table2[[#This Row],[Column1]]</f>
        <v>-17264</v>
      </c>
    </row>
    <row r="467" spans="1:16" hidden="1" x14ac:dyDescent="0.3">
      <c r="A467" s="41" t="s">
        <v>635</v>
      </c>
      <c r="B467" s="42">
        <v>45397</v>
      </c>
      <c r="C467" s="42">
        <v>45442</v>
      </c>
      <c r="D467" s="41" t="s">
        <v>636</v>
      </c>
      <c r="E467" s="41" t="s">
        <v>1218</v>
      </c>
      <c r="F467" s="41" t="s">
        <v>1219</v>
      </c>
      <c r="G467" s="41" t="s">
        <v>1201</v>
      </c>
      <c r="H467" s="43">
        <v>1827861</v>
      </c>
      <c r="I467" s="43">
        <f t="shared" si="46"/>
        <v>2024</v>
      </c>
      <c r="J467" s="35">
        <f>+H467</f>
        <v>1827861</v>
      </c>
      <c r="K467" t="str">
        <f t="shared" si="48"/>
        <v>2024-1827861</v>
      </c>
      <c r="L467" t="e">
        <f>VLOOKUP(K467,[1]Sheet1!P:P,1,0)</f>
        <v>#N/A</v>
      </c>
      <c r="M467" s="40">
        <f t="shared" si="49"/>
        <v>2024</v>
      </c>
      <c r="N467" s="40" t="str">
        <f t="shared" si="50"/>
        <v>2024-1827861</v>
      </c>
      <c r="O467" s="40" t="str">
        <f>+(VLOOKUP(N467,[1]misa!O:O,1,0))</f>
        <v>2024-1827861</v>
      </c>
      <c r="P467">
        <f>-Table2[[#This Row],[Column1]]</f>
        <v>-1827861</v>
      </c>
    </row>
    <row r="468" spans="1:16" hidden="1" x14ac:dyDescent="0.3">
      <c r="A468" s="41" t="s">
        <v>635</v>
      </c>
      <c r="B468" s="42">
        <v>45395</v>
      </c>
      <c r="C468" s="42">
        <v>45442</v>
      </c>
      <c r="D468" s="41" t="s">
        <v>636</v>
      </c>
      <c r="E468" s="41" t="s">
        <v>1220</v>
      </c>
      <c r="F468" s="41" t="s">
        <v>1221</v>
      </c>
      <c r="G468" s="41" t="s">
        <v>1201</v>
      </c>
      <c r="H468" s="43">
        <v>-1671964</v>
      </c>
      <c r="I468" s="43">
        <f t="shared" si="46"/>
        <v>2024</v>
      </c>
      <c r="J468">
        <f t="shared" si="47"/>
        <v>17219</v>
      </c>
      <c r="K468" t="str">
        <f t="shared" si="48"/>
        <v>2024-17219</v>
      </c>
      <c r="L468" t="str">
        <f>VLOOKUP(K468,[1]Sheet1!P:P,1,0)</f>
        <v>2024-17219</v>
      </c>
      <c r="M468">
        <f t="shared" si="49"/>
        <v>2024</v>
      </c>
      <c r="N468" t="str">
        <f t="shared" si="50"/>
        <v>2024-17219</v>
      </c>
      <c r="O468" t="str">
        <f>+(VLOOKUP(N468,[1]misa!O:O,1,0))</f>
        <v>2024-17219</v>
      </c>
      <c r="P468">
        <f>-Table2[[#This Row],[Column1]]</f>
        <v>-17219</v>
      </c>
    </row>
    <row r="469" spans="1:16" hidden="1" x14ac:dyDescent="0.3">
      <c r="A469" s="41" t="s">
        <v>635</v>
      </c>
      <c r="B469" s="42">
        <v>45394</v>
      </c>
      <c r="C469" s="42">
        <v>45442</v>
      </c>
      <c r="D469" s="41" t="s">
        <v>636</v>
      </c>
      <c r="E469" s="41" t="s">
        <v>1222</v>
      </c>
      <c r="F469" s="41" t="s">
        <v>1223</v>
      </c>
      <c r="G469" s="41" t="s">
        <v>1201</v>
      </c>
      <c r="H469" s="43">
        <v>-1410696</v>
      </c>
      <c r="I469" s="43">
        <f t="shared" si="46"/>
        <v>2024</v>
      </c>
      <c r="J469">
        <f t="shared" si="47"/>
        <v>17103</v>
      </c>
      <c r="K469" t="str">
        <f t="shared" si="48"/>
        <v>2024-17103</v>
      </c>
      <c r="L469" t="str">
        <f>VLOOKUP(K469,[1]Sheet1!P:P,1,0)</f>
        <v>2024-17103</v>
      </c>
      <c r="M469">
        <f t="shared" si="49"/>
        <v>2024</v>
      </c>
      <c r="N469" t="str">
        <f t="shared" si="50"/>
        <v>2024-17103</v>
      </c>
      <c r="O469" t="str">
        <f>+(VLOOKUP(N469,[1]misa!O:O,1,0))</f>
        <v>2024-17103</v>
      </c>
      <c r="P469">
        <f>-Table2[[#This Row],[Column1]]</f>
        <v>-17103</v>
      </c>
    </row>
    <row r="470" spans="1:16" hidden="1" x14ac:dyDescent="0.3">
      <c r="A470" s="41" t="s">
        <v>635</v>
      </c>
      <c r="B470" s="42">
        <v>45394</v>
      </c>
      <c r="C470" s="42">
        <v>45442</v>
      </c>
      <c r="D470" s="41" t="s">
        <v>636</v>
      </c>
      <c r="E470" s="41" t="s">
        <v>1224</v>
      </c>
      <c r="F470" s="41" t="s">
        <v>1225</v>
      </c>
      <c r="G470" s="41" t="s">
        <v>1201</v>
      </c>
      <c r="H470" s="43">
        <v>311795</v>
      </c>
      <c r="I470" s="43">
        <f t="shared" si="46"/>
        <v>2024</v>
      </c>
      <c r="J470" s="35">
        <f>+H470</f>
        <v>311795</v>
      </c>
      <c r="K470" t="str">
        <f t="shared" si="48"/>
        <v>2024-311795</v>
      </c>
      <c r="L470" t="e">
        <f>VLOOKUP(K470,[1]Sheet1!P:P,1,0)</f>
        <v>#N/A</v>
      </c>
      <c r="M470" s="40">
        <f t="shared" si="49"/>
        <v>2024</v>
      </c>
      <c r="N470" s="40" t="str">
        <f t="shared" si="50"/>
        <v>2024-311795</v>
      </c>
      <c r="O470" s="40" t="e">
        <f>+(VLOOKUP(N470,[1]misa!O:O,1,0))</f>
        <v>#N/A</v>
      </c>
      <c r="P470">
        <f>-Table2[[#This Row],[Column1]]</f>
        <v>-311795</v>
      </c>
    </row>
    <row r="471" spans="1:16" hidden="1" x14ac:dyDescent="0.3">
      <c r="A471" s="41" t="s">
        <v>635</v>
      </c>
      <c r="B471" s="42">
        <v>45392</v>
      </c>
      <c r="C471" s="42">
        <v>45442</v>
      </c>
      <c r="D471" s="41" t="s">
        <v>636</v>
      </c>
      <c r="E471" s="41" t="s">
        <v>1226</v>
      </c>
      <c r="F471" s="41" t="s">
        <v>1227</v>
      </c>
      <c r="G471" s="41" t="s">
        <v>1201</v>
      </c>
      <c r="H471" s="43">
        <v>-2370244</v>
      </c>
      <c r="I471" s="43">
        <f t="shared" si="46"/>
        <v>2024</v>
      </c>
      <c r="J471">
        <f t="shared" si="47"/>
        <v>16218</v>
      </c>
      <c r="K471" t="str">
        <f t="shared" si="48"/>
        <v>2024-16218</v>
      </c>
      <c r="L471" t="str">
        <f>VLOOKUP(K471,[1]Sheet1!P:P,1,0)</f>
        <v>2024-16218</v>
      </c>
      <c r="M471">
        <f t="shared" si="49"/>
        <v>2024</v>
      </c>
      <c r="N471" t="str">
        <f t="shared" si="50"/>
        <v>2024-16218</v>
      </c>
      <c r="O471" t="str">
        <f>+(VLOOKUP(N471,[1]misa!O:O,1,0))</f>
        <v>2024-16218</v>
      </c>
      <c r="P471">
        <f>-Table2[[#This Row],[Column1]]</f>
        <v>-16218</v>
      </c>
    </row>
    <row r="472" spans="1:16" hidden="1" x14ac:dyDescent="0.3">
      <c r="A472" s="41" t="s">
        <v>635</v>
      </c>
      <c r="B472" s="42">
        <v>45392</v>
      </c>
      <c r="C472" s="42">
        <v>45442</v>
      </c>
      <c r="D472" s="41" t="s">
        <v>636</v>
      </c>
      <c r="E472" s="41" t="s">
        <v>1228</v>
      </c>
      <c r="F472" s="41" t="s">
        <v>1229</v>
      </c>
      <c r="G472" s="41" t="s">
        <v>1201</v>
      </c>
      <c r="H472" s="43">
        <v>-1075939</v>
      </c>
      <c r="I472" s="43">
        <f t="shared" si="46"/>
        <v>2024</v>
      </c>
      <c r="J472">
        <f t="shared" si="47"/>
        <v>16215</v>
      </c>
      <c r="K472" t="str">
        <f t="shared" si="48"/>
        <v>2024-16215</v>
      </c>
      <c r="L472" t="str">
        <f>VLOOKUP(K472,[1]Sheet1!P:P,1,0)</f>
        <v>2024-16215</v>
      </c>
      <c r="M472">
        <f t="shared" si="49"/>
        <v>2024</v>
      </c>
      <c r="N472" t="str">
        <f t="shared" si="50"/>
        <v>2024-16215</v>
      </c>
      <c r="O472" t="str">
        <f>+(VLOOKUP(N472,[1]misa!O:O,1,0))</f>
        <v>2024-16215</v>
      </c>
      <c r="P472">
        <f>-Table2[[#This Row],[Column1]]</f>
        <v>-16215</v>
      </c>
    </row>
    <row r="473" spans="1:16" hidden="1" x14ac:dyDescent="0.3">
      <c r="A473" s="41" t="s">
        <v>635</v>
      </c>
      <c r="B473" s="42">
        <v>45390</v>
      </c>
      <c r="C473" s="42">
        <v>45442</v>
      </c>
      <c r="D473" s="41" t="s">
        <v>636</v>
      </c>
      <c r="E473" s="41" t="s">
        <v>1230</v>
      </c>
      <c r="F473" s="41" t="s">
        <v>1231</v>
      </c>
      <c r="G473" s="41" t="s">
        <v>1201</v>
      </c>
      <c r="H473" s="43">
        <v>473958</v>
      </c>
      <c r="I473" s="43">
        <f t="shared" si="46"/>
        <v>2024</v>
      </c>
      <c r="J473" s="35">
        <f>+H473</f>
        <v>473958</v>
      </c>
      <c r="K473" t="str">
        <f t="shared" si="48"/>
        <v>2024-473958</v>
      </c>
      <c r="L473" t="e">
        <f>VLOOKUP(K473,[1]Sheet1!P:P,1,0)</f>
        <v>#N/A</v>
      </c>
      <c r="M473" s="40">
        <f t="shared" si="49"/>
        <v>2024</v>
      </c>
      <c r="N473" s="40" t="str">
        <f t="shared" si="50"/>
        <v>2024-473958</v>
      </c>
      <c r="O473" s="40" t="str">
        <f>+(VLOOKUP(N473,[1]misa!O:O,1,0))</f>
        <v>2024-473958</v>
      </c>
      <c r="P473">
        <f>-Table2[[#This Row],[Column1]]</f>
        <v>-473958</v>
      </c>
    </row>
    <row r="474" spans="1:16" hidden="1" x14ac:dyDescent="0.3">
      <c r="A474" s="41" t="s">
        <v>635</v>
      </c>
      <c r="B474" s="42">
        <v>45387</v>
      </c>
      <c r="C474" s="42">
        <v>45442</v>
      </c>
      <c r="D474" s="41" t="s">
        <v>636</v>
      </c>
      <c r="E474" s="41" t="s">
        <v>1232</v>
      </c>
      <c r="F474" s="41" t="s">
        <v>1233</v>
      </c>
      <c r="G474" s="41" t="s">
        <v>1201</v>
      </c>
      <c r="H474" s="43">
        <v>-718479</v>
      </c>
      <c r="I474" s="43">
        <f t="shared" si="46"/>
        <v>2024</v>
      </c>
      <c r="J474">
        <f t="shared" si="47"/>
        <v>15923</v>
      </c>
      <c r="K474" t="str">
        <f t="shared" si="48"/>
        <v>2024-15923</v>
      </c>
      <c r="L474" t="str">
        <f>VLOOKUP(K474,[1]Sheet1!P:P,1,0)</f>
        <v>2024-15923</v>
      </c>
      <c r="M474">
        <f t="shared" si="49"/>
        <v>2024</v>
      </c>
      <c r="N474" t="str">
        <f t="shared" si="50"/>
        <v>2024-15923</v>
      </c>
      <c r="O474" t="str">
        <f>+(VLOOKUP(N474,[1]misa!O:O,1,0))</f>
        <v>2024-15923</v>
      </c>
      <c r="P474">
        <f>-Table2[[#This Row],[Column1]]</f>
        <v>-15923</v>
      </c>
    </row>
    <row r="475" spans="1:16" hidden="1" x14ac:dyDescent="0.3">
      <c r="A475" s="41" t="s">
        <v>635</v>
      </c>
      <c r="B475" s="42">
        <v>45386</v>
      </c>
      <c r="C475" s="42">
        <v>45442</v>
      </c>
      <c r="D475" s="41" t="s">
        <v>636</v>
      </c>
      <c r="E475" s="41" t="s">
        <v>1234</v>
      </c>
      <c r="F475" s="41" t="s">
        <v>1235</v>
      </c>
      <c r="G475" s="41" t="s">
        <v>1201</v>
      </c>
      <c r="H475" s="43">
        <v>-214125</v>
      </c>
      <c r="I475" s="43">
        <f t="shared" si="46"/>
        <v>2024</v>
      </c>
      <c r="J475">
        <f t="shared" si="47"/>
        <v>15297</v>
      </c>
      <c r="K475" t="str">
        <f t="shared" si="48"/>
        <v>2024-15297</v>
      </c>
      <c r="L475" t="str">
        <f>VLOOKUP(K475,[1]Sheet1!P:P,1,0)</f>
        <v>2024-15297</v>
      </c>
      <c r="M475">
        <f t="shared" si="49"/>
        <v>2024</v>
      </c>
      <c r="N475" t="str">
        <f t="shared" si="50"/>
        <v>2024-15297</v>
      </c>
      <c r="O475" t="str">
        <f>+(VLOOKUP(N475,[1]misa!O:O,1,0))</f>
        <v>2024-15297</v>
      </c>
      <c r="P475">
        <f>-Table2[[#This Row],[Column1]]</f>
        <v>-15297</v>
      </c>
    </row>
    <row r="476" spans="1:16" hidden="1" x14ac:dyDescent="0.3">
      <c r="A476" s="41" t="s">
        <v>635</v>
      </c>
      <c r="B476" s="42">
        <v>45385</v>
      </c>
      <c r="C476" s="42">
        <v>45442</v>
      </c>
      <c r="D476" s="41" t="s">
        <v>636</v>
      </c>
      <c r="E476" s="41" t="s">
        <v>1236</v>
      </c>
      <c r="F476" s="41" t="s">
        <v>1237</v>
      </c>
      <c r="G476" s="41" t="s">
        <v>1201</v>
      </c>
      <c r="H476" s="43">
        <v>-479847</v>
      </c>
      <c r="I476" s="43">
        <f t="shared" si="46"/>
        <v>2024</v>
      </c>
      <c r="J476">
        <f t="shared" si="47"/>
        <v>15045</v>
      </c>
      <c r="K476" t="str">
        <f t="shared" si="48"/>
        <v>2024-15045</v>
      </c>
      <c r="L476" t="str">
        <f>VLOOKUP(K476,[1]Sheet1!P:P,1,0)</f>
        <v>2024-15045</v>
      </c>
      <c r="M476">
        <f t="shared" si="49"/>
        <v>2024</v>
      </c>
      <c r="N476" t="str">
        <f t="shared" si="50"/>
        <v>2024-15045</v>
      </c>
      <c r="O476" t="str">
        <f>+(VLOOKUP(N476,[1]misa!O:O,1,0))</f>
        <v>2024-15045</v>
      </c>
      <c r="P476">
        <f>-Table2[[#This Row],[Column1]]</f>
        <v>-15045</v>
      </c>
    </row>
    <row r="477" spans="1:16" hidden="1" x14ac:dyDescent="0.3">
      <c r="A477" s="41" t="s">
        <v>635</v>
      </c>
      <c r="B477" s="42">
        <v>45385</v>
      </c>
      <c r="C477" s="42">
        <v>45442</v>
      </c>
      <c r="D477" s="41" t="s">
        <v>636</v>
      </c>
      <c r="E477" s="41" t="s">
        <v>1238</v>
      </c>
      <c r="F477" s="41" t="s">
        <v>1239</v>
      </c>
      <c r="G477" s="41" t="s">
        <v>1201</v>
      </c>
      <c r="H477" s="43">
        <v>-899573</v>
      </c>
      <c r="I477" s="43">
        <f t="shared" si="46"/>
        <v>2024</v>
      </c>
      <c r="J477">
        <f t="shared" si="47"/>
        <v>15004</v>
      </c>
      <c r="K477" t="str">
        <f t="shared" si="48"/>
        <v>2024-15004</v>
      </c>
      <c r="L477" t="str">
        <f>VLOOKUP(K477,[1]Sheet1!P:P,1,0)</f>
        <v>2024-15004</v>
      </c>
      <c r="M477">
        <f t="shared" si="49"/>
        <v>2024</v>
      </c>
      <c r="N477" t="str">
        <f t="shared" si="50"/>
        <v>2024-15004</v>
      </c>
      <c r="O477" t="str">
        <f>+(VLOOKUP(N477,[1]misa!O:O,1,0))</f>
        <v>2024-15004</v>
      </c>
      <c r="P477">
        <f>-Table2[[#This Row],[Column1]]</f>
        <v>-15004</v>
      </c>
    </row>
    <row r="478" spans="1:16" hidden="1" x14ac:dyDescent="0.3">
      <c r="A478" s="41" t="s">
        <v>635</v>
      </c>
      <c r="B478" s="42">
        <v>45383</v>
      </c>
      <c r="C478" s="42">
        <v>45442</v>
      </c>
      <c r="D478" s="41" t="s">
        <v>636</v>
      </c>
      <c r="E478" s="41" t="s">
        <v>1240</v>
      </c>
      <c r="F478" s="41" t="s">
        <v>1241</v>
      </c>
      <c r="G478" s="41" t="s">
        <v>1201</v>
      </c>
      <c r="H478" s="43">
        <v>-1970148</v>
      </c>
      <c r="I478" s="43">
        <f t="shared" si="46"/>
        <v>2024</v>
      </c>
      <c r="J478">
        <f t="shared" si="47"/>
        <v>14872</v>
      </c>
      <c r="K478" t="str">
        <f t="shared" si="48"/>
        <v>2024-14872</v>
      </c>
      <c r="L478" t="str">
        <f>VLOOKUP(K478,[1]Sheet1!P:P,1,0)</f>
        <v>2024-14872</v>
      </c>
      <c r="M478">
        <f t="shared" si="49"/>
        <v>2024</v>
      </c>
      <c r="N478" t="str">
        <f t="shared" si="50"/>
        <v>2024-14872</v>
      </c>
      <c r="O478" t="str">
        <f>+(VLOOKUP(N478,[1]misa!O:O,1,0))</f>
        <v>2024-14872</v>
      </c>
      <c r="P478">
        <f>-Table2[[#This Row],[Column1]]</f>
        <v>-14872</v>
      </c>
    </row>
    <row r="479" spans="1:16" hidden="1" x14ac:dyDescent="0.3">
      <c r="A479" s="41" t="s">
        <v>635</v>
      </c>
      <c r="B479" s="42">
        <v>45381</v>
      </c>
      <c r="C479" s="42">
        <v>45442</v>
      </c>
      <c r="D479" s="41" t="s">
        <v>636</v>
      </c>
      <c r="E479" s="41" t="s">
        <v>1242</v>
      </c>
      <c r="F479" s="41" t="s">
        <v>1243</v>
      </c>
      <c r="G479" s="41" t="s">
        <v>1201</v>
      </c>
      <c r="H479" s="43">
        <v>323844</v>
      </c>
      <c r="I479" s="43">
        <f t="shared" si="46"/>
        <v>2024</v>
      </c>
      <c r="J479" s="35">
        <f>+H479</f>
        <v>323844</v>
      </c>
      <c r="K479" t="str">
        <f t="shared" si="48"/>
        <v>2024-323844</v>
      </c>
      <c r="L479" t="e">
        <f>VLOOKUP(K479,[1]Sheet1!P:P,1,0)</f>
        <v>#N/A</v>
      </c>
      <c r="M479" s="40">
        <f t="shared" si="49"/>
        <v>2024</v>
      </c>
      <c r="N479" s="40" t="str">
        <f t="shared" si="50"/>
        <v>2024-323844</v>
      </c>
      <c r="O479" s="40" t="str">
        <f>+(VLOOKUP(N479,[1]misa!O:O,1,0))</f>
        <v>2024-323844</v>
      </c>
      <c r="P479">
        <f>-Table2[[#This Row],[Column1]]</f>
        <v>-323844</v>
      </c>
    </row>
    <row r="480" spans="1:16" hidden="1" x14ac:dyDescent="0.3">
      <c r="A480" s="41" t="s">
        <v>635</v>
      </c>
      <c r="B480" s="42">
        <v>45381</v>
      </c>
      <c r="C480" s="42">
        <v>45442</v>
      </c>
      <c r="D480" s="41" t="s">
        <v>636</v>
      </c>
      <c r="E480" s="41" t="s">
        <v>1244</v>
      </c>
      <c r="F480" s="41" t="s">
        <v>1245</v>
      </c>
      <c r="G480" s="41" t="s">
        <v>1201</v>
      </c>
      <c r="H480" s="43">
        <v>-689692</v>
      </c>
      <c r="I480" s="43">
        <f t="shared" si="46"/>
        <v>2024</v>
      </c>
      <c r="J480">
        <f t="shared" si="47"/>
        <v>14803</v>
      </c>
      <c r="K480" t="str">
        <f t="shared" si="48"/>
        <v>2024-14803</v>
      </c>
      <c r="L480" t="str">
        <f>VLOOKUP(K480,[1]Sheet1!P:P,1,0)</f>
        <v>2024-14803</v>
      </c>
      <c r="M480">
        <f t="shared" si="49"/>
        <v>2024</v>
      </c>
      <c r="N480" t="str">
        <f t="shared" si="50"/>
        <v>2024-14803</v>
      </c>
      <c r="O480" t="str">
        <f>+(VLOOKUP(N480,[1]misa!O:O,1,0))</f>
        <v>2024-14803</v>
      </c>
      <c r="P480">
        <f>-Table2[[#This Row],[Column1]]</f>
        <v>-14803</v>
      </c>
    </row>
    <row r="481" spans="1:16" hidden="1" x14ac:dyDescent="0.3">
      <c r="A481" s="41" t="s">
        <v>635</v>
      </c>
      <c r="B481" s="42">
        <v>45381</v>
      </c>
      <c r="C481" s="42">
        <v>45442</v>
      </c>
      <c r="D481" s="41" t="s">
        <v>636</v>
      </c>
      <c r="E481" s="41" t="s">
        <v>1246</v>
      </c>
      <c r="F481" s="41" t="s">
        <v>1247</v>
      </c>
      <c r="G481" s="41" t="s">
        <v>1201</v>
      </c>
      <c r="H481" s="43">
        <v>1483529</v>
      </c>
      <c r="I481" s="43">
        <f t="shared" si="46"/>
        <v>2024</v>
      </c>
      <c r="J481" s="35">
        <f>+H481</f>
        <v>1483529</v>
      </c>
      <c r="K481" t="str">
        <f t="shared" si="48"/>
        <v>2024-1483529</v>
      </c>
      <c r="L481" t="e">
        <f>VLOOKUP(K481,[1]Sheet1!P:P,1,0)</f>
        <v>#N/A</v>
      </c>
      <c r="M481" s="40">
        <f t="shared" si="49"/>
        <v>2024</v>
      </c>
      <c r="N481" s="40" t="str">
        <f t="shared" si="50"/>
        <v>2024-1483529</v>
      </c>
      <c r="O481" s="40" t="str">
        <f>+(VLOOKUP(N481,[1]misa!O:O,1,0))</f>
        <v>2024-1483529</v>
      </c>
      <c r="P481">
        <f>-Table2[[#This Row],[Column1]]</f>
        <v>-1483529</v>
      </c>
    </row>
    <row r="482" spans="1:16" hidden="1" x14ac:dyDescent="0.3">
      <c r="A482" s="41" t="s">
        <v>635</v>
      </c>
      <c r="B482" s="42">
        <v>45381</v>
      </c>
      <c r="C482" s="42">
        <v>45442</v>
      </c>
      <c r="D482" s="41" t="s">
        <v>636</v>
      </c>
      <c r="E482" s="41" t="s">
        <v>1248</v>
      </c>
      <c r="F482" s="41" t="s">
        <v>1249</v>
      </c>
      <c r="G482" s="41" t="s">
        <v>1201</v>
      </c>
      <c r="H482" s="43">
        <v>-243886</v>
      </c>
      <c r="I482" s="43">
        <f t="shared" si="46"/>
        <v>2024</v>
      </c>
      <c r="J482">
        <f t="shared" si="47"/>
        <v>220</v>
      </c>
      <c r="K482" t="str">
        <f t="shared" si="48"/>
        <v>2024-220</v>
      </c>
      <c r="L482" t="str">
        <f>VLOOKUP(K482,[1]Sheet1!P:P,1,0)</f>
        <v>2024-220</v>
      </c>
      <c r="M482">
        <f t="shared" si="49"/>
        <v>2024</v>
      </c>
      <c r="N482" t="str">
        <f t="shared" si="50"/>
        <v>2024-220</v>
      </c>
      <c r="O482" t="str">
        <f>+(VLOOKUP(N482,[1]misa!O:O,1,0))</f>
        <v>2024-220</v>
      </c>
      <c r="P482">
        <f>-Table2[[#This Row],[Column1]]</f>
        <v>-220</v>
      </c>
    </row>
    <row r="483" spans="1:16" hidden="1" x14ac:dyDescent="0.3">
      <c r="A483" s="41" t="s">
        <v>635</v>
      </c>
      <c r="B483" s="42">
        <v>45380</v>
      </c>
      <c r="C483" s="42">
        <v>45442</v>
      </c>
      <c r="D483" s="41" t="s">
        <v>636</v>
      </c>
      <c r="E483" s="41" t="s">
        <v>1250</v>
      </c>
      <c r="F483" s="41" t="s">
        <v>1251</v>
      </c>
      <c r="G483" s="41" t="s">
        <v>1201</v>
      </c>
      <c r="H483" s="43">
        <v>857709</v>
      </c>
      <c r="I483" s="43">
        <f t="shared" si="46"/>
        <v>2024</v>
      </c>
      <c r="J483" s="35">
        <f>+H483</f>
        <v>857709</v>
      </c>
      <c r="K483" t="str">
        <f t="shared" si="48"/>
        <v>2024-857709</v>
      </c>
      <c r="L483" t="e">
        <f>VLOOKUP(K483,[1]Sheet1!P:P,1,0)</f>
        <v>#N/A</v>
      </c>
      <c r="M483" s="40">
        <f t="shared" si="49"/>
        <v>2024</v>
      </c>
      <c r="N483" s="40" t="str">
        <f t="shared" si="50"/>
        <v>2024-857709</v>
      </c>
      <c r="O483" s="40" t="str">
        <f>+(VLOOKUP(N483,[1]misa!O:O,1,0))</f>
        <v>2024-857709</v>
      </c>
      <c r="P483">
        <f>-Table2[[#This Row],[Column1]]</f>
        <v>-857709</v>
      </c>
    </row>
    <row r="484" spans="1:16" hidden="1" x14ac:dyDescent="0.3">
      <c r="A484" s="41" t="s">
        <v>635</v>
      </c>
      <c r="B484" s="42">
        <v>45380</v>
      </c>
      <c r="C484" s="42">
        <v>45442</v>
      </c>
      <c r="D484" s="41" t="s">
        <v>636</v>
      </c>
      <c r="E484" s="41" t="s">
        <v>1252</v>
      </c>
      <c r="F484" s="41" t="s">
        <v>1253</v>
      </c>
      <c r="G484" s="41" t="s">
        <v>1201</v>
      </c>
      <c r="H484" s="43">
        <v>-1584887</v>
      </c>
      <c r="I484" s="43">
        <f t="shared" si="46"/>
        <v>2024</v>
      </c>
      <c r="J484">
        <f t="shared" si="47"/>
        <v>14700</v>
      </c>
      <c r="K484" t="str">
        <f t="shared" si="48"/>
        <v>2024-14700</v>
      </c>
      <c r="L484" t="str">
        <f>VLOOKUP(K484,[1]Sheet1!P:P,1,0)</f>
        <v>2024-14700</v>
      </c>
      <c r="M484">
        <f t="shared" si="49"/>
        <v>2024</v>
      </c>
      <c r="N484" t="str">
        <f t="shared" si="50"/>
        <v>2024-14700</v>
      </c>
      <c r="O484" t="str">
        <f>+(VLOOKUP(N484,[1]misa!O:O,1,0))</f>
        <v>2024-14700</v>
      </c>
      <c r="P484">
        <f>-Table2[[#This Row],[Column1]]</f>
        <v>-14700</v>
      </c>
    </row>
    <row r="485" spans="1:16" hidden="1" x14ac:dyDescent="0.3">
      <c r="A485" s="41" t="s">
        <v>635</v>
      </c>
      <c r="B485" s="42">
        <v>45380</v>
      </c>
      <c r="C485" s="42">
        <v>45442</v>
      </c>
      <c r="D485" s="41" t="s">
        <v>636</v>
      </c>
      <c r="E485" s="41" t="s">
        <v>1254</v>
      </c>
      <c r="F485" s="41" t="s">
        <v>1255</v>
      </c>
      <c r="G485" s="41" t="s">
        <v>1201</v>
      </c>
      <c r="H485" s="43">
        <v>1378189</v>
      </c>
      <c r="I485" s="43">
        <f t="shared" si="46"/>
        <v>2024</v>
      </c>
      <c r="J485" s="35">
        <f>+H485</f>
        <v>1378189</v>
      </c>
      <c r="K485" t="str">
        <f t="shared" si="48"/>
        <v>2024-1378189</v>
      </c>
      <c r="L485" t="e">
        <f>VLOOKUP(K485,[1]Sheet1!P:P,1,0)</f>
        <v>#N/A</v>
      </c>
      <c r="M485" s="40">
        <f t="shared" si="49"/>
        <v>2024</v>
      </c>
      <c r="N485" s="40" t="str">
        <f t="shared" si="50"/>
        <v>2024-1378189</v>
      </c>
      <c r="O485" s="40" t="str">
        <f>+(VLOOKUP(N485,[1]misa!O:O,1,0))</f>
        <v>2024-1378189</v>
      </c>
      <c r="P485">
        <f>-Table2[[#This Row],[Column1]]</f>
        <v>-1378189</v>
      </c>
    </row>
    <row r="486" spans="1:16" hidden="1" x14ac:dyDescent="0.3">
      <c r="A486" s="41" t="s">
        <v>635</v>
      </c>
      <c r="B486" s="42">
        <v>45380</v>
      </c>
      <c r="C486" s="42">
        <v>45442</v>
      </c>
      <c r="D486" s="41" t="s">
        <v>636</v>
      </c>
      <c r="E486" s="41" t="s">
        <v>1256</v>
      </c>
      <c r="F486" s="41" t="s">
        <v>1257</v>
      </c>
      <c r="G486" s="41" t="s">
        <v>1201</v>
      </c>
      <c r="H486" s="43">
        <v>-358646</v>
      </c>
      <c r="I486" s="43">
        <f t="shared" si="46"/>
        <v>2024</v>
      </c>
      <c r="J486">
        <f t="shared" si="47"/>
        <v>14668</v>
      </c>
      <c r="K486" t="str">
        <f t="shared" si="48"/>
        <v>2024-14668</v>
      </c>
      <c r="L486" t="str">
        <f>VLOOKUP(K486,[1]Sheet1!P:P,1,0)</f>
        <v>2024-14668</v>
      </c>
      <c r="M486">
        <f t="shared" si="49"/>
        <v>2024</v>
      </c>
      <c r="N486" t="str">
        <f t="shared" si="50"/>
        <v>2024-14668</v>
      </c>
      <c r="O486" t="str">
        <f>+(VLOOKUP(N486,[1]misa!O:O,1,0))</f>
        <v>2024-14668</v>
      </c>
      <c r="P486">
        <f>-Table2[[#This Row],[Column1]]</f>
        <v>-14668</v>
      </c>
    </row>
    <row r="487" spans="1:16" hidden="1" x14ac:dyDescent="0.3">
      <c r="A487" s="41" t="s">
        <v>635</v>
      </c>
      <c r="B487" s="42">
        <v>45379</v>
      </c>
      <c r="C487" s="42">
        <v>45442</v>
      </c>
      <c r="D487" s="41" t="s">
        <v>636</v>
      </c>
      <c r="E487" s="41" t="s">
        <v>1258</v>
      </c>
      <c r="F487" s="41" t="s">
        <v>1259</v>
      </c>
      <c r="G487" s="41" t="s">
        <v>1201</v>
      </c>
      <c r="H487" s="43">
        <v>489847</v>
      </c>
      <c r="I487" s="43">
        <f t="shared" si="46"/>
        <v>2024</v>
      </c>
      <c r="J487" s="35">
        <f t="shared" ref="J487:J488" si="52">+H487</f>
        <v>489847</v>
      </c>
      <c r="K487" t="str">
        <f t="shared" si="48"/>
        <v>2024-489847</v>
      </c>
      <c r="L487" t="e">
        <f>VLOOKUP(K487,[1]Sheet1!P:P,1,0)</f>
        <v>#N/A</v>
      </c>
      <c r="M487" s="40">
        <f t="shared" si="49"/>
        <v>2024</v>
      </c>
      <c r="N487" s="40" t="str">
        <f t="shared" si="50"/>
        <v>2024-489847</v>
      </c>
      <c r="O487" s="40" t="str">
        <f>+(VLOOKUP(N487,[1]misa!O:O,1,0))</f>
        <v>2024-489847</v>
      </c>
      <c r="P487">
        <f>-Table2[[#This Row],[Column1]]</f>
        <v>-489847</v>
      </c>
    </row>
    <row r="488" spans="1:16" hidden="1" x14ac:dyDescent="0.3">
      <c r="A488" s="41" t="s">
        <v>635</v>
      </c>
      <c r="B488" s="42">
        <v>45378</v>
      </c>
      <c r="C488" s="42">
        <v>45442</v>
      </c>
      <c r="D488" s="41" t="s">
        <v>636</v>
      </c>
      <c r="E488" s="41" t="s">
        <v>1260</v>
      </c>
      <c r="F488" s="41" t="s">
        <v>1261</v>
      </c>
      <c r="G488" s="41" t="s">
        <v>1201</v>
      </c>
      <c r="H488" s="43">
        <v>381769</v>
      </c>
      <c r="I488" s="43">
        <f t="shared" si="46"/>
        <v>2024</v>
      </c>
      <c r="J488" s="35">
        <f t="shared" si="52"/>
        <v>381769</v>
      </c>
      <c r="K488" t="str">
        <f t="shared" si="48"/>
        <v>2024-381769</v>
      </c>
      <c r="L488" t="e">
        <f>VLOOKUP(K488,[1]Sheet1!P:P,1,0)</f>
        <v>#N/A</v>
      </c>
      <c r="M488" s="40">
        <f t="shared" si="49"/>
        <v>2024</v>
      </c>
      <c r="N488" s="40" t="str">
        <f t="shared" si="50"/>
        <v>2024-381769</v>
      </c>
      <c r="O488" s="40" t="str">
        <f>+(VLOOKUP(N488,[1]misa!O:O,1,0))</f>
        <v>2024-381769</v>
      </c>
      <c r="P488">
        <f>-Table2[[#This Row],[Column1]]</f>
        <v>-381769</v>
      </c>
    </row>
    <row r="489" spans="1:16" hidden="1" x14ac:dyDescent="0.3">
      <c r="A489" s="41" t="s">
        <v>635</v>
      </c>
      <c r="B489" s="42">
        <v>45378</v>
      </c>
      <c r="C489" s="42">
        <v>45442</v>
      </c>
      <c r="D489" s="41" t="s">
        <v>636</v>
      </c>
      <c r="E489" s="41" t="s">
        <v>1262</v>
      </c>
      <c r="F489" s="41" t="s">
        <v>1263</v>
      </c>
      <c r="G489" s="41" t="s">
        <v>1201</v>
      </c>
      <c r="H489" s="43">
        <v>-1856164</v>
      </c>
      <c r="I489" s="43">
        <f t="shared" si="46"/>
        <v>2024</v>
      </c>
      <c r="J489">
        <f t="shared" si="47"/>
        <v>13760</v>
      </c>
      <c r="K489" t="str">
        <f t="shared" si="48"/>
        <v>2024-13760</v>
      </c>
      <c r="L489" t="str">
        <f>VLOOKUP(K489,[1]Sheet1!P:P,1,0)</f>
        <v>2024-13760</v>
      </c>
      <c r="M489">
        <f t="shared" si="49"/>
        <v>2024</v>
      </c>
      <c r="N489" t="str">
        <f t="shared" si="50"/>
        <v>2024-13760</v>
      </c>
      <c r="O489" t="str">
        <f>+(VLOOKUP(N489,[1]misa!O:O,1,0))</f>
        <v>2024-13760</v>
      </c>
      <c r="P489">
        <f>-Table2[[#This Row],[Column1]]</f>
        <v>-13760</v>
      </c>
    </row>
    <row r="490" spans="1:16" hidden="1" x14ac:dyDescent="0.3">
      <c r="A490" s="41" t="s">
        <v>635</v>
      </c>
      <c r="B490" s="42">
        <v>45377</v>
      </c>
      <c r="C490" s="42">
        <v>45442</v>
      </c>
      <c r="D490" s="41" t="s">
        <v>636</v>
      </c>
      <c r="E490" s="41" t="s">
        <v>1264</v>
      </c>
      <c r="F490" s="41" t="s">
        <v>1265</v>
      </c>
      <c r="G490" s="41" t="s">
        <v>1201</v>
      </c>
      <c r="H490" s="43">
        <v>-575729</v>
      </c>
      <c r="I490" s="43">
        <f t="shared" si="46"/>
        <v>2024</v>
      </c>
      <c r="J490">
        <f t="shared" si="47"/>
        <v>13703</v>
      </c>
      <c r="K490" t="str">
        <f t="shared" si="48"/>
        <v>2024-13703</v>
      </c>
      <c r="L490" t="str">
        <f>VLOOKUP(K490,[1]Sheet1!P:P,1,0)</f>
        <v>2024-13703</v>
      </c>
      <c r="M490">
        <f t="shared" si="49"/>
        <v>2024</v>
      </c>
      <c r="N490" t="str">
        <f t="shared" si="50"/>
        <v>2024-13703</v>
      </c>
      <c r="O490" t="str">
        <f>+(VLOOKUP(N490,[1]misa!O:O,1,0))</f>
        <v>2024-13703</v>
      </c>
      <c r="P490">
        <f>-Table2[[#This Row],[Column1]]</f>
        <v>-13703</v>
      </c>
    </row>
    <row r="491" spans="1:16" hidden="1" x14ac:dyDescent="0.3">
      <c r="A491" s="41" t="s">
        <v>635</v>
      </c>
      <c r="B491" s="42">
        <v>45376</v>
      </c>
      <c r="C491" s="42">
        <v>45442</v>
      </c>
      <c r="D491" s="41" t="s">
        <v>636</v>
      </c>
      <c r="E491" s="41" t="s">
        <v>1266</v>
      </c>
      <c r="F491" s="41" t="s">
        <v>1267</v>
      </c>
      <c r="G491" s="41" t="s">
        <v>1201</v>
      </c>
      <c r="H491" s="43">
        <v>469552</v>
      </c>
      <c r="I491" s="43">
        <f t="shared" si="46"/>
        <v>2024</v>
      </c>
      <c r="J491" s="35">
        <f t="shared" ref="J491:J492" si="53">+H491</f>
        <v>469552</v>
      </c>
      <c r="K491" t="str">
        <f t="shared" si="48"/>
        <v>2024-469552</v>
      </c>
      <c r="L491" t="e">
        <f>VLOOKUP(K491,[1]Sheet1!P:P,1,0)</f>
        <v>#N/A</v>
      </c>
      <c r="M491" s="40">
        <f t="shared" si="49"/>
        <v>2024</v>
      </c>
      <c r="N491" s="40" t="str">
        <f t="shared" si="50"/>
        <v>2024-469552</v>
      </c>
      <c r="O491" s="40" t="str">
        <f>+(VLOOKUP(N491,[1]misa!O:O,1,0))</f>
        <v>2024-469552</v>
      </c>
      <c r="P491">
        <f>-Table2[[#This Row],[Column1]]</f>
        <v>-469552</v>
      </c>
    </row>
    <row r="492" spans="1:16" hidden="1" x14ac:dyDescent="0.3">
      <c r="A492" s="41" t="s">
        <v>635</v>
      </c>
      <c r="B492" s="42">
        <v>45376</v>
      </c>
      <c r="C492" s="42">
        <v>45442</v>
      </c>
      <c r="D492" s="41" t="s">
        <v>636</v>
      </c>
      <c r="E492" s="41" t="s">
        <v>1268</v>
      </c>
      <c r="F492" s="41" t="s">
        <v>1269</v>
      </c>
      <c r="G492" s="41" t="s">
        <v>1201</v>
      </c>
      <c r="H492" s="43">
        <v>1582517</v>
      </c>
      <c r="I492" s="43">
        <f t="shared" si="46"/>
        <v>2024</v>
      </c>
      <c r="J492" s="35">
        <f t="shared" si="53"/>
        <v>1582517</v>
      </c>
      <c r="K492" t="str">
        <f t="shared" si="48"/>
        <v>2024-1582517</v>
      </c>
      <c r="L492" t="e">
        <f>VLOOKUP(K492,[1]Sheet1!P:P,1,0)</f>
        <v>#N/A</v>
      </c>
      <c r="M492" s="40">
        <f t="shared" si="49"/>
        <v>2024</v>
      </c>
      <c r="N492" s="40" t="str">
        <f t="shared" si="50"/>
        <v>2024-1582517</v>
      </c>
      <c r="O492" s="40" t="str">
        <f>+(VLOOKUP(N492,[1]misa!O:O,1,0))</f>
        <v>2024-1582517</v>
      </c>
      <c r="P492">
        <f>-Table2[[#This Row],[Column1]]</f>
        <v>-1582517</v>
      </c>
    </row>
    <row r="493" spans="1:16" hidden="1" x14ac:dyDescent="0.3">
      <c r="A493" s="41" t="s">
        <v>635</v>
      </c>
      <c r="B493" s="42">
        <v>45374</v>
      </c>
      <c r="C493" s="42">
        <v>45442</v>
      </c>
      <c r="D493" s="41" t="s">
        <v>636</v>
      </c>
      <c r="E493" s="41" t="s">
        <v>1270</v>
      </c>
      <c r="F493" s="41" t="s">
        <v>1271</v>
      </c>
      <c r="G493" s="41" t="s">
        <v>1201</v>
      </c>
      <c r="H493" s="43">
        <v>-1626592</v>
      </c>
      <c r="I493" s="43">
        <f t="shared" si="46"/>
        <v>2024</v>
      </c>
      <c r="J493">
        <f t="shared" si="47"/>
        <v>13574</v>
      </c>
      <c r="K493" t="str">
        <f t="shared" si="48"/>
        <v>2024-13574</v>
      </c>
      <c r="L493" t="str">
        <f>VLOOKUP(K493,[1]Sheet1!P:P,1,0)</f>
        <v>2024-13574</v>
      </c>
      <c r="M493">
        <f t="shared" si="49"/>
        <v>2024</v>
      </c>
      <c r="N493" t="str">
        <f t="shared" si="50"/>
        <v>2024-13574</v>
      </c>
      <c r="O493" t="str">
        <f>+(VLOOKUP(N493,[1]misa!O:O,1,0))</f>
        <v>2024-13574</v>
      </c>
      <c r="P493">
        <f>-Table2[[#This Row],[Column1]]</f>
        <v>-13574</v>
      </c>
    </row>
    <row r="494" spans="1:16" hidden="1" x14ac:dyDescent="0.3">
      <c r="A494" s="41" t="s">
        <v>635</v>
      </c>
      <c r="B494" s="42">
        <v>45372</v>
      </c>
      <c r="C494" s="42">
        <v>45442</v>
      </c>
      <c r="D494" s="41" t="s">
        <v>636</v>
      </c>
      <c r="E494" s="41" t="s">
        <v>1272</v>
      </c>
      <c r="F494" s="41" t="s">
        <v>1273</v>
      </c>
      <c r="G494" s="41" t="s">
        <v>1201</v>
      </c>
      <c r="H494" s="43">
        <v>-1037984</v>
      </c>
      <c r="I494" s="43">
        <f t="shared" si="46"/>
        <v>2024</v>
      </c>
      <c r="J494">
        <f t="shared" si="47"/>
        <v>13360</v>
      </c>
      <c r="K494" t="str">
        <f t="shared" si="48"/>
        <v>2024-13360</v>
      </c>
      <c r="L494" t="str">
        <f>VLOOKUP(K494,[1]Sheet1!P:P,1,0)</f>
        <v>2024-13360</v>
      </c>
      <c r="M494">
        <f t="shared" si="49"/>
        <v>2024</v>
      </c>
      <c r="N494" t="str">
        <f t="shared" si="50"/>
        <v>2024-13360</v>
      </c>
      <c r="O494" t="str">
        <f>+(VLOOKUP(N494,[1]misa!O:O,1,0))</f>
        <v>2024-13360</v>
      </c>
      <c r="P494">
        <f>-Table2[[#This Row],[Column1]]</f>
        <v>-13360</v>
      </c>
    </row>
    <row r="495" spans="1:16" hidden="1" x14ac:dyDescent="0.3">
      <c r="A495" s="41" t="s">
        <v>635</v>
      </c>
      <c r="B495" s="42">
        <v>45372</v>
      </c>
      <c r="C495" s="42">
        <v>45442</v>
      </c>
      <c r="D495" s="41" t="s">
        <v>636</v>
      </c>
      <c r="E495" s="41" t="s">
        <v>1274</v>
      </c>
      <c r="F495" s="41" t="s">
        <v>1275</v>
      </c>
      <c r="G495" s="41" t="s">
        <v>1201</v>
      </c>
      <c r="H495" s="43">
        <v>-627070</v>
      </c>
      <c r="I495" s="43">
        <f t="shared" si="46"/>
        <v>2024</v>
      </c>
      <c r="J495">
        <f t="shared" si="47"/>
        <v>13118</v>
      </c>
      <c r="K495" t="str">
        <f t="shared" si="48"/>
        <v>2024-13118</v>
      </c>
      <c r="L495" t="str">
        <f>VLOOKUP(K495,[1]Sheet1!P:P,1,0)</f>
        <v>2024-13118</v>
      </c>
      <c r="M495">
        <f t="shared" si="49"/>
        <v>2024</v>
      </c>
      <c r="N495" t="str">
        <f t="shared" si="50"/>
        <v>2024-13118</v>
      </c>
      <c r="O495" t="str">
        <f>+(VLOOKUP(N495,[1]misa!O:O,1,0))</f>
        <v>2024-13118</v>
      </c>
      <c r="P495">
        <f>-Table2[[#This Row],[Column1]]</f>
        <v>-13118</v>
      </c>
    </row>
    <row r="496" spans="1:16" hidden="1" x14ac:dyDescent="0.3">
      <c r="A496" s="41" t="s">
        <v>635</v>
      </c>
      <c r="B496" s="42">
        <v>45371</v>
      </c>
      <c r="C496" s="42">
        <v>45442</v>
      </c>
      <c r="D496" s="41" t="s">
        <v>636</v>
      </c>
      <c r="E496" s="41" t="s">
        <v>1276</v>
      </c>
      <c r="F496" s="41" t="s">
        <v>1277</v>
      </c>
      <c r="G496" s="41" t="s">
        <v>1201</v>
      </c>
      <c r="H496" s="43">
        <v>-2016884</v>
      </c>
      <c r="I496" s="43">
        <f t="shared" si="46"/>
        <v>2024</v>
      </c>
      <c r="J496">
        <f t="shared" si="47"/>
        <v>12792</v>
      </c>
      <c r="K496" t="str">
        <f t="shared" si="48"/>
        <v>2024-12792</v>
      </c>
      <c r="L496" t="str">
        <f>VLOOKUP(K496,[1]Sheet1!P:P,1,0)</f>
        <v>2024-12792</v>
      </c>
      <c r="M496">
        <f t="shared" si="49"/>
        <v>2024</v>
      </c>
      <c r="N496" t="str">
        <f t="shared" si="50"/>
        <v>2024-12792</v>
      </c>
      <c r="O496" t="str">
        <f>+(VLOOKUP(N496,[1]misa!O:O,1,0))</f>
        <v>2024-12792</v>
      </c>
      <c r="P496">
        <f>-Table2[[#This Row],[Column1]]</f>
        <v>-12792</v>
      </c>
    </row>
    <row r="497" spans="1:16" hidden="1" x14ac:dyDescent="0.3">
      <c r="A497" s="41" t="s">
        <v>635</v>
      </c>
      <c r="B497" s="42">
        <v>45371</v>
      </c>
      <c r="C497" s="42">
        <v>45442</v>
      </c>
      <c r="D497" s="41" t="s">
        <v>636</v>
      </c>
      <c r="E497" s="41" t="s">
        <v>1278</v>
      </c>
      <c r="F497" s="41" t="s">
        <v>1279</v>
      </c>
      <c r="G497" s="41" t="s">
        <v>1201</v>
      </c>
      <c r="H497" s="43">
        <v>-1194800</v>
      </c>
      <c r="I497" s="43">
        <f t="shared" si="46"/>
        <v>2024</v>
      </c>
      <c r="J497">
        <f t="shared" si="47"/>
        <v>12790</v>
      </c>
      <c r="K497" t="str">
        <f t="shared" si="48"/>
        <v>2024-12790</v>
      </c>
      <c r="L497" t="str">
        <f>VLOOKUP(K497,[1]Sheet1!P:P,1,0)</f>
        <v>2024-12790</v>
      </c>
      <c r="M497">
        <f t="shared" si="49"/>
        <v>2024</v>
      </c>
      <c r="N497" t="str">
        <f t="shared" si="50"/>
        <v>2024-12790</v>
      </c>
      <c r="O497" t="str">
        <f>+(VLOOKUP(N497,[1]misa!O:O,1,0))</f>
        <v>2024-12790</v>
      </c>
      <c r="P497">
        <f>-Table2[[#This Row],[Column1]]</f>
        <v>-12790</v>
      </c>
    </row>
    <row r="498" spans="1:16" hidden="1" x14ac:dyDescent="0.3">
      <c r="A498" s="41" t="s">
        <v>635</v>
      </c>
      <c r="B498" s="42">
        <v>45371</v>
      </c>
      <c r="C498" s="42">
        <v>45442</v>
      </c>
      <c r="D498" s="41" t="s">
        <v>636</v>
      </c>
      <c r="E498" s="41" t="s">
        <v>1280</v>
      </c>
      <c r="F498" s="41" t="s">
        <v>1281</v>
      </c>
      <c r="G498" s="41" t="s">
        <v>1201</v>
      </c>
      <c r="H498" s="43">
        <v>1043891</v>
      </c>
      <c r="I498" s="43">
        <f t="shared" si="46"/>
        <v>2024</v>
      </c>
      <c r="J498" s="35">
        <f>+H498</f>
        <v>1043891</v>
      </c>
      <c r="K498" t="str">
        <f t="shared" si="48"/>
        <v>2024-1043891</v>
      </c>
      <c r="L498" t="e">
        <f>VLOOKUP(K498,[1]Sheet1!P:P,1,0)</f>
        <v>#N/A</v>
      </c>
      <c r="M498" s="40">
        <f t="shared" si="49"/>
        <v>2024</v>
      </c>
      <c r="N498" s="40" t="str">
        <f t="shared" si="50"/>
        <v>2024-1043891</v>
      </c>
      <c r="O498" s="40" t="e">
        <f>+(VLOOKUP(N498,[1]misa!O:O,1,0))</f>
        <v>#N/A</v>
      </c>
      <c r="P498">
        <f>-Table2[[#This Row],[Column1]]</f>
        <v>-1043891</v>
      </c>
    </row>
    <row r="499" spans="1:16" hidden="1" x14ac:dyDescent="0.3">
      <c r="A499" s="41" t="s">
        <v>635</v>
      </c>
      <c r="B499" s="42">
        <v>45371</v>
      </c>
      <c r="C499" s="42">
        <v>45442</v>
      </c>
      <c r="D499" s="41" t="s">
        <v>636</v>
      </c>
      <c r="E499" s="41" t="s">
        <v>1282</v>
      </c>
      <c r="F499" s="41" t="s">
        <v>1283</v>
      </c>
      <c r="G499" s="41" t="s">
        <v>1201</v>
      </c>
      <c r="H499" s="43">
        <v>-2568580</v>
      </c>
      <c r="I499" s="43">
        <f t="shared" si="46"/>
        <v>2024</v>
      </c>
      <c r="J499">
        <f t="shared" si="47"/>
        <v>12793</v>
      </c>
      <c r="K499" t="str">
        <f t="shared" si="48"/>
        <v>2024-12793</v>
      </c>
      <c r="L499" t="str">
        <f>VLOOKUP(K499,[1]Sheet1!P:P,1,0)</f>
        <v>2024-12793</v>
      </c>
      <c r="M499">
        <f t="shared" si="49"/>
        <v>2024</v>
      </c>
      <c r="N499" t="str">
        <f t="shared" si="50"/>
        <v>2024-12793</v>
      </c>
      <c r="O499" t="str">
        <f>+(VLOOKUP(N499,[1]misa!O:O,1,0))</f>
        <v>2024-12793</v>
      </c>
      <c r="P499">
        <f>-Table2[[#This Row],[Column1]]</f>
        <v>-12793</v>
      </c>
    </row>
    <row r="500" spans="1:16" hidden="1" x14ac:dyDescent="0.3">
      <c r="A500" s="41" t="s">
        <v>635</v>
      </c>
      <c r="B500" s="42">
        <v>45371</v>
      </c>
      <c r="C500" s="42">
        <v>45442</v>
      </c>
      <c r="D500" s="41" t="s">
        <v>636</v>
      </c>
      <c r="E500" s="41" t="s">
        <v>1284</v>
      </c>
      <c r="F500" s="41" t="s">
        <v>1285</v>
      </c>
      <c r="G500" s="41" t="s">
        <v>1201</v>
      </c>
      <c r="H500" s="43">
        <v>-1214999</v>
      </c>
      <c r="I500" s="43">
        <f t="shared" si="46"/>
        <v>2024</v>
      </c>
      <c r="J500">
        <f t="shared" si="47"/>
        <v>12794</v>
      </c>
      <c r="K500" t="str">
        <f t="shared" si="48"/>
        <v>2024-12794</v>
      </c>
      <c r="L500" t="str">
        <f>VLOOKUP(K500,[1]Sheet1!P:P,1,0)</f>
        <v>2024-12794</v>
      </c>
      <c r="M500">
        <f t="shared" si="49"/>
        <v>2024</v>
      </c>
      <c r="N500" t="str">
        <f t="shared" si="50"/>
        <v>2024-12794</v>
      </c>
      <c r="O500" t="str">
        <f>+(VLOOKUP(N500,[1]misa!O:O,1,0))</f>
        <v>2024-12794</v>
      </c>
      <c r="P500">
        <f>-Table2[[#This Row],[Column1]]</f>
        <v>-12794</v>
      </c>
    </row>
    <row r="501" spans="1:16" hidden="1" x14ac:dyDescent="0.3">
      <c r="A501" s="41" t="s">
        <v>635</v>
      </c>
      <c r="B501" s="42">
        <v>45369</v>
      </c>
      <c r="C501" s="42">
        <v>45442</v>
      </c>
      <c r="D501" s="41" t="s">
        <v>636</v>
      </c>
      <c r="E501" s="41" t="s">
        <v>1286</v>
      </c>
      <c r="F501" s="41" t="s">
        <v>1287</v>
      </c>
      <c r="G501" s="41" t="s">
        <v>1201</v>
      </c>
      <c r="H501" s="43">
        <v>242227</v>
      </c>
      <c r="I501" s="43">
        <f t="shared" si="46"/>
        <v>2024</v>
      </c>
      <c r="J501" s="35">
        <f>+H501</f>
        <v>242227</v>
      </c>
      <c r="K501" t="str">
        <f t="shared" si="48"/>
        <v>2024-242227</v>
      </c>
      <c r="L501" t="e">
        <f>VLOOKUP(K501,[1]Sheet1!P:P,1,0)</f>
        <v>#N/A</v>
      </c>
      <c r="M501" s="40">
        <f t="shared" si="49"/>
        <v>2024</v>
      </c>
      <c r="N501" s="40" t="str">
        <f t="shared" si="50"/>
        <v>2024-242227</v>
      </c>
      <c r="O501" s="40" t="str">
        <f>+(VLOOKUP(N501,[1]misa!O:O,1,0))</f>
        <v>2024-242227</v>
      </c>
      <c r="P501">
        <f>-Table2[[#This Row],[Column1]]</f>
        <v>-242227</v>
      </c>
    </row>
    <row r="502" spans="1:16" hidden="1" x14ac:dyDescent="0.3">
      <c r="A502" s="41" t="s">
        <v>635</v>
      </c>
      <c r="B502" s="42">
        <v>45369</v>
      </c>
      <c r="C502" s="42">
        <v>45442</v>
      </c>
      <c r="D502" s="41" t="s">
        <v>636</v>
      </c>
      <c r="E502" s="41" t="s">
        <v>1288</v>
      </c>
      <c r="F502" s="41" t="s">
        <v>1289</v>
      </c>
      <c r="G502" s="41" t="s">
        <v>1201</v>
      </c>
      <c r="H502" s="43">
        <v>-1112901</v>
      </c>
      <c r="I502" s="43">
        <f t="shared" si="46"/>
        <v>2024</v>
      </c>
      <c r="J502">
        <f t="shared" si="47"/>
        <v>12676</v>
      </c>
      <c r="K502" t="str">
        <f t="shared" si="48"/>
        <v>2024-12676</v>
      </c>
      <c r="L502" t="str">
        <f>VLOOKUP(K502,[1]Sheet1!P:P,1,0)</f>
        <v>2024-12676</v>
      </c>
      <c r="M502">
        <f t="shared" si="49"/>
        <v>2024</v>
      </c>
      <c r="N502" t="str">
        <f t="shared" si="50"/>
        <v>2024-12676</v>
      </c>
      <c r="O502" t="str">
        <f>+(VLOOKUP(N502,[1]misa!O:O,1,0))</f>
        <v>2024-12676</v>
      </c>
      <c r="P502">
        <f>-Table2[[#This Row],[Column1]]</f>
        <v>-12676</v>
      </c>
    </row>
    <row r="503" spans="1:16" hidden="1" x14ac:dyDescent="0.3">
      <c r="A503" s="41" t="s">
        <v>635</v>
      </c>
      <c r="B503" s="42">
        <v>45360</v>
      </c>
      <c r="C503" s="42">
        <v>45442</v>
      </c>
      <c r="D503" s="41" t="s">
        <v>636</v>
      </c>
      <c r="E503" s="41" t="s">
        <v>1290</v>
      </c>
      <c r="F503" s="41" t="s">
        <v>1291</v>
      </c>
      <c r="G503" s="41" t="s">
        <v>1201</v>
      </c>
      <c r="H503" s="43">
        <v>-1065324</v>
      </c>
      <c r="I503" s="43">
        <f t="shared" si="46"/>
        <v>2024</v>
      </c>
      <c r="J503">
        <f t="shared" si="47"/>
        <v>11492</v>
      </c>
      <c r="K503" t="str">
        <f t="shared" si="48"/>
        <v>2024-11492</v>
      </c>
      <c r="L503" t="str">
        <f>VLOOKUP(K503,[1]Sheet1!P:P,1,0)</f>
        <v>2024-11492</v>
      </c>
      <c r="M503">
        <f t="shared" si="49"/>
        <v>2024</v>
      </c>
      <c r="N503" t="str">
        <f t="shared" si="50"/>
        <v>2024-11492</v>
      </c>
      <c r="O503" t="str">
        <f>+(VLOOKUP(N503,[1]misa!O:O,1,0))</f>
        <v>2024-11492</v>
      </c>
      <c r="P503">
        <f>-Table2[[#This Row],[Column1]]</f>
        <v>-11492</v>
      </c>
    </row>
    <row r="504" spans="1:16" hidden="1" x14ac:dyDescent="0.3">
      <c r="A504" s="41" t="s">
        <v>635</v>
      </c>
      <c r="B504" s="42">
        <v>45351</v>
      </c>
      <c r="C504" s="42">
        <v>45442</v>
      </c>
      <c r="D504" s="41" t="s">
        <v>636</v>
      </c>
      <c r="E504" s="41" t="s">
        <v>1292</v>
      </c>
      <c r="F504" s="41" t="s">
        <v>1293</v>
      </c>
      <c r="G504" s="41" t="s">
        <v>1201</v>
      </c>
      <c r="H504" s="43">
        <v>1074683</v>
      </c>
      <c r="I504" s="43">
        <f t="shared" si="46"/>
        <v>2024</v>
      </c>
      <c r="J504" s="35">
        <f t="shared" ref="J504:J508" si="54">+H504</f>
        <v>1074683</v>
      </c>
      <c r="K504" t="str">
        <f t="shared" si="48"/>
        <v>2024-1074683</v>
      </c>
      <c r="L504" t="e">
        <f>VLOOKUP(K504,[1]Sheet1!P:P,1,0)</f>
        <v>#N/A</v>
      </c>
      <c r="M504" s="40">
        <f t="shared" si="49"/>
        <v>2024</v>
      </c>
      <c r="N504" s="40" t="str">
        <f t="shared" si="50"/>
        <v>2024-1074683</v>
      </c>
      <c r="O504" s="40" t="str">
        <f>+(VLOOKUP(N504,[1]misa!O:O,1,0))</f>
        <v>2024-1074683</v>
      </c>
      <c r="P504">
        <f>-Table2[[#This Row],[Column1]]</f>
        <v>-1074683</v>
      </c>
    </row>
    <row r="505" spans="1:16" hidden="1" x14ac:dyDescent="0.3">
      <c r="A505" s="41" t="s">
        <v>635</v>
      </c>
      <c r="B505" s="42">
        <v>45350</v>
      </c>
      <c r="C505" s="42">
        <v>45442</v>
      </c>
      <c r="D505" s="41" t="s">
        <v>636</v>
      </c>
      <c r="E505" s="41" t="s">
        <v>1294</v>
      </c>
      <c r="F505" s="41" t="s">
        <v>1295</v>
      </c>
      <c r="G505" s="41" t="s">
        <v>1201</v>
      </c>
      <c r="H505" s="43">
        <v>1237596</v>
      </c>
      <c r="I505" s="43">
        <f t="shared" si="46"/>
        <v>2024</v>
      </c>
      <c r="J505" s="35">
        <f t="shared" si="54"/>
        <v>1237596</v>
      </c>
      <c r="K505" t="str">
        <f t="shared" si="48"/>
        <v>2024-1237596</v>
      </c>
      <c r="L505" t="e">
        <f>VLOOKUP(K505,[1]Sheet1!P:P,1,0)</f>
        <v>#N/A</v>
      </c>
      <c r="M505" s="40">
        <f t="shared" si="49"/>
        <v>2024</v>
      </c>
      <c r="N505" s="40" t="str">
        <f t="shared" si="50"/>
        <v>2024-1237596</v>
      </c>
      <c r="O505" s="40" t="str">
        <f>+(VLOOKUP(N505,[1]misa!O:O,1,0))</f>
        <v>2024-1237596</v>
      </c>
      <c r="P505">
        <f>-Table2[[#This Row],[Column1]]</f>
        <v>-1237596</v>
      </c>
    </row>
    <row r="506" spans="1:16" hidden="1" x14ac:dyDescent="0.3">
      <c r="A506" s="41" t="s">
        <v>635</v>
      </c>
      <c r="B506" s="42">
        <v>45350</v>
      </c>
      <c r="C506" s="42">
        <v>45442</v>
      </c>
      <c r="D506" s="41" t="s">
        <v>636</v>
      </c>
      <c r="E506" s="41" t="s">
        <v>1296</v>
      </c>
      <c r="F506" s="41" t="s">
        <v>1297</v>
      </c>
      <c r="G506" s="41" t="s">
        <v>1201</v>
      </c>
      <c r="H506" s="43">
        <v>507280</v>
      </c>
      <c r="I506" s="43">
        <f t="shared" si="46"/>
        <v>2024</v>
      </c>
      <c r="J506" s="35">
        <f t="shared" si="54"/>
        <v>507280</v>
      </c>
      <c r="K506" t="str">
        <f t="shared" si="48"/>
        <v>2024-507280</v>
      </c>
      <c r="L506" t="e">
        <f>VLOOKUP(K506,[1]Sheet1!P:P,1,0)</f>
        <v>#N/A</v>
      </c>
      <c r="M506" s="40">
        <f t="shared" si="49"/>
        <v>2024</v>
      </c>
      <c r="N506" s="40" t="str">
        <f t="shared" si="50"/>
        <v>2024-507280</v>
      </c>
      <c r="O506" s="40" t="str">
        <f>+(VLOOKUP(N506,[1]misa!O:O,1,0))</f>
        <v>2024-507280</v>
      </c>
      <c r="P506">
        <f>-Table2[[#This Row],[Column1]]</f>
        <v>-507280</v>
      </c>
    </row>
    <row r="507" spans="1:16" hidden="1" x14ac:dyDescent="0.3">
      <c r="A507" s="41" t="s">
        <v>635</v>
      </c>
      <c r="B507" s="42">
        <v>45349</v>
      </c>
      <c r="C507" s="42">
        <v>45442</v>
      </c>
      <c r="D507" s="41" t="s">
        <v>636</v>
      </c>
      <c r="E507" s="41" t="s">
        <v>1298</v>
      </c>
      <c r="F507" s="41" t="s">
        <v>1299</v>
      </c>
      <c r="G507" s="41" t="s">
        <v>1201</v>
      </c>
      <c r="H507" s="43">
        <v>499744</v>
      </c>
      <c r="I507" s="43">
        <f t="shared" si="46"/>
        <v>2024</v>
      </c>
      <c r="J507" s="35">
        <f t="shared" si="54"/>
        <v>499744</v>
      </c>
      <c r="K507" t="str">
        <f t="shared" si="48"/>
        <v>2024-499744</v>
      </c>
      <c r="L507" t="e">
        <f>VLOOKUP(K507,[1]Sheet1!P:P,1,0)</f>
        <v>#N/A</v>
      </c>
      <c r="M507" s="40">
        <f t="shared" si="49"/>
        <v>2024</v>
      </c>
      <c r="N507" s="40" t="str">
        <f t="shared" si="50"/>
        <v>2024-499744</v>
      </c>
      <c r="O507" s="40" t="str">
        <f>+(VLOOKUP(N507,[1]misa!O:O,1,0))</f>
        <v>2024-499744</v>
      </c>
      <c r="P507">
        <f>-Table2[[#This Row],[Column1]]</f>
        <v>-499744</v>
      </c>
    </row>
    <row r="508" spans="1:16" hidden="1" x14ac:dyDescent="0.3">
      <c r="A508" s="41" t="s">
        <v>635</v>
      </c>
      <c r="B508" s="42">
        <v>45348</v>
      </c>
      <c r="C508" s="42">
        <v>45442</v>
      </c>
      <c r="D508" s="41" t="s">
        <v>636</v>
      </c>
      <c r="E508" s="41" t="s">
        <v>1300</v>
      </c>
      <c r="F508" s="41" t="s">
        <v>1301</v>
      </c>
      <c r="G508" s="41" t="s">
        <v>1201</v>
      </c>
      <c r="H508" s="43">
        <v>3274598</v>
      </c>
      <c r="I508" s="43">
        <f t="shared" si="46"/>
        <v>2024</v>
      </c>
      <c r="J508" s="35">
        <f t="shared" si="54"/>
        <v>3274598</v>
      </c>
      <c r="K508" t="str">
        <f t="shared" si="48"/>
        <v>2024-3274598</v>
      </c>
      <c r="L508" t="e">
        <f>VLOOKUP(K508,[1]Sheet1!P:P,1,0)</f>
        <v>#N/A</v>
      </c>
      <c r="M508" s="40">
        <f t="shared" si="49"/>
        <v>2024</v>
      </c>
      <c r="N508" s="40" t="str">
        <f t="shared" si="50"/>
        <v>2024-3274598</v>
      </c>
      <c r="O508" s="40" t="str">
        <f>+(VLOOKUP(N508,[1]misa!O:O,1,0))</f>
        <v>2024-3274598</v>
      </c>
      <c r="P508">
        <f>-Table2[[#This Row],[Column1]]</f>
        <v>-3274598</v>
      </c>
    </row>
    <row r="509" spans="1:16" hidden="1" x14ac:dyDescent="0.3">
      <c r="A509" s="41" t="s">
        <v>635</v>
      </c>
      <c r="B509" s="42">
        <v>45330</v>
      </c>
      <c r="C509" s="42">
        <v>45442</v>
      </c>
      <c r="D509" s="41" t="s">
        <v>636</v>
      </c>
      <c r="E509" s="41" t="s">
        <v>1302</v>
      </c>
      <c r="F509" s="41" t="s">
        <v>1303</v>
      </c>
      <c r="G509" s="41" t="s">
        <v>1201</v>
      </c>
      <c r="H509" s="43">
        <v>-972181</v>
      </c>
      <c r="I509" s="43">
        <f t="shared" si="46"/>
        <v>2024</v>
      </c>
      <c r="J509">
        <f t="shared" si="47"/>
        <v>8286</v>
      </c>
      <c r="K509" t="str">
        <f t="shared" si="48"/>
        <v>2024-8286</v>
      </c>
      <c r="L509" t="str">
        <f>VLOOKUP(K509,[1]Sheet1!P:P,1,0)</f>
        <v>2024-8286</v>
      </c>
      <c r="M509">
        <f t="shared" si="49"/>
        <v>2024</v>
      </c>
      <c r="N509" t="str">
        <f t="shared" si="50"/>
        <v>2024-8286</v>
      </c>
      <c r="O509" t="str">
        <f>+(VLOOKUP(N509,[1]misa!O:O,1,0))</f>
        <v>2024-8286</v>
      </c>
      <c r="P509">
        <f>-Table2[[#This Row],[Column1]]</f>
        <v>-8286</v>
      </c>
    </row>
    <row r="510" spans="1:16" hidden="1" x14ac:dyDescent="0.3">
      <c r="A510" s="41" t="s">
        <v>635</v>
      </c>
      <c r="B510" s="42">
        <v>45329</v>
      </c>
      <c r="C510" s="42">
        <v>45442</v>
      </c>
      <c r="D510" s="41" t="s">
        <v>636</v>
      </c>
      <c r="E510" s="41" t="s">
        <v>1304</v>
      </c>
      <c r="F510" s="41" t="s">
        <v>1305</v>
      </c>
      <c r="G510" s="41" t="s">
        <v>1201</v>
      </c>
      <c r="H510" s="43">
        <v>-2514862</v>
      </c>
      <c r="I510" s="43">
        <f t="shared" si="46"/>
        <v>2024</v>
      </c>
      <c r="J510">
        <f t="shared" si="47"/>
        <v>8208</v>
      </c>
      <c r="K510" t="str">
        <f t="shared" si="48"/>
        <v>2024-8208</v>
      </c>
      <c r="L510" t="str">
        <f>VLOOKUP(K510,[1]Sheet1!P:P,1,0)</f>
        <v>2024-8208</v>
      </c>
      <c r="M510">
        <f t="shared" si="49"/>
        <v>2024</v>
      </c>
      <c r="N510" t="str">
        <f t="shared" si="50"/>
        <v>2024-8208</v>
      </c>
      <c r="O510" t="str">
        <f>+(VLOOKUP(N510,[1]misa!O:O,1,0))</f>
        <v>2024-8208</v>
      </c>
      <c r="P510">
        <f>-Table2[[#This Row],[Column1]]</f>
        <v>-8208</v>
      </c>
    </row>
    <row r="511" spans="1:16" hidden="1" x14ac:dyDescent="0.3">
      <c r="A511" s="41" t="s">
        <v>635</v>
      </c>
      <c r="B511" s="42">
        <v>45329</v>
      </c>
      <c r="C511" s="42">
        <v>45442</v>
      </c>
      <c r="D511" s="41" t="s">
        <v>636</v>
      </c>
      <c r="E511" s="41" t="s">
        <v>1306</v>
      </c>
      <c r="F511" s="41" t="s">
        <v>1307</v>
      </c>
      <c r="G511" s="41" t="s">
        <v>1201</v>
      </c>
      <c r="H511" s="43">
        <v>-539741</v>
      </c>
      <c r="I511" s="43">
        <f t="shared" si="46"/>
        <v>2024</v>
      </c>
      <c r="J511">
        <f t="shared" si="47"/>
        <v>8246</v>
      </c>
      <c r="K511" t="str">
        <f t="shared" si="48"/>
        <v>2024-8246</v>
      </c>
      <c r="L511" t="str">
        <f>VLOOKUP(K511,[1]Sheet1!P:P,1,0)</f>
        <v>2024-8246</v>
      </c>
      <c r="M511">
        <f t="shared" si="49"/>
        <v>2024</v>
      </c>
      <c r="N511" t="str">
        <f t="shared" si="50"/>
        <v>2024-8246</v>
      </c>
      <c r="O511" t="str">
        <f>+(VLOOKUP(N511,[1]misa!O:O,1,0))</f>
        <v>2024-8246</v>
      </c>
      <c r="P511">
        <f>-Table2[[#This Row],[Column1]]</f>
        <v>-8246</v>
      </c>
    </row>
    <row r="512" spans="1:16" hidden="1" x14ac:dyDescent="0.3">
      <c r="A512" s="41" t="s">
        <v>635</v>
      </c>
      <c r="B512" s="42">
        <v>45329</v>
      </c>
      <c r="C512" s="42">
        <v>45442</v>
      </c>
      <c r="D512" s="41" t="s">
        <v>636</v>
      </c>
      <c r="E512" s="41" t="s">
        <v>1308</v>
      </c>
      <c r="F512" s="41" t="s">
        <v>1309</v>
      </c>
      <c r="G512" s="41" t="s">
        <v>1201</v>
      </c>
      <c r="H512" s="43">
        <v>-1053821</v>
      </c>
      <c r="I512" s="43">
        <f t="shared" si="46"/>
        <v>2024</v>
      </c>
      <c r="J512">
        <f t="shared" si="47"/>
        <v>8251</v>
      </c>
      <c r="K512" t="str">
        <f t="shared" si="48"/>
        <v>2024-8251</v>
      </c>
      <c r="L512" t="str">
        <f>VLOOKUP(K512,[1]Sheet1!P:P,1,0)</f>
        <v>2024-8251</v>
      </c>
      <c r="M512">
        <f t="shared" si="49"/>
        <v>2024</v>
      </c>
      <c r="N512" t="str">
        <f t="shared" si="50"/>
        <v>2024-8251</v>
      </c>
      <c r="O512" t="str">
        <f>+(VLOOKUP(N512,[1]misa!O:O,1,0))</f>
        <v>2024-8251</v>
      </c>
      <c r="P512">
        <f>-Table2[[#This Row],[Column1]]</f>
        <v>-8251</v>
      </c>
    </row>
    <row r="513" spans="1:16" hidden="1" x14ac:dyDescent="0.3">
      <c r="A513" s="41" t="s">
        <v>635</v>
      </c>
      <c r="B513" s="42">
        <v>45329</v>
      </c>
      <c r="C513" s="42">
        <v>45442</v>
      </c>
      <c r="D513" s="41" t="s">
        <v>636</v>
      </c>
      <c r="E513" s="41" t="s">
        <v>1310</v>
      </c>
      <c r="F513" s="41" t="s">
        <v>1311</v>
      </c>
      <c r="G513" s="41" t="s">
        <v>1201</v>
      </c>
      <c r="H513" s="43">
        <v>-1409281</v>
      </c>
      <c r="I513" s="43">
        <f t="shared" si="46"/>
        <v>2024</v>
      </c>
      <c r="J513">
        <f t="shared" si="47"/>
        <v>8240</v>
      </c>
      <c r="K513" t="str">
        <f t="shared" si="48"/>
        <v>2024-8240</v>
      </c>
      <c r="L513" t="str">
        <f>VLOOKUP(K513,[1]Sheet1!P:P,1,0)</f>
        <v>2024-8240</v>
      </c>
      <c r="M513">
        <f t="shared" si="49"/>
        <v>2024</v>
      </c>
      <c r="N513" t="str">
        <f t="shared" si="50"/>
        <v>2024-8240</v>
      </c>
      <c r="O513" t="str">
        <f>+(VLOOKUP(N513,[1]misa!O:O,1,0))</f>
        <v>2024-8240</v>
      </c>
      <c r="P513">
        <f>-Table2[[#This Row],[Column1]]</f>
        <v>-8240</v>
      </c>
    </row>
    <row r="514" spans="1:16" hidden="1" x14ac:dyDescent="0.3">
      <c r="A514" s="41" t="s">
        <v>635</v>
      </c>
      <c r="B514" s="42">
        <v>45329</v>
      </c>
      <c r="C514" s="42">
        <v>45442</v>
      </c>
      <c r="D514" s="41" t="s">
        <v>636</v>
      </c>
      <c r="E514" s="41" t="s">
        <v>1312</v>
      </c>
      <c r="F514" s="41" t="s">
        <v>1313</v>
      </c>
      <c r="G514" s="41" t="s">
        <v>1201</v>
      </c>
      <c r="H514" s="43">
        <v>-567730</v>
      </c>
      <c r="I514" s="43">
        <f t="shared" si="46"/>
        <v>2024</v>
      </c>
      <c r="J514">
        <f t="shared" si="47"/>
        <v>8257</v>
      </c>
      <c r="K514" t="str">
        <f t="shared" si="48"/>
        <v>2024-8257</v>
      </c>
      <c r="L514" t="str">
        <f>VLOOKUP(K514,[1]Sheet1!P:P,1,0)</f>
        <v>2024-8257</v>
      </c>
      <c r="M514">
        <f t="shared" si="49"/>
        <v>2024</v>
      </c>
      <c r="N514" t="str">
        <f t="shared" si="50"/>
        <v>2024-8257</v>
      </c>
      <c r="O514" t="str">
        <f>+(VLOOKUP(N514,[1]misa!O:O,1,0))</f>
        <v>2024-8257</v>
      </c>
      <c r="P514">
        <f>-Table2[[#This Row],[Column1]]</f>
        <v>-8257</v>
      </c>
    </row>
    <row r="515" spans="1:16" hidden="1" x14ac:dyDescent="0.3">
      <c r="A515" s="41" t="s">
        <v>635</v>
      </c>
      <c r="B515" s="42">
        <v>45327</v>
      </c>
      <c r="C515" s="42">
        <v>45442</v>
      </c>
      <c r="D515" s="41" t="s">
        <v>636</v>
      </c>
      <c r="E515" s="41" t="s">
        <v>1314</v>
      </c>
      <c r="F515" s="41" t="s">
        <v>1315</v>
      </c>
      <c r="G515" s="41" t="s">
        <v>1201</v>
      </c>
      <c r="H515" s="43">
        <v>-2281651</v>
      </c>
      <c r="I515" s="43">
        <f t="shared" ref="I515:I578" si="55">YEAR(C515)</f>
        <v>2024</v>
      </c>
      <c r="J515">
        <f t="shared" ref="J515:J578" si="56">VALUE(E515)</f>
        <v>7421</v>
      </c>
      <c r="K515" t="str">
        <f t="shared" ref="K515:K578" si="57">I515&amp;"-"&amp;J515</f>
        <v>2024-7421</v>
      </c>
      <c r="L515" t="str">
        <f>VLOOKUP(K515,[1]Sheet1!P:P,1,0)</f>
        <v>2024-7421</v>
      </c>
      <c r="M515">
        <f t="shared" ref="M515:M578" si="58">+YEAR(B515)</f>
        <v>2024</v>
      </c>
      <c r="N515" t="str">
        <f t="shared" ref="N515:N578" si="59">+M515&amp;"-"&amp;J515</f>
        <v>2024-7421</v>
      </c>
      <c r="O515" t="str">
        <f>+(VLOOKUP(N515,[1]misa!O:O,1,0))</f>
        <v>2024-7421</v>
      </c>
      <c r="P515">
        <f>-Table2[[#This Row],[Column1]]</f>
        <v>-7421</v>
      </c>
    </row>
    <row r="516" spans="1:16" hidden="1" x14ac:dyDescent="0.3">
      <c r="A516" s="41" t="s">
        <v>635</v>
      </c>
      <c r="B516" s="42">
        <v>45325</v>
      </c>
      <c r="C516" s="42">
        <v>45442</v>
      </c>
      <c r="D516" s="41" t="s">
        <v>636</v>
      </c>
      <c r="E516" s="41" t="s">
        <v>1316</v>
      </c>
      <c r="F516" s="41" t="s">
        <v>1317</v>
      </c>
      <c r="G516" s="41" t="s">
        <v>1201</v>
      </c>
      <c r="H516" s="43">
        <v>-1299387</v>
      </c>
      <c r="I516" s="43">
        <f t="shared" si="55"/>
        <v>2024</v>
      </c>
      <c r="J516">
        <f t="shared" si="56"/>
        <v>7300</v>
      </c>
      <c r="K516" t="str">
        <f t="shared" si="57"/>
        <v>2024-7300</v>
      </c>
      <c r="L516" t="str">
        <f>VLOOKUP(K516,[1]Sheet1!P:P,1,0)</f>
        <v>2024-7300</v>
      </c>
      <c r="M516">
        <f t="shared" si="58"/>
        <v>2024</v>
      </c>
      <c r="N516" t="str">
        <f t="shared" si="59"/>
        <v>2024-7300</v>
      </c>
      <c r="O516" t="str">
        <f>+(VLOOKUP(N516,[1]misa!O:O,1,0))</f>
        <v>2024-7300</v>
      </c>
      <c r="P516">
        <f>-Table2[[#This Row],[Column1]]</f>
        <v>-7300</v>
      </c>
    </row>
    <row r="517" spans="1:16" hidden="1" x14ac:dyDescent="0.3">
      <c r="A517" s="41" t="s">
        <v>635</v>
      </c>
      <c r="B517" s="42">
        <v>45324</v>
      </c>
      <c r="C517" s="42">
        <v>45442</v>
      </c>
      <c r="D517" s="41" t="s">
        <v>636</v>
      </c>
      <c r="E517" s="41" t="s">
        <v>1318</v>
      </c>
      <c r="F517" s="41" t="s">
        <v>1319</v>
      </c>
      <c r="G517" s="41" t="s">
        <v>1201</v>
      </c>
      <c r="H517" s="43">
        <v>-4286155</v>
      </c>
      <c r="I517" s="43">
        <f t="shared" si="55"/>
        <v>2024</v>
      </c>
      <c r="J517">
        <f t="shared" si="56"/>
        <v>7236</v>
      </c>
      <c r="K517" t="str">
        <f t="shared" si="57"/>
        <v>2024-7236</v>
      </c>
      <c r="L517" t="str">
        <f>VLOOKUP(K517,[1]Sheet1!P:P,1,0)</f>
        <v>2024-7236</v>
      </c>
      <c r="M517">
        <f t="shared" si="58"/>
        <v>2024</v>
      </c>
      <c r="N517" t="str">
        <f t="shared" si="59"/>
        <v>2024-7236</v>
      </c>
      <c r="O517" t="str">
        <f>+(VLOOKUP(N517,[1]misa!O:O,1,0))</f>
        <v>2024-7236</v>
      </c>
      <c r="P517">
        <f>-Table2[[#This Row],[Column1]]</f>
        <v>-7236</v>
      </c>
    </row>
    <row r="518" spans="1:16" hidden="1" x14ac:dyDescent="0.3">
      <c r="A518" s="41" t="s">
        <v>635</v>
      </c>
      <c r="B518" s="42">
        <v>45323</v>
      </c>
      <c r="C518" s="42">
        <v>45442</v>
      </c>
      <c r="D518" s="41" t="s">
        <v>636</v>
      </c>
      <c r="E518" s="41" t="s">
        <v>1320</v>
      </c>
      <c r="F518" s="41" t="s">
        <v>1321</v>
      </c>
      <c r="G518" s="41" t="s">
        <v>1201</v>
      </c>
      <c r="H518" s="43">
        <v>-470409</v>
      </c>
      <c r="I518" s="43">
        <f t="shared" si="55"/>
        <v>2024</v>
      </c>
      <c r="J518">
        <f t="shared" si="56"/>
        <v>7077</v>
      </c>
      <c r="K518" t="str">
        <f t="shared" si="57"/>
        <v>2024-7077</v>
      </c>
      <c r="L518" t="str">
        <f>VLOOKUP(K518,[1]Sheet1!P:P,1,0)</f>
        <v>2024-7077</v>
      </c>
      <c r="M518">
        <f t="shared" si="58"/>
        <v>2024</v>
      </c>
      <c r="N518" t="str">
        <f t="shared" si="59"/>
        <v>2024-7077</v>
      </c>
      <c r="O518" t="str">
        <f>+(VLOOKUP(N518,[1]misa!O:O,1,0))</f>
        <v>2024-7077</v>
      </c>
      <c r="P518">
        <f>-Table2[[#This Row],[Column1]]</f>
        <v>-7077</v>
      </c>
    </row>
    <row r="519" spans="1:16" hidden="1" x14ac:dyDescent="0.3">
      <c r="A519" s="41" t="s">
        <v>635</v>
      </c>
      <c r="B519" s="42">
        <v>45323</v>
      </c>
      <c r="C519" s="42">
        <v>45442</v>
      </c>
      <c r="D519" s="41" t="s">
        <v>636</v>
      </c>
      <c r="E519" s="41" t="s">
        <v>1322</v>
      </c>
      <c r="F519" s="41" t="s">
        <v>1323</v>
      </c>
      <c r="G519" s="41" t="s">
        <v>1201</v>
      </c>
      <c r="H519" s="43">
        <v>-1427501</v>
      </c>
      <c r="I519" s="43">
        <f t="shared" si="55"/>
        <v>2024</v>
      </c>
      <c r="J519">
        <f t="shared" si="56"/>
        <v>7071</v>
      </c>
      <c r="K519" t="str">
        <f t="shared" si="57"/>
        <v>2024-7071</v>
      </c>
      <c r="L519" t="str">
        <f>VLOOKUP(K519,[1]Sheet1!P:P,1,0)</f>
        <v>2024-7071</v>
      </c>
      <c r="M519">
        <f t="shared" si="58"/>
        <v>2024</v>
      </c>
      <c r="N519" t="str">
        <f t="shared" si="59"/>
        <v>2024-7071</v>
      </c>
      <c r="O519" t="str">
        <f>+(VLOOKUP(N519,[1]misa!O:O,1,0))</f>
        <v>2024-7071</v>
      </c>
      <c r="P519">
        <f>-Table2[[#This Row],[Column1]]</f>
        <v>-7071</v>
      </c>
    </row>
    <row r="520" spans="1:16" hidden="1" x14ac:dyDescent="0.3">
      <c r="A520" s="41" t="s">
        <v>635</v>
      </c>
      <c r="C520" s="42">
        <v>45442</v>
      </c>
      <c r="D520" s="41" t="s">
        <v>636</v>
      </c>
      <c r="F520" s="41" t="s">
        <v>1324</v>
      </c>
      <c r="G520" s="41" t="s">
        <v>1201</v>
      </c>
      <c r="H520" s="43">
        <v>22420474</v>
      </c>
      <c r="I520" s="43">
        <f t="shared" si="55"/>
        <v>2024</v>
      </c>
      <c r="J520">
        <f t="shared" si="56"/>
        <v>0</v>
      </c>
      <c r="K520" t="str">
        <f t="shared" si="57"/>
        <v>2024-0</v>
      </c>
      <c r="L520" t="e">
        <f>VLOOKUP(K520,[1]Sheet1!P:P,1,0)</f>
        <v>#N/A</v>
      </c>
      <c r="M520" s="40">
        <f t="shared" si="58"/>
        <v>1900</v>
      </c>
      <c r="N520" s="40" t="str">
        <f t="shared" si="59"/>
        <v>1900-0</v>
      </c>
      <c r="O520" s="40" t="e">
        <f>+(VLOOKUP(N520,[1]misa!O:O,1,0))</f>
        <v>#N/A</v>
      </c>
      <c r="P520">
        <f>-Table2[[#This Row],[Column1]]</f>
        <v>0</v>
      </c>
    </row>
    <row r="521" spans="1:16" hidden="1" x14ac:dyDescent="0.3">
      <c r="A521" s="41" t="s">
        <v>635</v>
      </c>
      <c r="B521" s="42">
        <v>45443</v>
      </c>
      <c r="C521" s="42">
        <v>45476</v>
      </c>
      <c r="D521" s="41" t="s">
        <v>636</v>
      </c>
      <c r="E521" s="41" t="s">
        <v>1325</v>
      </c>
      <c r="F521" s="41" t="s">
        <v>1326</v>
      </c>
      <c r="G521" s="41" t="s">
        <v>1327</v>
      </c>
      <c r="H521" s="43">
        <v>594039</v>
      </c>
      <c r="I521" s="43">
        <f t="shared" si="55"/>
        <v>2024</v>
      </c>
      <c r="J521" s="35">
        <f t="shared" ref="J521:J522" si="60">+H521</f>
        <v>594039</v>
      </c>
      <c r="K521" t="str">
        <f t="shared" si="57"/>
        <v>2024-594039</v>
      </c>
      <c r="L521" t="e">
        <f>VLOOKUP(K521,[1]Sheet1!P:P,1,0)</f>
        <v>#N/A</v>
      </c>
      <c r="M521" s="40">
        <f t="shared" si="58"/>
        <v>2024</v>
      </c>
      <c r="N521" s="40" t="str">
        <f t="shared" si="59"/>
        <v>2024-594039</v>
      </c>
      <c r="O521" s="40" t="str">
        <f>+(VLOOKUP(N521,[1]misa!O:O,1,0))</f>
        <v>2024-594039</v>
      </c>
      <c r="P521">
        <f>-Table2[[#This Row],[Column1]]</f>
        <v>-594039</v>
      </c>
    </row>
    <row r="522" spans="1:16" hidden="1" x14ac:dyDescent="0.3">
      <c r="A522" s="41" t="s">
        <v>635</v>
      </c>
      <c r="B522" s="42">
        <v>45442</v>
      </c>
      <c r="C522" s="42">
        <v>45476</v>
      </c>
      <c r="D522" s="41" t="s">
        <v>636</v>
      </c>
      <c r="E522" s="41" t="s">
        <v>1328</v>
      </c>
      <c r="F522" s="41" t="s">
        <v>1329</v>
      </c>
      <c r="G522" s="41" t="s">
        <v>1327</v>
      </c>
      <c r="H522" s="43">
        <v>456965</v>
      </c>
      <c r="I522" s="43">
        <f t="shared" si="55"/>
        <v>2024</v>
      </c>
      <c r="J522" s="35">
        <f t="shared" si="60"/>
        <v>456965</v>
      </c>
      <c r="K522" t="str">
        <f t="shared" si="57"/>
        <v>2024-456965</v>
      </c>
      <c r="L522" t="e">
        <f>VLOOKUP(K522,[1]Sheet1!P:P,1,0)</f>
        <v>#N/A</v>
      </c>
      <c r="M522" s="40">
        <f t="shared" si="58"/>
        <v>2024</v>
      </c>
      <c r="N522" s="40" t="str">
        <f t="shared" si="59"/>
        <v>2024-456965</v>
      </c>
      <c r="O522" s="40" t="str">
        <f>+(VLOOKUP(N522,[1]misa!O:O,1,0))</f>
        <v>2024-456965</v>
      </c>
      <c r="P522">
        <f>-Table2[[#This Row],[Column1]]</f>
        <v>-456965</v>
      </c>
    </row>
    <row r="523" spans="1:16" hidden="1" x14ac:dyDescent="0.3">
      <c r="A523" s="41" t="s">
        <v>635</v>
      </c>
      <c r="B523" s="42">
        <v>45442</v>
      </c>
      <c r="C523" s="42">
        <v>45476</v>
      </c>
      <c r="D523" s="41" t="s">
        <v>636</v>
      </c>
      <c r="E523" s="41" t="s">
        <v>1330</v>
      </c>
      <c r="F523" s="41" t="s">
        <v>1331</v>
      </c>
      <c r="G523" s="41" t="s">
        <v>1327</v>
      </c>
      <c r="H523" s="43">
        <v>-647689</v>
      </c>
      <c r="I523" s="43">
        <f t="shared" si="55"/>
        <v>2024</v>
      </c>
      <c r="J523">
        <f t="shared" si="56"/>
        <v>25197</v>
      </c>
      <c r="K523" t="str">
        <f t="shared" si="57"/>
        <v>2024-25197</v>
      </c>
      <c r="L523" t="str">
        <f>VLOOKUP(K523,[1]Sheet1!P:P,1,0)</f>
        <v>2024-25197</v>
      </c>
      <c r="M523">
        <f t="shared" si="58"/>
        <v>2024</v>
      </c>
      <c r="N523" t="str">
        <f t="shared" si="59"/>
        <v>2024-25197</v>
      </c>
      <c r="O523" t="str">
        <f>+(VLOOKUP(N523,[1]misa!O:O,1,0))</f>
        <v>2024-25197</v>
      </c>
      <c r="P523">
        <f>-Table2[[#This Row],[Column1]]</f>
        <v>-25197</v>
      </c>
    </row>
    <row r="524" spans="1:16" hidden="1" x14ac:dyDescent="0.3">
      <c r="A524" s="41" t="s">
        <v>635</v>
      </c>
      <c r="B524" s="42">
        <v>45442</v>
      </c>
      <c r="C524" s="42">
        <v>45476</v>
      </c>
      <c r="D524" s="41" t="s">
        <v>636</v>
      </c>
      <c r="E524" s="41" t="s">
        <v>1332</v>
      </c>
      <c r="F524" s="41" t="s">
        <v>1333</v>
      </c>
      <c r="G524" s="41" t="s">
        <v>1327</v>
      </c>
      <c r="H524" s="43">
        <v>-430021</v>
      </c>
      <c r="I524" s="43">
        <f t="shared" si="55"/>
        <v>2024</v>
      </c>
      <c r="J524">
        <f t="shared" si="56"/>
        <v>25198</v>
      </c>
      <c r="K524" t="str">
        <f t="shared" si="57"/>
        <v>2024-25198</v>
      </c>
      <c r="L524" t="str">
        <f>VLOOKUP(K524,[1]Sheet1!P:P,1,0)</f>
        <v>2024-25198</v>
      </c>
      <c r="M524">
        <f t="shared" si="58"/>
        <v>2024</v>
      </c>
      <c r="N524" t="str">
        <f t="shared" si="59"/>
        <v>2024-25198</v>
      </c>
      <c r="O524" t="str">
        <f>+(VLOOKUP(N524,[1]misa!O:O,1,0))</f>
        <v>2024-25198</v>
      </c>
      <c r="P524">
        <f>-Table2[[#This Row],[Column1]]</f>
        <v>-25198</v>
      </c>
    </row>
    <row r="525" spans="1:16" hidden="1" x14ac:dyDescent="0.3">
      <c r="A525" s="41" t="s">
        <v>635</v>
      </c>
      <c r="B525" s="42">
        <v>45441</v>
      </c>
      <c r="C525" s="42">
        <v>45476</v>
      </c>
      <c r="D525" s="41" t="s">
        <v>636</v>
      </c>
      <c r="E525" s="41" t="s">
        <v>1334</v>
      </c>
      <c r="F525" s="41" t="s">
        <v>1335</v>
      </c>
      <c r="G525" s="41" t="s">
        <v>1327</v>
      </c>
      <c r="H525" s="43">
        <v>702117</v>
      </c>
      <c r="I525" s="43">
        <f t="shared" si="55"/>
        <v>2024</v>
      </c>
      <c r="J525" s="35">
        <f t="shared" ref="J525:J526" si="61">+H525</f>
        <v>702117</v>
      </c>
      <c r="K525" t="str">
        <f t="shared" si="57"/>
        <v>2024-702117</v>
      </c>
      <c r="L525" t="e">
        <f>VLOOKUP(K525,[1]Sheet1!P:P,1,0)</f>
        <v>#N/A</v>
      </c>
      <c r="M525" s="40">
        <f t="shared" si="58"/>
        <v>2024</v>
      </c>
      <c r="N525" s="40" t="str">
        <f t="shared" si="59"/>
        <v>2024-702117</v>
      </c>
      <c r="O525" s="40" t="str">
        <f>+(VLOOKUP(N525,[1]misa!O:O,1,0))</f>
        <v>2024-702117</v>
      </c>
      <c r="P525">
        <f>-Table2[[#This Row],[Column1]]</f>
        <v>-702117</v>
      </c>
    </row>
    <row r="526" spans="1:16" hidden="1" x14ac:dyDescent="0.3">
      <c r="A526" s="41" t="s">
        <v>635</v>
      </c>
      <c r="B526" s="42">
        <v>45440</v>
      </c>
      <c r="C526" s="42">
        <v>45476</v>
      </c>
      <c r="D526" s="41" t="s">
        <v>636</v>
      </c>
      <c r="E526" s="41" t="s">
        <v>1336</v>
      </c>
      <c r="F526" s="41" t="s">
        <v>1337</v>
      </c>
      <c r="G526" s="41" t="s">
        <v>1327</v>
      </c>
      <c r="H526" s="43">
        <v>432052</v>
      </c>
      <c r="I526" s="43">
        <f t="shared" si="55"/>
        <v>2024</v>
      </c>
      <c r="J526" s="35">
        <f t="shared" si="61"/>
        <v>432052</v>
      </c>
      <c r="K526" t="str">
        <f t="shared" si="57"/>
        <v>2024-432052</v>
      </c>
      <c r="L526" t="e">
        <f>VLOOKUP(K526,[1]Sheet1!P:P,1,0)</f>
        <v>#N/A</v>
      </c>
      <c r="M526" s="40">
        <f t="shared" si="58"/>
        <v>2024</v>
      </c>
      <c r="N526" s="40" t="str">
        <f t="shared" si="59"/>
        <v>2024-432052</v>
      </c>
      <c r="O526" s="40" t="str">
        <f>+(VLOOKUP(N526,[1]misa!O:O,1,0))</f>
        <v>2024-432052</v>
      </c>
      <c r="P526">
        <f>-Table2[[#This Row],[Column1]]</f>
        <v>-432052</v>
      </c>
    </row>
    <row r="527" spans="1:16" hidden="1" x14ac:dyDescent="0.3">
      <c r="A527" s="41" t="s">
        <v>635</v>
      </c>
      <c r="B527" s="42">
        <v>45439</v>
      </c>
      <c r="C527" s="42">
        <v>45476</v>
      </c>
      <c r="D527" s="41" t="s">
        <v>636</v>
      </c>
      <c r="E527" s="41" t="s">
        <v>1338</v>
      </c>
      <c r="F527" s="41" t="s">
        <v>1339</v>
      </c>
      <c r="G527" s="41" t="s">
        <v>1327</v>
      </c>
      <c r="H527" s="43">
        <v>-680720</v>
      </c>
      <c r="I527" s="43">
        <f t="shared" si="55"/>
        <v>2024</v>
      </c>
      <c r="J527">
        <f t="shared" si="56"/>
        <v>24956</v>
      </c>
      <c r="K527" t="str">
        <f t="shared" si="57"/>
        <v>2024-24956</v>
      </c>
      <c r="L527" t="str">
        <f>VLOOKUP(K527,[1]Sheet1!P:P,1,0)</f>
        <v>2024-24956</v>
      </c>
      <c r="M527">
        <f t="shared" si="58"/>
        <v>2024</v>
      </c>
      <c r="N527" t="str">
        <f t="shared" si="59"/>
        <v>2024-24956</v>
      </c>
      <c r="O527" t="str">
        <f>+(VLOOKUP(N527,[1]misa!O:O,1,0))</f>
        <v>2024-24956</v>
      </c>
      <c r="P527">
        <f>-Table2[[#This Row],[Column1]]</f>
        <v>-24956</v>
      </c>
    </row>
    <row r="528" spans="1:16" hidden="1" x14ac:dyDescent="0.3">
      <c r="A528" s="41" t="s">
        <v>635</v>
      </c>
      <c r="B528" s="42">
        <v>45439</v>
      </c>
      <c r="C528" s="42">
        <v>45476</v>
      </c>
      <c r="D528" s="41" t="s">
        <v>636</v>
      </c>
      <c r="E528" s="41" t="s">
        <v>1340</v>
      </c>
      <c r="F528" s="41" t="s">
        <v>1341</v>
      </c>
      <c r="G528" s="41" t="s">
        <v>1327</v>
      </c>
      <c r="H528" s="43">
        <v>215896</v>
      </c>
      <c r="I528" s="43">
        <f t="shared" si="55"/>
        <v>2024</v>
      </c>
      <c r="J528" s="35">
        <f t="shared" ref="J528:J529" si="62">+H528</f>
        <v>215896</v>
      </c>
      <c r="K528" t="str">
        <f t="shared" si="57"/>
        <v>2024-215896</v>
      </c>
      <c r="L528" t="e">
        <f>VLOOKUP(K528,[1]Sheet1!P:P,1,0)</f>
        <v>#N/A</v>
      </c>
      <c r="M528" s="40">
        <f t="shared" si="58"/>
        <v>2024</v>
      </c>
      <c r="N528" s="40" t="str">
        <f t="shared" si="59"/>
        <v>2024-215896</v>
      </c>
      <c r="O528" s="40" t="str">
        <f>+(VLOOKUP(N528,[1]misa!O:O,1,0))</f>
        <v>2024-215896</v>
      </c>
      <c r="P528">
        <f>-Table2[[#This Row],[Column1]]</f>
        <v>-215896</v>
      </c>
    </row>
    <row r="529" spans="1:16" hidden="1" x14ac:dyDescent="0.3">
      <c r="A529" s="41" t="s">
        <v>635</v>
      </c>
      <c r="B529" s="42">
        <v>45437</v>
      </c>
      <c r="C529" s="42">
        <v>45476</v>
      </c>
      <c r="D529" s="41" t="s">
        <v>636</v>
      </c>
      <c r="E529" s="41" t="s">
        <v>1342</v>
      </c>
      <c r="F529" s="41" t="s">
        <v>1343</v>
      </c>
      <c r="G529" s="41" t="s">
        <v>1327</v>
      </c>
      <c r="H529" s="43">
        <v>602672</v>
      </c>
      <c r="I529" s="43">
        <f t="shared" si="55"/>
        <v>2024</v>
      </c>
      <c r="J529" s="35">
        <f t="shared" si="62"/>
        <v>602672</v>
      </c>
      <c r="K529" t="str">
        <f t="shared" si="57"/>
        <v>2024-602672</v>
      </c>
      <c r="L529" t="e">
        <f>VLOOKUP(K529,[1]Sheet1!P:P,1,0)</f>
        <v>#N/A</v>
      </c>
      <c r="M529" s="40">
        <f t="shared" si="58"/>
        <v>2024</v>
      </c>
      <c r="N529" s="40" t="str">
        <f t="shared" si="59"/>
        <v>2024-602672</v>
      </c>
      <c r="O529" s="40" t="str">
        <f>+(VLOOKUP(N529,[1]misa!O:O,1,0))</f>
        <v>2024-602672</v>
      </c>
      <c r="P529">
        <f>-Table2[[#This Row],[Column1]]</f>
        <v>-602672</v>
      </c>
    </row>
    <row r="530" spans="1:16" hidden="1" x14ac:dyDescent="0.3">
      <c r="A530" s="41" t="s">
        <v>635</v>
      </c>
      <c r="B530" s="42">
        <v>45436</v>
      </c>
      <c r="C530" s="42">
        <v>45476</v>
      </c>
      <c r="D530" s="41" t="s">
        <v>636</v>
      </c>
      <c r="E530" s="41" t="s">
        <v>1344</v>
      </c>
      <c r="F530" s="41" t="s">
        <v>1345</v>
      </c>
      <c r="G530" s="41" t="s">
        <v>1327</v>
      </c>
      <c r="H530" s="43">
        <v>-1793232</v>
      </c>
      <c r="I530" s="43">
        <f t="shared" si="55"/>
        <v>2024</v>
      </c>
      <c r="J530">
        <f t="shared" si="56"/>
        <v>24656</v>
      </c>
      <c r="K530" t="str">
        <f t="shared" si="57"/>
        <v>2024-24656</v>
      </c>
      <c r="L530" t="str">
        <f>VLOOKUP(K530,[1]Sheet1!P:P,1,0)</f>
        <v>2024-24656</v>
      </c>
      <c r="M530">
        <f t="shared" si="58"/>
        <v>2024</v>
      </c>
      <c r="N530" t="str">
        <f t="shared" si="59"/>
        <v>2024-24656</v>
      </c>
      <c r="O530" t="str">
        <f>+(VLOOKUP(N530,[1]misa!O:O,1,0))</f>
        <v>2024-24656</v>
      </c>
      <c r="P530">
        <f>-Table2[[#This Row],[Column1]]</f>
        <v>-24656</v>
      </c>
    </row>
    <row r="531" spans="1:16" hidden="1" x14ac:dyDescent="0.3">
      <c r="A531" s="41" t="s">
        <v>635</v>
      </c>
      <c r="B531" s="42">
        <v>45435</v>
      </c>
      <c r="C531" s="42">
        <v>45476</v>
      </c>
      <c r="D531" s="41" t="s">
        <v>636</v>
      </c>
      <c r="E531" s="41" t="s">
        <v>1346</v>
      </c>
      <c r="F531" s="41" t="s">
        <v>1347</v>
      </c>
      <c r="G531" s="41" t="s">
        <v>1327</v>
      </c>
      <c r="H531" s="43">
        <v>-1037595</v>
      </c>
      <c r="I531" s="43">
        <f t="shared" si="55"/>
        <v>2024</v>
      </c>
      <c r="J531">
        <f t="shared" si="56"/>
        <v>23857</v>
      </c>
      <c r="K531" t="str">
        <f t="shared" si="57"/>
        <v>2024-23857</v>
      </c>
      <c r="L531" t="str">
        <f>VLOOKUP(K531,[1]Sheet1!P:P,1,0)</f>
        <v>2024-23857</v>
      </c>
      <c r="M531">
        <f t="shared" si="58"/>
        <v>2024</v>
      </c>
      <c r="N531" t="str">
        <f t="shared" si="59"/>
        <v>2024-23857</v>
      </c>
      <c r="O531" t="str">
        <f>+(VLOOKUP(N531,[1]misa!O:O,1,0))</f>
        <v>2024-23857</v>
      </c>
      <c r="P531">
        <f>-Table2[[#This Row],[Column1]]</f>
        <v>-23857</v>
      </c>
    </row>
    <row r="532" spans="1:16" hidden="1" x14ac:dyDescent="0.3">
      <c r="A532" s="41" t="s">
        <v>635</v>
      </c>
      <c r="B532" s="42">
        <v>45434</v>
      </c>
      <c r="C532" s="42">
        <v>45476</v>
      </c>
      <c r="D532" s="41" t="s">
        <v>636</v>
      </c>
      <c r="E532" s="41" t="s">
        <v>1348</v>
      </c>
      <c r="F532" s="41" t="s">
        <v>1349</v>
      </c>
      <c r="G532" s="41" t="s">
        <v>1327</v>
      </c>
      <c r="H532" s="43">
        <v>-1253491</v>
      </c>
      <c r="I532" s="43">
        <f t="shared" si="55"/>
        <v>2024</v>
      </c>
      <c r="J532">
        <f t="shared" si="56"/>
        <v>23826</v>
      </c>
      <c r="K532" t="str">
        <f t="shared" si="57"/>
        <v>2024-23826</v>
      </c>
      <c r="L532" t="str">
        <f>VLOOKUP(K532,[1]Sheet1!P:P,1,0)</f>
        <v>2024-23826</v>
      </c>
      <c r="M532">
        <f t="shared" si="58"/>
        <v>2024</v>
      </c>
      <c r="N532" t="str">
        <f t="shared" si="59"/>
        <v>2024-23826</v>
      </c>
      <c r="O532" t="str">
        <f>+(VLOOKUP(N532,[1]misa!O:O,1,0))</f>
        <v>2024-23826</v>
      </c>
      <c r="P532">
        <f>-Table2[[#This Row],[Column1]]</f>
        <v>-23826</v>
      </c>
    </row>
    <row r="533" spans="1:16" hidden="1" x14ac:dyDescent="0.3">
      <c r="A533" s="41" t="s">
        <v>635</v>
      </c>
      <c r="B533" s="42">
        <v>45433</v>
      </c>
      <c r="C533" s="42">
        <v>45476</v>
      </c>
      <c r="D533" s="41" t="s">
        <v>636</v>
      </c>
      <c r="E533" s="41" t="s">
        <v>1350</v>
      </c>
      <c r="F533" s="41" t="s">
        <v>1351</v>
      </c>
      <c r="G533" s="41" t="s">
        <v>1327</v>
      </c>
      <c r="H533" s="43">
        <v>-753866</v>
      </c>
      <c r="I533" s="43">
        <f t="shared" si="55"/>
        <v>2024</v>
      </c>
      <c r="J533">
        <f t="shared" si="56"/>
        <v>23745</v>
      </c>
      <c r="K533" t="str">
        <f t="shared" si="57"/>
        <v>2024-23745</v>
      </c>
      <c r="L533" t="str">
        <f>VLOOKUP(K533,[1]Sheet1!P:P,1,0)</f>
        <v>2024-23745</v>
      </c>
      <c r="M533">
        <f t="shared" si="58"/>
        <v>2024</v>
      </c>
      <c r="N533" t="str">
        <f t="shared" si="59"/>
        <v>2024-23745</v>
      </c>
      <c r="O533" t="str">
        <f>+(VLOOKUP(N533,[1]misa!O:O,1,0))</f>
        <v>2024-23745</v>
      </c>
      <c r="P533">
        <f>-Table2[[#This Row],[Column1]]</f>
        <v>-23745</v>
      </c>
    </row>
    <row r="534" spans="1:16" hidden="1" x14ac:dyDescent="0.3">
      <c r="A534" s="41" t="s">
        <v>635</v>
      </c>
      <c r="B534" s="42">
        <v>45431</v>
      </c>
      <c r="C534" s="42">
        <v>45476</v>
      </c>
      <c r="D534" s="41" t="s">
        <v>636</v>
      </c>
      <c r="E534" s="41" t="s">
        <v>1352</v>
      </c>
      <c r="F534" s="41" t="s">
        <v>1353</v>
      </c>
      <c r="G534" s="41" t="s">
        <v>1327</v>
      </c>
      <c r="H534" s="43">
        <v>329643</v>
      </c>
      <c r="I534" s="43">
        <f t="shared" si="55"/>
        <v>2024</v>
      </c>
      <c r="J534" s="35">
        <f t="shared" ref="J534:J535" si="63">+H534</f>
        <v>329643</v>
      </c>
      <c r="K534" t="str">
        <f t="shared" si="57"/>
        <v>2024-329643</v>
      </c>
      <c r="L534" t="e">
        <f>VLOOKUP(K534,[1]Sheet1!P:P,1,0)</f>
        <v>#N/A</v>
      </c>
      <c r="M534" s="40">
        <f t="shared" si="58"/>
        <v>2024</v>
      </c>
      <c r="N534" s="40" t="str">
        <f t="shared" si="59"/>
        <v>2024-329643</v>
      </c>
      <c r="O534" s="40" t="str">
        <f>+(VLOOKUP(N534,[1]misa!O:O,1,0))</f>
        <v>2024-329643</v>
      </c>
      <c r="P534">
        <f>-Table2[[#This Row],[Column1]]</f>
        <v>-329643</v>
      </c>
    </row>
    <row r="535" spans="1:16" hidden="1" x14ac:dyDescent="0.3">
      <c r="A535" s="41" t="s">
        <v>635</v>
      </c>
      <c r="B535" s="42">
        <v>45430</v>
      </c>
      <c r="C535" s="42">
        <v>45476</v>
      </c>
      <c r="D535" s="41" t="s">
        <v>636</v>
      </c>
      <c r="E535" s="41" t="s">
        <v>1354</v>
      </c>
      <c r="F535" s="41" t="s">
        <v>1355</v>
      </c>
      <c r="G535" s="41" t="s">
        <v>1327</v>
      </c>
      <c r="H535" s="43">
        <v>432052</v>
      </c>
      <c r="I535" s="43">
        <f t="shared" si="55"/>
        <v>2024</v>
      </c>
      <c r="J535" s="35">
        <f t="shared" si="63"/>
        <v>432052</v>
      </c>
      <c r="K535" t="str">
        <f t="shared" si="57"/>
        <v>2024-432052</v>
      </c>
      <c r="L535" t="e">
        <f>VLOOKUP(K535,[1]Sheet1!P:P,1,0)</f>
        <v>#N/A</v>
      </c>
      <c r="M535" s="40">
        <f t="shared" si="58"/>
        <v>2024</v>
      </c>
      <c r="N535" s="40" t="str">
        <f t="shared" si="59"/>
        <v>2024-432052</v>
      </c>
      <c r="O535" s="40" t="str">
        <f>+(VLOOKUP(N535,[1]misa!O:O,1,0))</f>
        <v>2024-432052</v>
      </c>
      <c r="P535">
        <f>-Table2[[#This Row],[Column1]]</f>
        <v>-432052</v>
      </c>
    </row>
    <row r="536" spans="1:16" hidden="1" x14ac:dyDescent="0.3">
      <c r="A536" s="41" t="s">
        <v>635</v>
      </c>
      <c r="B536" s="42">
        <v>45430</v>
      </c>
      <c r="C536" s="42">
        <v>45476</v>
      </c>
      <c r="D536" s="41" t="s">
        <v>636</v>
      </c>
      <c r="E536" s="41" t="s">
        <v>1356</v>
      </c>
      <c r="F536" s="41" t="s">
        <v>1357</v>
      </c>
      <c r="G536" s="41" t="s">
        <v>1327</v>
      </c>
      <c r="H536" s="43">
        <v>-1075939</v>
      </c>
      <c r="I536" s="43">
        <f t="shared" si="55"/>
        <v>2024</v>
      </c>
      <c r="J536">
        <f t="shared" si="56"/>
        <v>23615</v>
      </c>
      <c r="K536" t="str">
        <f t="shared" si="57"/>
        <v>2024-23615</v>
      </c>
      <c r="L536" t="str">
        <f>VLOOKUP(K536,[1]Sheet1!P:P,1,0)</f>
        <v>2024-23615</v>
      </c>
      <c r="M536">
        <f t="shared" si="58"/>
        <v>2024</v>
      </c>
      <c r="N536" t="str">
        <f t="shared" si="59"/>
        <v>2024-23615</v>
      </c>
      <c r="O536" t="str">
        <f>+(VLOOKUP(N536,[1]misa!O:O,1,0))</f>
        <v>2024-23615</v>
      </c>
      <c r="P536">
        <f>-Table2[[#This Row],[Column1]]</f>
        <v>-23615</v>
      </c>
    </row>
    <row r="537" spans="1:16" hidden="1" x14ac:dyDescent="0.3">
      <c r="A537" s="41" t="s">
        <v>635</v>
      </c>
      <c r="B537" s="42">
        <v>45430</v>
      </c>
      <c r="C537" s="42">
        <v>45476</v>
      </c>
      <c r="D537" s="41" t="s">
        <v>636</v>
      </c>
      <c r="E537" s="41" t="s">
        <v>1354</v>
      </c>
      <c r="F537" s="41" t="s">
        <v>1358</v>
      </c>
      <c r="G537" s="41" t="s">
        <v>1327</v>
      </c>
      <c r="H537" s="43">
        <v>-432052</v>
      </c>
      <c r="I537" s="43">
        <f t="shared" si="55"/>
        <v>2024</v>
      </c>
      <c r="J537" s="35">
        <f>+H537</f>
        <v>-432052</v>
      </c>
      <c r="K537" t="str">
        <f t="shared" si="57"/>
        <v>2024--432052</v>
      </c>
      <c r="L537" t="e">
        <f>VLOOKUP(K537,[1]Sheet1!P:P,1,0)</f>
        <v>#N/A</v>
      </c>
      <c r="M537" s="40">
        <f t="shared" si="58"/>
        <v>2024</v>
      </c>
      <c r="N537" s="40" t="str">
        <f t="shared" si="59"/>
        <v>2024--432052</v>
      </c>
      <c r="O537" s="40" t="e">
        <f>+(VLOOKUP(N537,[1]misa!O:O,1,0))</f>
        <v>#N/A</v>
      </c>
      <c r="P537">
        <f>-Table2[[#This Row],[Column1]]</f>
        <v>432052</v>
      </c>
    </row>
    <row r="538" spans="1:16" hidden="1" x14ac:dyDescent="0.3">
      <c r="A538" s="41" t="s">
        <v>635</v>
      </c>
      <c r="B538" s="42">
        <v>45429</v>
      </c>
      <c r="C538" s="42">
        <v>45476</v>
      </c>
      <c r="D538" s="41" t="s">
        <v>636</v>
      </c>
      <c r="E538" s="41" t="s">
        <v>1359</v>
      </c>
      <c r="F538" s="41" t="s">
        <v>1360</v>
      </c>
      <c r="G538" s="41" t="s">
        <v>1327</v>
      </c>
      <c r="H538" s="43">
        <v>-1253491</v>
      </c>
      <c r="I538" s="43">
        <f t="shared" si="55"/>
        <v>2024</v>
      </c>
      <c r="J538">
        <f t="shared" si="56"/>
        <v>23404</v>
      </c>
      <c r="K538" t="str">
        <f t="shared" si="57"/>
        <v>2024-23404</v>
      </c>
      <c r="L538" t="str">
        <f>VLOOKUP(K538,[1]Sheet1!P:P,1,0)</f>
        <v>2024-23404</v>
      </c>
      <c r="M538">
        <f t="shared" si="58"/>
        <v>2024</v>
      </c>
      <c r="N538" t="str">
        <f t="shared" si="59"/>
        <v>2024-23404</v>
      </c>
      <c r="O538" t="str">
        <f>+(VLOOKUP(N538,[1]misa!O:O,1,0))</f>
        <v>2024-23404</v>
      </c>
      <c r="P538">
        <f>-Table2[[#This Row],[Column1]]</f>
        <v>-23404</v>
      </c>
    </row>
    <row r="539" spans="1:16" hidden="1" x14ac:dyDescent="0.3">
      <c r="A539" s="41" t="s">
        <v>635</v>
      </c>
      <c r="B539" s="42">
        <v>45429</v>
      </c>
      <c r="C539" s="42">
        <v>45476</v>
      </c>
      <c r="D539" s="41" t="s">
        <v>636</v>
      </c>
      <c r="E539" s="41" t="s">
        <v>1361</v>
      </c>
      <c r="F539" s="41" t="s">
        <v>1362</v>
      </c>
      <c r="G539" s="41" t="s">
        <v>1327</v>
      </c>
      <c r="H539" s="43">
        <v>-1253491</v>
      </c>
      <c r="I539" s="43">
        <f t="shared" si="55"/>
        <v>2024</v>
      </c>
      <c r="J539">
        <f t="shared" si="56"/>
        <v>23405</v>
      </c>
      <c r="K539" t="str">
        <f t="shared" si="57"/>
        <v>2024-23405</v>
      </c>
      <c r="L539" t="str">
        <f>VLOOKUP(K539,[1]Sheet1!P:P,1,0)</f>
        <v>2024-23405</v>
      </c>
      <c r="M539">
        <f t="shared" si="58"/>
        <v>2024</v>
      </c>
      <c r="N539" t="str">
        <f t="shared" si="59"/>
        <v>2024-23405</v>
      </c>
      <c r="O539" t="str">
        <f>+(VLOOKUP(N539,[1]misa!O:O,1,0))</f>
        <v>2024-23405</v>
      </c>
      <c r="P539">
        <f>-Table2[[#This Row],[Column1]]</f>
        <v>-23405</v>
      </c>
    </row>
    <row r="540" spans="1:16" hidden="1" x14ac:dyDescent="0.3">
      <c r="A540" s="41" t="s">
        <v>635</v>
      </c>
      <c r="B540" s="42">
        <v>45429</v>
      </c>
      <c r="C540" s="42">
        <v>45476</v>
      </c>
      <c r="D540" s="41" t="s">
        <v>636</v>
      </c>
      <c r="E540" s="41" t="s">
        <v>1363</v>
      </c>
      <c r="F540" s="41" t="s">
        <v>1364</v>
      </c>
      <c r="G540" s="41" t="s">
        <v>1327</v>
      </c>
      <c r="H540" s="43">
        <v>-1004564</v>
      </c>
      <c r="I540" s="43">
        <f t="shared" si="55"/>
        <v>2024</v>
      </c>
      <c r="J540">
        <f t="shared" si="56"/>
        <v>23408</v>
      </c>
      <c r="K540" t="str">
        <f t="shared" si="57"/>
        <v>2024-23408</v>
      </c>
      <c r="L540" t="str">
        <f>VLOOKUP(K540,[1]Sheet1!P:P,1,0)</f>
        <v>2024-23408</v>
      </c>
      <c r="M540">
        <f t="shared" si="58"/>
        <v>2024</v>
      </c>
      <c r="N540" t="str">
        <f t="shared" si="59"/>
        <v>2024-23408</v>
      </c>
      <c r="O540" t="str">
        <f>+(VLOOKUP(N540,[1]misa!O:O,1,0))</f>
        <v>2024-23408</v>
      </c>
      <c r="P540">
        <f>-Table2[[#This Row],[Column1]]</f>
        <v>-23408</v>
      </c>
    </row>
    <row r="541" spans="1:16" hidden="1" x14ac:dyDescent="0.3">
      <c r="A541" s="41" t="s">
        <v>635</v>
      </c>
      <c r="B541" s="42">
        <v>45428</v>
      </c>
      <c r="C541" s="42">
        <v>45476</v>
      </c>
      <c r="D541" s="41" t="s">
        <v>636</v>
      </c>
      <c r="E541" s="41" t="s">
        <v>1365</v>
      </c>
      <c r="F541" s="41" t="s">
        <v>1366</v>
      </c>
      <c r="G541" s="41" t="s">
        <v>1327</v>
      </c>
      <c r="H541" s="43">
        <v>-680720</v>
      </c>
      <c r="I541" s="43">
        <f t="shared" si="55"/>
        <v>2024</v>
      </c>
      <c r="J541">
        <f t="shared" si="56"/>
        <v>23158</v>
      </c>
      <c r="K541" t="str">
        <f t="shared" si="57"/>
        <v>2024-23158</v>
      </c>
      <c r="L541" t="str">
        <f>VLOOKUP(K541,[1]Sheet1!P:P,1,0)</f>
        <v>2024-23158</v>
      </c>
      <c r="M541">
        <f t="shared" si="58"/>
        <v>2024</v>
      </c>
      <c r="N541" t="str">
        <f t="shared" si="59"/>
        <v>2024-23158</v>
      </c>
      <c r="O541" t="str">
        <f>+(VLOOKUP(N541,[1]misa!O:O,1,0))</f>
        <v>2024-23158</v>
      </c>
      <c r="P541">
        <f>-Table2[[#This Row],[Column1]]</f>
        <v>-23158</v>
      </c>
    </row>
    <row r="542" spans="1:16" hidden="1" x14ac:dyDescent="0.3">
      <c r="A542" s="41" t="s">
        <v>635</v>
      </c>
      <c r="B542" s="42">
        <v>45428</v>
      </c>
      <c r="C542" s="42">
        <v>45476</v>
      </c>
      <c r="D542" s="41" t="s">
        <v>636</v>
      </c>
      <c r="E542" s="41" t="s">
        <v>1367</v>
      </c>
      <c r="F542" s="41" t="s">
        <v>1368</v>
      </c>
      <c r="G542" s="41" t="s">
        <v>1327</v>
      </c>
      <c r="H542" s="43">
        <v>-215896</v>
      </c>
      <c r="I542" s="43">
        <f t="shared" si="55"/>
        <v>2024</v>
      </c>
      <c r="J542">
        <f t="shared" si="56"/>
        <v>23221</v>
      </c>
      <c r="K542" t="str">
        <f t="shared" si="57"/>
        <v>2024-23221</v>
      </c>
      <c r="L542" t="str">
        <f>VLOOKUP(K542,[1]Sheet1!P:P,1,0)</f>
        <v>2024-23221</v>
      </c>
      <c r="M542">
        <f t="shared" si="58"/>
        <v>2024</v>
      </c>
      <c r="N542" t="str">
        <f t="shared" si="59"/>
        <v>2024-23221</v>
      </c>
      <c r="O542" t="str">
        <f>+(VLOOKUP(N542,[1]misa!O:O,1,0))</f>
        <v>2024-23221</v>
      </c>
      <c r="P542">
        <f>-Table2[[#This Row],[Column1]]</f>
        <v>-23221</v>
      </c>
    </row>
    <row r="543" spans="1:16" hidden="1" x14ac:dyDescent="0.3">
      <c r="A543" s="41" t="s">
        <v>635</v>
      </c>
      <c r="B543" s="42">
        <v>45426</v>
      </c>
      <c r="C543" s="42">
        <v>45476</v>
      </c>
      <c r="D543" s="41" t="s">
        <v>636</v>
      </c>
      <c r="E543" s="41" t="s">
        <v>1369</v>
      </c>
      <c r="F543" s="41" t="s">
        <v>1370</v>
      </c>
      <c r="G543" s="41" t="s">
        <v>1327</v>
      </c>
      <c r="H543" s="43">
        <v>-896616</v>
      </c>
      <c r="I543" s="43">
        <f t="shared" si="55"/>
        <v>2024</v>
      </c>
      <c r="J543">
        <f t="shared" si="56"/>
        <v>22292</v>
      </c>
      <c r="K543" t="str">
        <f t="shared" si="57"/>
        <v>2024-22292</v>
      </c>
      <c r="L543" t="str">
        <f>VLOOKUP(K543,[1]Sheet1!P:P,1,0)</f>
        <v>2024-22292</v>
      </c>
      <c r="M543">
        <f t="shared" si="58"/>
        <v>2024</v>
      </c>
      <c r="N543" t="str">
        <f t="shared" si="59"/>
        <v>2024-22292</v>
      </c>
      <c r="O543" t="str">
        <f>+(VLOOKUP(N543,[1]misa!O:O,1,0))</f>
        <v>2024-22292</v>
      </c>
      <c r="P543">
        <f>-Table2[[#This Row],[Column1]]</f>
        <v>-22292</v>
      </c>
    </row>
    <row r="544" spans="1:16" hidden="1" x14ac:dyDescent="0.3">
      <c r="A544" s="41" t="s">
        <v>635</v>
      </c>
      <c r="B544" s="42">
        <v>45425</v>
      </c>
      <c r="C544" s="42">
        <v>45476</v>
      </c>
      <c r="D544" s="41" t="s">
        <v>636</v>
      </c>
      <c r="E544" s="41" t="s">
        <v>1371</v>
      </c>
      <c r="F544" s="41" t="s">
        <v>1372</v>
      </c>
      <c r="G544" s="41" t="s">
        <v>1327</v>
      </c>
      <c r="H544" s="43">
        <v>432052</v>
      </c>
      <c r="I544" s="43">
        <f t="shared" si="55"/>
        <v>2024</v>
      </c>
      <c r="J544" s="35">
        <f>+H544</f>
        <v>432052</v>
      </c>
      <c r="K544" t="str">
        <f t="shared" si="57"/>
        <v>2024-432052</v>
      </c>
      <c r="L544" t="e">
        <f>VLOOKUP(K544,[1]Sheet1!P:P,1,0)</f>
        <v>#N/A</v>
      </c>
      <c r="M544" s="40">
        <f t="shared" si="58"/>
        <v>2024</v>
      </c>
      <c r="N544" s="40" t="str">
        <f t="shared" si="59"/>
        <v>2024-432052</v>
      </c>
      <c r="O544" s="40" t="str">
        <f>+(VLOOKUP(N544,[1]misa!O:O,1,0))</f>
        <v>2024-432052</v>
      </c>
      <c r="P544">
        <f>-Table2[[#This Row],[Column1]]</f>
        <v>-432052</v>
      </c>
    </row>
    <row r="545" spans="1:16" hidden="1" x14ac:dyDescent="0.3">
      <c r="A545" s="41" t="s">
        <v>635</v>
      </c>
      <c r="B545" s="42">
        <v>45422</v>
      </c>
      <c r="C545" s="42">
        <v>45476</v>
      </c>
      <c r="D545" s="41" t="s">
        <v>636</v>
      </c>
      <c r="E545" s="41" t="s">
        <v>1373</v>
      </c>
      <c r="F545" s="41" t="s">
        <v>1374</v>
      </c>
      <c r="G545" s="41" t="s">
        <v>1327</v>
      </c>
      <c r="H545" s="43">
        <v>-896616</v>
      </c>
      <c r="I545" s="43">
        <f t="shared" si="55"/>
        <v>2024</v>
      </c>
      <c r="J545">
        <f t="shared" si="56"/>
        <v>21824</v>
      </c>
      <c r="K545" t="str">
        <f t="shared" si="57"/>
        <v>2024-21824</v>
      </c>
      <c r="L545" t="str">
        <f>VLOOKUP(K545,[1]Sheet1!P:P,1,0)</f>
        <v>2024-21824</v>
      </c>
      <c r="M545">
        <f t="shared" si="58"/>
        <v>2024</v>
      </c>
      <c r="N545" t="str">
        <f t="shared" si="59"/>
        <v>2024-21824</v>
      </c>
      <c r="O545" t="str">
        <f>+(VLOOKUP(N545,[1]misa!O:O,1,0))</f>
        <v>2024-21824</v>
      </c>
      <c r="P545">
        <f>-Table2[[#This Row],[Column1]]</f>
        <v>-21824</v>
      </c>
    </row>
    <row r="546" spans="1:16" hidden="1" x14ac:dyDescent="0.3">
      <c r="A546" s="41" t="s">
        <v>635</v>
      </c>
      <c r="B546" s="42">
        <v>45421</v>
      </c>
      <c r="C546" s="42">
        <v>45476</v>
      </c>
      <c r="D546" s="41" t="s">
        <v>636</v>
      </c>
      <c r="E546" s="41" t="s">
        <v>1375</v>
      </c>
      <c r="F546" s="41" t="s">
        <v>1376</v>
      </c>
      <c r="G546" s="41" t="s">
        <v>1327</v>
      </c>
      <c r="H546" s="43">
        <v>-856500</v>
      </c>
      <c r="I546" s="43">
        <f t="shared" si="55"/>
        <v>2024</v>
      </c>
      <c r="J546">
        <f t="shared" si="56"/>
        <v>20537</v>
      </c>
      <c r="K546" t="str">
        <f t="shared" si="57"/>
        <v>2024-20537</v>
      </c>
      <c r="L546" t="str">
        <f>VLOOKUP(K546,[1]Sheet1!P:P,1,0)</f>
        <v>2024-20537</v>
      </c>
      <c r="M546">
        <f t="shared" si="58"/>
        <v>2024</v>
      </c>
      <c r="N546" t="str">
        <f t="shared" si="59"/>
        <v>2024-20537</v>
      </c>
      <c r="O546" t="str">
        <f>+(VLOOKUP(N546,[1]misa!O:O,1,0))</f>
        <v>2024-20537</v>
      </c>
      <c r="P546">
        <f>-Table2[[#This Row],[Column1]]</f>
        <v>-20537</v>
      </c>
    </row>
    <row r="547" spans="1:16" hidden="1" x14ac:dyDescent="0.3">
      <c r="A547" s="41" t="s">
        <v>635</v>
      </c>
      <c r="B547" s="42">
        <v>45421</v>
      </c>
      <c r="C547" s="42">
        <v>45476</v>
      </c>
      <c r="D547" s="41" t="s">
        <v>636</v>
      </c>
      <c r="E547" s="41" t="s">
        <v>1377</v>
      </c>
      <c r="F547" s="41" t="s">
        <v>1378</v>
      </c>
      <c r="G547" s="41" t="s">
        <v>1327</v>
      </c>
      <c r="H547" s="43">
        <v>-896616</v>
      </c>
      <c r="I547" s="43">
        <f t="shared" si="55"/>
        <v>2024</v>
      </c>
      <c r="J547">
        <f t="shared" si="56"/>
        <v>20543</v>
      </c>
      <c r="K547" t="str">
        <f t="shared" si="57"/>
        <v>2024-20543</v>
      </c>
      <c r="L547" t="str">
        <f>VLOOKUP(K547,[1]Sheet1!P:P,1,0)</f>
        <v>2024-20543</v>
      </c>
      <c r="M547">
        <f t="shared" si="58"/>
        <v>2024</v>
      </c>
      <c r="N547" t="str">
        <f t="shared" si="59"/>
        <v>2024-20543</v>
      </c>
      <c r="O547" t="str">
        <f>+(VLOOKUP(N547,[1]misa!O:O,1,0))</f>
        <v>2024-20543</v>
      </c>
      <c r="P547">
        <f>-Table2[[#This Row],[Column1]]</f>
        <v>-20543</v>
      </c>
    </row>
    <row r="548" spans="1:16" hidden="1" x14ac:dyDescent="0.3">
      <c r="A548" s="41" t="s">
        <v>635</v>
      </c>
      <c r="B548" s="42">
        <v>45421</v>
      </c>
      <c r="C548" s="42">
        <v>45476</v>
      </c>
      <c r="D548" s="41" t="s">
        <v>636</v>
      </c>
      <c r="E548" s="41" t="s">
        <v>1379</v>
      </c>
      <c r="F548" s="41" t="s">
        <v>1380</v>
      </c>
      <c r="G548" s="41" t="s">
        <v>1327</v>
      </c>
      <c r="H548" s="43">
        <v>-1037595</v>
      </c>
      <c r="I548" s="43">
        <f t="shared" si="55"/>
        <v>2024</v>
      </c>
      <c r="J548">
        <f t="shared" si="56"/>
        <v>20585</v>
      </c>
      <c r="K548" t="str">
        <f t="shared" si="57"/>
        <v>2024-20585</v>
      </c>
      <c r="L548" t="str">
        <f>VLOOKUP(K548,[1]Sheet1!P:P,1,0)</f>
        <v>2024-20585</v>
      </c>
      <c r="M548">
        <f t="shared" si="58"/>
        <v>2024</v>
      </c>
      <c r="N548" t="str">
        <f t="shared" si="59"/>
        <v>2024-20585</v>
      </c>
      <c r="O548" t="str">
        <f>+(VLOOKUP(N548,[1]misa!O:O,1,0))</f>
        <v>2024-20585</v>
      </c>
      <c r="P548">
        <f>-Table2[[#This Row],[Column1]]</f>
        <v>-20585</v>
      </c>
    </row>
    <row r="549" spans="1:16" hidden="1" x14ac:dyDescent="0.3">
      <c r="A549" s="41" t="s">
        <v>635</v>
      </c>
      <c r="B549" s="42">
        <v>45421</v>
      </c>
      <c r="C549" s="42">
        <v>45476</v>
      </c>
      <c r="D549" s="41" t="s">
        <v>636</v>
      </c>
      <c r="E549" s="41" t="s">
        <v>1381</v>
      </c>
      <c r="F549" s="41" t="s">
        <v>1382</v>
      </c>
      <c r="G549" s="41" t="s">
        <v>1327</v>
      </c>
      <c r="H549" s="43">
        <v>-1434586</v>
      </c>
      <c r="I549" s="43">
        <f t="shared" si="55"/>
        <v>2024</v>
      </c>
      <c r="J549">
        <f t="shared" si="56"/>
        <v>20586</v>
      </c>
      <c r="K549" t="str">
        <f t="shared" si="57"/>
        <v>2024-20586</v>
      </c>
      <c r="L549" t="str">
        <f>VLOOKUP(K549,[1]Sheet1!P:P,1,0)</f>
        <v>2024-20586</v>
      </c>
      <c r="M549">
        <f t="shared" si="58"/>
        <v>2024</v>
      </c>
      <c r="N549" t="str">
        <f t="shared" si="59"/>
        <v>2024-20586</v>
      </c>
      <c r="O549" t="str">
        <f>+(VLOOKUP(N549,[1]misa!O:O,1,0))</f>
        <v>2024-20586</v>
      </c>
      <c r="P549">
        <f>-Table2[[#This Row],[Column1]]</f>
        <v>-20586</v>
      </c>
    </row>
    <row r="550" spans="1:16" hidden="1" x14ac:dyDescent="0.3">
      <c r="A550" s="41" t="s">
        <v>635</v>
      </c>
      <c r="B550" s="42">
        <v>45420</v>
      </c>
      <c r="C550" s="42">
        <v>45476</v>
      </c>
      <c r="D550" s="41" t="s">
        <v>636</v>
      </c>
      <c r="E550" s="41" t="s">
        <v>1383</v>
      </c>
      <c r="F550" s="41" t="s">
        <v>1384</v>
      </c>
      <c r="G550" s="41" t="s">
        <v>1327</v>
      </c>
      <c r="H550" s="43">
        <v>590086</v>
      </c>
      <c r="I550" s="43">
        <f t="shared" si="55"/>
        <v>2024</v>
      </c>
      <c r="J550" s="35">
        <f t="shared" ref="J550:J551" si="64">+H550</f>
        <v>590086</v>
      </c>
      <c r="K550" t="str">
        <f t="shared" si="57"/>
        <v>2024-590086</v>
      </c>
      <c r="L550" t="e">
        <f>VLOOKUP(K550,[1]Sheet1!P:P,1,0)</f>
        <v>#N/A</v>
      </c>
      <c r="M550" s="40">
        <f t="shared" si="58"/>
        <v>2024</v>
      </c>
      <c r="N550" s="40" t="str">
        <f t="shared" si="59"/>
        <v>2024-590086</v>
      </c>
      <c r="O550" s="40" t="str">
        <f>+(VLOOKUP(N550,[1]misa!O:O,1,0))</f>
        <v>2024-590086</v>
      </c>
      <c r="P550">
        <f>-Table2[[#This Row],[Column1]]</f>
        <v>-590086</v>
      </c>
    </row>
    <row r="551" spans="1:16" hidden="1" x14ac:dyDescent="0.3">
      <c r="A551" s="41" t="s">
        <v>635</v>
      </c>
      <c r="B551" s="42">
        <v>45415</v>
      </c>
      <c r="C551" s="42">
        <v>45476</v>
      </c>
      <c r="D551" s="41" t="s">
        <v>636</v>
      </c>
      <c r="E551" s="41" t="s">
        <v>1385</v>
      </c>
      <c r="F551" s="41" t="s">
        <v>1386</v>
      </c>
      <c r="G551" s="41" t="s">
        <v>1327</v>
      </c>
      <c r="H551" s="43">
        <v>818569</v>
      </c>
      <c r="I551" s="43">
        <f t="shared" si="55"/>
        <v>2024</v>
      </c>
      <c r="J551" s="35">
        <f t="shared" si="64"/>
        <v>818569</v>
      </c>
      <c r="K551" t="str">
        <f t="shared" si="57"/>
        <v>2024-818569</v>
      </c>
      <c r="L551" t="e">
        <f>VLOOKUP(K551,[1]Sheet1!P:P,1,0)</f>
        <v>#N/A</v>
      </c>
      <c r="M551" s="40">
        <f t="shared" si="58"/>
        <v>2024</v>
      </c>
      <c r="N551" s="40" t="str">
        <f t="shared" si="59"/>
        <v>2024-818569</v>
      </c>
      <c r="O551" s="40" t="str">
        <f>+(VLOOKUP(N551,[1]misa!O:O,1,0))</f>
        <v>2024-818569</v>
      </c>
      <c r="P551">
        <f>-Table2[[#This Row],[Column1]]</f>
        <v>-818569</v>
      </c>
    </row>
    <row r="552" spans="1:16" hidden="1" x14ac:dyDescent="0.3">
      <c r="A552" s="41" t="s">
        <v>635</v>
      </c>
      <c r="C552" s="42">
        <v>45476</v>
      </c>
      <c r="D552" s="41" t="s">
        <v>636</v>
      </c>
      <c r="F552" s="41" t="s">
        <v>1387</v>
      </c>
      <c r="G552" s="41" t="s">
        <v>1388</v>
      </c>
      <c r="H552" s="43">
        <v>12925153</v>
      </c>
      <c r="I552" s="43">
        <f t="shared" si="55"/>
        <v>2024</v>
      </c>
      <c r="J552">
        <f t="shared" si="56"/>
        <v>0</v>
      </c>
      <c r="K552" t="str">
        <f t="shared" si="57"/>
        <v>2024-0</v>
      </c>
      <c r="L552" t="e">
        <f>VLOOKUP(K552,[1]Sheet1!P:P,1,0)</f>
        <v>#N/A</v>
      </c>
      <c r="M552" s="40">
        <f t="shared" si="58"/>
        <v>1900</v>
      </c>
      <c r="N552" s="40" t="str">
        <f t="shared" si="59"/>
        <v>1900-0</v>
      </c>
      <c r="O552" s="40" t="e">
        <f>+(VLOOKUP(N552,[1]misa!O:O,1,0))</f>
        <v>#N/A</v>
      </c>
      <c r="P552">
        <f>-Table2[[#This Row],[Column1]]</f>
        <v>0</v>
      </c>
    </row>
    <row r="553" spans="1:16" hidden="1" x14ac:dyDescent="0.3">
      <c r="A553" s="41" t="s">
        <v>635</v>
      </c>
      <c r="C553" s="42">
        <v>45476</v>
      </c>
      <c r="D553" s="41" t="s">
        <v>636</v>
      </c>
      <c r="F553" s="41" t="s">
        <v>1388</v>
      </c>
      <c r="G553" s="41" t="s">
        <v>1387</v>
      </c>
      <c r="H553" s="43">
        <v>-12925153</v>
      </c>
      <c r="I553" s="43">
        <f t="shared" si="55"/>
        <v>2024</v>
      </c>
      <c r="J553">
        <f t="shared" si="56"/>
        <v>0</v>
      </c>
      <c r="K553" t="str">
        <f t="shared" si="57"/>
        <v>2024-0</v>
      </c>
      <c r="L553" t="e">
        <f>VLOOKUP(K553,[1]Sheet1!P:P,1,0)</f>
        <v>#N/A</v>
      </c>
      <c r="M553" s="40">
        <f t="shared" si="58"/>
        <v>1900</v>
      </c>
      <c r="N553" s="40" t="str">
        <f t="shared" si="59"/>
        <v>1900-0</v>
      </c>
      <c r="O553" s="40" t="e">
        <f>+(VLOOKUP(N553,[1]misa!O:O,1,0))</f>
        <v>#N/A</v>
      </c>
      <c r="P553">
        <f>-Table2[[#This Row],[Column1]]</f>
        <v>0</v>
      </c>
    </row>
    <row r="554" spans="1:16" hidden="1" x14ac:dyDescent="0.3">
      <c r="A554" s="41" t="s">
        <v>635</v>
      </c>
      <c r="B554" s="42">
        <v>45471</v>
      </c>
      <c r="C554" s="42">
        <v>45503</v>
      </c>
      <c r="D554" s="41" t="s">
        <v>636</v>
      </c>
      <c r="E554" s="41" t="s">
        <v>1389</v>
      </c>
      <c r="F554" s="41" t="s">
        <v>1390</v>
      </c>
      <c r="G554" s="41" t="s">
        <v>1391</v>
      </c>
      <c r="H554" s="43">
        <v>660275</v>
      </c>
      <c r="I554" s="43">
        <f t="shared" si="55"/>
        <v>2024</v>
      </c>
      <c r="J554" s="35">
        <f t="shared" ref="J554:J555" si="65">+H554</f>
        <v>660275</v>
      </c>
      <c r="K554" t="str">
        <f t="shared" si="57"/>
        <v>2024-660275</v>
      </c>
      <c r="L554" t="e">
        <f>VLOOKUP(K554,[1]Sheet1!P:P,1,0)</f>
        <v>#N/A</v>
      </c>
      <c r="M554" s="40">
        <f t="shared" si="58"/>
        <v>2024</v>
      </c>
      <c r="N554" s="40" t="str">
        <f t="shared" si="59"/>
        <v>2024-660275</v>
      </c>
      <c r="O554" s="40" t="str">
        <f>+(VLOOKUP(N554,[1]misa!O:O,1,0))</f>
        <v>2024-660275</v>
      </c>
      <c r="P554">
        <f>-Table2[[#This Row],[Column1]]</f>
        <v>-660275</v>
      </c>
    </row>
    <row r="555" spans="1:16" hidden="1" x14ac:dyDescent="0.3">
      <c r="A555" s="41" t="s">
        <v>635</v>
      </c>
      <c r="B555" s="42">
        <v>45471</v>
      </c>
      <c r="C555" s="42">
        <v>45503</v>
      </c>
      <c r="D555" s="41" t="s">
        <v>636</v>
      </c>
      <c r="E555" s="41" t="s">
        <v>1392</v>
      </c>
      <c r="F555" s="41" t="s">
        <v>1393</v>
      </c>
      <c r="G555" s="41" t="s">
        <v>1391</v>
      </c>
      <c r="H555" s="43">
        <v>577500</v>
      </c>
      <c r="I555" s="43">
        <f t="shared" si="55"/>
        <v>2024</v>
      </c>
      <c r="J555" s="35">
        <f t="shared" si="65"/>
        <v>577500</v>
      </c>
      <c r="K555" t="str">
        <f t="shared" si="57"/>
        <v>2024-577500</v>
      </c>
      <c r="L555" t="e">
        <f>VLOOKUP(K555,[1]Sheet1!P:P,1,0)</f>
        <v>#N/A</v>
      </c>
      <c r="M555" s="40">
        <f t="shared" si="58"/>
        <v>2024</v>
      </c>
      <c r="N555" s="40" t="str">
        <f t="shared" si="59"/>
        <v>2024-577500</v>
      </c>
      <c r="O555" s="40" t="str">
        <f>+(VLOOKUP(N555,[1]misa!O:O,1,0))</f>
        <v>2024-577500</v>
      </c>
      <c r="P555">
        <f>-Table2[[#This Row],[Column1]]</f>
        <v>-577500</v>
      </c>
    </row>
    <row r="556" spans="1:16" hidden="1" x14ac:dyDescent="0.3">
      <c r="A556" s="41" t="s">
        <v>635</v>
      </c>
      <c r="B556" s="42">
        <v>45469</v>
      </c>
      <c r="C556" s="42">
        <v>45503</v>
      </c>
      <c r="D556" s="41" t="s">
        <v>636</v>
      </c>
      <c r="E556" s="41" t="s">
        <v>1394</v>
      </c>
      <c r="F556" s="41" t="s">
        <v>1395</v>
      </c>
      <c r="G556" s="41" t="s">
        <v>1391</v>
      </c>
      <c r="H556" s="43">
        <v>-1718315</v>
      </c>
      <c r="I556" s="43">
        <f t="shared" si="55"/>
        <v>2024</v>
      </c>
      <c r="J556">
        <f t="shared" si="56"/>
        <v>30886</v>
      </c>
      <c r="K556" t="str">
        <f t="shared" si="57"/>
        <v>2024-30886</v>
      </c>
      <c r="L556" t="str">
        <f>VLOOKUP(K556,[1]Sheet1!P:P,1,0)</f>
        <v>2024-30886</v>
      </c>
      <c r="M556">
        <f t="shared" si="58"/>
        <v>2024</v>
      </c>
      <c r="N556" t="str">
        <f t="shared" si="59"/>
        <v>2024-30886</v>
      </c>
      <c r="O556" t="str">
        <f>+(VLOOKUP(N556,[1]misa!O:O,1,0))</f>
        <v>2024-30886</v>
      </c>
      <c r="P556">
        <f>-Table2[[#This Row],[Column1]]</f>
        <v>-30886</v>
      </c>
    </row>
    <row r="557" spans="1:16" hidden="1" x14ac:dyDescent="0.3">
      <c r="A557" s="41" t="s">
        <v>635</v>
      </c>
      <c r="B557" s="42">
        <v>45468</v>
      </c>
      <c r="C557" s="42">
        <v>45503</v>
      </c>
      <c r="D557" s="41" t="s">
        <v>636</v>
      </c>
      <c r="E557" s="41" t="s">
        <v>1396</v>
      </c>
      <c r="F557" s="41" t="s">
        <v>1397</v>
      </c>
      <c r="G557" s="41" t="s">
        <v>1391</v>
      </c>
      <c r="H557" s="43">
        <v>-1037595</v>
      </c>
      <c r="I557" s="43">
        <f t="shared" si="55"/>
        <v>2024</v>
      </c>
      <c r="J557">
        <f t="shared" si="56"/>
        <v>30782</v>
      </c>
      <c r="K557" t="str">
        <f t="shared" si="57"/>
        <v>2024-30782</v>
      </c>
      <c r="L557" t="str">
        <f>VLOOKUP(K557,[1]Sheet1!P:P,1,0)</f>
        <v>2024-30782</v>
      </c>
      <c r="M557">
        <f t="shared" si="58"/>
        <v>2024</v>
      </c>
      <c r="N557" t="str">
        <f t="shared" si="59"/>
        <v>2024-30782</v>
      </c>
      <c r="O557" t="str">
        <f>+(VLOOKUP(N557,[1]misa!O:O,1,0))</f>
        <v>2024-30782</v>
      </c>
      <c r="P557">
        <f>-Table2[[#This Row],[Column1]]</f>
        <v>-30782</v>
      </c>
    </row>
    <row r="558" spans="1:16" hidden="1" x14ac:dyDescent="0.3">
      <c r="A558" s="41" t="s">
        <v>635</v>
      </c>
      <c r="B558" s="42">
        <v>45464</v>
      </c>
      <c r="C558" s="42">
        <v>45503</v>
      </c>
      <c r="D558" s="41" t="s">
        <v>636</v>
      </c>
      <c r="E558" s="41" t="s">
        <v>1398</v>
      </c>
      <c r="F558" s="41" t="s">
        <v>1399</v>
      </c>
      <c r="G558" s="41" t="s">
        <v>1391</v>
      </c>
      <c r="H558" s="43">
        <v>-1253491</v>
      </c>
      <c r="I558" s="43">
        <f t="shared" si="55"/>
        <v>2024</v>
      </c>
      <c r="J558">
        <f t="shared" si="56"/>
        <v>30490</v>
      </c>
      <c r="K558" t="str">
        <f t="shared" si="57"/>
        <v>2024-30490</v>
      </c>
      <c r="L558" t="str">
        <f>VLOOKUP(K558,[1]Sheet1!P:P,1,0)</f>
        <v>2024-30490</v>
      </c>
      <c r="M558">
        <f t="shared" si="58"/>
        <v>2024</v>
      </c>
      <c r="N558" t="str">
        <f t="shared" si="59"/>
        <v>2024-30490</v>
      </c>
      <c r="O558" t="str">
        <f>+(VLOOKUP(N558,[1]misa!O:O,1,0))</f>
        <v>2024-30490</v>
      </c>
      <c r="P558">
        <f>-Table2[[#This Row],[Column1]]</f>
        <v>-30490</v>
      </c>
    </row>
    <row r="559" spans="1:16" hidden="1" x14ac:dyDescent="0.3">
      <c r="A559" s="41" t="s">
        <v>635</v>
      </c>
      <c r="B559" s="42">
        <v>45462</v>
      </c>
      <c r="C559" s="42">
        <v>45503</v>
      </c>
      <c r="D559" s="41" t="s">
        <v>636</v>
      </c>
      <c r="E559" s="41" t="s">
        <v>1400</v>
      </c>
      <c r="F559" s="41" t="s">
        <v>1401</v>
      </c>
      <c r="G559" s="41" t="s">
        <v>1391</v>
      </c>
      <c r="H559" s="43">
        <v>552327</v>
      </c>
      <c r="I559" s="43">
        <f t="shared" si="55"/>
        <v>2024</v>
      </c>
      <c r="J559" s="35">
        <f t="shared" ref="J559:J560" si="66">+H559</f>
        <v>552327</v>
      </c>
      <c r="K559" t="str">
        <f t="shared" si="57"/>
        <v>2024-552327</v>
      </c>
      <c r="L559" t="e">
        <f>VLOOKUP(K559,[1]Sheet1!P:P,1,0)</f>
        <v>#N/A</v>
      </c>
      <c r="M559" s="40">
        <f t="shared" si="58"/>
        <v>2024</v>
      </c>
      <c r="N559" s="40" t="str">
        <f t="shared" si="59"/>
        <v>2024-552327</v>
      </c>
      <c r="O559" s="40" t="str">
        <f>+(VLOOKUP(N559,[1]misa!O:O,1,0))</f>
        <v>2024-552327</v>
      </c>
      <c r="P559">
        <f>-Table2[[#This Row],[Column1]]</f>
        <v>-552327</v>
      </c>
    </row>
    <row r="560" spans="1:16" hidden="1" x14ac:dyDescent="0.3">
      <c r="A560" s="41" t="s">
        <v>635</v>
      </c>
      <c r="B560" s="42">
        <v>45462</v>
      </c>
      <c r="C560" s="42">
        <v>45503</v>
      </c>
      <c r="D560" s="41" t="s">
        <v>636</v>
      </c>
      <c r="E560" s="41" t="s">
        <v>1402</v>
      </c>
      <c r="F560" s="41" t="s">
        <v>1403</v>
      </c>
      <c r="G560" s="41" t="s">
        <v>1391</v>
      </c>
      <c r="H560" s="43">
        <v>633249</v>
      </c>
      <c r="I560" s="43">
        <f t="shared" si="55"/>
        <v>2024</v>
      </c>
      <c r="J560" s="35">
        <f t="shared" si="66"/>
        <v>633249</v>
      </c>
      <c r="K560" t="str">
        <f t="shared" si="57"/>
        <v>2024-633249</v>
      </c>
      <c r="L560" t="e">
        <f>VLOOKUP(K560,[1]Sheet1!P:P,1,0)</f>
        <v>#N/A</v>
      </c>
      <c r="M560" s="40">
        <f t="shared" si="58"/>
        <v>2024</v>
      </c>
      <c r="N560" s="40" t="str">
        <f t="shared" si="59"/>
        <v>2024-633249</v>
      </c>
      <c r="O560" s="40" t="str">
        <f>+(VLOOKUP(N560,[1]misa!O:O,1,0))</f>
        <v>2024-633249</v>
      </c>
      <c r="P560">
        <f>-Table2[[#This Row],[Column1]]</f>
        <v>-633249</v>
      </c>
    </row>
    <row r="561" spans="1:16" hidden="1" x14ac:dyDescent="0.3">
      <c r="A561" s="41" t="s">
        <v>635</v>
      </c>
      <c r="B561" s="42">
        <v>45462</v>
      </c>
      <c r="C561" s="42">
        <v>45503</v>
      </c>
      <c r="D561" s="41" t="s">
        <v>636</v>
      </c>
      <c r="E561" s="41" t="s">
        <v>1404</v>
      </c>
      <c r="F561" s="41" t="s">
        <v>1405</v>
      </c>
      <c r="G561" s="41" t="s">
        <v>1391</v>
      </c>
      <c r="H561" s="43">
        <v>-1436357</v>
      </c>
      <c r="I561" s="43">
        <f t="shared" si="55"/>
        <v>2024</v>
      </c>
      <c r="J561">
        <f t="shared" si="56"/>
        <v>29447</v>
      </c>
      <c r="K561" t="str">
        <f t="shared" si="57"/>
        <v>2024-29447</v>
      </c>
      <c r="L561" t="str">
        <f>VLOOKUP(K561,[1]Sheet1!P:P,1,0)</f>
        <v>2024-29447</v>
      </c>
      <c r="M561">
        <f t="shared" si="58"/>
        <v>2024</v>
      </c>
      <c r="N561" t="str">
        <f t="shared" si="59"/>
        <v>2024-29447</v>
      </c>
      <c r="O561" t="str">
        <f>+(VLOOKUP(N561,[1]misa!O:O,1,0))</f>
        <v>2024-29447</v>
      </c>
      <c r="P561">
        <f>-Table2[[#This Row],[Column1]]</f>
        <v>-29447</v>
      </c>
    </row>
    <row r="562" spans="1:16" hidden="1" x14ac:dyDescent="0.3">
      <c r="A562" s="41" t="s">
        <v>635</v>
      </c>
      <c r="B562" s="42">
        <v>45461</v>
      </c>
      <c r="C562" s="42">
        <v>45503</v>
      </c>
      <c r="D562" s="41" t="s">
        <v>636</v>
      </c>
      <c r="E562" s="41" t="s">
        <v>1406</v>
      </c>
      <c r="F562" s="41" t="s">
        <v>1407</v>
      </c>
      <c r="G562" s="41" t="s">
        <v>1391</v>
      </c>
      <c r="H562" s="43">
        <v>-214125</v>
      </c>
      <c r="I562" s="43">
        <f t="shared" si="55"/>
        <v>2024</v>
      </c>
      <c r="J562">
        <f t="shared" si="56"/>
        <v>29378</v>
      </c>
      <c r="K562" t="str">
        <f t="shared" si="57"/>
        <v>2024-29378</v>
      </c>
      <c r="L562" t="str">
        <f>VLOOKUP(K562,[1]Sheet1!P:P,1,0)</f>
        <v>2024-29378</v>
      </c>
      <c r="M562">
        <f t="shared" si="58"/>
        <v>2024</v>
      </c>
      <c r="N562" t="str">
        <f t="shared" si="59"/>
        <v>2024-29378</v>
      </c>
      <c r="O562" t="str">
        <f>+(VLOOKUP(N562,[1]misa!O:O,1,0))</f>
        <v>2024-29378</v>
      </c>
      <c r="P562">
        <f>-Table2[[#This Row],[Column1]]</f>
        <v>-29378</v>
      </c>
    </row>
    <row r="563" spans="1:16" hidden="1" x14ac:dyDescent="0.3">
      <c r="A563" s="41" t="s">
        <v>635</v>
      </c>
      <c r="B563" s="42">
        <v>45457</v>
      </c>
      <c r="C563" s="42">
        <v>45503</v>
      </c>
      <c r="D563" s="41" t="s">
        <v>636</v>
      </c>
      <c r="E563" s="41" t="s">
        <v>1408</v>
      </c>
      <c r="F563" s="41" t="s">
        <v>1409</v>
      </c>
      <c r="G563" s="41" t="s">
        <v>1391</v>
      </c>
      <c r="H563" s="43">
        <v>-680720</v>
      </c>
      <c r="I563" s="43">
        <f t="shared" si="55"/>
        <v>2024</v>
      </c>
      <c r="J563">
        <f t="shared" si="56"/>
        <v>29009</v>
      </c>
      <c r="K563" t="str">
        <f t="shared" si="57"/>
        <v>2024-29009</v>
      </c>
      <c r="L563" t="str">
        <f>VLOOKUP(K563,[1]Sheet1!P:P,1,0)</f>
        <v>2024-29009</v>
      </c>
      <c r="M563">
        <f t="shared" si="58"/>
        <v>2024</v>
      </c>
      <c r="N563" t="str">
        <f t="shared" si="59"/>
        <v>2024-29009</v>
      </c>
      <c r="O563" t="str">
        <f>+(VLOOKUP(N563,[1]misa!O:O,1,0))</f>
        <v>2024-29009</v>
      </c>
      <c r="P563">
        <f>-Table2[[#This Row],[Column1]]</f>
        <v>-29009</v>
      </c>
    </row>
    <row r="564" spans="1:16" hidden="1" x14ac:dyDescent="0.3">
      <c r="A564" s="41" t="s">
        <v>635</v>
      </c>
      <c r="B564" s="42">
        <v>45456</v>
      </c>
      <c r="C564" s="42">
        <v>45503</v>
      </c>
      <c r="D564" s="41" t="s">
        <v>636</v>
      </c>
      <c r="E564" s="41" t="s">
        <v>1410</v>
      </c>
      <c r="F564" s="41" t="s">
        <v>1411</v>
      </c>
      <c r="G564" s="41" t="s">
        <v>1391</v>
      </c>
      <c r="H564" s="43">
        <v>-1145543</v>
      </c>
      <c r="I564" s="43">
        <f t="shared" si="55"/>
        <v>2024</v>
      </c>
      <c r="J564">
        <f t="shared" si="56"/>
        <v>28260</v>
      </c>
      <c r="K564" t="str">
        <f t="shared" si="57"/>
        <v>2024-28260</v>
      </c>
      <c r="L564" t="str">
        <f>VLOOKUP(K564,[1]Sheet1!P:P,1,0)</f>
        <v>2024-28260</v>
      </c>
      <c r="M564">
        <f t="shared" si="58"/>
        <v>2024</v>
      </c>
      <c r="N564" t="str">
        <f t="shared" si="59"/>
        <v>2024-28260</v>
      </c>
      <c r="O564" t="str">
        <f>+(VLOOKUP(N564,[1]misa!O:O,1,0))</f>
        <v>2024-28260</v>
      </c>
      <c r="P564">
        <f>-Table2[[#This Row],[Column1]]</f>
        <v>-28260</v>
      </c>
    </row>
    <row r="565" spans="1:16" hidden="1" x14ac:dyDescent="0.3">
      <c r="A565" s="41" t="s">
        <v>635</v>
      </c>
      <c r="B565" s="42">
        <v>45456</v>
      </c>
      <c r="C565" s="42">
        <v>45503</v>
      </c>
      <c r="D565" s="41" t="s">
        <v>636</v>
      </c>
      <c r="E565" s="41" t="s">
        <v>1412</v>
      </c>
      <c r="F565" s="41" t="s">
        <v>1413</v>
      </c>
      <c r="G565" s="41" t="s">
        <v>1391</v>
      </c>
      <c r="H565" s="43">
        <v>-647689</v>
      </c>
      <c r="I565" s="43">
        <f t="shared" si="55"/>
        <v>2024</v>
      </c>
      <c r="J565">
        <f t="shared" si="56"/>
        <v>28772</v>
      </c>
      <c r="K565" t="str">
        <f t="shared" si="57"/>
        <v>2024-28772</v>
      </c>
      <c r="L565" t="str">
        <f>VLOOKUP(K565,[1]Sheet1!P:P,1,0)</f>
        <v>2024-28772</v>
      </c>
      <c r="M565">
        <f t="shared" si="58"/>
        <v>2024</v>
      </c>
      <c r="N565" t="str">
        <f t="shared" si="59"/>
        <v>2024-28772</v>
      </c>
      <c r="O565" t="str">
        <f>+(VLOOKUP(N565,[1]misa!O:O,1,0))</f>
        <v>2024-28772</v>
      </c>
      <c r="P565">
        <f>-Table2[[#This Row],[Column1]]</f>
        <v>-28772</v>
      </c>
    </row>
    <row r="566" spans="1:16" hidden="1" x14ac:dyDescent="0.3">
      <c r="A566" s="41" t="s">
        <v>635</v>
      </c>
      <c r="B566" s="42">
        <v>45454</v>
      </c>
      <c r="C566" s="42">
        <v>45503</v>
      </c>
      <c r="D566" s="41" t="s">
        <v>636</v>
      </c>
      <c r="E566" s="41" t="s">
        <v>1414</v>
      </c>
      <c r="F566" s="41" t="s">
        <v>1415</v>
      </c>
      <c r="G566" s="41" t="s">
        <v>1391</v>
      </c>
      <c r="H566" s="43">
        <v>-896616</v>
      </c>
      <c r="I566" s="43">
        <f t="shared" si="55"/>
        <v>2024</v>
      </c>
      <c r="J566">
        <f t="shared" si="56"/>
        <v>28039</v>
      </c>
      <c r="K566" t="str">
        <f t="shared" si="57"/>
        <v>2024-28039</v>
      </c>
      <c r="L566" t="str">
        <f>VLOOKUP(K566,[1]Sheet1!P:P,1,0)</f>
        <v>2024-28039</v>
      </c>
      <c r="M566">
        <f t="shared" si="58"/>
        <v>2024</v>
      </c>
      <c r="N566" t="str">
        <f t="shared" si="59"/>
        <v>2024-28039</v>
      </c>
      <c r="O566" t="str">
        <f>+(VLOOKUP(N566,[1]misa!O:O,1,0))</f>
        <v>2024-28039</v>
      </c>
      <c r="P566">
        <f>-Table2[[#This Row],[Column1]]</f>
        <v>-28039</v>
      </c>
    </row>
    <row r="567" spans="1:16" hidden="1" x14ac:dyDescent="0.3">
      <c r="A567" s="41" t="s">
        <v>635</v>
      </c>
      <c r="B567" s="42">
        <v>45453</v>
      </c>
      <c r="C567" s="42">
        <v>45503</v>
      </c>
      <c r="D567" s="41" t="s">
        <v>636</v>
      </c>
      <c r="E567" s="41" t="s">
        <v>1416</v>
      </c>
      <c r="F567" s="41" t="s">
        <v>1417</v>
      </c>
      <c r="G567" s="41" t="s">
        <v>1391</v>
      </c>
      <c r="H567" s="43">
        <v>-1793232</v>
      </c>
      <c r="I567" s="43">
        <f t="shared" si="55"/>
        <v>2024</v>
      </c>
      <c r="J567">
        <f t="shared" si="56"/>
        <v>27932</v>
      </c>
      <c r="K567" t="str">
        <f t="shared" si="57"/>
        <v>2024-27932</v>
      </c>
      <c r="L567" t="str">
        <f>VLOOKUP(K567,[1]Sheet1!P:P,1,0)</f>
        <v>2024-27932</v>
      </c>
      <c r="M567">
        <f t="shared" si="58"/>
        <v>2024</v>
      </c>
      <c r="N567" t="str">
        <f t="shared" si="59"/>
        <v>2024-27932</v>
      </c>
      <c r="O567" t="str">
        <f>+(VLOOKUP(N567,[1]misa!O:O,1,0))</f>
        <v>2024-27932</v>
      </c>
      <c r="P567">
        <f>-Table2[[#This Row],[Column1]]</f>
        <v>-27932</v>
      </c>
    </row>
    <row r="568" spans="1:16" hidden="1" x14ac:dyDescent="0.3">
      <c r="A568" s="41" t="s">
        <v>635</v>
      </c>
      <c r="B568" s="42">
        <v>45450</v>
      </c>
      <c r="C568" s="42">
        <v>45503</v>
      </c>
      <c r="D568" s="41" t="s">
        <v>636</v>
      </c>
      <c r="E568" s="41" t="s">
        <v>1418</v>
      </c>
      <c r="F568" s="41" t="s">
        <v>1419</v>
      </c>
      <c r="G568" s="41" t="s">
        <v>1391</v>
      </c>
      <c r="H568" s="43">
        <v>-323844</v>
      </c>
      <c r="I568" s="43">
        <f t="shared" si="55"/>
        <v>2024</v>
      </c>
      <c r="J568">
        <f t="shared" si="56"/>
        <v>27612</v>
      </c>
      <c r="K568" t="str">
        <f t="shared" si="57"/>
        <v>2024-27612</v>
      </c>
      <c r="L568" t="str">
        <f>VLOOKUP(K568,[1]Sheet1!P:P,1,0)</f>
        <v>2024-27612</v>
      </c>
      <c r="M568">
        <f t="shared" si="58"/>
        <v>2024</v>
      </c>
      <c r="N568" t="str">
        <f t="shared" si="59"/>
        <v>2024-27612</v>
      </c>
      <c r="O568" t="str">
        <f>+(VLOOKUP(N568,[1]misa!O:O,1,0))</f>
        <v>2024-27612</v>
      </c>
      <c r="P568">
        <f>-Table2[[#This Row],[Column1]]</f>
        <v>-27612</v>
      </c>
    </row>
    <row r="569" spans="1:16" hidden="1" x14ac:dyDescent="0.3">
      <c r="A569" s="41" t="s">
        <v>635</v>
      </c>
      <c r="B569" s="42">
        <v>45449</v>
      </c>
      <c r="C569" s="42">
        <v>45503</v>
      </c>
      <c r="D569" s="41" t="s">
        <v>636</v>
      </c>
      <c r="E569" s="41" t="s">
        <v>1420</v>
      </c>
      <c r="F569" s="41" t="s">
        <v>1421</v>
      </c>
      <c r="G569" s="41" t="s">
        <v>1391</v>
      </c>
      <c r="H569" s="43">
        <v>-788668</v>
      </c>
      <c r="I569" s="43">
        <f t="shared" si="55"/>
        <v>2024</v>
      </c>
      <c r="J569">
        <f t="shared" si="56"/>
        <v>27334</v>
      </c>
      <c r="K569" t="str">
        <f t="shared" si="57"/>
        <v>2024-27334</v>
      </c>
      <c r="L569" t="str">
        <f>VLOOKUP(K569,[1]Sheet1!P:P,1,0)</f>
        <v>2024-27334</v>
      </c>
      <c r="M569">
        <f t="shared" si="58"/>
        <v>2024</v>
      </c>
      <c r="N569" t="str">
        <f t="shared" si="59"/>
        <v>2024-27334</v>
      </c>
      <c r="O569" t="str">
        <f>+(VLOOKUP(N569,[1]misa!O:O,1,0))</f>
        <v>2024-27334</v>
      </c>
      <c r="P569">
        <f>-Table2[[#This Row],[Column1]]</f>
        <v>-27334</v>
      </c>
    </row>
    <row r="570" spans="1:16" hidden="1" x14ac:dyDescent="0.3">
      <c r="A570" s="41" t="s">
        <v>635</v>
      </c>
      <c r="B570" s="42">
        <v>45503</v>
      </c>
      <c r="C570" s="42">
        <v>45534</v>
      </c>
      <c r="D570" s="41" t="s">
        <v>636</v>
      </c>
      <c r="E570" s="41" t="s">
        <v>1422</v>
      </c>
      <c r="F570" s="41" t="s">
        <v>1423</v>
      </c>
      <c r="G570" s="41" t="s">
        <v>1424</v>
      </c>
      <c r="H570" s="43">
        <v>362357</v>
      </c>
      <c r="I570" s="43">
        <f t="shared" si="55"/>
        <v>2024</v>
      </c>
      <c r="J570" s="35">
        <f>+H570</f>
        <v>362357</v>
      </c>
      <c r="K570" t="str">
        <f t="shared" si="57"/>
        <v>2024-362357</v>
      </c>
      <c r="L570" t="e">
        <f>VLOOKUP(K570,[1]Sheet1!P:P,1,0)</f>
        <v>#N/A</v>
      </c>
      <c r="M570" s="40">
        <f t="shared" si="58"/>
        <v>2024</v>
      </c>
      <c r="N570" s="40" t="str">
        <f t="shared" si="59"/>
        <v>2024-362357</v>
      </c>
      <c r="O570" s="40" t="str">
        <f>+(VLOOKUP(N570,[1]misa!O:O,1,0))</f>
        <v>2024-362357</v>
      </c>
      <c r="P570">
        <f>-Table2[[#This Row],[Column1]]</f>
        <v>-362357</v>
      </c>
    </row>
    <row r="571" spans="1:16" hidden="1" x14ac:dyDescent="0.3">
      <c r="A571" s="41" t="s">
        <v>635</v>
      </c>
      <c r="B571" s="42">
        <v>45500</v>
      </c>
      <c r="C571" s="42">
        <v>45534</v>
      </c>
      <c r="D571" s="41" t="s">
        <v>636</v>
      </c>
      <c r="E571" s="41" t="s">
        <v>1425</v>
      </c>
      <c r="F571" s="41" t="s">
        <v>1426</v>
      </c>
      <c r="G571" s="41" t="s">
        <v>1424</v>
      </c>
      <c r="H571" s="43">
        <v>-1253491</v>
      </c>
      <c r="I571" s="43">
        <f t="shared" si="55"/>
        <v>2024</v>
      </c>
      <c r="J571">
        <f t="shared" si="56"/>
        <v>38464</v>
      </c>
      <c r="K571" t="str">
        <f t="shared" si="57"/>
        <v>2024-38464</v>
      </c>
      <c r="L571" t="str">
        <f>VLOOKUP(K571,[1]Sheet1!P:P,1,0)</f>
        <v>2024-38464</v>
      </c>
      <c r="M571">
        <f t="shared" si="58"/>
        <v>2024</v>
      </c>
      <c r="N571" t="str">
        <f t="shared" si="59"/>
        <v>2024-38464</v>
      </c>
      <c r="O571" t="str">
        <f>+(VLOOKUP(N571,[1]misa!O:O,1,0))</f>
        <v>2024-38464</v>
      </c>
      <c r="P571">
        <f>-Table2[[#This Row],[Column1]]</f>
        <v>-38464</v>
      </c>
    </row>
    <row r="572" spans="1:16" hidden="1" x14ac:dyDescent="0.3">
      <c r="A572" s="41" t="s">
        <v>635</v>
      </c>
      <c r="B572" s="42">
        <v>45498</v>
      </c>
      <c r="C572" s="42">
        <v>45534</v>
      </c>
      <c r="D572" s="41" t="s">
        <v>636</v>
      </c>
      <c r="E572" s="41" t="s">
        <v>1427</v>
      </c>
      <c r="F572" s="41" t="s">
        <v>1428</v>
      </c>
      <c r="G572" s="41" t="s">
        <v>1424</v>
      </c>
      <c r="H572" s="43">
        <v>-713750</v>
      </c>
      <c r="I572" s="43">
        <f t="shared" si="55"/>
        <v>2024</v>
      </c>
      <c r="J572">
        <f t="shared" si="56"/>
        <v>37268</v>
      </c>
      <c r="K572" t="str">
        <f t="shared" si="57"/>
        <v>2024-37268</v>
      </c>
      <c r="L572" t="str">
        <f>VLOOKUP(K572,[1]Sheet1!P:P,1,0)</f>
        <v>2024-37268</v>
      </c>
      <c r="M572">
        <f t="shared" si="58"/>
        <v>2024</v>
      </c>
      <c r="N572" t="str">
        <f t="shared" si="59"/>
        <v>2024-37268</v>
      </c>
      <c r="O572" t="str">
        <f>+(VLOOKUP(N572,[1]misa!O:O,1,0))</f>
        <v>2024-37268</v>
      </c>
      <c r="P572">
        <f>-Table2[[#This Row],[Column1]]</f>
        <v>-37268</v>
      </c>
    </row>
    <row r="573" spans="1:16" hidden="1" x14ac:dyDescent="0.3">
      <c r="A573" s="41" t="s">
        <v>635</v>
      </c>
      <c r="B573" s="42">
        <v>45496</v>
      </c>
      <c r="C573" s="42">
        <v>45534</v>
      </c>
      <c r="D573" s="41" t="s">
        <v>636</v>
      </c>
      <c r="E573" s="41" t="s">
        <v>1429</v>
      </c>
      <c r="F573" s="41" t="s">
        <v>1430</v>
      </c>
      <c r="G573" s="41" t="s">
        <v>1424</v>
      </c>
      <c r="H573" s="43">
        <v>-537970</v>
      </c>
      <c r="I573" s="43">
        <f t="shared" si="55"/>
        <v>2024</v>
      </c>
      <c r="J573">
        <f t="shared" si="56"/>
        <v>36967</v>
      </c>
      <c r="K573" t="str">
        <f t="shared" si="57"/>
        <v>2024-36967</v>
      </c>
      <c r="L573" t="str">
        <f>VLOOKUP(K573,[1]Sheet1!P:P,1,0)</f>
        <v>2024-36967</v>
      </c>
      <c r="M573">
        <f t="shared" si="58"/>
        <v>2024</v>
      </c>
      <c r="N573" t="str">
        <f t="shared" si="59"/>
        <v>2024-36967</v>
      </c>
      <c r="O573" t="str">
        <f>+(VLOOKUP(N573,[1]misa!O:O,1,0))</f>
        <v>2024-36967</v>
      </c>
      <c r="P573">
        <f>-Table2[[#This Row],[Column1]]</f>
        <v>-36967</v>
      </c>
    </row>
    <row r="574" spans="1:16" hidden="1" x14ac:dyDescent="0.3">
      <c r="A574" s="41" t="s">
        <v>635</v>
      </c>
      <c r="B574" s="42">
        <v>45496</v>
      </c>
      <c r="C574" s="42">
        <v>45534</v>
      </c>
      <c r="D574" s="41" t="s">
        <v>636</v>
      </c>
      <c r="E574" s="41" t="s">
        <v>1431</v>
      </c>
      <c r="F574" s="41" t="s">
        <v>1432</v>
      </c>
      <c r="G574" s="41" t="s">
        <v>1424</v>
      </c>
      <c r="H574" s="43">
        <v>-1070626</v>
      </c>
      <c r="I574" s="43">
        <f t="shared" si="55"/>
        <v>2024</v>
      </c>
      <c r="J574">
        <f t="shared" si="56"/>
        <v>36966</v>
      </c>
      <c r="K574" t="str">
        <f t="shared" si="57"/>
        <v>2024-36966</v>
      </c>
      <c r="L574" t="str">
        <f>VLOOKUP(K574,[1]Sheet1!P:P,1,0)</f>
        <v>2024-36966</v>
      </c>
      <c r="M574">
        <f t="shared" si="58"/>
        <v>2024</v>
      </c>
      <c r="N574" t="str">
        <f t="shared" si="59"/>
        <v>2024-36966</v>
      </c>
      <c r="O574" t="str">
        <f>+(VLOOKUP(N574,[1]misa!O:O,1,0))</f>
        <v>2024-36966</v>
      </c>
      <c r="P574">
        <f>-Table2[[#This Row],[Column1]]</f>
        <v>-36966</v>
      </c>
    </row>
    <row r="575" spans="1:16" hidden="1" x14ac:dyDescent="0.3">
      <c r="A575" s="41" t="s">
        <v>635</v>
      </c>
      <c r="B575" s="42">
        <v>45491</v>
      </c>
      <c r="C575" s="42">
        <v>45534</v>
      </c>
      <c r="D575" s="41" t="s">
        <v>636</v>
      </c>
      <c r="E575" s="41" t="s">
        <v>1433</v>
      </c>
      <c r="F575" s="41" t="s">
        <v>1434</v>
      </c>
      <c r="G575" s="41" t="s">
        <v>1424</v>
      </c>
      <c r="H575" s="43">
        <v>-713750</v>
      </c>
      <c r="I575" s="43">
        <f t="shared" si="55"/>
        <v>2024</v>
      </c>
      <c r="J575">
        <f t="shared" si="56"/>
        <v>36336</v>
      </c>
      <c r="K575" t="str">
        <f t="shared" si="57"/>
        <v>2024-36336</v>
      </c>
      <c r="L575" t="str">
        <f>VLOOKUP(K575,[1]Sheet1!P:P,1,0)</f>
        <v>2024-36336</v>
      </c>
      <c r="M575">
        <f t="shared" si="58"/>
        <v>2024</v>
      </c>
      <c r="N575" t="str">
        <f t="shared" si="59"/>
        <v>2024-36336</v>
      </c>
      <c r="O575" t="str">
        <f>+(VLOOKUP(N575,[1]misa!O:O,1,0))</f>
        <v>2024-36336</v>
      </c>
      <c r="P575">
        <f>-Table2[[#This Row],[Column1]]</f>
        <v>-36336</v>
      </c>
    </row>
    <row r="576" spans="1:16" hidden="1" x14ac:dyDescent="0.3">
      <c r="A576" s="41" t="s">
        <v>635</v>
      </c>
      <c r="B576" s="42">
        <v>45491</v>
      </c>
      <c r="C576" s="42">
        <v>45534</v>
      </c>
      <c r="D576" s="41" t="s">
        <v>636</v>
      </c>
      <c r="E576" s="41" t="s">
        <v>1435</v>
      </c>
      <c r="F576" s="41" t="s">
        <v>1436</v>
      </c>
      <c r="G576" s="41" t="s">
        <v>1424</v>
      </c>
      <c r="H576" s="43">
        <v>647689</v>
      </c>
      <c r="I576" s="43">
        <f t="shared" si="55"/>
        <v>2024</v>
      </c>
      <c r="J576" s="35">
        <f t="shared" ref="J576:J577" si="67">+H576</f>
        <v>647689</v>
      </c>
      <c r="K576" t="str">
        <f t="shared" si="57"/>
        <v>2024-647689</v>
      </c>
      <c r="L576" t="e">
        <f>VLOOKUP(K576,[1]Sheet1!P:P,1,0)</f>
        <v>#N/A</v>
      </c>
      <c r="M576" s="40">
        <f t="shared" si="58"/>
        <v>2024</v>
      </c>
      <c r="N576" s="40" t="str">
        <f t="shared" si="59"/>
        <v>2024-647689</v>
      </c>
      <c r="O576" s="40" t="str">
        <f>+(VLOOKUP(N576,[1]misa!O:O,1,0))</f>
        <v>2024-647689</v>
      </c>
      <c r="P576">
        <f>-Table2[[#This Row],[Column1]]</f>
        <v>-647689</v>
      </c>
    </row>
    <row r="577" spans="1:16" hidden="1" x14ac:dyDescent="0.3">
      <c r="A577" s="41" t="s">
        <v>635</v>
      </c>
      <c r="B577" s="42">
        <v>45490</v>
      </c>
      <c r="C577" s="42">
        <v>45534</v>
      </c>
      <c r="D577" s="41" t="s">
        <v>636</v>
      </c>
      <c r="E577" s="41" t="s">
        <v>1437</v>
      </c>
      <c r="F577" s="41" t="s">
        <v>1438</v>
      </c>
      <c r="G577" s="41" t="s">
        <v>1424</v>
      </c>
      <c r="H577" s="43">
        <v>431793</v>
      </c>
      <c r="I577" s="43">
        <f t="shared" si="55"/>
        <v>2024</v>
      </c>
      <c r="J577" s="35">
        <f t="shared" si="67"/>
        <v>431793</v>
      </c>
      <c r="K577" t="str">
        <f t="shared" si="57"/>
        <v>2024-431793</v>
      </c>
      <c r="L577" t="e">
        <f>VLOOKUP(K577,[1]Sheet1!P:P,1,0)</f>
        <v>#N/A</v>
      </c>
      <c r="M577" s="40">
        <f t="shared" si="58"/>
        <v>2024</v>
      </c>
      <c r="N577" s="40" t="str">
        <f t="shared" si="59"/>
        <v>2024-431793</v>
      </c>
      <c r="O577" s="40" t="str">
        <f>+(VLOOKUP(N577,[1]misa!O:O,1,0))</f>
        <v>2024-431793</v>
      </c>
      <c r="P577">
        <f>-Table2[[#This Row],[Column1]]</f>
        <v>-431793</v>
      </c>
    </row>
    <row r="578" spans="1:16" hidden="1" x14ac:dyDescent="0.3">
      <c r="A578" s="41" t="s">
        <v>635</v>
      </c>
      <c r="B578" s="42">
        <v>45485</v>
      </c>
      <c r="C578" s="42">
        <v>45534</v>
      </c>
      <c r="D578" s="41" t="s">
        <v>636</v>
      </c>
      <c r="E578" s="41" t="s">
        <v>1439</v>
      </c>
      <c r="F578" s="41" t="s">
        <v>1440</v>
      </c>
      <c r="G578" s="41" t="s">
        <v>1424</v>
      </c>
      <c r="H578" s="43">
        <v>-713750</v>
      </c>
      <c r="I578" s="43">
        <f t="shared" si="55"/>
        <v>2024</v>
      </c>
      <c r="J578">
        <f t="shared" si="56"/>
        <v>35083</v>
      </c>
      <c r="K578" t="str">
        <f t="shared" si="57"/>
        <v>2024-35083</v>
      </c>
      <c r="L578" t="str">
        <f>VLOOKUP(K578,[1]Sheet1!P:P,1,0)</f>
        <v>2024-35083</v>
      </c>
      <c r="M578">
        <f t="shared" si="58"/>
        <v>2024</v>
      </c>
      <c r="N578" t="str">
        <f t="shared" si="59"/>
        <v>2024-35083</v>
      </c>
      <c r="O578" t="str">
        <f>+(VLOOKUP(N578,[1]misa!O:O,1,0))</f>
        <v>2024-35083</v>
      </c>
      <c r="P578">
        <f>-Table2[[#This Row],[Column1]]</f>
        <v>-35083</v>
      </c>
    </row>
    <row r="579" spans="1:16" hidden="1" x14ac:dyDescent="0.3">
      <c r="A579" s="41" t="s">
        <v>635</v>
      </c>
      <c r="B579" s="42">
        <v>45485</v>
      </c>
      <c r="C579" s="42">
        <v>45534</v>
      </c>
      <c r="D579" s="41" t="s">
        <v>636</v>
      </c>
      <c r="E579" s="41" t="s">
        <v>1441</v>
      </c>
      <c r="F579" s="41" t="s">
        <v>1442</v>
      </c>
      <c r="G579" s="41" t="s">
        <v>1424</v>
      </c>
      <c r="H579" s="43">
        <v>596379</v>
      </c>
      <c r="I579" s="43">
        <f t="shared" ref="I579:I642" si="68">YEAR(C579)</f>
        <v>2024</v>
      </c>
      <c r="J579" s="35">
        <f>+H579</f>
        <v>596379</v>
      </c>
      <c r="K579" t="str">
        <f t="shared" ref="K579:K642" si="69">I579&amp;"-"&amp;J579</f>
        <v>2024-596379</v>
      </c>
      <c r="L579" t="e">
        <f>VLOOKUP(K579,[1]Sheet1!P:P,1,0)</f>
        <v>#N/A</v>
      </c>
      <c r="M579" s="40">
        <f t="shared" ref="M579:M642" si="70">+YEAR(B579)</f>
        <v>2024</v>
      </c>
      <c r="N579" s="40" t="str">
        <f t="shared" ref="N579:N642" si="71">+M579&amp;"-"&amp;J579</f>
        <v>2024-596379</v>
      </c>
      <c r="O579" s="40" t="str">
        <f>+(VLOOKUP(N579,[1]misa!O:O,1,0))</f>
        <v>2024-596379</v>
      </c>
      <c r="P579">
        <f>-Table2[[#This Row],[Column1]]</f>
        <v>-596379</v>
      </c>
    </row>
    <row r="580" spans="1:16" hidden="1" x14ac:dyDescent="0.3">
      <c r="A580" s="41" t="s">
        <v>635</v>
      </c>
      <c r="B580" s="42">
        <v>45484</v>
      </c>
      <c r="C580" s="42">
        <v>45534</v>
      </c>
      <c r="D580" s="41" t="s">
        <v>636</v>
      </c>
      <c r="E580" s="41" t="s">
        <v>1443</v>
      </c>
      <c r="F580" s="41" t="s">
        <v>1444</v>
      </c>
      <c r="G580" s="41" t="s">
        <v>1424</v>
      </c>
      <c r="H580" s="43">
        <v>-1253491</v>
      </c>
      <c r="I580" s="43">
        <f t="shared" si="68"/>
        <v>2024</v>
      </c>
      <c r="J580">
        <f t="shared" ref="J580:J643" si="72">VALUE(E580)</f>
        <v>34414</v>
      </c>
      <c r="K580" t="str">
        <f t="shared" si="69"/>
        <v>2024-34414</v>
      </c>
      <c r="L580" t="str">
        <f>VLOOKUP(K580,[1]Sheet1!P:P,1,0)</f>
        <v>2024-34414</v>
      </c>
      <c r="M580">
        <f t="shared" si="70"/>
        <v>2024</v>
      </c>
      <c r="N580" t="str">
        <f t="shared" si="71"/>
        <v>2024-34414</v>
      </c>
      <c r="O580" t="str">
        <f>+(VLOOKUP(N580,[1]misa!O:O,1,0))</f>
        <v>2024-34414</v>
      </c>
      <c r="P580">
        <f>-Table2[[#This Row],[Column1]]</f>
        <v>-34414</v>
      </c>
    </row>
    <row r="581" spans="1:16" hidden="1" x14ac:dyDescent="0.3">
      <c r="A581" s="41" t="s">
        <v>635</v>
      </c>
      <c r="B581" s="42">
        <v>45482</v>
      </c>
      <c r="C581" s="42">
        <v>45534</v>
      </c>
      <c r="D581" s="41" t="s">
        <v>636</v>
      </c>
      <c r="E581" s="41" t="s">
        <v>1445</v>
      </c>
      <c r="F581" s="41" t="s">
        <v>1446</v>
      </c>
      <c r="G581" s="41" t="s">
        <v>1424</v>
      </c>
      <c r="H581" s="43">
        <v>-896616</v>
      </c>
      <c r="I581" s="43">
        <f t="shared" si="68"/>
        <v>2024</v>
      </c>
      <c r="J581">
        <f t="shared" si="72"/>
        <v>33919</v>
      </c>
      <c r="K581" t="str">
        <f t="shared" si="69"/>
        <v>2024-33919</v>
      </c>
      <c r="L581" t="str">
        <f>VLOOKUP(K581,[1]Sheet1!P:P,1,0)</f>
        <v>2024-33919</v>
      </c>
      <c r="M581">
        <f t="shared" si="70"/>
        <v>2024</v>
      </c>
      <c r="N581" t="str">
        <f t="shared" si="71"/>
        <v>2024-33919</v>
      </c>
      <c r="O581" t="str">
        <f>+(VLOOKUP(N581,[1]misa!O:O,1,0))</f>
        <v>2024-33919</v>
      </c>
      <c r="P581">
        <f>-Table2[[#This Row],[Column1]]</f>
        <v>-33919</v>
      </c>
    </row>
    <row r="582" spans="1:16" hidden="1" x14ac:dyDescent="0.3">
      <c r="A582" s="41" t="s">
        <v>635</v>
      </c>
      <c r="B582" s="42">
        <v>45482</v>
      </c>
      <c r="C582" s="42">
        <v>45534</v>
      </c>
      <c r="D582" s="41" t="s">
        <v>636</v>
      </c>
      <c r="E582" s="41" t="s">
        <v>1447</v>
      </c>
      <c r="F582" s="41" t="s">
        <v>1448</v>
      </c>
      <c r="G582" s="41" t="s">
        <v>1424</v>
      </c>
      <c r="H582" s="43">
        <v>-431793</v>
      </c>
      <c r="I582" s="43">
        <f t="shared" si="68"/>
        <v>2024</v>
      </c>
      <c r="J582">
        <f t="shared" si="72"/>
        <v>33900</v>
      </c>
      <c r="K582" t="str">
        <f t="shared" si="69"/>
        <v>2024-33900</v>
      </c>
      <c r="L582" t="str">
        <f>VLOOKUP(K582,[1]Sheet1!P:P,1,0)</f>
        <v>2024-33900</v>
      </c>
      <c r="M582">
        <f t="shared" si="70"/>
        <v>2024</v>
      </c>
      <c r="N582" t="str">
        <f t="shared" si="71"/>
        <v>2024-33900</v>
      </c>
      <c r="O582" t="str">
        <f>+(VLOOKUP(N582,[1]misa!O:O,1,0))</f>
        <v>2024-33900</v>
      </c>
      <c r="P582">
        <f>-Table2[[#This Row],[Column1]]</f>
        <v>-33900</v>
      </c>
    </row>
    <row r="583" spans="1:16" hidden="1" x14ac:dyDescent="0.3">
      <c r="A583" s="41" t="s">
        <v>635</v>
      </c>
      <c r="B583" s="42">
        <v>45482</v>
      </c>
      <c r="C583" s="42">
        <v>45534</v>
      </c>
      <c r="D583" s="41" t="s">
        <v>636</v>
      </c>
      <c r="E583" s="41" t="s">
        <v>1449</v>
      </c>
      <c r="F583" s="41" t="s">
        <v>1450</v>
      </c>
      <c r="G583" s="41" t="s">
        <v>1424</v>
      </c>
      <c r="H583" s="43">
        <v>-537970</v>
      </c>
      <c r="I583" s="43">
        <f t="shared" si="68"/>
        <v>2024</v>
      </c>
      <c r="J583">
        <f t="shared" si="72"/>
        <v>33958</v>
      </c>
      <c r="K583" t="str">
        <f t="shared" si="69"/>
        <v>2024-33958</v>
      </c>
      <c r="L583" t="str">
        <f>VLOOKUP(K583,[1]Sheet1!P:P,1,0)</f>
        <v>2024-33958</v>
      </c>
      <c r="M583">
        <f t="shared" si="70"/>
        <v>2024</v>
      </c>
      <c r="N583" t="str">
        <f t="shared" si="71"/>
        <v>2024-33958</v>
      </c>
      <c r="O583" t="str">
        <f>+(VLOOKUP(N583,[1]misa!O:O,1,0))</f>
        <v>2024-33958</v>
      </c>
      <c r="P583">
        <f>-Table2[[#This Row],[Column1]]</f>
        <v>-33958</v>
      </c>
    </row>
    <row r="584" spans="1:16" hidden="1" x14ac:dyDescent="0.3">
      <c r="A584" s="41" t="s">
        <v>635</v>
      </c>
      <c r="B584" s="42">
        <v>45479</v>
      </c>
      <c r="C584" s="42">
        <v>45534</v>
      </c>
      <c r="D584" s="41" t="s">
        <v>636</v>
      </c>
      <c r="E584" s="41" t="s">
        <v>1451</v>
      </c>
      <c r="F584" s="41" t="s">
        <v>1452</v>
      </c>
      <c r="G584" s="41" t="s">
        <v>1424</v>
      </c>
      <c r="H584" s="43">
        <v>-680720</v>
      </c>
      <c r="I584" s="43">
        <f t="shared" si="68"/>
        <v>2024</v>
      </c>
      <c r="J584">
        <f t="shared" si="72"/>
        <v>33672</v>
      </c>
      <c r="K584" t="str">
        <f t="shared" si="69"/>
        <v>2024-33672</v>
      </c>
      <c r="L584" t="str">
        <f>VLOOKUP(K584,[1]Sheet1!P:P,1,0)</f>
        <v>2024-33672</v>
      </c>
      <c r="M584">
        <f t="shared" si="70"/>
        <v>2024</v>
      </c>
      <c r="N584" t="str">
        <f t="shared" si="71"/>
        <v>2024-33672</v>
      </c>
      <c r="O584" t="str">
        <f>+(VLOOKUP(N584,[1]misa!O:O,1,0))</f>
        <v>2024-33672</v>
      </c>
      <c r="P584">
        <f>-Table2[[#This Row],[Column1]]</f>
        <v>-33672</v>
      </c>
    </row>
    <row r="585" spans="1:16" hidden="1" x14ac:dyDescent="0.3">
      <c r="A585" s="41" t="s">
        <v>635</v>
      </c>
      <c r="B585" s="42">
        <v>45476</v>
      </c>
      <c r="C585" s="42">
        <v>45534</v>
      </c>
      <c r="D585" s="41" t="s">
        <v>636</v>
      </c>
      <c r="E585" s="41" t="s">
        <v>1453</v>
      </c>
      <c r="F585" s="41" t="s">
        <v>1454</v>
      </c>
      <c r="G585" s="41" t="s">
        <v>1424</v>
      </c>
      <c r="H585" s="43">
        <v>-1253491</v>
      </c>
      <c r="I585" s="43">
        <f t="shared" si="68"/>
        <v>2024</v>
      </c>
      <c r="J585">
        <f t="shared" si="72"/>
        <v>32302</v>
      </c>
      <c r="K585" t="str">
        <f t="shared" si="69"/>
        <v>2024-32302</v>
      </c>
      <c r="L585" t="str">
        <f>VLOOKUP(K585,[1]Sheet1!P:P,1,0)</f>
        <v>2024-32302</v>
      </c>
      <c r="M585">
        <f t="shared" si="70"/>
        <v>2024</v>
      </c>
      <c r="N585" t="str">
        <f t="shared" si="71"/>
        <v>2024-32302</v>
      </c>
      <c r="O585" t="str">
        <f>+(VLOOKUP(N585,[1]misa!O:O,1,0))</f>
        <v>2024-32302</v>
      </c>
      <c r="P585">
        <f>-Table2[[#This Row],[Column1]]</f>
        <v>-32302</v>
      </c>
    </row>
    <row r="586" spans="1:16" hidden="1" x14ac:dyDescent="0.3">
      <c r="A586" s="41" t="s">
        <v>635</v>
      </c>
      <c r="B586" s="42">
        <v>45532</v>
      </c>
      <c r="C586" s="42">
        <v>45566</v>
      </c>
      <c r="D586" s="41" t="s">
        <v>636</v>
      </c>
      <c r="E586" s="41" t="s">
        <v>1455</v>
      </c>
      <c r="F586" s="41" t="s">
        <v>1456</v>
      </c>
      <c r="G586" s="41" t="s">
        <v>1457</v>
      </c>
      <c r="H586" s="43">
        <v>-896616</v>
      </c>
      <c r="I586" s="43">
        <f t="shared" si="68"/>
        <v>2024</v>
      </c>
      <c r="J586">
        <f t="shared" si="72"/>
        <v>45280</v>
      </c>
      <c r="K586" t="str">
        <f t="shared" si="69"/>
        <v>2024-45280</v>
      </c>
      <c r="L586" t="str">
        <f>VLOOKUP(K586,[1]Sheet1!P:P,1,0)</f>
        <v>2024-45280</v>
      </c>
      <c r="M586">
        <f t="shared" si="70"/>
        <v>2024</v>
      </c>
      <c r="N586" t="str">
        <f t="shared" si="71"/>
        <v>2024-45280</v>
      </c>
      <c r="O586" t="str">
        <f>+(VLOOKUP(N586,[1]misa!O:O,1,0))</f>
        <v>2024-45280</v>
      </c>
      <c r="P586">
        <f>-Table2[[#This Row],[Column1]]</f>
        <v>-45280</v>
      </c>
    </row>
    <row r="587" spans="1:16" hidden="1" x14ac:dyDescent="0.3">
      <c r="A587" s="41" t="s">
        <v>635</v>
      </c>
      <c r="B587" s="42">
        <v>45532</v>
      </c>
      <c r="C587" s="42">
        <v>45566</v>
      </c>
      <c r="D587" s="41" t="s">
        <v>636</v>
      </c>
      <c r="E587" s="41" t="s">
        <v>1458</v>
      </c>
      <c r="F587" s="41" t="s">
        <v>1459</v>
      </c>
      <c r="G587" s="41" t="s">
        <v>1457</v>
      </c>
      <c r="H587" s="43">
        <v>-1004564</v>
      </c>
      <c r="I587" s="43">
        <f t="shared" si="68"/>
        <v>2024</v>
      </c>
      <c r="J587">
        <f t="shared" si="72"/>
        <v>45310</v>
      </c>
      <c r="K587" t="str">
        <f t="shared" si="69"/>
        <v>2024-45310</v>
      </c>
      <c r="L587" t="str">
        <f>VLOOKUP(K587,[1]Sheet1!P:P,1,0)</f>
        <v>2024-45310</v>
      </c>
      <c r="M587">
        <f t="shared" si="70"/>
        <v>2024</v>
      </c>
      <c r="N587" t="str">
        <f t="shared" si="71"/>
        <v>2024-45310</v>
      </c>
      <c r="O587" t="str">
        <f>+(VLOOKUP(N587,[1]misa!O:O,1,0))</f>
        <v>2024-45310</v>
      </c>
      <c r="P587">
        <f>-Table2[[#This Row],[Column1]]</f>
        <v>-45310</v>
      </c>
    </row>
    <row r="588" spans="1:16" hidden="1" x14ac:dyDescent="0.3">
      <c r="A588" s="41" t="s">
        <v>635</v>
      </c>
      <c r="B588" s="42">
        <v>45526</v>
      </c>
      <c r="C588" s="42">
        <v>45566</v>
      </c>
      <c r="D588" s="41" t="s">
        <v>636</v>
      </c>
      <c r="E588" s="41" t="s">
        <v>1460</v>
      </c>
      <c r="F588" s="41" t="s">
        <v>1461</v>
      </c>
      <c r="G588" s="41" t="s">
        <v>1457</v>
      </c>
      <c r="H588" s="43">
        <v>-323844</v>
      </c>
      <c r="I588" s="43">
        <f t="shared" si="68"/>
        <v>2024</v>
      </c>
      <c r="J588">
        <f t="shared" si="72"/>
        <v>44448</v>
      </c>
      <c r="K588" t="str">
        <f t="shared" si="69"/>
        <v>2024-44448</v>
      </c>
      <c r="L588" t="str">
        <f>VLOOKUP(K588,[1]Sheet1!P:P,1,0)</f>
        <v>2024-44448</v>
      </c>
      <c r="M588">
        <f t="shared" si="70"/>
        <v>2024</v>
      </c>
      <c r="N588" t="str">
        <f t="shared" si="71"/>
        <v>2024-44448</v>
      </c>
      <c r="O588" t="str">
        <f>+(VLOOKUP(N588,[1]misa!O:O,1,0))</f>
        <v>2024-44448</v>
      </c>
      <c r="P588">
        <f>-Table2[[#This Row],[Column1]]</f>
        <v>-44448</v>
      </c>
    </row>
    <row r="589" spans="1:16" hidden="1" x14ac:dyDescent="0.3">
      <c r="A589" s="41" t="s">
        <v>635</v>
      </c>
      <c r="B589" s="42">
        <v>45520</v>
      </c>
      <c r="C589" s="42">
        <v>45566</v>
      </c>
      <c r="D589" s="41" t="s">
        <v>636</v>
      </c>
      <c r="E589" s="41" t="s">
        <v>1462</v>
      </c>
      <c r="F589" s="41" t="s">
        <v>1463</v>
      </c>
      <c r="G589" s="41" t="s">
        <v>1457</v>
      </c>
      <c r="H589" s="43">
        <v>-1253491</v>
      </c>
      <c r="I589" s="43">
        <f t="shared" si="68"/>
        <v>2024</v>
      </c>
      <c r="J589">
        <f t="shared" si="72"/>
        <v>42750</v>
      </c>
      <c r="K589" t="str">
        <f t="shared" si="69"/>
        <v>2024-42750</v>
      </c>
      <c r="L589" t="str">
        <f>VLOOKUP(K589,[1]Sheet1!P:P,1,0)</f>
        <v>2024-42750</v>
      </c>
      <c r="M589">
        <f t="shared" si="70"/>
        <v>2024</v>
      </c>
      <c r="N589" t="str">
        <f t="shared" si="71"/>
        <v>2024-42750</v>
      </c>
      <c r="O589" t="str">
        <f>+(VLOOKUP(N589,[1]misa!O:O,1,0))</f>
        <v>2024-42750</v>
      </c>
      <c r="P589">
        <f>-Table2[[#This Row],[Column1]]</f>
        <v>-42750</v>
      </c>
    </row>
    <row r="590" spans="1:16" hidden="1" x14ac:dyDescent="0.3">
      <c r="A590" s="41" t="s">
        <v>635</v>
      </c>
      <c r="B590" s="42">
        <v>45518</v>
      </c>
      <c r="C590" s="42">
        <v>45566</v>
      </c>
      <c r="D590" s="41" t="s">
        <v>636</v>
      </c>
      <c r="E590" s="41" t="s">
        <v>1464</v>
      </c>
      <c r="F590" s="41" t="s">
        <v>1465</v>
      </c>
      <c r="G590" s="41" t="s">
        <v>1457</v>
      </c>
      <c r="H590" s="43">
        <v>-1037595</v>
      </c>
      <c r="I590" s="43">
        <f t="shared" si="68"/>
        <v>2024</v>
      </c>
      <c r="J590">
        <f t="shared" si="72"/>
        <v>41615</v>
      </c>
      <c r="K590" t="str">
        <f t="shared" si="69"/>
        <v>2024-41615</v>
      </c>
      <c r="L590" t="str">
        <f>VLOOKUP(K590,[1]Sheet1!P:P,1,0)</f>
        <v>2024-41615</v>
      </c>
      <c r="M590">
        <f t="shared" si="70"/>
        <v>2024</v>
      </c>
      <c r="N590" t="str">
        <f t="shared" si="71"/>
        <v>2024-41615</v>
      </c>
      <c r="O590" t="str">
        <f>+(VLOOKUP(N590,[1]misa!O:O,1,0))</f>
        <v>2024-41615</v>
      </c>
      <c r="P590">
        <f>-Table2[[#This Row],[Column1]]</f>
        <v>-41615</v>
      </c>
    </row>
    <row r="591" spans="1:16" hidden="1" x14ac:dyDescent="0.3">
      <c r="A591" s="41" t="s">
        <v>635</v>
      </c>
      <c r="B591" s="42">
        <v>45517</v>
      </c>
      <c r="C591" s="42">
        <v>45566</v>
      </c>
      <c r="D591" s="41" t="s">
        <v>636</v>
      </c>
      <c r="E591" s="41" t="s">
        <v>1466</v>
      </c>
      <c r="F591" s="41" t="s">
        <v>1467</v>
      </c>
      <c r="G591" s="41" t="s">
        <v>1457</v>
      </c>
      <c r="H591" s="43">
        <v>215896</v>
      </c>
      <c r="I591" s="43">
        <f t="shared" si="68"/>
        <v>2024</v>
      </c>
      <c r="J591" s="35">
        <f t="shared" ref="J591:J592" si="73">+H591</f>
        <v>215896</v>
      </c>
      <c r="K591" t="str">
        <f t="shared" si="69"/>
        <v>2024-215896</v>
      </c>
      <c r="L591" t="e">
        <f>VLOOKUP(K591,[1]Sheet1!P:P,1,0)</f>
        <v>#N/A</v>
      </c>
      <c r="M591" s="40">
        <f t="shared" si="70"/>
        <v>2024</v>
      </c>
      <c r="N591" s="40" t="str">
        <f t="shared" si="71"/>
        <v>2024-215896</v>
      </c>
      <c r="O591" s="40" t="str">
        <f>+(VLOOKUP(N591,[1]misa!O:O,1,0))</f>
        <v>2024-215896</v>
      </c>
      <c r="P591">
        <f>-Table2[[#This Row],[Column1]]</f>
        <v>-215896</v>
      </c>
    </row>
    <row r="592" spans="1:16" hidden="1" x14ac:dyDescent="0.3">
      <c r="A592" s="41" t="s">
        <v>635</v>
      </c>
      <c r="B592" s="42">
        <v>45516</v>
      </c>
      <c r="C592" s="42">
        <v>45566</v>
      </c>
      <c r="D592" s="41" t="s">
        <v>636</v>
      </c>
      <c r="E592" s="41" t="s">
        <v>1468</v>
      </c>
      <c r="F592" s="41" t="s">
        <v>1469</v>
      </c>
      <c r="G592" s="41" t="s">
        <v>1457</v>
      </c>
      <c r="H592" s="43">
        <v>287271</v>
      </c>
      <c r="I592" s="43">
        <f t="shared" si="68"/>
        <v>2024</v>
      </c>
      <c r="J592" s="35">
        <f t="shared" si="73"/>
        <v>287271</v>
      </c>
      <c r="K592" t="str">
        <f t="shared" si="69"/>
        <v>2024-287271</v>
      </c>
      <c r="L592" t="e">
        <f>VLOOKUP(K592,[1]Sheet1!P:P,1,0)</f>
        <v>#N/A</v>
      </c>
      <c r="M592" s="40">
        <f t="shared" si="70"/>
        <v>2024</v>
      </c>
      <c r="N592" s="40" t="str">
        <f t="shared" si="71"/>
        <v>2024-287271</v>
      </c>
      <c r="O592" s="40" t="str">
        <f>+(VLOOKUP(N592,[1]misa!O:O,1,0))</f>
        <v>2024-287271</v>
      </c>
      <c r="P592">
        <f>-Table2[[#This Row],[Column1]]</f>
        <v>-287271</v>
      </c>
    </row>
    <row r="593" spans="1:16" hidden="1" x14ac:dyDescent="0.3">
      <c r="A593" s="41" t="s">
        <v>635</v>
      </c>
      <c r="B593" s="42">
        <v>45510</v>
      </c>
      <c r="C593" s="42">
        <v>45566</v>
      </c>
      <c r="D593" s="41" t="s">
        <v>636</v>
      </c>
      <c r="E593" s="41" t="s">
        <v>1470</v>
      </c>
      <c r="F593" s="41" t="s">
        <v>1471</v>
      </c>
      <c r="G593" s="41" t="s">
        <v>1457</v>
      </c>
      <c r="H593" s="43">
        <v>-323844</v>
      </c>
      <c r="I593" s="43">
        <f t="shared" si="68"/>
        <v>2024</v>
      </c>
      <c r="J593">
        <f t="shared" si="72"/>
        <v>39948</v>
      </c>
      <c r="K593" t="str">
        <f t="shared" si="69"/>
        <v>2024-39948</v>
      </c>
      <c r="L593" t="str">
        <f>VLOOKUP(K593,[1]Sheet1!P:P,1,0)</f>
        <v>2024-39948</v>
      </c>
      <c r="M593">
        <f t="shared" si="70"/>
        <v>2024</v>
      </c>
      <c r="N593" t="str">
        <f t="shared" si="71"/>
        <v>2024-39948</v>
      </c>
      <c r="O593" t="str">
        <f>+(VLOOKUP(N593,[1]misa!O:O,1,0))</f>
        <v>2024-39948</v>
      </c>
      <c r="P593">
        <f>-Table2[[#This Row],[Column1]]</f>
        <v>-39948</v>
      </c>
    </row>
    <row r="594" spans="1:16" hidden="1" x14ac:dyDescent="0.3">
      <c r="A594" s="41" t="s">
        <v>635</v>
      </c>
      <c r="B594" s="42">
        <v>45510</v>
      </c>
      <c r="C594" s="42">
        <v>45566</v>
      </c>
      <c r="D594" s="41" t="s">
        <v>636</v>
      </c>
      <c r="E594" s="41" t="s">
        <v>1472</v>
      </c>
      <c r="F594" s="41" t="s">
        <v>1473</v>
      </c>
      <c r="G594" s="41" t="s">
        <v>1457</v>
      </c>
      <c r="H594" s="43">
        <v>-1004564</v>
      </c>
      <c r="I594" s="43">
        <f t="shared" si="68"/>
        <v>2024</v>
      </c>
      <c r="J594">
        <f t="shared" si="72"/>
        <v>39949</v>
      </c>
      <c r="K594" t="str">
        <f t="shared" si="69"/>
        <v>2024-39949</v>
      </c>
      <c r="L594" t="str">
        <f>VLOOKUP(K594,[1]Sheet1!P:P,1,0)</f>
        <v>2024-39949</v>
      </c>
      <c r="M594">
        <f t="shared" si="70"/>
        <v>2024</v>
      </c>
      <c r="N594" t="str">
        <f t="shared" si="71"/>
        <v>2024-39949</v>
      </c>
      <c r="O594" t="str">
        <f>+(VLOOKUP(N594,[1]misa!O:O,1,0))</f>
        <v>2024-39949</v>
      </c>
      <c r="P594">
        <f>-Table2[[#This Row],[Column1]]</f>
        <v>-39949</v>
      </c>
    </row>
    <row r="595" spans="1:16" hidden="1" x14ac:dyDescent="0.3">
      <c r="A595" s="41" t="s">
        <v>635</v>
      </c>
      <c r="B595" s="42">
        <v>45507</v>
      </c>
      <c r="C595" s="42">
        <v>45566</v>
      </c>
      <c r="D595" s="41" t="s">
        <v>636</v>
      </c>
      <c r="E595" s="41" t="s">
        <v>1474</v>
      </c>
      <c r="F595" s="41" t="s">
        <v>1475</v>
      </c>
      <c r="G595" s="41" t="s">
        <v>1457</v>
      </c>
      <c r="H595" s="43">
        <v>-1793232</v>
      </c>
      <c r="I595" s="43">
        <f t="shared" si="68"/>
        <v>2024</v>
      </c>
      <c r="J595">
        <f t="shared" si="72"/>
        <v>39819</v>
      </c>
      <c r="K595" t="str">
        <f t="shared" si="69"/>
        <v>2024-39819</v>
      </c>
      <c r="L595" t="str">
        <f>VLOOKUP(K595,[1]Sheet1!P:P,1,0)</f>
        <v>2024-39819</v>
      </c>
      <c r="M595">
        <f t="shared" si="70"/>
        <v>2024</v>
      </c>
      <c r="N595" t="str">
        <f t="shared" si="71"/>
        <v>2024-39819</v>
      </c>
      <c r="O595" t="str">
        <f>+(VLOOKUP(N595,[1]misa!O:O,1,0))</f>
        <v>2024-39819</v>
      </c>
      <c r="P595">
        <f>-Table2[[#This Row],[Column1]]</f>
        <v>-39819</v>
      </c>
    </row>
    <row r="596" spans="1:16" hidden="1" x14ac:dyDescent="0.3">
      <c r="A596" s="41" t="s">
        <v>635</v>
      </c>
      <c r="B596" s="42">
        <v>45561</v>
      </c>
      <c r="C596" s="42">
        <v>45595</v>
      </c>
      <c r="D596" s="41" t="s">
        <v>636</v>
      </c>
      <c r="E596" s="41" t="s">
        <v>1476</v>
      </c>
      <c r="F596" s="41" t="s">
        <v>1477</v>
      </c>
      <c r="G596" s="41" t="s">
        <v>1478</v>
      </c>
      <c r="H596" s="43">
        <v>-1255262</v>
      </c>
      <c r="I596" s="43">
        <f t="shared" si="68"/>
        <v>2024</v>
      </c>
      <c r="J596">
        <f t="shared" si="72"/>
        <v>52721</v>
      </c>
      <c r="K596" t="str">
        <f t="shared" si="69"/>
        <v>2024-52721</v>
      </c>
      <c r="L596" t="str">
        <f>VLOOKUP(K596,[1]Sheet1!P:P,1,0)</f>
        <v>2024-52721</v>
      </c>
      <c r="M596">
        <f t="shared" si="70"/>
        <v>2024</v>
      </c>
      <c r="N596" t="str">
        <f t="shared" si="71"/>
        <v>2024-52721</v>
      </c>
      <c r="O596" t="str">
        <f>+(VLOOKUP(N596,[1]misa!O:O,1,0))</f>
        <v>2024-52721</v>
      </c>
      <c r="P596">
        <f>-Table2[[#This Row],[Column1]]</f>
        <v>-52721</v>
      </c>
    </row>
    <row r="597" spans="1:16" hidden="1" x14ac:dyDescent="0.3">
      <c r="A597" s="41" t="s">
        <v>635</v>
      </c>
      <c r="B597" s="42">
        <v>45561</v>
      </c>
      <c r="C597" s="42">
        <v>45595</v>
      </c>
      <c r="D597" s="41" t="s">
        <v>636</v>
      </c>
      <c r="E597" s="41" t="s">
        <v>1479</v>
      </c>
      <c r="F597" s="41" t="s">
        <v>1480</v>
      </c>
      <c r="G597" s="41" t="s">
        <v>1478</v>
      </c>
      <c r="H597" s="43">
        <v>-431793</v>
      </c>
      <c r="I597" s="43">
        <f t="shared" si="68"/>
        <v>2024</v>
      </c>
      <c r="J597">
        <f t="shared" si="72"/>
        <v>52713</v>
      </c>
      <c r="K597" t="str">
        <f t="shared" si="69"/>
        <v>2024-52713</v>
      </c>
      <c r="L597" t="str">
        <f>VLOOKUP(K597,[1]Sheet1!P:P,1,0)</f>
        <v>2024-52713</v>
      </c>
      <c r="M597">
        <f t="shared" si="70"/>
        <v>2024</v>
      </c>
      <c r="N597" t="str">
        <f t="shared" si="71"/>
        <v>2024-52713</v>
      </c>
      <c r="O597" t="str">
        <f>+(VLOOKUP(N597,[1]misa!O:O,1,0))</f>
        <v>2024-52713</v>
      </c>
      <c r="P597">
        <f>-Table2[[#This Row],[Column1]]</f>
        <v>-52713</v>
      </c>
    </row>
    <row r="598" spans="1:16" hidden="1" x14ac:dyDescent="0.3">
      <c r="A598" s="41" t="s">
        <v>635</v>
      </c>
      <c r="B598" s="42">
        <v>45554</v>
      </c>
      <c r="C598" s="42">
        <v>45595</v>
      </c>
      <c r="D598" s="41" t="s">
        <v>636</v>
      </c>
      <c r="E598" s="41" t="s">
        <v>1481</v>
      </c>
      <c r="F598" s="41" t="s">
        <v>1482</v>
      </c>
      <c r="G598" s="41" t="s">
        <v>1478</v>
      </c>
      <c r="H598" s="43">
        <v>-647689</v>
      </c>
      <c r="I598" s="43">
        <f t="shared" si="68"/>
        <v>2024</v>
      </c>
      <c r="J598">
        <f t="shared" si="72"/>
        <v>51440</v>
      </c>
      <c r="K598" t="str">
        <f t="shared" si="69"/>
        <v>2024-51440</v>
      </c>
      <c r="L598" t="str">
        <f>VLOOKUP(K598,[1]Sheet1!P:P,1,0)</f>
        <v>2024-51440</v>
      </c>
      <c r="M598">
        <f t="shared" si="70"/>
        <v>2024</v>
      </c>
      <c r="N598" t="str">
        <f t="shared" si="71"/>
        <v>2024-51440</v>
      </c>
      <c r="O598" t="str">
        <f>+(VLOOKUP(N598,[1]misa!O:O,1,0))</f>
        <v>2024-51440</v>
      </c>
      <c r="P598">
        <f>-Table2[[#This Row],[Column1]]</f>
        <v>-51440</v>
      </c>
    </row>
    <row r="599" spans="1:16" hidden="1" x14ac:dyDescent="0.3">
      <c r="A599" s="41" t="s">
        <v>635</v>
      </c>
      <c r="B599" s="42">
        <v>45549</v>
      </c>
      <c r="C599" s="42">
        <v>45595</v>
      </c>
      <c r="D599" s="41" t="s">
        <v>636</v>
      </c>
      <c r="E599" s="41" t="s">
        <v>1483</v>
      </c>
      <c r="F599" s="41" t="s">
        <v>1484</v>
      </c>
      <c r="G599" s="41" t="s">
        <v>1478</v>
      </c>
      <c r="H599" s="43">
        <v>-1253491</v>
      </c>
      <c r="I599" s="43">
        <f t="shared" si="68"/>
        <v>2024</v>
      </c>
      <c r="J599">
        <f t="shared" si="72"/>
        <v>49886</v>
      </c>
      <c r="K599" t="str">
        <f t="shared" si="69"/>
        <v>2024-49886</v>
      </c>
      <c r="L599" t="str">
        <f>VLOOKUP(K599,[1]Sheet1!P:P,1,0)</f>
        <v>2024-49886</v>
      </c>
      <c r="M599">
        <f t="shared" si="70"/>
        <v>2024</v>
      </c>
      <c r="N599" t="str">
        <f t="shared" si="71"/>
        <v>2024-49886</v>
      </c>
      <c r="O599" t="str">
        <f>+(VLOOKUP(N599,[1]misa!O:O,1,0))</f>
        <v>2024-49886</v>
      </c>
      <c r="P599">
        <f>-Table2[[#This Row],[Column1]]</f>
        <v>-49886</v>
      </c>
    </row>
    <row r="600" spans="1:16" hidden="1" x14ac:dyDescent="0.3">
      <c r="A600" s="41" t="s">
        <v>635</v>
      </c>
      <c r="B600" s="42">
        <v>45547</v>
      </c>
      <c r="C600" s="42">
        <v>45595</v>
      </c>
      <c r="D600" s="41" t="s">
        <v>636</v>
      </c>
      <c r="E600" s="41" t="s">
        <v>1485</v>
      </c>
      <c r="F600" s="41" t="s">
        <v>1486</v>
      </c>
      <c r="G600" s="41" t="s">
        <v>1478</v>
      </c>
      <c r="H600" s="43">
        <v>215896</v>
      </c>
      <c r="I600" s="43">
        <f t="shared" si="68"/>
        <v>2024</v>
      </c>
      <c r="J600" s="35">
        <f t="shared" ref="J600:J601" si="74">+H600</f>
        <v>215896</v>
      </c>
      <c r="K600" t="str">
        <f t="shared" si="69"/>
        <v>2024-215896</v>
      </c>
      <c r="L600" t="e">
        <f>VLOOKUP(K600,[1]Sheet1!P:P,1,0)</f>
        <v>#N/A</v>
      </c>
      <c r="M600" s="40">
        <f t="shared" si="70"/>
        <v>2024</v>
      </c>
      <c r="N600" s="40" t="str">
        <f t="shared" si="71"/>
        <v>2024-215896</v>
      </c>
      <c r="O600" s="40" t="str">
        <f>+(VLOOKUP(N600,[1]misa!O:O,1,0))</f>
        <v>2024-215896</v>
      </c>
      <c r="P600">
        <f>-Table2[[#This Row],[Column1]]</f>
        <v>-215896</v>
      </c>
    </row>
    <row r="601" spans="1:16" hidden="1" x14ac:dyDescent="0.3">
      <c r="A601" s="41" t="s">
        <v>635</v>
      </c>
      <c r="B601" s="42">
        <v>45545</v>
      </c>
      <c r="C601" s="42">
        <v>45595</v>
      </c>
      <c r="D601" s="41" t="s">
        <v>636</v>
      </c>
      <c r="E601" s="41" t="s">
        <v>1487</v>
      </c>
      <c r="F601" s="41" t="s">
        <v>1488</v>
      </c>
      <c r="G601" s="41" t="s">
        <v>1478</v>
      </c>
      <c r="H601" s="43">
        <v>215896</v>
      </c>
      <c r="I601" s="43">
        <f t="shared" si="68"/>
        <v>2024</v>
      </c>
      <c r="J601" s="35">
        <f t="shared" si="74"/>
        <v>215896</v>
      </c>
      <c r="K601" t="str">
        <f t="shared" si="69"/>
        <v>2024-215896</v>
      </c>
      <c r="L601" t="e">
        <f>VLOOKUP(K601,[1]Sheet1!P:P,1,0)</f>
        <v>#N/A</v>
      </c>
      <c r="M601" s="40">
        <f t="shared" si="70"/>
        <v>2024</v>
      </c>
      <c r="N601" s="40" t="str">
        <f t="shared" si="71"/>
        <v>2024-215896</v>
      </c>
      <c r="O601" s="40" t="str">
        <f>+(VLOOKUP(N601,[1]misa!O:O,1,0))</f>
        <v>2024-215896</v>
      </c>
      <c r="P601">
        <f>-Table2[[#This Row],[Column1]]</f>
        <v>-215896</v>
      </c>
    </row>
    <row r="602" spans="1:16" hidden="1" x14ac:dyDescent="0.3">
      <c r="A602" s="41" t="s">
        <v>635</v>
      </c>
      <c r="B602" s="42">
        <v>45542</v>
      </c>
      <c r="C602" s="42">
        <v>45595</v>
      </c>
      <c r="D602" s="41" t="s">
        <v>636</v>
      </c>
      <c r="E602" s="41" t="s">
        <v>1489</v>
      </c>
      <c r="F602" s="41" t="s">
        <v>1490</v>
      </c>
      <c r="G602" s="41" t="s">
        <v>1478</v>
      </c>
      <c r="H602" s="43">
        <v>-1469388</v>
      </c>
      <c r="I602" s="43">
        <f t="shared" si="68"/>
        <v>2024</v>
      </c>
      <c r="J602">
        <f t="shared" si="72"/>
        <v>47282</v>
      </c>
      <c r="K602" t="str">
        <f t="shared" si="69"/>
        <v>2024-47282</v>
      </c>
      <c r="L602" t="str">
        <f>VLOOKUP(K602,[1]Sheet1!P:P,1,0)</f>
        <v>2024-47282</v>
      </c>
      <c r="M602">
        <f t="shared" si="70"/>
        <v>2024</v>
      </c>
      <c r="N602" t="str">
        <f t="shared" si="71"/>
        <v>2024-47282</v>
      </c>
      <c r="O602" t="str">
        <f>+(VLOOKUP(N602,[1]misa!O:O,1,0))</f>
        <v>2024-47282</v>
      </c>
      <c r="P602">
        <f>-Table2[[#This Row],[Column1]]</f>
        <v>-47282</v>
      </c>
    </row>
    <row r="603" spans="1:16" hidden="1" x14ac:dyDescent="0.3">
      <c r="A603" s="41" t="s">
        <v>635</v>
      </c>
      <c r="B603" s="42">
        <v>45541</v>
      </c>
      <c r="C603" s="42">
        <v>45595</v>
      </c>
      <c r="D603" s="41" t="s">
        <v>636</v>
      </c>
      <c r="E603" s="41" t="s">
        <v>1491</v>
      </c>
      <c r="F603" s="41" t="s">
        <v>1492</v>
      </c>
      <c r="G603" s="41" t="s">
        <v>1478</v>
      </c>
      <c r="H603" s="43">
        <v>-571000</v>
      </c>
      <c r="I603" s="43">
        <f t="shared" si="68"/>
        <v>2024</v>
      </c>
      <c r="J603">
        <f t="shared" si="72"/>
        <v>47253</v>
      </c>
      <c r="K603" t="str">
        <f t="shared" si="69"/>
        <v>2024-47253</v>
      </c>
      <c r="L603" t="str">
        <f>VLOOKUP(K603,[1]Sheet1!P:P,1,0)</f>
        <v>2024-47253</v>
      </c>
      <c r="M603">
        <f t="shared" si="70"/>
        <v>2024</v>
      </c>
      <c r="N603" t="str">
        <f t="shared" si="71"/>
        <v>2024-47253</v>
      </c>
      <c r="O603" t="str">
        <f>+(VLOOKUP(N603,[1]misa!O:O,1,0))</f>
        <v>2024-47253</v>
      </c>
      <c r="P603">
        <f>-Table2[[#This Row],[Column1]]</f>
        <v>-47253</v>
      </c>
    </row>
    <row r="604" spans="1:16" hidden="1" x14ac:dyDescent="0.3">
      <c r="A604" s="41" t="s">
        <v>635</v>
      </c>
      <c r="B604" s="42">
        <v>45589</v>
      </c>
      <c r="C604" s="42">
        <v>45625</v>
      </c>
      <c r="D604" s="41" t="s">
        <v>636</v>
      </c>
      <c r="E604" s="41" t="s">
        <v>1493</v>
      </c>
      <c r="F604" s="41" t="s">
        <v>1494</v>
      </c>
      <c r="G604" s="41" t="s">
        <v>1495</v>
      </c>
      <c r="H604" s="43">
        <v>-1427501</v>
      </c>
      <c r="I604" s="43">
        <f t="shared" si="68"/>
        <v>2024</v>
      </c>
      <c r="J604">
        <f t="shared" si="72"/>
        <v>59805</v>
      </c>
      <c r="K604" t="str">
        <f t="shared" si="69"/>
        <v>2024-59805</v>
      </c>
      <c r="L604" t="str">
        <f>VLOOKUP(K604,[1]Sheet1!P:P,1,0)</f>
        <v>2024-59805</v>
      </c>
      <c r="M604">
        <f t="shared" si="70"/>
        <v>2024</v>
      </c>
      <c r="N604" t="str">
        <f t="shared" si="71"/>
        <v>2024-59805</v>
      </c>
      <c r="O604" t="str">
        <f>+(VLOOKUP(N604,[1]misa!O:O,1,0))</f>
        <v>2024-59805</v>
      </c>
      <c r="P604">
        <f>-Table2[[#This Row],[Column1]]</f>
        <v>-59805</v>
      </c>
    </row>
    <row r="605" spans="1:16" hidden="1" x14ac:dyDescent="0.3">
      <c r="A605" s="41" t="s">
        <v>635</v>
      </c>
      <c r="B605" s="42">
        <v>45586</v>
      </c>
      <c r="C605" s="42">
        <v>45625</v>
      </c>
      <c r="D605" s="41" t="s">
        <v>636</v>
      </c>
      <c r="E605" s="41" t="s">
        <v>1496</v>
      </c>
      <c r="F605" s="41" t="s">
        <v>1497</v>
      </c>
      <c r="G605" s="41" t="s">
        <v>1495</v>
      </c>
      <c r="H605" s="43">
        <v>-896616</v>
      </c>
      <c r="I605" s="43">
        <f t="shared" si="68"/>
        <v>2024</v>
      </c>
      <c r="J605">
        <f t="shared" si="72"/>
        <v>58956</v>
      </c>
      <c r="K605" t="str">
        <f t="shared" si="69"/>
        <v>2024-58956</v>
      </c>
      <c r="L605" t="str">
        <f>VLOOKUP(K605,[1]Sheet1!P:P,1,0)</f>
        <v>2024-58956</v>
      </c>
      <c r="M605">
        <f t="shared" si="70"/>
        <v>2024</v>
      </c>
      <c r="N605" t="str">
        <f t="shared" si="71"/>
        <v>2024-58956</v>
      </c>
      <c r="O605" t="str">
        <f>+(VLOOKUP(N605,[1]misa!O:O,1,0))</f>
        <v>2024-58956</v>
      </c>
      <c r="P605">
        <f>-Table2[[#This Row],[Column1]]</f>
        <v>-58956</v>
      </c>
    </row>
    <row r="606" spans="1:16" hidden="1" x14ac:dyDescent="0.3">
      <c r="A606" s="41" t="s">
        <v>635</v>
      </c>
      <c r="B606" s="42">
        <v>45574</v>
      </c>
      <c r="C606" s="42">
        <v>45625</v>
      </c>
      <c r="D606" s="41" t="s">
        <v>636</v>
      </c>
      <c r="E606" s="41" t="s">
        <v>1498</v>
      </c>
      <c r="F606" s="41" t="s">
        <v>1499</v>
      </c>
      <c r="G606" s="41" t="s">
        <v>1495</v>
      </c>
      <c r="H606" s="43">
        <v>-1039366</v>
      </c>
      <c r="I606" s="43">
        <f t="shared" si="68"/>
        <v>2024</v>
      </c>
      <c r="J606">
        <f t="shared" si="72"/>
        <v>55666</v>
      </c>
      <c r="K606" t="str">
        <f t="shared" si="69"/>
        <v>2024-55666</v>
      </c>
      <c r="L606" t="str">
        <f>VLOOKUP(K606,[1]Sheet1!P:P,1,0)</f>
        <v>2024-55666</v>
      </c>
      <c r="M606">
        <f t="shared" si="70"/>
        <v>2024</v>
      </c>
      <c r="N606" t="str">
        <f t="shared" si="71"/>
        <v>2024-55666</v>
      </c>
      <c r="O606" t="str">
        <f>+(VLOOKUP(N606,[1]misa!O:O,1,0))</f>
        <v>2024-55666</v>
      </c>
      <c r="P606">
        <f>-Table2[[#This Row],[Column1]]</f>
        <v>-55666</v>
      </c>
    </row>
    <row r="607" spans="1:16" hidden="1" x14ac:dyDescent="0.3">
      <c r="A607" s="41" t="s">
        <v>635</v>
      </c>
      <c r="B607" s="42">
        <v>45570</v>
      </c>
      <c r="C607" s="42">
        <v>45625</v>
      </c>
      <c r="D607" s="41" t="s">
        <v>636</v>
      </c>
      <c r="E607" s="41" t="s">
        <v>1500</v>
      </c>
      <c r="F607" s="41" t="s">
        <v>1501</v>
      </c>
      <c r="G607" s="41" t="s">
        <v>1495</v>
      </c>
      <c r="H607" s="43">
        <v>-896616</v>
      </c>
      <c r="I607" s="43">
        <f t="shared" si="68"/>
        <v>2024</v>
      </c>
      <c r="J607">
        <f t="shared" si="72"/>
        <v>55093</v>
      </c>
      <c r="K607" t="str">
        <f t="shared" si="69"/>
        <v>2024-55093</v>
      </c>
      <c r="L607" t="str">
        <f>VLOOKUP(K607,[1]Sheet1!P:P,1,0)</f>
        <v>2024-55093</v>
      </c>
      <c r="M607">
        <f t="shared" si="70"/>
        <v>2024</v>
      </c>
      <c r="N607" t="str">
        <f t="shared" si="71"/>
        <v>2024-55093</v>
      </c>
      <c r="O607" t="str">
        <f>+(VLOOKUP(N607,[1]misa!O:O,1,0))</f>
        <v>2024-55093</v>
      </c>
      <c r="P607">
        <f>-Table2[[#This Row],[Column1]]</f>
        <v>-55093</v>
      </c>
    </row>
    <row r="608" spans="1:16" hidden="1" x14ac:dyDescent="0.3">
      <c r="A608" s="41" t="s">
        <v>635</v>
      </c>
      <c r="B608" s="42">
        <v>45569</v>
      </c>
      <c r="C608" s="42">
        <v>45625</v>
      </c>
      <c r="D608" s="41" t="s">
        <v>636</v>
      </c>
      <c r="E608" s="41" t="s">
        <v>1502</v>
      </c>
      <c r="F608" s="41" t="s">
        <v>1503</v>
      </c>
      <c r="G608" s="41" t="s">
        <v>1495</v>
      </c>
      <c r="H608" s="43">
        <v>-896616</v>
      </c>
      <c r="I608" s="43">
        <f t="shared" si="68"/>
        <v>2024</v>
      </c>
      <c r="J608">
        <f t="shared" si="72"/>
        <v>54891</v>
      </c>
      <c r="K608" t="str">
        <f t="shared" si="69"/>
        <v>2024-54891</v>
      </c>
      <c r="L608" t="str">
        <f>VLOOKUP(K608,[1]Sheet1!P:P,1,0)</f>
        <v>2024-54891</v>
      </c>
      <c r="M608">
        <f t="shared" si="70"/>
        <v>2024</v>
      </c>
      <c r="N608" t="str">
        <f t="shared" si="71"/>
        <v>2024-54891</v>
      </c>
      <c r="O608" t="str">
        <f>+(VLOOKUP(N608,[1]misa!O:O,1,0))</f>
        <v>2024-54891</v>
      </c>
      <c r="P608">
        <f>-Table2[[#This Row],[Column1]]</f>
        <v>-54891</v>
      </c>
    </row>
    <row r="609" spans="1:16" hidden="1" x14ac:dyDescent="0.3">
      <c r="A609" s="41" t="s">
        <v>635</v>
      </c>
      <c r="B609" s="42">
        <v>45623</v>
      </c>
      <c r="C609" s="42">
        <v>45656</v>
      </c>
      <c r="D609" s="41" t="s">
        <v>636</v>
      </c>
      <c r="E609" s="41" t="s">
        <v>1504</v>
      </c>
      <c r="F609" s="41" t="s">
        <v>1505</v>
      </c>
      <c r="G609" s="41" t="s">
        <v>1506</v>
      </c>
      <c r="H609" s="43">
        <v>323844</v>
      </c>
      <c r="I609" s="43">
        <f t="shared" si="68"/>
        <v>2024</v>
      </c>
      <c r="J609" s="35">
        <f>+H609</f>
        <v>323844</v>
      </c>
      <c r="K609" t="str">
        <f t="shared" si="69"/>
        <v>2024-323844</v>
      </c>
      <c r="L609" t="e">
        <f>VLOOKUP(K609,[1]Sheet1!P:P,1,0)</f>
        <v>#N/A</v>
      </c>
      <c r="M609" s="40">
        <f t="shared" si="70"/>
        <v>2024</v>
      </c>
      <c r="N609" s="40" t="str">
        <f t="shared" si="71"/>
        <v>2024-323844</v>
      </c>
      <c r="O609" s="40" t="str">
        <f>+(VLOOKUP(N609,[1]misa!O:O,1,0))</f>
        <v>2024-323844</v>
      </c>
      <c r="P609">
        <f>-Table2[[#This Row],[Column1]]</f>
        <v>-323844</v>
      </c>
    </row>
    <row r="610" spans="1:16" hidden="1" x14ac:dyDescent="0.3">
      <c r="A610" s="41" t="s">
        <v>635</v>
      </c>
      <c r="B610" s="42">
        <v>45622</v>
      </c>
      <c r="C610" s="42">
        <v>45656</v>
      </c>
      <c r="D610" s="41" t="s">
        <v>636</v>
      </c>
      <c r="E610" s="41" t="s">
        <v>1507</v>
      </c>
      <c r="F610" s="41" t="s">
        <v>1508</v>
      </c>
      <c r="G610" s="41" t="s">
        <v>1506</v>
      </c>
      <c r="H610" s="43">
        <v>-356875</v>
      </c>
      <c r="I610" s="43">
        <f t="shared" si="68"/>
        <v>2024</v>
      </c>
      <c r="J610">
        <f t="shared" si="72"/>
        <v>67100</v>
      </c>
      <c r="K610" t="str">
        <f t="shared" si="69"/>
        <v>2024-67100</v>
      </c>
      <c r="L610" t="str">
        <f>VLOOKUP(K610,[1]Sheet1!P:P,1,0)</f>
        <v>2024-67100</v>
      </c>
      <c r="M610">
        <f t="shared" si="70"/>
        <v>2024</v>
      </c>
      <c r="N610" t="str">
        <f t="shared" si="71"/>
        <v>2024-67100</v>
      </c>
      <c r="O610" t="str">
        <f>+(VLOOKUP(N610,[1]misa!O:O,1,0))</f>
        <v>2024-67100</v>
      </c>
      <c r="P610">
        <f>-Table2[[#This Row],[Column1]]</f>
        <v>-67100</v>
      </c>
    </row>
    <row r="611" spans="1:16" hidden="1" x14ac:dyDescent="0.3">
      <c r="A611" s="41" t="s">
        <v>635</v>
      </c>
      <c r="B611" s="42">
        <v>45617</v>
      </c>
      <c r="C611" s="42">
        <v>45656</v>
      </c>
      <c r="D611" s="41" t="s">
        <v>636</v>
      </c>
      <c r="E611" s="41" t="s">
        <v>1509</v>
      </c>
      <c r="F611" s="41" t="s">
        <v>1510</v>
      </c>
      <c r="G611" s="41" t="s">
        <v>1506</v>
      </c>
      <c r="H611" s="43">
        <v>-539741</v>
      </c>
      <c r="I611" s="43">
        <f t="shared" si="68"/>
        <v>2024</v>
      </c>
      <c r="J611">
        <f t="shared" si="72"/>
        <v>65537</v>
      </c>
      <c r="K611" t="str">
        <f t="shared" si="69"/>
        <v>2024-65537</v>
      </c>
      <c r="L611" t="str">
        <f>VLOOKUP(K611,[1]Sheet1!P:P,1,0)</f>
        <v>2024-65537</v>
      </c>
      <c r="M611">
        <f t="shared" si="70"/>
        <v>2024</v>
      </c>
      <c r="N611" t="str">
        <f t="shared" si="71"/>
        <v>2024-65537</v>
      </c>
      <c r="O611" t="str">
        <f>+(VLOOKUP(N611,[1]misa!O:O,1,0))</f>
        <v>2024-65537</v>
      </c>
      <c r="P611">
        <f>-Table2[[#This Row],[Column1]]</f>
        <v>-65537</v>
      </c>
    </row>
    <row r="612" spans="1:16" hidden="1" x14ac:dyDescent="0.3">
      <c r="A612" s="41" t="s">
        <v>635</v>
      </c>
      <c r="B612" s="42">
        <v>45615</v>
      </c>
      <c r="C612" s="42">
        <v>45656</v>
      </c>
      <c r="D612" s="41" t="s">
        <v>636</v>
      </c>
      <c r="E612" s="41" t="s">
        <v>1511</v>
      </c>
      <c r="F612" s="41" t="s">
        <v>1512</v>
      </c>
      <c r="G612" s="41" t="s">
        <v>1506</v>
      </c>
      <c r="H612" s="43">
        <v>-1075939</v>
      </c>
      <c r="I612" s="43">
        <f t="shared" si="68"/>
        <v>2024</v>
      </c>
      <c r="J612">
        <f t="shared" si="72"/>
        <v>65302</v>
      </c>
      <c r="K612" t="str">
        <f t="shared" si="69"/>
        <v>2024-65302</v>
      </c>
      <c r="L612" t="str">
        <f>VLOOKUP(K612,[1]Sheet1!P:P,1,0)</f>
        <v>2024-65302</v>
      </c>
      <c r="M612">
        <f t="shared" si="70"/>
        <v>2024</v>
      </c>
      <c r="N612" t="str">
        <f t="shared" si="71"/>
        <v>2024-65302</v>
      </c>
      <c r="O612" t="str">
        <f>+(VLOOKUP(N612,[1]misa!O:O,1,0))</f>
        <v>2024-65302</v>
      </c>
      <c r="P612">
        <f>-Table2[[#This Row],[Column1]]</f>
        <v>-65302</v>
      </c>
    </row>
    <row r="613" spans="1:16" hidden="1" x14ac:dyDescent="0.3">
      <c r="A613" s="41" t="s">
        <v>635</v>
      </c>
      <c r="B613" s="42">
        <v>45602</v>
      </c>
      <c r="C613" s="42">
        <v>45656</v>
      </c>
      <c r="D613" s="41" t="s">
        <v>636</v>
      </c>
      <c r="E613" s="41" t="s">
        <v>1513</v>
      </c>
      <c r="F613" s="41" t="s">
        <v>1514</v>
      </c>
      <c r="G613" s="41" t="s">
        <v>1506</v>
      </c>
      <c r="H613" s="43">
        <v>-680720</v>
      </c>
      <c r="I613" s="43">
        <f t="shared" si="68"/>
        <v>2024</v>
      </c>
      <c r="J613">
        <f t="shared" si="72"/>
        <v>62364</v>
      </c>
      <c r="K613" t="str">
        <f t="shared" si="69"/>
        <v>2024-62364</v>
      </c>
      <c r="L613" t="str">
        <f>VLOOKUP(K613,[1]Sheet1!P:P,1,0)</f>
        <v>2024-62364</v>
      </c>
      <c r="M613">
        <f t="shared" si="70"/>
        <v>2024</v>
      </c>
      <c r="N613" t="str">
        <f t="shared" si="71"/>
        <v>2024-62364</v>
      </c>
      <c r="O613" t="str">
        <f>+(VLOOKUP(N613,[1]misa!O:O,1,0))</f>
        <v>2024-62364</v>
      </c>
      <c r="P613">
        <f>-Table2[[#This Row],[Column1]]</f>
        <v>-62364</v>
      </c>
    </row>
    <row r="614" spans="1:16" hidden="1" x14ac:dyDescent="0.3">
      <c r="A614" s="41" t="s">
        <v>635</v>
      </c>
      <c r="B614" s="42">
        <v>45652</v>
      </c>
      <c r="C614" s="42">
        <v>45680</v>
      </c>
      <c r="D614" s="41" t="s">
        <v>636</v>
      </c>
      <c r="E614" s="41" t="s">
        <v>1515</v>
      </c>
      <c r="F614" s="41" t="s">
        <v>1516</v>
      </c>
      <c r="G614" s="41" t="s">
        <v>1517</v>
      </c>
      <c r="H614" s="43">
        <v>-713750</v>
      </c>
      <c r="I614" s="43">
        <f t="shared" si="68"/>
        <v>2025</v>
      </c>
      <c r="J614">
        <f t="shared" si="72"/>
        <v>74339</v>
      </c>
      <c r="K614" t="str">
        <f t="shared" si="69"/>
        <v>2025-74339</v>
      </c>
      <c r="L614" t="e">
        <f>VLOOKUP(K614,[1]Sheet1!P:P,1,0)</f>
        <v>#N/A</v>
      </c>
      <c r="M614">
        <f t="shared" si="70"/>
        <v>2024</v>
      </c>
      <c r="N614" t="str">
        <f t="shared" si="71"/>
        <v>2024-74339</v>
      </c>
      <c r="O614" t="str">
        <f>+(VLOOKUP(N614,[1]misa!O:O,1,0))</f>
        <v>2024-74339</v>
      </c>
      <c r="P614">
        <f>-Table2[[#This Row],[Column1]]</f>
        <v>-74339</v>
      </c>
    </row>
    <row r="615" spans="1:16" hidden="1" x14ac:dyDescent="0.3">
      <c r="A615" s="41" t="s">
        <v>635</v>
      </c>
      <c r="B615" s="42">
        <v>45650</v>
      </c>
      <c r="C615" s="42">
        <v>45680</v>
      </c>
      <c r="D615" s="41" t="s">
        <v>636</v>
      </c>
      <c r="E615" s="41" t="s">
        <v>1518</v>
      </c>
      <c r="F615" s="41" t="s">
        <v>1519</v>
      </c>
      <c r="G615" s="41" t="s">
        <v>1517</v>
      </c>
      <c r="H615" s="43">
        <v>-755637</v>
      </c>
      <c r="I615" s="43">
        <f t="shared" si="68"/>
        <v>2025</v>
      </c>
      <c r="J615">
        <f t="shared" si="72"/>
        <v>73328</v>
      </c>
      <c r="K615" t="str">
        <f t="shared" si="69"/>
        <v>2025-73328</v>
      </c>
      <c r="L615" t="e">
        <f>VLOOKUP(K615,[1]Sheet1!P:P,1,0)</f>
        <v>#N/A</v>
      </c>
      <c r="M615">
        <f t="shared" si="70"/>
        <v>2024</v>
      </c>
      <c r="N615" t="str">
        <f t="shared" si="71"/>
        <v>2024-73328</v>
      </c>
      <c r="O615" t="str">
        <f>+(VLOOKUP(N615,[1]misa!O:O,1,0))</f>
        <v>2024-73328</v>
      </c>
      <c r="P615">
        <f>-Table2[[#This Row],[Column1]]</f>
        <v>-73328</v>
      </c>
    </row>
    <row r="616" spans="1:16" hidden="1" x14ac:dyDescent="0.3">
      <c r="A616" s="41" t="s">
        <v>635</v>
      </c>
      <c r="B616" s="42">
        <v>45636</v>
      </c>
      <c r="C616" s="42">
        <v>45680</v>
      </c>
      <c r="D616" s="41" t="s">
        <v>636</v>
      </c>
      <c r="E616" s="41" t="s">
        <v>1520</v>
      </c>
      <c r="F616" s="41" t="s">
        <v>1521</v>
      </c>
      <c r="G616" s="41" t="s">
        <v>1517</v>
      </c>
      <c r="H616" s="43">
        <v>-647689</v>
      </c>
      <c r="I616" s="43">
        <f t="shared" si="68"/>
        <v>2025</v>
      </c>
      <c r="J616">
        <f t="shared" si="72"/>
        <v>70320</v>
      </c>
      <c r="K616" t="str">
        <f t="shared" si="69"/>
        <v>2025-70320</v>
      </c>
      <c r="L616" t="e">
        <f>VLOOKUP(K616,[1]Sheet1!P:P,1,0)</f>
        <v>#N/A</v>
      </c>
      <c r="M616">
        <f t="shared" si="70"/>
        <v>2024</v>
      </c>
      <c r="N616" t="str">
        <f t="shared" si="71"/>
        <v>2024-70320</v>
      </c>
      <c r="O616" t="str">
        <f>+(VLOOKUP(N616,[1]misa!O:O,1,0))</f>
        <v>2024-70320</v>
      </c>
      <c r="P616">
        <f>-Table2[[#This Row],[Column1]]</f>
        <v>-70320</v>
      </c>
    </row>
    <row r="617" spans="1:16" hidden="1" x14ac:dyDescent="0.3">
      <c r="A617" s="41" t="s">
        <v>635</v>
      </c>
      <c r="B617" s="42">
        <v>45635</v>
      </c>
      <c r="C617" s="42">
        <v>45680</v>
      </c>
      <c r="D617" s="41" t="s">
        <v>636</v>
      </c>
      <c r="E617" s="41" t="s">
        <v>1522</v>
      </c>
      <c r="F617" s="41" t="s">
        <v>1523</v>
      </c>
      <c r="G617" s="41" t="s">
        <v>1517</v>
      </c>
      <c r="H617" s="43">
        <v>346817</v>
      </c>
      <c r="I617" s="43">
        <f t="shared" si="68"/>
        <v>2025</v>
      </c>
      <c r="J617" s="35">
        <f>+H617</f>
        <v>346817</v>
      </c>
      <c r="K617" t="str">
        <f t="shared" si="69"/>
        <v>2025-346817</v>
      </c>
      <c r="L617" t="e">
        <f>VLOOKUP(K617,[1]Sheet1!P:P,1,0)</f>
        <v>#N/A</v>
      </c>
      <c r="M617" s="40">
        <f t="shared" si="70"/>
        <v>2024</v>
      </c>
      <c r="N617" s="40" t="str">
        <f t="shared" si="71"/>
        <v>2024-346817</v>
      </c>
      <c r="O617" s="40" t="str">
        <f>+(VLOOKUP(N617,[1]misa!O:O,1,0))</f>
        <v>2024-346817</v>
      </c>
      <c r="P617">
        <f>-Table2[[#This Row],[Column1]]</f>
        <v>-346817</v>
      </c>
    </row>
    <row r="618" spans="1:16" hidden="1" x14ac:dyDescent="0.3">
      <c r="A618" s="41" t="s">
        <v>635</v>
      </c>
      <c r="B618" s="42">
        <v>45682</v>
      </c>
      <c r="C618" s="42">
        <v>45716</v>
      </c>
      <c r="D618" s="41" t="s">
        <v>636</v>
      </c>
      <c r="E618" s="41" t="s">
        <v>1524</v>
      </c>
      <c r="F618" s="41" t="s">
        <v>1525</v>
      </c>
      <c r="G618" s="41" t="s">
        <v>1526</v>
      </c>
      <c r="H618" s="43">
        <v>-780451</v>
      </c>
      <c r="I618" s="43">
        <f t="shared" si="68"/>
        <v>2025</v>
      </c>
      <c r="J618">
        <f t="shared" si="72"/>
        <v>6838</v>
      </c>
      <c r="K618" t="str">
        <f t="shared" si="69"/>
        <v>2025-6838</v>
      </c>
      <c r="L618" t="str">
        <f>VLOOKUP(K618,[1]Sheet1!P:P,1,0)</f>
        <v>2025-6838</v>
      </c>
      <c r="M618">
        <f t="shared" si="70"/>
        <v>2025</v>
      </c>
      <c r="N618" t="str">
        <f t="shared" si="71"/>
        <v>2025-6838</v>
      </c>
      <c r="O618" t="str">
        <f>+(VLOOKUP(N618,[1]misa!O:O,1,0))</f>
        <v>2025-6838</v>
      </c>
      <c r="P618">
        <f>-Table2[[#This Row],[Column1]]</f>
        <v>-6838</v>
      </c>
    </row>
    <row r="619" spans="1:16" hidden="1" x14ac:dyDescent="0.3">
      <c r="A619" s="41" t="s">
        <v>635</v>
      </c>
      <c r="B619" s="42">
        <v>45682</v>
      </c>
      <c r="C619" s="42">
        <v>45716</v>
      </c>
      <c r="D619" s="41" t="s">
        <v>636</v>
      </c>
      <c r="E619" s="41" t="s">
        <v>1527</v>
      </c>
      <c r="F619" s="41" t="s">
        <v>1528</v>
      </c>
      <c r="G619" s="41" t="s">
        <v>1526</v>
      </c>
      <c r="H619" s="43">
        <v>-1184776</v>
      </c>
      <c r="I619" s="43">
        <f t="shared" si="68"/>
        <v>2025</v>
      </c>
      <c r="J619">
        <f t="shared" si="72"/>
        <v>6811</v>
      </c>
      <c r="K619" t="str">
        <f t="shared" si="69"/>
        <v>2025-6811</v>
      </c>
      <c r="L619" t="str">
        <f>VLOOKUP(K619,[1]Sheet1!P:P,1,0)</f>
        <v>2025-6811</v>
      </c>
      <c r="M619">
        <f t="shared" si="70"/>
        <v>2025</v>
      </c>
      <c r="N619" t="str">
        <f t="shared" si="71"/>
        <v>2025-6811</v>
      </c>
      <c r="O619" t="str">
        <f>+(VLOOKUP(N619,[1]misa!O:O,1,0))</f>
        <v>2025-6811</v>
      </c>
      <c r="P619">
        <f>-Table2[[#This Row],[Column1]]</f>
        <v>-6811</v>
      </c>
    </row>
    <row r="620" spans="1:16" hidden="1" x14ac:dyDescent="0.3">
      <c r="A620" s="41" t="s">
        <v>635</v>
      </c>
      <c r="B620" s="42">
        <v>45682</v>
      </c>
      <c r="C620" s="42">
        <v>45716</v>
      </c>
      <c r="D620" s="41" t="s">
        <v>636</v>
      </c>
      <c r="E620" s="41" t="s">
        <v>1529</v>
      </c>
      <c r="F620" s="41" t="s">
        <v>1530</v>
      </c>
      <c r="G620" s="41" t="s">
        <v>1526</v>
      </c>
      <c r="H620" s="43">
        <v>-1284746</v>
      </c>
      <c r="I620" s="43">
        <f t="shared" si="68"/>
        <v>2025</v>
      </c>
      <c r="J620">
        <f t="shared" si="72"/>
        <v>6818</v>
      </c>
      <c r="K620" t="str">
        <f t="shared" si="69"/>
        <v>2025-6818</v>
      </c>
      <c r="L620" t="str">
        <f>VLOOKUP(K620,[1]Sheet1!P:P,1,0)</f>
        <v>2025-6818</v>
      </c>
      <c r="M620">
        <f t="shared" si="70"/>
        <v>2025</v>
      </c>
      <c r="N620" t="str">
        <f t="shared" si="71"/>
        <v>2025-6818</v>
      </c>
      <c r="O620" t="str">
        <f>+(VLOOKUP(N620,[1]misa!O:O,1,0))</f>
        <v>2025-6818</v>
      </c>
      <c r="P620">
        <f>-Table2[[#This Row],[Column1]]</f>
        <v>-6818</v>
      </c>
    </row>
    <row r="621" spans="1:16" hidden="1" x14ac:dyDescent="0.3">
      <c r="A621" s="41" t="s">
        <v>635</v>
      </c>
      <c r="B621" s="42">
        <v>45681</v>
      </c>
      <c r="C621" s="42">
        <v>45716</v>
      </c>
      <c r="D621" s="41" t="s">
        <v>636</v>
      </c>
      <c r="E621" s="41" t="s">
        <v>1531</v>
      </c>
      <c r="F621" s="41" t="s">
        <v>1532</v>
      </c>
      <c r="G621" s="41" t="s">
        <v>1526</v>
      </c>
      <c r="H621" s="43">
        <v>-2102460</v>
      </c>
      <c r="I621" s="43">
        <f t="shared" si="68"/>
        <v>2025</v>
      </c>
      <c r="J621">
        <f t="shared" si="72"/>
        <v>6650</v>
      </c>
      <c r="K621" t="str">
        <f t="shared" si="69"/>
        <v>2025-6650</v>
      </c>
      <c r="L621" t="str">
        <f>VLOOKUP(K621,[1]Sheet1!P:P,1,0)</f>
        <v>2025-6650</v>
      </c>
      <c r="M621">
        <f t="shared" si="70"/>
        <v>2025</v>
      </c>
      <c r="N621" t="str">
        <f t="shared" si="71"/>
        <v>2025-6650</v>
      </c>
      <c r="O621" t="str">
        <f>+(VLOOKUP(N621,[1]misa!O:O,1,0))</f>
        <v>2025-6650</v>
      </c>
      <c r="P621">
        <f>-Table2[[#This Row],[Column1]]</f>
        <v>-6650</v>
      </c>
    </row>
    <row r="622" spans="1:16" hidden="1" x14ac:dyDescent="0.3">
      <c r="A622" s="41" t="s">
        <v>635</v>
      </c>
      <c r="B622" s="42">
        <v>45680</v>
      </c>
      <c r="C622" s="42">
        <v>45716</v>
      </c>
      <c r="D622" s="41" t="s">
        <v>636</v>
      </c>
      <c r="E622" s="41" t="s">
        <v>1533</v>
      </c>
      <c r="F622" s="41" t="s">
        <v>1534</v>
      </c>
      <c r="G622" s="41" t="s">
        <v>1526</v>
      </c>
      <c r="H622" s="43">
        <v>-1836454</v>
      </c>
      <c r="I622" s="43">
        <f t="shared" si="68"/>
        <v>2025</v>
      </c>
      <c r="J622">
        <f t="shared" si="72"/>
        <v>6317</v>
      </c>
      <c r="K622" t="str">
        <f t="shared" si="69"/>
        <v>2025-6317</v>
      </c>
      <c r="L622" t="str">
        <f>VLOOKUP(K622,[1]Sheet1!P:P,1,0)</f>
        <v>2025-6317</v>
      </c>
      <c r="M622">
        <f t="shared" si="70"/>
        <v>2025</v>
      </c>
      <c r="N622" t="str">
        <f t="shared" si="71"/>
        <v>2025-6317</v>
      </c>
      <c r="O622" t="str">
        <f>+(VLOOKUP(N622,[1]misa!O:O,1,0))</f>
        <v>2025-6317</v>
      </c>
      <c r="P622">
        <f>-Table2[[#This Row],[Column1]]</f>
        <v>-6317</v>
      </c>
    </row>
    <row r="623" spans="1:16" hidden="1" x14ac:dyDescent="0.3">
      <c r="A623" s="41" t="s">
        <v>635</v>
      </c>
      <c r="B623" s="42">
        <v>45679</v>
      </c>
      <c r="C623" s="42">
        <v>45716</v>
      </c>
      <c r="D623" s="41" t="s">
        <v>636</v>
      </c>
      <c r="E623" s="41" t="s">
        <v>1535</v>
      </c>
      <c r="F623" s="41" t="s">
        <v>1536</v>
      </c>
      <c r="G623" s="41" t="s">
        <v>1526</v>
      </c>
      <c r="H623" s="43">
        <v>-431795</v>
      </c>
      <c r="I623" s="43">
        <f t="shared" si="68"/>
        <v>2025</v>
      </c>
      <c r="J623">
        <f t="shared" si="72"/>
        <v>5366</v>
      </c>
      <c r="K623" t="str">
        <f t="shared" si="69"/>
        <v>2025-5366</v>
      </c>
      <c r="L623" t="str">
        <f>VLOOKUP(K623,[1]Sheet1!P:P,1,0)</f>
        <v>2025-5366</v>
      </c>
      <c r="M623">
        <f t="shared" si="70"/>
        <v>2025</v>
      </c>
      <c r="N623" t="str">
        <f t="shared" si="71"/>
        <v>2025-5366</v>
      </c>
      <c r="O623" t="str">
        <f>+(VLOOKUP(N623,[1]misa!O:O,1,0))</f>
        <v>2025-5366</v>
      </c>
      <c r="P623">
        <f>-Table2[[#This Row],[Column1]]</f>
        <v>-5366</v>
      </c>
    </row>
    <row r="624" spans="1:16" hidden="1" x14ac:dyDescent="0.3">
      <c r="A624" s="41" t="s">
        <v>635</v>
      </c>
      <c r="B624" s="42">
        <v>45674</v>
      </c>
      <c r="C624" s="42">
        <v>45716</v>
      </c>
      <c r="D624" s="41" t="s">
        <v>636</v>
      </c>
      <c r="E624" s="41" t="s">
        <v>1537</v>
      </c>
      <c r="F624" s="41" t="s">
        <v>1538</v>
      </c>
      <c r="G624" s="41" t="s">
        <v>1526</v>
      </c>
      <c r="H624" s="43">
        <v>-1584306</v>
      </c>
      <c r="I624" s="43">
        <f t="shared" si="68"/>
        <v>2025</v>
      </c>
      <c r="J624">
        <f t="shared" si="72"/>
        <v>4732</v>
      </c>
      <c r="K624" t="str">
        <f t="shared" si="69"/>
        <v>2025-4732</v>
      </c>
      <c r="L624" t="str">
        <f>VLOOKUP(K624,[1]Sheet1!P:P,1,0)</f>
        <v>2025-4732</v>
      </c>
      <c r="M624">
        <f t="shared" si="70"/>
        <v>2025</v>
      </c>
      <c r="N624" t="str">
        <f t="shared" si="71"/>
        <v>2025-4732</v>
      </c>
      <c r="O624" t="str">
        <f>+(VLOOKUP(N624,[1]misa!O:O,1,0))</f>
        <v>2025-4732</v>
      </c>
      <c r="P624">
        <f>-Table2[[#This Row],[Column1]]</f>
        <v>-4732</v>
      </c>
    </row>
    <row r="625" spans="1:16" hidden="1" x14ac:dyDescent="0.3">
      <c r="A625" s="41" t="s">
        <v>635</v>
      </c>
      <c r="B625" s="42">
        <v>45674</v>
      </c>
      <c r="C625" s="42">
        <v>45716</v>
      </c>
      <c r="D625" s="41" t="s">
        <v>636</v>
      </c>
      <c r="E625" s="41" t="s">
        <v>1539</v>
      </c>
      <c r="F625" s="41" t="s">
        <v>1540</v>
      </c>
      <c r="G625" s="41" t="s">
        <v>1526</v>
      </c>
      <c r="H625" s="43">
        <v>-1584306</v>
      </c>
      <c r="I625" s="43">
        <f t="shared" si="68"/>
        <v>2025</v>
      </c>
      <c r="J625">
        <f t="shared" si="72"/>
        <v>4730</v>
      </c>
      <c r="K625" t="str">
        <f t="shared" si="69"/>
        <v>2025-4730</v>
      </c>
      <c r="L625" t="str">
        <f>VLOOKUP(K625,[1]Sheet1!P:P,1,0)</f>
        <v>2025-4730</v>
      </c>
      <c r="M625">
        <f t="shared" si="70"/>
        <v>2025</v>
      </c>
      <c r="N625" t="str">
        <f t="shared" si="71"/>
        <v>2025-4730</v>
      </c>
      <c r="O625" t="str">
        <f>+(VLOOKUP(N625,[1]misa!O:O,1,0))</f>
        <v>2025-4730</v>
      </c>
      <c r="P625">
        <f>-Table2[[#This Row],[Column1]]</f>
        <v>-4730</v>
      </c>
    </row>
    <row r="626" spans="1:16" hidden="1" x14ac:dyDescent="0.3">
      <c r="A626" s="41" t="s">
        <v>635</v>
      </c>
      <c r="B626" s="42">
        <v>45674</v>
      </c>
      <c r="C626" s="42">
        <v>45716</v>
      </c>
      <c r="D626" s="41" t="s">
        <v>636</v>
      </c>
      <c r="E626" s="41" t="s">
        <v>1541</v>
      </c>
      <c r="F626" s="41" t="s">
        <v>1542</v>
      </c>
      <c r="G626" s="41" t="s">
        <v>1526</v>
      </c>
      <c r="H626" s="43">
        <v>-1584306</v>
      </c>
      <c r="I626" s="43">
        <f t="shared" si="68"/>
        <v>2025</v>
      </c>
      <c r="J626">
        <f t="shared" si="72"/>
        <v>4735</v>
      </c>
      <c r="K626" t="str">
        <f t="shared" si="69"/>
        <v>2025-4735</v>
      </c>
      <c r="L626" t="str">
        <f>VLOOKUP(K626,[1]Sheet1!P:P,1,0)</f>
        <v>2025-4735</v>
      </c>
      <c r="M626">
        <f t="shared" si="70"/>
        <v>2025</v>
      </c>
      <c r="N626" t="str">
        <f t="shared" si="71"/>
        <v>2025-4735</v>
      </c>
      <c r="O626" t="str">
        <f>+(VLOOKUP(N626,[1]misa!O:O,1,0))</f>
        <v>2025-4735</v>
      </c>
      <c r="P626">
        <f>-Table2[[#This Row],[Column1]]</f>
        <v>-4735</v>
      </c>
    </row>
    <row r="627" spans="1:16" hidden="1" x14ac:dyDescent="0.3">
      <c r="A627" s="41" t="s">
        <v>635</v>
      </c>
      <c r="B627" s="42">
        <v>45674</v>
      </c>
      <c r="C627" s="42">
        <v>45716</v>
      </c>
      <c r="D627" s="41" t="s">
        <v>636</v>
      </c>
      <c r="E627" s="41" t="s">
        <v>1543</v>
      </c>
      <c r="F627" s="41" t="s">
        <v>1544</v>
      </c>
      <c r="G627" s="41" t="s">
        <v>1526</v>
      </c>
      <c r="H627" s="43">
        <v>-1584306</v>
      </c>
      <c r="I627" s="43">
        <f t="shared" si="68"/>
        <v>2025</v>
      </c>
      <c r="J627">
        <f t="shared" si="72"/>
        <v>4695</v>
      </c>
      <c r="K627" t="str">
        <f t="shared" si="69"/>
        <v>2025-4695</v>
      </c>
      <c r="L627" t="str">
        <f>VLOOKUP(K627,[1]Sheet1!P:P,1,0)</f>
        <v>2025-4695</v>
      </c>
      <c r="M627">
        <f t="shared" si="70"/>
        <v>2025</v>
      </c>
      <c r="N627" t="str">
        <f t="shared" si="71"/>
        <v>2025-4695</v>
      </c>
      <c r="O627" t="str">
        <f>+(VLOOKUP(N627,[1]misa!O:O,1,0))</f>
        <v>2025-4695</v>
      </c>
      <c r="P627">
        <f>-Table2[[#This Row],[Column1]]</f>
        <v>-4695</v>
      </c>
    </row>
    <row r="628" spans="1:16" hidden="1" x14ac:dyDescent="0.3">
      <c r="A628" s="41" t="s">
        <v>635</v>
      </c>
      <c r="B628" s="42">
        <v>45673</v>
      </c>
      <c r="C628" s="42">
        <v>45716</v>
      </c>
      <c r="D628" s="41" t="s">
        <v>636</v>
      </c>
      <c r="E628" s="41" t="s">
        <v>1545</v>
      </c>
      <c r="F628" s="41" t="s">
        <v>1546</v>
      </c>
      <c r="G628" s="41" t="s">
        <v>1526</v>
      </c>
      <c r="H628" s="43">
        <v>-1584306</v>
      </c>
      <c r="I628" s="43">
        <f t="shared" si="68"/>
        <v>2025</v>
      </c>
      <c r="J628">
        <f t="shared" si="72"/>
        <v>3622</v>
      </c>
      <c r="K628" t="str">
        <f t="shared" si="69"/>
        <v>2025-3622</v>
      </c>
      <c r="L628" t="str">
        <f>VLOOKUP(K628,[1]Sheet1!P:P,1,0)</f>
        <v>2025-3622</v>
      </c>
      <c r="M628">
        <f t="shared" si="70"/>
        <v>2025</v>
      </c>
      <c r="N628" t="str">
        <f t="shared" si="71"/>
        <v>2025-3622</v>
      </c>
      <c r="O628" t="str">
        <f>+(VLOOKUP(N628,[1]misa!O:O,1,0))</f>
        <v>2025-3622</v>
      </c>
      <c r="P628">
        <f>-Table2[[#This Row],[Column1]]</f>
        <v>-3622</v>
      </c>
    </row>
    <row r="629" spans="1:16" hidden="1" x14ac:dyDescent="0.3">
      <c r="A629" s="41" t="s">
        <v>635</v>
      </c>
      <c r="B629" s="42">
        <v>45672</v>
      </c>
      <c r="C629" s="42">
        <v>45716</v>
      </c>
      <c r="D629" s="41" t="s">
        <v>636</v>
      </c>
      <c r="E629" s="41" t="s">
        <v>1547</v>
      </c>
      <c r="F629" s="41" t="s">
        <v>1548</v>
      </c>
      <c r="G629" s="41" t="s">
        <v>1526</v>
      </c>
      <c r="H629" s="43">
        <v>-1584306</v>
      </c>
      <c r="I629" s="43">
        <f t="shared" si="68"/>
        <v>2025</v>
      </c>
      <c r="J629">
        <f t="shared" si="72"/>
        <v>3587</v>
      </c>
      <c r="K629" t="str">
        <f t="shared" si="69"/>
        <v>2025-3587</v>
      </c>
      <c r="L629" t="str">
        <f>VLOOKUP(K629,[1]Sheet1!P:P,1,0)</f>
        <v>2025-3587</v>
      </c>
      <c r="M629">
        <f t="shared" si="70"/>
        <v>2025</v>
      </c>
      <c r="N629" t="str">
        <f t="shared" si="71"/>
        <v>2025-3587</v>
      </c>
      <c r="O629" t="str">
        <f>+(VLOOKUP(N629,[1]misa!O:O,1,0))</f>
        <v>2025-3587</v>
      </c>
      <c r="P629">
        <f>-Table2[[#This Row],[Column1]]</f>
        <v>-3587</v>
      </c>
    </row>
    <row r="630" spans="1:16" hidden="1" x14ac:dyDescent="0.3">
      <c r="A630" s="41" t="s">
        <v>635</v>
      </c>
      <c r="B630" s="42">
        <v>45672</v>
      </c>
      <c r="C630" s="42">
        <v>45716</v>
      </c>
      <c r="D630" s="41" t="s">
        <v>636</v>
      </c>
      <c r="E630" s="41" t="s">
        <v>1549</v>
      </c>
      <c r="F630" s="41" t="s">
        <v>1550</v>
      </c>
      <c r="G630" s="41" t="s">
        <v>1526</v>
      </c>
      <c r="H630" s="43">
        <v>-1584306</v>
      </c>
      <c r="I630" s="43">
        <f t="shared" si="68"/>
        <v>2025</v>
      </c>
      <c r="J630">
        <f t="shared" si="72"/>
        <v>3586</v>
      </c>
      <c r="K630" t="str">
        <f t="shared" si="69"/>
        <v>2025-3586</v>
      </c>
      <c r="L630" t="str">
        <f>VLOOKUP(K630,[1]Sheet1!P:P,1,0)</f>
        <v>2025-3586</v>
      </c>
      <c r="M630">
        <f t="shared" si="70"/>
        <v>2025</v>
      </c>
      <c r="N630" t="str">
        <f t="shared" si="71"/>
        <v>2025-3586</v>
      </c>
      <c r="O630" t="str">
        <f>+(VLOOKUP(N630,[1]misa!O:O,1,0))</f>
        <v>2025-3586</v>
      </c>
      <c r="P630">
        <f>-Table2[[#This Row],[Column1]]</f>
        <v>-3586</v>
      </c>
    </row>
    <row r="631" spans="1:16" hidden="1" x14ac:dyDescent="0.3">
      <c r="A631" s="41" t="s">
        <v>635</v>
      </c>
      <c r="B631" s="42">
        <v>45670</v>
      </c>
      <c r="C631" s="42">
        <v>45716</v>
      </c>
      <c r="D631" s="41" t="s">
        <v>636</v>
      </c>
      <c r="E631" s="41" t="s">
        <v>1551</v>
      </c>
      <c r="F631" s="41" t="s">
        <v>1552</v>
      </c>
      <c r="G631" s="41" t="s">
        <v>1526</v>
      </c>
      <c r="H631" s="43">
        <v>-713750</v>
      </c>
      <c r="I631" s="43">
        <f t="shared" si="68"/>
        <v>2025</v>
      </c>
      <c r="J631">
        <f t="shared" si="72"/>
        <v>3125</v>
      </c>
      <c r="K631" t="str">
        <f t="shared" si="69"/>
        <v>2025-3125</v>
      </c>
      <c r="L631" t="str">
        <f>VLOOKUP(K631,[1]Sheet1!P:P,1,0)</f>
        <v>2025-3125</v>
      </c>
      <c r="M631">
        <f t="shared" si="70"/>
        <v>2025</v>
      </c>
      <c r="N631" t="str">
        <f t="shared" si="71"/>
        <v>2025-3125</v>
      </c>
      <c r="O631" t="str">
        <f>+(VLOOKUP(N631,[1]misa!O:O,1,0))</f>
        <v>2025-3125</v>
      </c>
      <c r="P631">
        <f>-Table2[[#This Row],[Column1]]</f>
        <v>-3125</v>
      </c>
    </row>
    <row r="632" spans="1:16" hidden="1" x14ac:dyDescent="0.3">
      <c r="A632" s="41" t="s">
        <v>635</v>
      </c>
      <c r="B632" s="42">
        <v>45670</v>
      </c>
      <c r="C632" s="42">
        <v>45716</v>
      </c>
      <c r="D632" s="41" t="s">
        <v>636</v>
      </c>
      <c r="E632" s="41" t="s">
        <v>1553</v>
      </c>
      <c r="F632" s="41" t="s">
        <v>1554</v>
      </c>
      <c r="G632" s="41" t="s">
        <v>1526</v>
      </c>
      <c r="H632" s="43">
        <v>-466595</v>
      </c>
      <c r="I632" s="43">
        <f t="shared" si="68"/>
        <v>2025</v>
      </c>
      <c r="J632">
        <f t="shared" si="72"/>
        <v>3182</v>
      </c>
      <c r="K632" t="str">
        <f t="shared" si="69"/>
        <v>2025-3182</v>
      </c>
      <c r="L632" t="str">
        <f>VLOOKUP(K632,[1]Sheet1!P:P,1,0)</f>
        <v>2025-3182</v>
      </c>
      <c r="M632">
        <f t="shared" si="70"/>
        <v>2025</v>
      </c>
      <c r="N632" t="str">
        <f t="shared" si="71"/>
        <v>2025-3182</v>
      </c>
      <c r="O632" t="str">
        <f>+(VLOOKUP(N632,[1]misa!O:O,1,0))</f>
        <v>2025-3182</v>
      </c>
      <c r="P632">
        <f>-Table2[[#This Row],[Column1]]</f>
        <v>-3182</v>
      </c>
    </row>
    <row r="633" spans="1:16" hidden="1" x14ac:dyDescent="0.3">
      <c r="A633" s="41" t="s">
        <v>635</v>
      </c>
      <c r="B633" s="42">
        <v>45670</v>
      </c>
      <c r="C633" s="42">
        <v>45716</v>
      </c>
      <c r="D633" s="41" t="s">
        <v>636</v>
      </c>
      <c r="E633" s="41" t="s">
        <v>1555</v>
      </c>
      <c r="F633" s="41" t="s">
        <v>1556</v>
      </c>
      <c r="G633" s="41" t="s">
        <v>1526</v>
      </c>
      <c r="H633" s="43">
        <v>-752095</v>
      </c>
      <c r="I633" s="43">
        <f t="shared" si="68"/>
        <v>2025</v>
      </c>
      <c r="J633">
        <f t="shared" si="72"/>
        <v>3220</v>
      </c>
      <c r="K633" t="str">
        <f t="shared" si="69"/>
        <v>2025-3220</v>
      </c>
      <c r="L633" t="str">
        <f>VLOOKUP(K633,[1]Sheet1!P:P,1,0)</f>
        <v>2025-3220</v>
      </c>
      <c r="M633">
        <f t="shared" si="70"/>
        <v>2025</v>
      </c>
      <c r="N633" t="str">
        <f t="shared" si="71"/>
        <v>2025-3220</v>
      </c>
      <c r="O633" t="str">
        <f>+(VLOOKUP(N633,[1]misa!O:O,1,0))</f>
        <v>2025-3220</v>
      </c>
      <c r="P633">
        <f>-Table2[[#This Row],[Column1]]</f>
        <v>-3220</v>
      </c>
    </row>
    <row r="634" spans="1:16" hidden="1" x14ac:dyDescent="0.3">
      <c r="A634" s="41" t="s">
        <v>635</v>
      </c>
      <c r="B634" s="42">
        <v>45664</v>
      </c>
      <c r="C634" s="42">
        <v>45716</v>
      </c>
      <c r="D634" s="41" t="s">
        <v>636</v>
      </c>
      <c r="E634" s="41" t="s">
        <v>1557</v>
      </c>
      <c r="F634" s="41" t="s">
        <v>1558</v>
      </c>
      <c r="G634" s="41" t="s">
        <v>1526</v>
      </c>
      <c r="H634" s="43">
        <v>-755637</v>
      </c>
      <c r="I634" s="43">
        <f t="shared" si="68"/>
        <v>2025</v>
      </c>
      <c r="J634">
        <f t="shared" si="72"/>
        <v>1741</v>
      </c>
      <c r="K634" t="str">
        <f t="shared" si="69"/>
        <v>2025-1741</v>
      </c>
      <c r="L634" t="str">
        <f>VLOOKUP(K634,[1]Sheet1!P:P,1,0)</f>
        <v>2025-1741</v>
      </c>
      <c r="M634">
        <f t="shared" si="70"/>
        <v>2025</v>
      </c>
      <c r="N634" t="str">
        <f t="shared" si="71"/>
        <v>2025-1741</v>
      </c>
      <c r="O634" t="str">
        <f>+(VLOOKUP(N634,[1]misa!O:O,1,0))</f>
        <v>2025-1741</v>
      </c>
      <c r="P634">
        <f>-Table2[[#This Row],[Column1]]</f>
        <v>-1741</v>
      </c>
    </row>
    <row r="635" spans="1:16" hidden="1" x14ac:dyDescent="0.3">
      <c r="A635" s="41" t="s">
        <v>635</v>
      </c>
      <c r="C635" s="42">
        <v>45716</v>
      </c>
      <c r="D635" s="41" t="s">
        <v>636</v>
      </c>
      <c r="F635" s="41" t="s">
        <v>1559</v>
      </c>
      <c r="G635" s="41" t="s">
        <v>1526</v>
      </c>
      <c r="H635" s="43">
        <v>10822107</v>
      </c>
      <c r="I635" s="43">
        <f t="shared" si="68"/>
        <v>2025</v>
      </c>
      <c r="J635">
        <f t="shared" si="72"/>
        <v>0</v>
      </c>
      <c r="K635" t="str">
        <f t="shared" si="69"/>
        <v>2025-0</v>
      </c>
      <c r="L635" t="e">
        <f>VLOOKUP(K635,[1]Sheet1!P:P,1,0)</f>
        <v>#N/A</v>
      </c>
      <c r="M635" s="40">
        <f t="shared" si="70"/>
        <v>1900</v>
      </c>
      <c r="N635" s="40" t="str">
        <f t="shared" si="71"/>
        <v>1900-0</v>
      </c>
      <c r="O635" s="40" t="e">
        <f>+(VLOOKUP(N635,[1]misa!O:O,1,0))</f>
        <v>#N/A</v>
      </c>
      <c r="P635">
        <f>-Table2[[#This Row],[Column1]]</f>
        <v>0</v>
      </c>
    </row>
    <row r="636" spans="1:16" hidden="1" x14ac:dyDescent="0.3">
      <c r="A636" s="41" t="s">
        <v>635</v>
      </c>
      <c r="B636" s="42">
        <v>45710</v>
      </c>
      <c r="C636" s="42">
        <v>45747</v>
      </c>
      <c r="D636" s="41" t="s">
        <v>636</v>
      </c>
      <c r="E636" s="41" t="s">
        <v>1560</v>
      </c>
      <c r="F636" s="41" t="s">
        <v>1561</v>
      </c>
      <c r="G636" s="41" t="s">
        <v>1562</v>
      </c>
      <c r="H636" s="43">
        <v>-703678</v>
      </c>
      <c r="I636" s="43">
        <f t="shared" si="68"/>
        <v>2025</v>
      </c>
      <c r="J636">
        <f t="shared" si="72"/>
        <v>12510</v>
      </c>
      <c r="K636" t="str">
        <f t="shared" si="69"/>
        <v>2025-12510</v>
      </c>
      <c r="L636" t="str">
        <f>VLOOKUP(K636,[1]Sheet1!P:P,1,0)</f>
        <v>2025-12510</v>
      </c>
      <c r="M636">
        <f t="shared" si="70"/>
        <v>2025</v>
      </c>
      <c r="N636" t="str">
        <f t="shared" si="71"/>
        <v>2025-12510</v>
      </c>
      <c r="O636" t="str">
        <f>+(VLOOKUP(N636,[1]misa!O:O,1,0))</f>
        <v>2025-12510</v>
      </c>
      <c r="P636">
        <f>-Table2[[#This Row],[Column1]]</f>
        <v>-12510</v>
      </c>
    </row>
    <row r="637" spans="1:16" hidden="1" x14ac:dyDescent="0.3">
      <c r="A637" s="41" t="s">
        <v>635</v>
      </c>
      <c r="B637" s="42">
        <v>45705</v>
      </c>
      <c r="C637" s="42">
        <v>45747</v>
      </c>
      <c r="D637" s="41" t="s">
        <v>636</v>
      </c>
      <c r="E637" s="41" t="s">
        <v>1563</v>
      </c>
      <c r="F637" s="41" t="s">
        <v>1564</v>
      </c>
      <c r="G637" s="41" t="s">
        <v>1562</v>
      </c>
      <c r="H637" s="43">
        <v>-896616</v>
      </c>
      <c r="I637" s="43">
        <f t="shared" si="68"/>
        <v>2025</v>
      </c>
      <c r="J637">
        <f t="shared" si="72"/>
        <v>10541</v>
      </c>
      <c r="K637" t="str">
        <f t="shared" si="69"/>
        <v>2025-10541</v>
      </c>
      <c r="L637" t="str">
        <f>VLOOKUP(K637,[1]Sheet1!P:P,1,0)</f>
        <v>2025-10541</v>
      </c>
      <c r="M637">
        <f t="shared" si="70"/>
        <v>2025</v>
      </c>
      <c r="N637" t="str">
        <f t="shared" si="71"/>
        <v>2025-10541</v>
      </c>
      <c r="O637" t="str">
        <f>+(VLOOKUP(N637,[1]misa!O:O,1,0))</f>
        <v>2025-10541</v>
      </c>
      <c r="P637">
        <f>-Table2[[#This Row],[Column1]]</f>
        <v>-10541</v>
      </c>
    </row>
    <row r="638" spans="1:16" hidden="1" x14ac:dyDescent="0.3">
      <c r="A638" s="41" t="s">
        <v>635</v>
      </c>
      <c r="B638" s="42">
        <v>45702</v>
      </c>
      <c r="C638" s="42">
        <v>45747</v>
      </c>
      <c r="D638" s="41" t="s">
        <v>636</v>
      </c>
      <c r="E638" s="41" t="s">
        <v>1565</v>
      </c>
      <c r="F638" s="41" t="s">
        <v>1566</v>
      </c>
      <c r="G638" s="41" t="s">
        <v>1562</v>
      </c>
      <c r="H638" s="43">
        <v>-430021</v>
      </c>
      <c r="I638" s="43">
        <f t="shared" si="68"/>
        <v>2025</v>
      </c>
      <c r="J638">
        <f t="shared" si="72"/>
        <v>10245</v>
      </c>
      <c r="K638" t="str">
        <f t="shared" si="69"/>
        <v>2025-10245</v>
      </c>
      <c r="L638" t="str">
        <f>VLOOKUP(K638,[1]Sheet1!P:P,1,0)</f>
        <v>2025-10245</v>
      </c>
      <c r="M638">
        <f t="shared" si="70"/>
        <v>2025</v>
      </c>
      <c r="N638" t="str">
        <f t="shared" si="71"/>
        <v>2025-10245</v>
      </c>
      <c r="O638" t="str">
        <f>+(VLOOKUP(N638,[1]misa!O:O,1,0))</f>
        <v>2025-10245</v>
      </c>
      <c r="P638">
        <f>-Table2[[#This Row],[Column1]]</f>
        <v>-10245</v>
      </c>
    </row>
    <row r="639" spans="1:16" hidden="1" x14ac:dyDescent="0.3">
      <c r="A639" s="41" t="s">
        <v>635</v>
      </c>
      <c r="B639" s="42">
        <v>45696</v>
      </c>
      <c r="C639" s="42">
        <v>45747</v>
      </c>
      <c r="D639" s="41" t="s">
        <v>636</v>
      </c>
      <c r="E639" s="41" t="s">
        <v>1567</v>
      </c>
      <c r="F639" s="41" t="s">
        <v>1568</v>
      </c>
      <c r="G639" s="41" t="s">
        <v>1562</v>
      </c>
      <c r="H639" s="43">
        <v>-1075939</v>
      </c>
      <c r="I639" s="43">
        <f t="shared" si="68"/>
        <v>2025</v>
      </c>
      <c r="J639">
        <f t="shared" si="72"/>
        <v>8668</v>
      </c>
      <c r="K639" t="str">
        <f t="shared" si="69"/>
        <v>2025-8668</v>
      </c>
      <c r="L639" t="str">
        <f>VLOOKUP(K639,[1]Sheet1!P:P,1,0)</f>
        <v>2025-8668</v>
      </c>
      <c r="M639">
        <f t="shared" si="70"/>
        <v>2025</v>
      </c>
      <c r="N639" t="str">
        <f t="shared" si="71"/>
        <v>2025-8668</v>
      </c>
      <c r="O639" t="str">
        <f>+(VLOOKUP(N639,[1]misa!O:O,1,0))</f>
        <v>2025-8668</v>
      </c>
      <c r="P639">
        <f>-Table2[[#This Row],[Column1]]</f>
        <v>-8668</v>
      </c>
    </row>
    <row r="640" spans="1:16" hidden="1" x14ac:dyDescent="0.3">
      <c r="A640" s="41" t="s">
        <v>635</v>
      </c>
      <c r="B640" s="42">
        <v>45693</v>
      </c>
      <c r="C640" s="42">
        <v>45747</v>
      </c>
      <c r="D640" s="41" t="s">
        <v>636</v>
      </c>
      <c r="E640" s="41" t="s">
        <v>1569</v>
      </c>
      <c r="F640" s="41" t="s">
        <v>1570</v>
      </c>
      <c r="G640" s="41" t="s">
        <v>1562</v>
      </c>
      <c r="H640" s="43">
        <v>-1223948</v>
      </c>
      <c r="I640" s="43">
        <f t="shared" si="68"/>
        <v>2025</v>
      </c>
      <c r="J640">
        <f t="shared" si="72"/>
        <v>7075</v>
      </c>
      <c r="K640" t="str">
        <f t="shared" si="69"/>
        <v>2025-7075</v>
      </c>
      <c r="L640" t="str">
        <f>VLOOKUP(K640,[1]Sheet1!P:P,1,0)</f>
        <v>2025-7075</v>
      </c>
      <c r="M640">
        <f t="shared" si="70"/>
        <v>2025</v>
      </c>
      <c r="N640" t="str">
        <f t="shared" si="71"/>
        <v>2025-7075</v>
      </c>
      <c r="O640" t="str">
        <f>+(VLOOKUP(N640,[1]misa!O:O,1,0))</f>
        <v>2025-7075</v>
      </c>
      <c r="P640">
        <f>-Table2[[#This Row],[Column1]]</f>
        <v>-7075</v>
      </c>
    </row>
    <row r="641" spans="1:16" hidden="1" x14ac:dyDescent="0.3">
      <c r="A641" s="41" t="s">
        <v>635</v>
      </c>
      <c r="B641" s="42">
        <v>45743</v>
      </c>
      <c r="C641" s="42">
        <v>45776</v>
      </c>
      <c r="D641" s="41" t="s">
        <v>636</v>
      </c>
      <c r="E641" s="41" t="s">
        <v>1571</v>
      </c>
      <c r="F641" s="41" t="s">
        <v>1572</v>
      </c>
      <c r="G641" s="41" t="s">
        <v>1573</v>
      </c>
      <c r="H641" s="43">
        <v>-1161480</v>
      </c>
      <c r="I641" s="43">
        <f t="shared" si="68"/>
        <v>2025</v>
      </c>
      <c r="J641">
        <f t="shared" si="72"/>
        <v>19100</v>
      </c>
      <c r="K641" t="str">
        <f t="shared" si="69"/>
        <v>2025-19100</v>
      </c>
      <c r="L641" t="str">
        <f>VLOOKUP(K641,[1]Sheet1!P:P,1,0)</f>
        <v>2025-19100</v>
      </c>
      <c r="M641">
        <f t="shared" si="70"/>
        <v>2025</v>
      </c>
      <c r="N641" t="str">
        <f t="shared" si="71"/>
        <v>2025-19100</v>
      </c>
      <c r="O641" t="str">
        <f>+(VLOOKUP(N641,[1]misa!O:O,1,0))</f>
        <v>2025-19100</v>
      </c>
      <c r="P641">
        <f>-Table2[[#This Row],[Column1]]</f>
        <v>-19100</v>
      </c>
    </row>
    <row r="642" spans="1:16" hidden="1" x14ac:dyDescent="0.3">
      <c r="A642" s="41" t="s">
        <v>635</v>
      </c>
      <c r="B642" s="42">
        <v>45741</v>
      </c>
      <c r="C642" s="42">
        <v>45776</v>
      </c>
      <c r="D642" s="41" t="s">
        <v>636</v>
      </c>
      <c r="E642" s="41" t="s">
        <v>1574</v>
      </c>
      <c r="F642" s="41" t="s">
        <v>1575</v>
      </c>
      <c r="G642" s="41" t="s">
        <v>1573</v>
      </c>
      <c r="H642" s="43">
        <v>-503210</v>
      </c>
      <c r="I642" s="43">
        <f t="shared" si="68"/>
        <v>2025</v>
      </c>
      <c r="J642">
        <f t="shared" si="72"/>
        <v>18957</v>
      </c>
      <c r="K642" t="str">
        <f t="shared" si="69"/>
        <v>2025-18957</v>
      </c>
      <c r="L642" t="str">
        <f>VLOOKUP(K642,[1]Sheet1!P:P,1,0)</f>
        <v>2025-18957</v>
      </c>
      <c r="M642">
        <f t="shared" si="70"/>
        <v>2025</v>
      </c>
      <c r="N642" t="str">
        <f t="shared" si="71"/>
        <v>2025-18957</v>
      </c>
      <c r="O642" t="str">
        <f>+(VLOOKUP(N642,[1]misa!O:O,1,0))</f>
        <v>2025-18957</v>
      </c>
      <c r="P642">
        <f>-Table2[[#This Row],[Column1]]</f>
        <v>-18957</v>
      </c>
    </row>
    <row r="643" spans="1:16" hidden="1" x14ac:dyDescent="0.3">
      <c r="A643" s="41" t="s">
        <v>635</v>
      </c>
      <c r="B643" s="42">
        <v>45741</v>
      </c>
      <c r="C643" s="42">
        <v>45776</v>
      </c>
      <c r="D643" s="41" t="s">
        <v>636</v>
      </c>
      <c r="E643" s="41" t="s">
        <v>1576</v>
      </c>
      <c r="F643" s="41" t="s">
        <v>1577</v>
      </c>
      <c r="G643" s="41" t="s">
        <v>1573</v>
      </c>
      <c r="H643" s="43">
        <v>-802833</v>
      </c>
      <c r="I643" s="43">
        <f t="shared" ref="I643:I706" si="75">YEAR(C643)</f>
        <v>2025</v>
      </c>
      <c r="J643">
        <f t="shared" si="72"/>
        <v>18927</v>
      </c>
      <c r="K643" t="str">
        <f t="shared" ref="K643:K706" si="76">I643&amp;"-"&amp;J643</f>
        <v>2025-18927</v>
      </c>
      <c r="L643" t="str">
        <f>VLOOKUP(K643,[1]Sheet1!P:P,1,0)</f>
        <v>2025-18927</v>
      </c>
      <c r="M643">
        <f t="shared" ref="M643:M706" si="77">+YEAR(B643)</f>
        <v>2025</v>
      </c>
      <c r="N643" t="str">
        <f t="shared" ref="N643:N706" si="78">+M643&amp;"-"&amp;J643</f>
        <v>2025-18927</v>
      </c>
      <c r="O643" t="str">
        <f>+(VLOOKUP(N643,[1]misa!O:O,1,0))</f>
        <v>2025-18927</v>
      </c>
      <c r="P643">
        <f>-Table2[[#This Row],[Column1]]</f>
        <v>-18927</v>
      </c>
    </row>
    <row r="644" spans="1:16" hidden="1" x14ac:dyDescent="0.3">
      <c r="A644" s="41" t="s">
        <v>635</v>
      </c>
      <c r="B644" s="42">
        <v>45741</v>
      </c>
      <c r="C644" s="42">
        <v>45776</v>
      </c>
      <c r="D644" s="41" t="s">
        <v>636</v>
      </c>
      <c r="E644" s="41" t="s">
        <v>1578</v>
      </c>
      <c r="F644" s="41" t="s">
        <v>1579</v>
      </c>
      <c r="G644" s="41" t="s">
        <v>1573</v>
      </c>
      <c r="H644" s="43">
        <v>-1253491</v>
      </c>
      <c r="I644" s="43">
        <f t="shared" si="75"/>
        <v>2025</v>
      </c>
      <c r="J644">
        <f t="shared" ref="J644:J707" si="79">VALUE(E644)</f>
        <v>18943</v>
      </c>
      <c r="K644" t="str">
        <f t="shared" si="76"/>
        <v>2025-18943</v>
      </c>
      <c r="L644" t="str">
        <f>VLOOKUP(K644,[1]Sheet1!P:P,1,0)</f>
        <v>2025-18943</v>
      </c>
      <c r="M644">
        <f t="shared" si="77"/>
        <v>2025</v>
      </c>
      <c r="N644" t="str">
        <f t="shared" si="78"/>
        <v>2025-18943</v>
      </c>
      <c r="O644" t="str">
        <f>+(VLOOKUP(N644,[1]misa!O:O,1,0))</f>
        <v>2025-18943</v>
      </c>
      <c r="P644">
        <f>-Table2[[#This Row],[Column1]]</f>
        <v>-18943</v>
      </c>
    </row>
    <row r="645" spans="1:16" hidden="1" x14ac:dyDescent="0.3">
      <c r="A645" s="41" t="s">
        <v>635</v>
      </c>
      <c r="B645" s="42">
        <v>45735</v>
      </c>
      <c r="C645" s="42">
        <v>45776</v>
      </c>
      <c r="D645" s="41" t="s">
        <v>636</v>
      </c>
      <c r="E645" s="41" t="s">
        <v>1580</v>
      </c>
      <c r="F645" s="41" t="s">
        <v>1581</v>
      </c>
      <c r="G645" s="41" t="s">
        <v>1573</v>
      </c>
      <c r="H645" s="43">
        <v>-842031</v>
      </c>
      <c r="I645" s="43">
        <f t="shared" si="75"/>
        <v>2025</v>
      </c>
      <c r="J645">
        <f t="shared" si="79"/>
        <v>17524</v>
      </c>
      <c r="K645" t="str">
        <f t="shared" si="76"/>
        <v>2025-17524</v>
      </c>
      <c r="L645" t="str">
        <f>VLOOKUP(K645,[1]Sheet1!P:P,1,0)</f>
        <v>2025-17524</v>
      </c>
      <c r="M645">
        <f t="shared" si="77"/>
        <v>2025</v>
      </c>
      <c r="N645" t="str">
        <f t="shared" si="78"/>
        <v>2025-17524</v>
      </c>
      <c r="O645" t="str">
        <f>+(VLOOKUP(N645,[1]misa!O:O,1,0))</f>
        <v>2025-17524</v>
      </c>
      <c r="P645">
        <f>-Table2[[#This Row],[Column1]]</f>
        <v>-17524</v>
      </c>
    </row>
    <row r="646" spans="1:16" hidden="1" x14ac:dyDescent="0.3">
      <c r="A646" s="41" t="s">
        <v>635</v>
      </c>
      <c r="B646" s="42">
        <v>45734</v>
      </c>
      <c r="C646" s="42">
        <v>45776</v>
      </c>
      <c r="D646" s="41" t="s">
        <v>636</v>
      </c>
      <c r="E646" s="41" t="s">
        <v>1582</v>
      </c>
      <c r="F646" s="41" t="s">
        <v>1583</v>
      </c>
      <c r="G646" s="41" t="s">
        <v>1573</v>
      </c>
      <c r="H646" s="43">
        <v>-1201532</v>
      </c>
      <c r="I646" s="43">
        <f t="shared" si="75"/>
        <v>2025</v>
      </c>
      <c r="J646">
        <f t="shared" si="79"/>
        <v>17355</v>
      </c>
      <c r="K646" t="str">
        <f t="shared" si="76"/>
        <v>2025-17355</v>
      </c>
      <c r="L646" t="str">
        <f>VLOOKUP(K646,[1]Sheet1!P:P,1,0)</f>
        <v>2025-17355</v>
      </c>
      <c r="M646">
        <f t="shared" si="77"/>
        <v>2025</v>
      </c>
      <c r="N646" t="str">
        <f t="shared" si="78"/>
        <v>2025-17355</v>
      </c>
      <c r="O646" t="str">
        <f>+(VLOOKUP(N646,[1]misa!O:O,1,0))</f>
        <v>2025-17355</v>
      </c>
      <c r="P646">
        <f>-Table2[[#This Row],[Column1]]</f>
        <v>-17355</v>
      </c>
    </row>
    <row r="647" spans="1:16" hidden="1" x14ac:dyDescent="0.3">
      <c r="A647" s="41" t="s">
        <v>635</v>
      </c>
      <c r="B647" s="42">
        <v>45734</v>
      </c>
      <c r="C647" s="42">
        <v>45776</v>
      </c>
      <c r="D647" s="41" t="s">
        <v>636</v>
      </c>
      <c r="E647" s="41" t="s">
        <v>1584</v>
      </c>
      <c r="F647" s="41" t="s">
        <v>1585</v>
      </c>
      <c r="G647" s="41" t="s">
        <v>1573</v>
      </c>
      <c r="H647" s="43">
        <v>-567350</v>
      </c>
      <c r="I647" s="43">
        <f t="shared" si="75"/>
        <v>2025</v>
      </c>
      <c r="J647">
        <f t="shared" si="79"/>
        <v>17347</v>
      </c>
      <c r="K647" t="str">
        <f t="shared" si="76"/>
        <v>2025-17347</v>
      </c>
      <c r="L647" t="str">
        <f>VLOOKUP(K647,[1]Sheet1!P:P,1,0)</f>
        <v>2025-17347</v>
      </c>
      <c r="M647">
        <f t="shared" si="77"/>
        <v>2025</v>
      </c>
      <c r="N647" t="str">
        <f t="shared" si="78"/>
        <v>2025-17347</v>
      </c>
      <c r="O647" t="str">
        <f>+(VLOOKUP(N647,[1]misa!O:O,1,0))</f>
        <v>2025-17347</v>
      </c>
      <c r="P647">
        <f>-Table2[[#This Row],[Column1]]</f>
        <v>-17347</v>
      </c>
    </row>
    <row r="648" spans="1:16" hidden="1" x14ac:dyDescent="0.3">
      <c r="A648" s="41" t="s">
        <v>635</v>
      </c>
      <c r="B648" s="42">
        <v>45729</v>
      </c>
      <c r="C648" s="42">
        <v>45776</v>
      </c>
      <c r="D648" s="41" t="s">
        <v>636</v>
      </c>
      <c r="E648" s="41" t="s">
        <v>1586</v>
      </c>
      <c r="F648" s="41" t="s">
        <v>1587</v>
      </c>
      <c r="G648" s="41" t="s">
        <v>1573</v>
      </c>
      <c r="H648" s="43">
        <v>-1241433</v>
      </c>
      <c r="I648" s="43">
        <f t="shared" si="75"/>
        <v>2025</v>
      </c>
      <c r="J648">
        <f t="shared" si="79"/>
        <v>16591</v>
      </c>
      <c r="K648" t="str">
        <f t="shared" si="76"/>
        <v>2025-16591</v>
      </c>
      <c r="L648" t="str">
        <f>VLOOKUP(K648,[1]Sheet1!P:P,1,0)</f>
        <v>2025-16591</v>
      </c>
      <c r="M648">
        <f t="shared" si="77"/>
        <v>2025</v>
      </c>
      <c r="N648" t="str">
        <f t="shared" si="78"/>
        <v>2025-16591</v>
      </c>
      <c r="O648" t="str">
        <f>+(VLOOKUP(N648,[1]misa!O:O,1,0))</f>
        <v>2025-16591</v>
      </c>
      <c r="P648">
        <f>-Table2[[#This Row],[Column1]]</f>
        <v>-16591</v>
      </c>
    </row>
    <row r="649" spans="1:16" hidden="1" x14ac:dyDescent="0.3">
      <c r="A649" s="41" t="s">
        <v>635</v>
      </c>
      <c r="B649" s="42">
        <v>45728</v>
      </c>
      <c r="C649" s="42">
        <v>45776</v>
      </c>
      <c r="D649" s="41" t="s">
        <v>636</v>
      </c>
      <c r="E649" s="41" t="s">
        <v>1588</v>
      </c>
      <c r="F649" s="41" t="s">
        <v>1589</v>
      </c>
      <c r="G649" s="41" t="s">
        <v>1573</v>
      </c>
      <c r="H649" s="43">
        <v>-924611</v>
      </c>
      <c r="I649" s="43">
        <f t="shared" si="75"/>
        <v>2025</v>
      </c>
      <c r="J649">
        <f t="shared" si="79"/>
        <v>15942</v>
      </c>
      <c r="K649" t="str">
        <f t="shared" si="76"/>
        <v>2025-15942</v>
      </c>
      <c r="L649" t="str">
        <f>VLOOKUP(K649,[1]Sheet1!P:P,1,0)</f>
        <v>2025-15942</v>
      </c>
      <c r="M649">
        <f t="shared" si="77"/>
        <v>2025</v>
      </c>
      <c r="N649" t="str">
        <f t="shared" si="78"/>
        <v>2025-15942</v>
      </c>
      <c r="O649" t="str">
        <f>+(VLOOKUP(N649,[1]misa!O:O,1,0))</f>
        <v>2025-15942</v>
      </c>
      <c r="P649">
        <f>-Table2[[#This Row],[Column1]]</f>
        <v>-15942</v>
      </c>
    </row>
    <row r="650" spans="1:16" hidden="1" x14ac:dyDescent="0.3">
      <c r="A650" s="41" t="s">
        <v>635</v>
      </c>
      <c r="B650" s="42">
        <v>45724</v>
      </c>
      <c r="C650" s="42">
        <v>45776</v>
      </c>
      <c r="D650" s="41" t="s">
        <v>636</v>
      </c>
      <c r="E650" s="41" t="s">
        <v>1590</v>
      </c>
      <c r="F650" s="41" t="s">
        <v>1591</v>
      </c>
      <c r="G650" s="41" t="s">
        <v>1573</v>
      </c>
      <c r="H650" s="43">
        <v>-1350596</v>
      </c>
      <c r="I650" s="43">
        <f t="shared" si="75"/>
        <v>2025</v>
      </c>
      <c r="J650">
        <f t="shared" si="79"/>
        <v>15589</v>
      </c>
      <c r="K650" t="str">
        <f t="shared" si="76"/>
        <v>2025-15589</v>
      </c>
      <c r="L650" t="str">
        <f>VLOOKUP(K650,[1]Sheet1!P:P,1,0)</f>
        <v>2025-15589</v>
      </c>
      <c r="M650">
        <f t="shared" si="77"/>
        <v>2025</v>
      </c>
      <c r="N650" t="str">
        <f t="shared" si="78"/>
        <v>2025-15589</v>
      </c>
      <c r="O650" t="str">
        <f>+(VLOOKUP(N650,[1]misa!O:O,1,0))</f>
        <v>2025-15589</v>
      </c>
      <c r="P650">
        <f>-Table2[[#This Row],[Column1]]</f>
        <v>-15589</v>
      </c>
    </row>
    <row r="651" spans="1:16" hidden="1" x14ac:dyDescent="0.3">
      <c r="A651" s="41" t="s">
        <v>635</v>
      </c>
      <c r="B651" s="42">
        <v>45720</v>
      </c>
      <c r="C651" s="42">
        <v>45776</v>
      </c>
      <c r="D651" s="41" t="s">
        <v>636</v>
      </c>
      <c r="E651" s="41" t="s">
        <v>1592</v>
      </c>
      <c r="F651" s="41" t="s">
        <v>1593</v>
      </c>
      <c r="G651" s="41" t="s">
        <v>1573</v>
      </c>
      <c r="H651" s="43">
        <v>-386641</v>
      </c>
      <c r="I651" s="43">
        <f t="shared" si="75"/>
        <v>2025</v>
      </c>
      <c r="J651">
        <f t="shared" si="79"/>
        <v>14353</v>
      </c>
      <c r="K651" t="str">
        <f t="shared" si="76"/>
        <v>2025-14353</v>
      </c>
      <c r="L651" t="str">
        <f>VLOOKUP(K651,[1]Sheet1!P:P,1,0)</f>
        <v>2025-14353</v>
      </c>
      <c r="M651">
        <f t="shared" si="77"/>
        <v>2025</v>
      </c>
      <c r="N651" t="str">
        <f t="shared" si="78"/>
        <v>2025-14353</v>
      </c>
      <c r="O651" t="str">
        <f>+(VLOOKUP(N651,[1]misa!O:O,1,0))</f>
        <v>2025-14353</v>
      </c>
      <c r="P651">
        <f>-Table2[[#This Row],[Column1]]</f>
        <v>-14353</v>
      </c>
    </row>
    <row r="652" spans="1:16" hidden="1" x14ac:dyDescent="0.3">
      <c r="A652" s="41" t="s">
        <v>635</v>
      </c>
      <c r="B652" s="42">
        <v>45719</v>
      </c>
      <c r="C652" s="42">
        <v>45776</v>
      </c>
      <c r="D652" s="41" t="s">
        <v>636</v>
      </c>
      <c r="E652" s="41" t="s">
        <v>1594</v>
      </c>
      <c r="F652" s="41" t="s">
        <v>1595</v>
      </c>
      <c r="G652" s="41" t="s">
        <v>1573</v>
      </c>
      <c r="H652" s="43">
        <v>-600766</v>
      </c>
      <c r="I652" s="43">
        <f t="shared" si="75"/>
        <v>2025</v>
      </c>
      <c r="J652">
        <f t="shared" si="79"/>
        <v>14260</v>
      </c>
      <c r="K652" t="str">
        <f t="shared" si="76"/>
        <v>2025-14260</v>
      </c>
      <c r="L652" t="str">
        <f>VLOOKUP(K652,[1]Sheet1!P:P,1,0)</f>
        <v>2025-14260</v>
      </c>
      <c r="M652">
        <f t="shared" si="77"/>
        <v>2025</v>
      </c>
      <c r="N652" t="str">
        <f t="shared" si="78"/>
        <v>2025-14260</v>
      </c>
      <c r="O652" t="str">
        <f>+(VLOOKUP(N652,[1]misa!O:O,1,0))</f>
        <v>2025-14260</v>
      </c>
      <c r="P652">
        <f>-Table2[[#This Row],[Column1]]</f>
        <v>-14260</v>
      </c>
    </row>
    <row r="653" spans="1:16" hidden="1" x14ac:dyDescent="0.3">
      <c r="A653" s="41" t="s">
        <v>635</v>
      </c>
      <c r="B653" s="42">
        <v>45776</v>
      </c>
      <c r="C653" s="42">
        <v>45807</v>
      </c>
      <c r="D653" s="41" t="s">
        <v>636</v>
      </c>
      <c r="E653" s="41" t="s">
        <v>1596</v>
      </c>
      <c r="F653" s="41" t="s">
        <v>1597</v>
      </c>
      <c r="G653" s="41" t="s">
        <v>1598</v>
      </c>
      <c r="H653" s="43">
        <v>-933525</v>
      </c>
      <c r="I653" s="43">
        <f t="shared" si="75"/>
        <v>2025</v>
      </c>
      <c r="J653">
        <f t="shared" si="79"/>
        <v>26770</v>
      </c>
      <c r="K653" t="str">
        <f t="shared" si="76"/>
        <v>2025-26770</v>
      </c>
      <c r="L653" t="str">
        <f>VLOOKUP(K653,[1]Sheet1!P:P,1,0)</f>
        <v>2025-26770</v>
      </c>
      <c r="M653">
        <f t="shared" si="77"/>
        <v>2025</v>
      </c>
      <c r="N653" t="str">
        <f t="shared" si="78"/>
        <v>2025-26770</v>
      </c>
      <c r="O653" t="str">
        <f>+(VLOOKUP(N653,[1]misa!O:O,1,0))</f>
        <v>2025-26770</v>
      </c>
      <c r="P653">
        <f>-Table2[[#This Row],[Column1]]</f>
        <v>-26770</v>
      </c>
    </row>
    <row r="654" spans="1:16" hidden="1" x14ac:dyDescent="0.3">
      <c r="A654" s="41" t="s">
        <v>635</v>
      </c>
      <c r="B654" s="42">
        <v>45775</v>
      </c>
      <c r="C654" s="42">
        <v>45807</v>
      </c>
      <c r="D654" s="41" t="s">
        <v>636</v>
      </c>
      <c r="E654" s="41" t="s">
        <v>1599</v>
      </c>
      <c r="F654" s="41" t="s">
        <v>1600</v>
      </c>
      <c r="G654" s="41" t="s">
        <v>1598</v>
      </c>
      <c r="H654" s="43">
        <v>-1165875</v>
      </c>
      <c r="I654" s="43">
        <f t="shared" si="75"/>
        <v>2025</v>
      </c>
      <c r="J654">
        <f t="shared" si="79"/>
        <v>26758</v>
      </c>
      <c r="K654" t="str">
        <f t="shared" si="76"/>
        <v>2025-26758</v>
      </c>
      <c r="L654" t="str">
        <f>VLOOKUP(K654,[1]Sheet1!P:P,1,0)</f>
        <v>2025-26758</v>
      </c>
      <c r="M654">
        <f t="shared" si="77"/>
        <v>2025</v>
      </c>
      <c r="N654" t="str">
        <f t="shared" si="78"/>
        <v>2025-26758</v>
      </c>
      <c r="O654" t="str">
        <f>+(VLOOKUP(N654,[1]misa!O:O,1,0))</f>
        <v>2025-26758</v>
      </c>
      <c r="P654">
        <f>-Table2[[#This Row],[Column1]]</f>
        <v>-26758</v>
      </c>
    </row>
    <row r="655" spans="1:16" hidden="1" x14ac:dyDescent="0.3">
      <c r="A655" s="41" t="s">
        <v>635</v>
      </c>
      <c r="B655" s="42">
        <v>45772</v>
      </c>
      <c r="C655" s="42">
        <v>45807</v>
      </c>
      <c r="D655" s="41" t="s">
        <v>636</v>
      </c>
      <c r="E655" s="41" t="s">
        <v>1601</v>
      </c>
      <c r="F655" s="41" t="s">
        <v>1602</v>
      </c>
      <c r="G655" s="41" t="s">
        <v>1598</v>
      </c>
      <c r="H655" s="43">
        <v>-912552</v>
      </c>
      <c r="I655" s="43">
        <f t="shared" si="75"/>
        <v>2025</v>
      </c>
      <c r="J655">
        <f t="shared" si="79"/>
        <v>26299</v>
      </c>
      <c r="K655" t="str">
        <f t="shared" si="76"/>
        <v>2025-26299</v>
      </c>
      <c r="L655" t="str">
        <f>VLOOKUP(K655,[1]Sheet1!P:P,1,0)</f>
        <v>2025-26299</v>
      </c>
      <c r="M655">
        <f t="shared" si="77"/>
        <v>2025</v>
      </c>
      <c r="N655" t="str">
        <f t="shared" si="78"/>
        <v>2025-26299</v>
      </c>
      <c r="O655" t="str">
        <f>+(VLOOKUP(N655,[1]misa!O:O,1,0))</f>
        <v>2025-26299</v>
      </c>
      <c r="P655">
        <f>-Table2[[#This Row],[Column1]]</f>
        <v>-26299</v>
      </c>
    </row>
    <row r="656" spans="1:16" hidden="1" x14ac:dyDescent="0.3">
      <c r="A656" s="41" t="s">
        <v>635</v>
      </c>
      <c r="B656" s="42">
        <v>45771</v>
      </c>
      <c r="C656" s="42">
        <v>45807</v>
      </c>
      <c r="D656" s="41" t="s">
        <v>636</v>
      </c>
      <c r="E656" s="41" t="s">
        <v>1603</v>
      </c>
      <c r="F656" s="41" t="s">
        <v>1604</v>
      </c>
      <c r="G656" s="41" t="s">
        <v>1598</v>
      </c>
      <c r="H656" s="43">
        <v>-988751</v>
      </c>
      <c r="I656" s="43">
        <f t="shared" si="75"/>
        <v>2025</v>
      </c>
      <c r="J656">
        <f t="shared" si="79"/>
        <v>26096</v>
      </c>
      <c r="K656" t="str">
        <f t="shared" si="76"/>
        <v>2025-26096</v>
      </c>
      <c r="L656" t="str">
        <f>VLOOKUP(K656,[1]Sheet1!P:P,1,0)</f>
        <v>2025-26096</v>
      </c>
      <c r="M656">
        <f t="shared" si="77"/>
        <v>2025</v>
      </c>
      <c r="N656" t="str">
        <f t="shared" si="78"/>
        <v>2025-26096</v>
      </c>
      <c r="O656" t="str">
        <f>+(VLOOKUP(N656,[1]misa!O:O,1,0))</f>
        <v>2025-26096</v>
      </c>
      <c r="P656">
        <f>-Table2[[#This Row],[Column1]]</f>
        <v>-26096</v>
      </c>
    </row>
    <row r="657" spans="1:16" hidden="1" x14ac:dyDescent="0.3">
      <c r="A657" s="41" t="s">
        <v>635</v>
      </c>
      <c r="B657" s="42">
        <v>45771</v>
      </c>
      <c r="C657" s="42">
        <v>45807</v>
      </c>
      <c r="D657" s="41" t="s">
        <v>636</v>
      </c>
      <c r="E657" s="41" t="s">
        <v>1605</v>
      </c>
      <c r="F657" s="41" t="s">
        <v>1606</v>
      </c>
      <c r="G657" s="41" t="s">
        <v>1598</v>
      </c>
      <c r="H657" s="43">
        <v>-811626</v>
      </c>
      <c r="I657" s="43">
        <f t="shared" si="75"/>
        <v>2025</v>
      </c>
      <c r="J657">
        <f t="shared" si="79"/>
        <v>26094</v>
      </c>
      <c r="K657" t="str">
        <f t="shared" si="76"/>
        <v>2025-26094</v>
      </c>
      <c r="L657" t="str">
        <f>VLOOKUP(K657,[1]Sheet1!P:P,1,0)</f>
        <v>2025-26094</v>
      </c>
      <c r="M657">
        <f t="shared" si="77"/>
        <v>2025</v>
      </c>
      <c r="N657" t="str">
        <f t="shared" si="78"/>
        <v>2025-26094</v>
      </c>
      <c r="O657" t="str">
        <f>+(VLOOKUP(N657,[1]misa!O:O,1,0))</f>
        <v>2025-26094</v>
      </c>
      <c r="P657">
        <f>-Table2[[#This Row],[Column1]]</f>
        <v>-26094</v>
      </c>
    </row>
    <row r="658" spans="1:16" hidden="1" x14ac:dyDescent="0.3">
      <c r="A658" s="41" t="s">
        <v>635</v>
      </c>
      <c r="B658" s="42">
        <v>45770</v>
      </c>
      <c r="C658" s="42">
        <v>45807</v>
      </c>
      <c r="D658" s="41" t="s">
        <v>636</v>
      </c>
      <c r="E658" s="41" t="s">
        <v>1607</v>
      </c>
      <c r="F658" s="41" t="s">
        <v>1608</v>
      </c>
      <c r="G658" s="41" t="s">
        <v>1598</v>
      </c>
      <c r="H658" s="43">
        <v>-576356</v>
      </c>
      <c r="I658" s="43">
        <f t="shared" si="75"/>
        <v>2025</v>
      </c>
      <c r="J658">
        <f t="shared" si="79"/>
        <v>25373</v>
      </c>
      <c r="K658" t="str">
        <f t="shared" si="76"/>
        <v>2025-25373</v>
      </c>
      <c r="L658" t="str">
        <f>VLOOKUP(K658,[1]Sheet1!P:P,1,0)</f>
        <v>2025-25373</v>
      </c>
      <c r="M658">
        <f t="shared" si="77"/>
        <v>2025</v>
      </c>
      <c r="N658" t="str">
        <f t="shared" si="78"/>
        <v>2025-25373</v>
      </c>
      <c r="O658" t="str">
        <f>+(VLOOKUP(N658,[1]misa!O:O,1,0))</f>
        <v>2025-25373</v>
      </c>
      <c r="P658">
        <f>-Table2[[#This Row],[Column1]]</f>
        <v>-25373</v>
      </c>
    </row>
    <row r="659" spans="1:16" hidden="1" x14ac:dyDescent="0.3">
      <c r="A659" s="41" t="s">
        <v>635</v>
      </c>
      <c r="B659" s="42">
        <v>45769</v>
      </c>
      <c r="C659" s="42">
        <v>45807</v>
      </c>
      <c r="D659" s="41" t="s">
        <v>636</v>
      </c>
      <c r="E659" s="41" t="s">
        <v>1609</v>
      </c>
      <c r="F659" s="41" t="s">
        <v>1610</v>
      </c>
      <c r="G659" s="41" t="s">
        <v>1598</v>
      </c>
      <c r="H659" s="43">
        <v>-563765</v>
      </c>
      <c r="I659" s="43">
        <f t="shared" si="75"/>
        <v>2025</v>
      </c>
      <c r="J659">
        <f t="shared" si="79"/>
        <v>25238</v>
      </c>
      <c r="K659" t="str">
        <f t="shared" si="76"/>
        <v>2025-25238</v>
      </c>
      <c r="L659" t="str">
        <f>VLOOKUP(K659,[1]Sheet1!P:P,1,0)</f>
        <v>2025-25238</v>
      </c>
      <c r="M659">
        <f t="shared" si="77"/>
        <v>2025</v>
      </c>
      <c r="N659" t="str">
        <f t="shared" si="78"/>
        <v>2025-25238</v>
      </c>
      <c r="O659" t="str">
        <f>+(VLOOKUP(N659,[1]misa!O:O,1,0))</f>
        <v>2025-25238</v>
      </c>
      <c r="P659">
        <f>-Table2[[#This Row],[Column1]]</f>
        <v>-25238</v>
      </c>
    </row>
    <row r="660" spans="1:16" hidden="1" x14ac:dyDescent="0.3">
      <c r="A660" s="41" t="s">
        <v>635</v>
      </c>
      <c r="B660" s="42">
        <v>45769</v>
      </c>
      <c r="C660" s="42">
        <v>45807</v>
      </c>
      <c r="D660" s="41" t="s">
        <v>636</v>
      </c>
      <c r="E660" s="41" t="s">
        <v>1611</v>
      </c>
      <c r="F660" s="41" t="s">
        <v>1612</v>
      </c>
      <c r="G660" s="41" t="s">
        <v>1598</v>
      </c>
      <c r="H660" s="43">
        <v>1684061</v>
      </c>
      <c r="I660" s="43">
        <f t="shared" si="75"/>
        <v>2025</v>
      </c>
      <c r="J660" s="35">
        <f>+H660</f>
        <v>1684061</v>
      </c>
      <c r="K660" t="str">
        <f t="shared" si="76"/>
        <v>2025-1684061</v>
      </c>
      <c r="L660" t="e">
        <f>VLOOKUP(K660,[1]Sheet1!P:P,1,0)</f>
        <v>#N/A</v>
      </c>
      <c r="M660" s="40">
        <f t="shared" si="77"/>
        <v>2025</v>
      </c>
      <c r="N660" s="40" t="str">
        <f t="shared" si="78"/>
        <v>2025-1684061</v>
      </c>
      <c r="O660" s="40" t="str">
        <f>+(VLOOKUP(N660,[1]misa!O:O,1,0))</f>
        <v>2025-1684061</v>
      </c>
      <c r="P660">
        <f>-Table2[[#This Row],[Column1]]</f>
        <v>-1684061</v>
      </c>
    </row>
    <row r="661" spans="1:16" hidden="1" x14ac:dyDescent="0.3">
      <c r="A661" s="41" t="s">
        <v>635</v>
      </c>
      <c r="B661" s="42">
        <v>45766</v>
      </c>
      <c r="C661" s="42">
        <v>45807</v>
      </c>
      <c r="D661" s="41" t="s">
        <v>636</v>
      </c>
      <c r="E661" s="41" t="s">
        <v>1613</v>
      </c>
      <c r="F661" s="41" t="s">
        <v>1614</v>
      </c>
      <c r="G661" s="41" t="s">
        <v>1598</v>
      </c>
      <c r="H661" s="43">
        <v>-1103506</v>
      </c>
      <c r="I661" s="43">
        <f t="shared" si="75"/>
        <v>2025</v>
      </c>
      <c r="J661">
        <f t="shared" si="79"/>
        <v>24950</v>
      </c>
      <c r="K661" t="str">
        <f t="shared" si="76"/>
        <v>2025-24950</v>
      </c>
      <c r="L661" t="str">
        <f>VLOOKUP(K661,[1]Sheet1!P:P,1,0)</f>
        <v>2025-24950</v>
      </c>
      <c r="M661">
        <f t="shared" si="77"/>
        <v>2025</v>
      </c>
      <c r="N661" t="str">
        <f t="shared" si="78"/>
        <v>2025-24950</v>
      </c>
      <c r="O661" t="str">
        <f>+(VLOOKUP(N661,[1]misa!O:O,1,0))</f>
        <v>2025-24950</v>
      </c>
      <c r="P661">
        <f>-Table2[[#This Row],[Column1]]</f>
        <v>-24950</v>
      </c>
    </row>
    <row r="662" spans="1:16" hidden="1" x14ac:dyDescent="0.3">
      <c r="A662" s="41" t="s">
        <v>635</v>
      </c>
      <c r="B662" s="42">
        <v>45765</v>
      </c>
      <c r="C662" s="42">
        <v>45807</v>
      </c>
      <c r="D662" s="41" t="s">
        <v>636</v>
      </c>
      <c r="E662" s="41" t="s">
        <v>1615</v>
      </c>
      <c r="F662" s="41" t="s">
        <v>1616</v>
      </c>
      <c r="G662" s="41" t="s">
        <v>1598</v>
      </c>
      <c r="H662" s="43">
        <v>-997757</v>
      </c>
      <c r="I662" s="43">
        <f t="shared" si="75"/>
        <v>2025</v>
      </c>
      <c r="J662">
        <f t="shared" si="79"/>
        <v>24652</v>
      </c>
      <c r="K662" t="str">
        <f t="shared" si="76"/>
        <v>2025-24652</v>
      </c>
      <c r="L662" t="str">
        <f>VLOOKUP(K662,[1]Sheet1!P:P,1,0)</f>
        <v>2025-24652</v>
      </c>
      <c r="M662">
        <f t="shared" si="77"/>
        <v>2025</v>
      </c>
      <c r="N662" t="str">
        <f t="shared" si="78"/>
        <v>2025-24652</v>
      </c>
      <c r="O662" t="str">
        <f>+(VLOOKUP(N662,[1]misa!O:O,1,0))</f>
        <v>2025-24652</v>
      </c>
      <c r="P662">
        <f>-Table2[[#This Row],[Column1]]</f>
        <v>-24652</v>
      </c>
    </row>
    <row r="663" spans="1:16" hidden="1" x14ac:dyDescent="0.3">
      <c r="A663" s="41" t="s">
        <v>635</v>
      </c>
      <c r="B663" s="42">
        <v>45765</v>
      </c>
      <c r="C663" s="42">
        <v>45807</v>
      </c>
      <c r="D663" s="41" t="s">
        <v>636</v>
      </c>
      <c r="E663" s="41" t="s">
        <v>1617</v>
      </c>
      <c r="F663" s="41" t="s">
        <v>1618</v>
      </c>
      <c r="G663" s="41" t="s">
        <v>1598</v>
      </c>
      <c r="H663" s="43">
        <v>-972363</v>
      </c>
      <c r="I663" s="43">
        <f t="shared" si="75"/>
        <v>2025</v>
      </c>
      <c r="J663">
        <f t="shared" si="79"/>
        <v>24648</v>
      </c>
      <c r="K663" t="str">
        <f t="shared" si="76"/>
        <v>2025-24648</v>
      </c>
      <c r="L663" t="str">
        <f>VLOOKUP(K663,[1]Sheet1!P:P,1,0)</f>
        <v>2025-24648</v>
      </c>
      <c r="M663">
        <f t="shared" si="77"/>
        <v>2025</v>
      </c>
      <c r="N663" t="str">
        <f t="shared" si="78"/>
        <v>2025-24648</v>
      </c>
      <c r="O663" t="str">
        <f>+(VLOOKUP(N663,[1]misa!O:O,1,0))</f>
        <v>2025-24648</v>
      </c>
      <c r="P663">
        <f>-Table2[[#This Row],[Column1]]</f>
        <v>-24648</v>
      </c>
    </row>
    <row r="664" spans="1:16" hidden="1" x14ac:dyDescent="0.3">
      <c r="A664" s="41" t="s">
        <v>635</v>
      </c>
      <c r="B664" s="42">
        <v>45763</v>
      </c>
      <c r="C664" s="42">
        <v>45807</v>
      </c>
      <c r="D664" s="41" t="s">
        <v>636</v>
      </c>
      <c r="E664" s="41" t="s">
        <v>1619</v>
      </c>
      <c r="F664" s="41" t="s">
        <v>1620</v>
      </c>
      <c r="G664" s="41" t="s">
        <v>1598</v>
      </c>
      <c r="H664" s="43">
        <v>-1070626</v>
      </c>
      <c r="I664" s="43">
        <f t="shared" si="75"/>
        <v>2025</v>
      </c>
      <c r="J664">
        <f t="shared" si="79"/>
        <v>23845</v>
      </c>
      <c r="K664" t="str">
        <f t="shared" si="76"/>
        <v>2025-23845</v>
      </c>
      <c r="L664" t="str">
        <f>VLOOKUP(K664,[1]Sheet1!P:P,1,0)</f>
        <v>2025-23845</v>
      </c>
      <c r="M664">
        <f t="shared" si="77"/>
        <v>2025</v>
      </c>
      <c r="N664" t="str">
        <f t="shared" si="78"/>
        <v>2025-23845</v>
      </c>
      <c r="O664" t="str">
        <f>+(VLOOKUP(N664,[1]misa!O:O,1,0))</f>
        <v>2025-23845</v>
      </c>
      <c r="P664">
        <f>-Table2[[#This Row],[Column1]]</f>
        <v>-23845</v>
      </c>
    </row>
    <row r="665" spans="1:16" hidden="1" x14ac:dyDescent="0.3">
      <c r="A665" s="41" t="s">
        <v>635</v>
      </c>
      <c r="B665" s="42">
        <v>45763</v>
      </c>
      <c r="C665" s="42">
        <v>45807</v>
      </c>
      <c r="D665" s="41" t="s">
        <v>636</v>
      </c>
      <c r="E665" s="41" t="s">
        <v>1621</v>
      </c>
      <c r="F665" s="41" t="s">
        <v>1622</v>
      </c>
      <c r="G665" s="41" t="s">
        <v>1598</v>
      </c>
      <c r="H665" s="43">
        <v>-1361439</v>
      </c>
      <c r="I665" s="43">
        <f t="shared" si="75"/>
        <v>2025</v>
      </c>
      <c r="J665">
        <f t="shared" si="79"/>
        <v>23767</v>
      </c>
      <c r="K665" t="str">
        <f t="shared" si="76"/>
        <v>2025-23767</v>
      </c>
      <c r="L665" t="str">
        <f>VLOOKUP(K665,[1]Sheet1!P:P,1,0)</f>
        <v>2025-23767</v>
      </c>
      <c r="M665">
        <f t="shared" si="77"/>
        <v>2025</v>
      </c>
      <c r="N665" t="str">
        <f t="shared" si="78"/>
        <v>2025-23767</v>
      </c>
      <c r="O665" t="str">
        <f>+(VLOOKUP(N665,[1]misa!O:O,1,0))</f>
        <v>2025-23767</v>
      </c>
      <c r="P665">
        <f>-Table2[[#This Row],[Column1]]</f>
        <v>-23767</v>
      </c>
    </row>
    <row r="666" spans="1:16" hidden="1" x14ac:dyDescent="0.3">
      <c r="A666" s="41" t="s">
        <v>635</v>
      </c>
      <c r="B666" s="42">
        <v>45762</v>
      </c>
      <c r="C666" s="42">
        <v>45807</v>
      </c>
      <c r="D666" s="41" t="s">
        <v>636</v>
      </c>
      <c r="E666" s="41" t="s">
        <v>1623</v>
      </c>
      <c r="F666" s="41" t="s">
        <v>1624</v>
      </c>
      <c r="G666" s="41" t="s">
        <v>1598</v>
      </c>
      <c r="H666" s="43">
        <v>-713750</v>
      </c>
      <c r="I666" s="43">
        <f t="shared" si="75"/>
        <v>2025</v>
      </c>
      <c r="J666">
        <f t="shared" si="79"/>
        <v>23645</v>
      </c>
      <c r="K666" t="str">
        <f t="shared" si="76"/>
        <v>2025-23645</v>
      </c>
      <c r="L666" t="str">
        <f>VLOOKUP(K666,[1]Sheet1!P:P,1,0)</f>
        <v>2025-23645</v>
      </c>
      <c r="M666">
        <f t="shared" si="77"/>
        <v>2025</v>
      </c>
      <c r="N666" t="str">
        <f t="shared" si="78"/>
        <v>2025-23645</v>
      </c>
      <c r="O666" t="str">
        <f>+(VLOOKUP(N666,[1]misa!O:O,1,0))</f>
        <v>2025-23645</v>
      </c>
      <c r="P666">
        <f>-Table2[[#This Row],[Column1]]</f>
        <v>-23645</v>
      </c>
    </row>
    <row r="667" spans="1:16" hidden="1" x14ac:dyDescent="0.3">
      <c r="A667" s="41" t="s">
        <v>635</v>
      </c>
      <c r="B667" s="42">
        <v>45759</v>
      </c>
      <c r="C667" s="42">
        <v>45807</v>
      </c>
      <c r="D667" s="41" t="s">
        <v>636</v>
      </c>
      <c r="E667" s="41" t="s">
        <v>1625</v>
      </c>
      <c r="F667" s="41" t="s">
        <v>1626</v>
      </c>
      <c r="G667" s="41" t="s">
        <v>1598</v>
      </c>
      <c r="H667" s="43">
        <v>-1129089</v>
      </c>
      <c r="I667" s="43">
        <f t="shared" si="75"/>
        <v>2025</v>
      </c>
      <c r="J667">
        <f t="shared" si="79"/>
        <v>23451</v>
      </c>
      <c r="K667" t="str">
        <f t="shared" si="76"/>
        <v>2025-23451</v>
      </c>
      <c r="L667" t="str">
        <f>VLOOKUP(K667,[1]Sheet1!P:P,1,0)</f>
        <v>2025-23451</v>
      </c>
      <c r="M667">
        <f t="shared" si="77"/>
        <v>2025</v>
      </c>
      <c r="N667" t="str">
        <f t="shared" si="78"/>
        <v>2025-23451</v>
      </c>
      <c r="O667" t="str">
        <f>+(VLOOKUP(N667,[1]misa!O:O,1,0))</f>
        <v>2025-23451</v>
      </c>
      <c r="P667">
        <f>-Table2[[#This Row],[Column1]]</f>
        <v>-23451</v>
      </c>
    </row>
    <row r="668" spans="1:16" hidden="1" x14ac:dyDescent="0.3">
      <c r="A668" s="41" t="s">
        <v>635</v>
      </c>
      <c r="B668" s="42">
        <v>45758</v>
      </c>
      <c r="C668" s="42">
        <v>45807</v>
      </c>
      <c r="D668" s="41" t="s">
        <v>636</v>
      </c>
      <c r="E668" s="41" t="s">
        <v>1627</v>
      </c>
      <c r="F668" s="41" t="s">
        <v>1628</v>
      </c>
      <c r="G668" s="41" t="s">
        <v>1598</v>
      </c>
      <c r="H668" s="43">
        <v>-570153</v>
      </c>
      <c r="I668" s="43">
        <f t="shared" si="75"/>
        <v>2025</v>
      </c>
      <c r="J668">
        <f t="shared" si="79"/>
        <v>23097</v>
      </c>
      <c r="K668" t="str">
        <f t="shared" si="76"/>
        <v>2025-23097</v>
      </c>
      <c r="L668" t="str">
        <f>VLOOKUP(K668,[1]Sheet1!P:P,1,0)</f>
        <v>2025-23097</v>
      </c>
      <c r="M668">
        <f t="shared" si="77"/>
        <v>2025</v>
      </c>
      <c r="N668" t="str">
        <f t="shared" si="78"/>
        <v>2025-23097</v>
      </c>
      <c r="O668" t="str">
        <f>+(VLOOKUP(N668,[1]misa!O:O,1,0))</f>
        <v>2025-23097</v>
      </c>
      <c r="P668">
        <f>-Table2[[#This Row],[Column1]]</f>
        <v>-23097</v>
      </c>
    </row>
    <row r="669" spans="1:16" hidden="1" x14ac:dyDescent="0.3">
      <c r="A669" s="41" t="s">
        <v>635</v>
      </c>
      <c r="B669" s="42">
        <v>45758</v>
      </c>
      <c r="C669" s="42">
        <v>45807</v>
      </c>
      <c r="D669" s="41" t="s">
        <v>636</v>
      </c>
      <c r="E669" s="41" t="s">
        <v>1629</v>
      </c>
      <c r="F669" s="41" t="s">
        <v>1630</v>
      </c>
      <c r="G669" s="41" t="s">
        <v>1598</v>
      </c>
      <c r="H669" s="43">
        <v>-600766</v>
      </c>
      <c r="I669" s="43">
        <f t="shared" si="75"/>
        <v>2025</v>
      </c>
      <c r="J669">
        <f t="shared" si="79"/>
        <v>23098</v>
      </c>
      <c r="K669" t="str">
        <f t="shared" si="76"/>
        <v>2025-23098</v>
      </c>
      <c r="L669" t="str">
        <f>VLOOKUP(K669,[1]Sheet1!P:P,1,0)</f>
        <v>2025-23098</v>
      </c>
      <c r="M669">
        <f t="shared" si="77"/>
        <v>2025</v>
      </c>
      <c r="N669" t="str">
        <f t="shared" si="78"/>
        <v>2025-23098</v>
      </c>
      <c r="O669" t="str">
        <f>+(VLOOKUP(N669,[1]misa!O:O,1,0))</f>
        <v>2025-23098</v>
      </c>
      <c r="P669">
        <f>-Table2[[#This Row],[Column1]]</f>
        <v>-23098</v>
      </c>
    </row>
    <row r="670" spans="1:16" hidden="1" x14ac:dyDescent="0.3">
      <c r="A670" s="41" t="s">
        <v>635</v>
      </c>
      <c r="B670" s="42">
        <v>45755</v>
      </c>
      <c r="C670" s="42">
        <v>45807</v>
      </c>
      <c r="D670" s="41" t="s">
        <v>636</v>
      </c>
      <c r="E670" s="41" t="s">
        <v>1631</v>
      </c>
      <c r="F670" s="41" t="s">
        <v>1632</v>
      </c>
      <c r="G670" s="41" t="s">
        <v>1598</v>
      </c>
      <c r="H670" s="43">
        <v>-2320942</v>
      </c>
      <c r="I670" s="43">
        <f t="shared" si="75"/>
        <v>2025</v>
      </c>
      <c r="J670">
        <f t="shared" si="79"/>
        <v>22009</v>
      </c>
      <c r="K670" t="str">
        <f t="shared" si="76"/>
        <v>2025-22009</v>
      </c>
      <c r="L670" t="str">
        <f>VLOOKUP(K670,[1]Sheet1!P:P,1,0)</f>
        <v>2025-22009</v>
      </c>
      <c r="M670">
        <f t="shared" si="77"/>
        <v>2025</v>
      </c>
      <c r="N670" t="str">
        <f t="shared" si="78"/>
        <v>2025-22009</v>
      </c>
      <c r="O670" t="str">
        <f>+(VLOOKUP(N670,[1]misa!O:O,1,0))</f>
        <v>2025-22009</v>
      </c>
      <c r="P670">
        <f>-Table2[[#This Row],[Column1]]</f>
        <v>-22009</v>
      </c>
    </row>
    <row r="671" spans="1:16" hidden="1" x14ac:dyDescent="0.3">
      <c r="A671" s="41" t="s">
        <v>635</v>
      </c>
      <c r="B671" s="42">
        <v>45751</v>
      </c>
      <c r="C671" s="42">
        <v>45807</v>
      </c>
      <c r="D671" s="41" t="s">
        <v>636</v>
      </c>
      <c r="E671" s="41" t="s">
        <v>1633</v>
      </c>
      <c r="F671" s="41" t="s">
        <v>1634</v>
      </c>
      <c r="G671" s="41" t="s">
        <v>1598</v>
      </c>
      <c r="H671" s="43">
        <v>-489392</v>
      </c>
      <c r="I671" s="43">
        <f t="shared" si="75"/>
        <v>2025</v>
      </c>
      <c r="J671">
        <f t="shared" si="79"/>
        <v>21935</v>
      </c>
      <c r="K671" t="str">
        <f t="shared" si="76"/>
        <v>2025-21935</v>
      </c>
      <c r="L671" t="str">
        <f>VLOOKUP(K671,[1]Sheet1!P:P,1,0)</f>
        <v>2025-21935</v>
      </c>
      <c r="M671">
        <f t="shared" si="77"/>
        <v>2025</v>
      </c>
      <c r="N671" t="str">
        <f t="shared" si="78"/>
        <v>2025-21935</v>
      </c>
      <c r="O671" t="str">
        <f>+(VLOOKUP(N671,[1]misa!O:O,1,0))</f>
        <v>2025-21935</v>
      </c>
      <c r="P671">
        <f>-Table2[[#This Row],[Column1]]</f>
        <v>-21935</v>
      </c>
    </row>
    <row r="672" spans="1:16" hidden="1" x14ac:dyDescent="0.3">
      <c r="A672" s="41" t="s">
        <v>635</v>
      </c>
      <c r="B672" s="42">
        <v>45750</v>
      </c>
      <c r="C672" s="42">
        <v>45807</v>
      </c>
      <c r="D672" s="41" t="s">
        <v>636</v>
      </c>
      <c r="E672" s="41" t="s">
        <v>1635</v>
      </c>
      <c r="F672" s="41" t="s">
        <v>1636</v>
      </c>
      <c r="G672" s="41" t="s">
        <v>1598</v>
      </c>
      <c r="H672" s="43">
        <v>-458779</v>
      </c>
      <c r="I672" s="43">
        <f t="shared" si="75"/>
        <v>2025</v>
      </c>
      <c r="J672">
        <f t="shared" si="79"/>
        <v>21599</v>
      </c>
      <c r="K672" t="str">
        <f t="shared" si="76"/>
        <v>2025-21599</v>
      </c>
      <c r="L672" t="str">
        <f>VLOOKUP(K672,[1]Sheet1!P:P,1,0)</f>
        <v>2025-21599</v>
      </c>
      <c r="M672">
        <f t="shared" si="77"/>
        <v>2025</v>
      </c>
      <c r="N672" t="str">
        <f t="shared" si="78"/>
        <v>2025-21599</v>
      </c>
      <c r="O672" t="str">
        <f>+(VLOOKUP(N672,[1]misa!O:O,1,0))</f>
        <v>2025-21599</v>
      </c>
      <c r="P672">
        <f>-Table2[[#This Row],[Column1]]</f>
        <v>-21599</v>
      </c>
    </row>
    <row r="673" spans="1:16" hidden="1" x14ac:dyDescent="0.3">
      <c r="A673" s="41" t="s">
        <v>635</v>
      </c>
      <c r="B673" s="42">
        <v>45750</v>
      </c>
      <c r="C673" s="42">
        <v>45807</v>
      </c>
      <c r="D673" s="41" t="s">
        <v>636</v>
      </c>
      <c r="E673" s="41" t="s">
        <v>1637</v>
      </c>
      <c r="F673" s="41" t="s">
        <v>1638</v>
      </c>
      <c r="G673" s="41" t="s">
        <v>1598</v>
      </c>
      <c r="H673" s="43">
        <v>-601529</v>
      </c>
      <c r="I673" s="43">
        <f t="shared" si="75"/>
        <v>2025</v>
      </c>
      <c r="J673">
        <f t="shared" si="79"/>
        <v>21583</v>
      </c>
      <c r="K673" t="str">
        <f t="shared" si="76"/>
        <v>2025-21583</v>
      </c>
      <c r="L673" t="str">
        <f>VLOOKUP(K673,[1]Sheet1!P:P,1,0)</f>
        <v>2025-21583</v>
      </c>
      <c r="M673">
        <f t="shared" si="77"/>
        <v>2025</v>
      </c>
      <c r="N673" t="str">
        <f t="shared" si="78"/>
        <v>2025-21583</v>
      </c>
      <c r="O673" t="str">
        <f>+(VLOOKUP(N673,[1]misa!O:O,1,0))</f>
        <v>2025-21583</v>
      </c>
      <c r="P673">
        <f>-Table2[[#This Row],[Column1]]</f>
        <v>-21583</v>
      </c>
    </row>
    <row r="674" spans="1:16" hidden="1" x14ac:dyDescent="0.3">
      <c r="A674" s="41" t="s">
        <v>635</v>
      </c>
      <c r="B674" s="42">
        <v>45749</v>
      </c>
      <c r="C674" s="42">
        <v>45807</v>
      </c>
      <c r="D674" s="41" t="s">
        <v>636</v>
      </c>
      <c r="E674" s="41" t="s">
        <v>1639</v>
      </c>
      <c r="F674" s="41" t="s">
        <v>1640</v>
      </c>
      <c r="G674" s="41" t="s">
        <v>1598</v>
      </c>
      <c r="H674" s="43">
        <v>-1201532</v>
      </c>
      <c r="I674" s="43">
        <f t="shared" si="75"/>
        <v>2025</v>
      </c>
      <c r="J674">
        <f t="shared" si="79"/>
        <v>20694</v>
      </c>
      <c r="K674" t="str">
        <f t="shared" si="76"/>
        <v>2025-20694</v>
      </c>
      <c r="L674" t="str">
        <f>VLOOKUP(K674,[1]Sheet1!P:P,1,0)</f>
        <v>2025-20694</v>
      </c>
      <c r="M674">
        <f t="shared" si="77"/>
        <v>2025</v>
      </c>
      <c r="N674" t="str">
        <f t="shared" si="78"/>
        <v>2025-20694</v>
      </c>
      <c r="O674" t="str">
        <f>+(VLOOKUP(N674,[1]misa!O:O,1,0))</f>
        <v>2025-20694</v>
      </c>
      <c r="P674">
        <f>-Table2[[#This Row],[Column1]]</f>
        <v>-20694</v>
      </c>
    </row>
    <row r="675" spans="1:16" hidden="1" x14ac:dyDescent="0.3">
      <c r="A675" s="41" t="s">
        <v>635</v>
      </c>
      <c r="B675" s="42">
        <v>45749</v>
      </c>
      <c r="C675" s="42">
        <v>45807</v>
      </c>
      <c r="D675" s="41" t="s">
        <v>636</v>
      </c>
      <c r="E675" s="41" t="s">
        <v>1641</v>
      </c>
      <c r="F675" s="41" t="s">
        <v>1642</v>
      </c>
      <c r="G675" s="41" t="s">
        <v>1598</v>
      </c>
      <c r="H675" s="43">
        <v>-458016</v>
      </c>
      <c r="I675" s="43">
        <f t="shared" si="75"/>
        <v>2025</v>
      </c>
      <c r="J675">
        <f t="shared" si="79"/>
        <v>20695</v>
      </c>
      <c r="K675" t="str">
        <f t="shared" si="76"/>
        <v>2025-20695</v>
      </c>
      <c r="L675" t="str">
        <f>VLOOKUP(K675,[1]Sheet1!P:P,1,0)</f>
        <v>2025-20695</v>
      </c>
      <c r="M675">
        <f t="shared" si="77"/>
        <v>2025</v>
      </c>
      <c r="N675" t="str">
        <f t="shared" si="78"/>
        <v>2025-20695</v>
      </c>
      <c r="O675" t="str">
        <f>+(VLOOKUP(N675,[1]misa!O:O,1,0))</f>
        <v>2025-20695</v>
      </c>
      <c r="P675">
        <f>-Table2[[#This Row],[Column1]]</f>
        <v>-20695</v>
      </c>
    </row>
    <row r="676" spans="1:16" hidden="1" x14ac:dyDescent="0.3">
      <c r="A676" s="41" t="s">
        <v>635</v>
      </c>
      <c r="B676" s="42">
        <v>45749</v>
      </c>
      <c r="C676" s="42">
        <v>45807</v>
      </c>
      <c r="D676" s="41" t="s">
        <v>636</v>
      </c>
      <c r="E676" s="41" t="s">
        <v>1643</v>
      </c>
      <c r="F676" s="41" t="s">
        <v>1644</v>
      </c>
      <c r="G676" s="41" t="s">
        <v>1598</v>
      </c>
      <c r="H676" s="43">
        <v>-778477</v>
      </c>
      <c r="I676" s="43">
        <f t="shared" si="75"/>
        <v>2025</v>
      </c>
      <c r="J676">
        <f t="shared" si="79"/>
        <v>20696</v>
      </c>
      <c r="K676" t="str">
        <f t="shared" si="76"/>
        <v>2025-20696</v>
      </c>
      <c r="L676" t="str">
        <f>VLOOKUP(K676,[1]Sheet1!P:P,1,0)</f>
        <v>2025-20696</v>
      </c>
      <c r="M676">
        <f t="shared" si="77"/>
        <v>2025</v>
      </c>
      <c r="N676" t="str">
        <f t="shared" si="78"/>
        <v>2025-20696</v>
      </c>
      <c r="O676" t="str">
        <f>+(VLOOKUP(N676,[1]misa!O:O,1,0))</f>
        <v>2025-20696</v>
      </c>
      <c r="P676">
        <f>-Table2[[#This Row],[Column1]]</f>
        <v>-20696</v>
      </c>
    </row>
    <row r="677" spans="1:16" hidden="1" x14ac:dyDescent="0.3">
      <c r="A677" s="41" t="s">
        <v>635</v>
      </c>
      <c r="B677" s="42">
        <v>45748</v>
      </c>
      <c r="C677" s="42">
        <v>45807</v>
      </c>
      <c r="D677" s="41" t="s">
        <v>636</v>
      </c>
      <c r="E677" s="41" t="s">
        <v>1645</v>
      </c>
      <c r="F677" s="41" t="s">
        <v>1646</v>
      </c>
      <c r="G677" s="41" t="s">
        <v>1598</v>
      </c>
      <c r="H677" s="43">
        <v>-1141153</v>
      </c>
      <c r="I677" s="43">
        <f t="shared" si="75"/>
        <v>2025</v>
      </c>
      <c r="J677">
        <f t="shared" si="79"/>
        <v>20584</v>
      </c>
      <c r="K677" t="str">
        <f t="shared" si="76"/>
        <v>2025-20584</v>
      </c>
      <c r="L677" t="str">
        <f>VLOOKUP(K677,[1]Sheet1!P:P,1,0)</f>
        <v>2025-20584</v>
      </c>
      <c r="M677">
        <f t="shared" si="77"/>
        <v>2025</v>
      </c>
      <c r="N677" t="str">
        <f t="shared" si="78"/>
        <v>2025-20584</v>
      </c>
      <c r="O677" t="str">
        <f>+(VLOOKUP(N677,[1]misa!O:O,1,0))</f>
        <v>2025-20584</v>
      </c>
      <c r="P677">
        <f>-Table2[[#This Row],[Column1]]</f>
        <v>-20584</v>
      </c>
    </row>
    <row r="678" spans="1:16" hidden="1" x14ac:dyDescent="0.3">
      <c r="A678" s="41" t="s">
        <v>635</v>
      </c>
      <c r="B678" s="42">
        <v>45808</v>
      </c>
      <c r="C678" s="42">
        <v>45838</v>
      </c>
      <c r="D678" s="41" t="s">
        <v>636</v>
      </c>
      <c r="E678" s="41" t="s">
        <v>1647</v>
      </c>
      <c r="F678" s="41" t="s">
        <v>1648</v>
      </c>
      <c r="G678" s="41" t="s">
        <v>1649</v>
      </c>
      <c r="H678" s="43">
        <v>689634</v>
      </c>
      <c r="I678" s="43">
        <f t="shared" si="75"/>
        <v>2025</v>
      </c>
      <c r="J678" s="35">
        <f>+H678</f>
        <v>689634</v>
      </c>
      <c r="K678" t="str">
        <f t="shared" si="76"/>
        <v>2025-689634</v>
      </c>
      <c r="L678" t="e">
        <f>VLOOKUP(K678,[1]Sheet1!P:P,1,0)</f>
        <v>#N/A</v>
      </c>
      <c r="M678" s="40">
        <f t="shared" si="77"/>
        <v>2025</v>
      </c>
      <c r="N678" s="40" t="str">
        <f t="shared" si="78"/>
        <v>2025-689634</v>
      </c>
      <c r="O678" s="40" t="str">
        <f>+(VLOOKUP(N678,[1]misa!O:O,1,0))</f>
        <v>2025-689634</v>
      </c>
      <c r="P678">
        <f>-Table2[[#This Row],[Column1]]</f>
        <v>-689634</v>
      </c>
    </row>
    <row r="679" spans="1:16" hidden="1" x14ac:dyDescent="0.3">
      <c r="A679" s="41" t="s">
        <v>635</v>
      </c>
      <c r="B679" s="42">
        <v>45805</v>
      </c>
      <c r="C679" s="42">
        <v>45838</v>
      </c>
      <c r="D679" s="41" t="s">
        <v>636</v>
      </c>
      <c r="E679" s="41" t="s">
        <v>1650</v>
      </c>
      <c r="F679" s="41" t="s">
        <v>1651</v>
      </c>
      <c r="G679" s="41" t="s">
        <v>1649</v>
      </c>
      <c r="H679" s="43">
        <v>-746631</v>
      </c>
      <c r="I679" s="43">
        <f t="shared" si="75"/>
        <v>2025</v>
      </c>
      <c r="J679">
        <f t="shared" si="79"/>
        <v>32945</v>
      </c>
      <c r="K679" t="str">
        <f t="shared" si="76"/>
        <v>2025-32945</v>
      </c>
      <c r="L679" t="str">
        <f>VLOOKUP(K679,[1]Sheet1!P:P,1,0)</f>
        <v>2025-32945</v>
      </c>
      <c r="M679">
        <f t="shared" si="77"/>
        <v>2025</v>
      </c>
      <c r="N679" t="str">
        <f t="shared" si="78"/>
        <v>2025-32945</v>
      </c>
      <c r="O679" t="str">
        <f>+(VLOOKUP(N679,[1]misa!O:O,1,0))</f>
        <v>2025-32945</v>
      </c>
      <c r="P679">
        <f>-Table2[[#This Row],[Column1]]</f>
        <v>-32945</v>
      </c>
    </row>
    <row r="680" spans="1:16" hidden="1" x14ac:dyDescent="0.3">
      <c r="A680" s="41" t="s">
        <v>635</v>
      </c>
      <c r="B680" s="42">
        <v>45805</v>
      </c>
      <c r="C680" s="42">
        <v>45838</v>
      </c>
      <c r="D680" s="41" t="s">
        <v>636</v>
      </c>
      <c r="E680" s="41" t="s">
        <v>1652</v>
      </c>
      <c r="F680" s="41" t="s">
        <v>1653</v>
      </c>
      <c r="G680" s="41" t="s">
        <v>1649</v>
      </c>
      <c r="H680" s="43">
        <v>-459787</v>
      </c>
      <c r="I680" s="43">
        <f t="shared" si="75"/>
        <v>2025</v>
      </c>
      <c r="J680">
        <f t="shared" si="79"/>
        <v>32939</v>
      </c>
      <c r="K680" t="str">
        <f t="shared" si="76"/>
        <v>2025-32939</v>
      </c>
      <c r="L680" t="str">
        <f>VLOOKUP(K680,[1]Sheet1!P:P,1,0)</f>
        <v>2025-32939</v>
      </c>
      <c r="M680">
        <f t="shared" si="77"/>
        <v>2025</v>
      </c>
      <c r="N680" t="str">
        <f t="shared" si="78"/>
        <v>2025-32939</v>
      </c>
      <c r="O680" t="str">
        <f>+(VLOOKUP(N680,[1]misa!O:O,1,0))</f>
        <v>2025-32939</v>
      </c>
      <c r="P680">
        <f>-Table2[[#This Row],[Column1]]</f>
        <v>-32939</v>
      </c>
    </row>
    <row r="681" spans="1:16" hidden="1" x14ac:dyDescent="0.3">
      <c r="A681" s="41" t="s">
        <v>635</v>
      </c>
      <c r="B681" s="42">
        <v>45803</v>
      </c>
      <c r="C681" s="42">
        <v>45838</v>
      </c>
      <c r="D681" s="41" t="s">
        <v>636</v>
      </c>
      <c r="E681" s="41" t="s">
        <v>1654</v>
      </c>
      <c r="F681" s="41" t="s">
        <v>1655</v>
      </c>
      <c r="G681" s="41" t="s">
        <v>1649</v>
      </c>
      <c r="H681" s="43">
        <v>-752095</v>
      </c>
      <c r="I681" s="43">
        <f t="shared" si="75"/>
        <v>2025</v>
      </c>
      <c r="J681">
        <f t="shared" si="79"/>
        <v>32753</v>
      </c>
      <c r="K681" t="str">
        <f t="shared" si="76"/>
        <v>2025-32753</v>
      </c>
      <c r="L681" t="str">
        <f>VLOOKUP(K681,[1]Sheet1!P:P,1,0)</f>
        <v>2025-32753</v>
      </c>
      <c r="M681">
        <f t="shared" si="77"/>
        <v>2025</v>
      </c>
      <c r="N681" t="str">
        <f t="shared" si="78"/>
        <v>2025-32753</v>
      </c>
      <c r="O681" t="str">
        <f>+(VLOOKUP(N681,[1]misa!O:O,1,0))</f>
        <v>2025-32753</v>
      </c>
      <c r="P681">
        <f>-Table2[[#This Row],[Column1]]</f>
        <v>-32753</v>
      </c>
    </row>
    <row r="682" spans="1:16" hidden="1" x14ac:dyDescent="0.3">
      <c r="A682" s="41" t="s">
        <v>635</v>
      </c>
      <c r="B682" s="42">
        <v>45800</v>
      </c>
      <c r="C682" s="42">
        <v>45838</v>
      </c>
      <c r="D682" s="41" t="s">
        <v>636</v>
      </c>
      <c r="E682" s="41" t="s">
        <v>1656</v>
      </c>
      <c r="F682" s="41" t="s">
        <v>1657</v>
      </c>
      <c r="G682" s="41" t="s">
        <v>1649</v>
      </c>
      <c r="H682" s="43">
        <v>-931418</v>
      </c>
      <c r="I682" s="43">
        <f t="shared" si="75"/>
        <v>2025</v>
      </c>
      <c r="J682">
        <f t="shared" si="79"/>
        <v>32307</v>
      </c>
      <c r="K682" t="str">
        <f t="shared" si="76"/>
        <v>2025-32307</v>
      </c>
      <c r="L682" t="str">
        <f>VLOOKUP(K682,[1]Sheet1!P:P,1,0)</f>
        <v>2025-32307</v>
      </c>
      <c r="M682">
        <f t="shared" si="77"/>
        <v>2025</v>
      </c>
      <c r="N682" t="str">
        <f t="shared" si="78"/>
        <v>2025-32307</v>
      </c>
      <c r="O682" t="str">
        <f>+(VLOOKUP(N682,[1]misa!O:O,1,0))</f>
        <v>2025-32307</v>
      </c>
      <c r="P682">
        <f>-Table2[[#This Row],[Column1]]</f>
        <v>-32307</v>
      </c>
    </row>
    <row r="683" spans="1:16" hidden="1" x14ac:dyDescent="0.3">
      <c r="A683" s="41" t="s">
        <v>635</v>
      </c>
      <c r="B683" s="42">
        <v>45800</v>
      </c>
      <c r="C683" s="42">
        <v>45838</v>
      </c>
      <c r="D683" s="41" t="s">
        <v>636</v>
      </c>
      <c r="E683" s="41" t="s">
        <v>1658</v>
      </c>
      <c r="F683" s="41" t="s">
        <v>1659</v>
      </c>
      <c r="G683" s="41" t="s">
        <v>1649</v>
      </c>
      <c r="H683" s="43">
        <v>-713750</v>
      </c>
      <c r="I683" s="43">
        <f t="shared" si="75"/>
        <v>2025</v>
      </c>
      <c r="J683">
        <f t="shared" si="79"/>
        <v>32338</v>
      </c>
      <c r="K683" t="str">
        <f t="shared" si="76"/>
        <v>2025-32338</v>
      </c>
      <c r="L683" t="str">
        <f>VLOOKUP(K683,[1]Sheet1!P:P,1,0)</f>
        <v>2025-32338</v>
      </c>
      <c r="M683">
        <f t="shared" si="77"/>
        <v>2025</v>
      </c>
      <c r="N683" t="str">
        <f t="shared" si="78"/>
        <v>2025-32338</v>
      </c>
      <c r="O683" t="str">
        <f>+(VLOOKUP(N683,[1]misa!O:O,1,0))</f>
        <v>2025-32338</v>
      </c>
      <c r="P683">
        <f>-Table2[[#This Row],[Column1]]</f>
        <v>-32338</v>
      </c>
    </row>
    <row r="684" spans="1:16" hidden="1" x14ac:dyDescent="0.3">
      <c r="A684" s="41" t="s">
        <v>635</v>
      </c>
      <c r="B684" s="42">
        <v>45798</v>
      </c>
      <c r="C684" s="42">
        <v>45838</v>
      </c>
      <c r="D684" s="41" t="s">
        <v>636</v>
      </c>
      <c r="E684" s="41" t="s">
        <v>1660</v>
      </c>
      <c r="F684" s="41" t="s">
        <v>1661</v>
      </c>
      <c r="G684" s="41" t="s">
        <v>1649</v>
      </c>
      <c r="H684" s="43">
        <v>-494802</v>
      </c>
      <c r="I684" s="43">
        <f t="shared" si="75"/>
        <v>2025</v>
      </c>
      <c r="J684">
        <f t="shared" si="79"/>
        <v>31287</v>
      </c>
      <c r="K684" t="str">
        <f t="shared" si="76"/>
        <v>2025-31287</v>
      </c>
      <c r="L684" t="str">
        <f>VLOOKUP(K684,[1]Sheet1!P:P,1,0)</f>
        <v>2025-31287</v>
      </c>
      <c r="M684">
        <f t="shared" si="77"/>
        <v>2025</v>
      </c>
      <c r="N684" t="str">
        <f t="shared" si="78"/>
        <v>2025-31287</v>
      </c>
      <c r="O684" t="str">
        <f>+(VLOOKUP(N684,[1]misa!O:O,1,0))</f>
        <v>2025-31287</v>
      </c>
      <c r="P684">
        <f>-Table2[[#This Row],[Column1]]</f>
        <v>-31287</v>
      </c>
    </row>
    <row r="685" spans="1:16" hidden="1" x14ac:dyDescent="0.3">
      <c r="A685" s="41" t="s">
        <v>635</v>
      </c>
      <c r="B685" s="42">
        <v>45798</v>
      </c>
      <c r="C685" s="42">
        <v>45838</v>
      </c>
      <c r="D685" s="41" t="s">
        <v>636</v>
      </c>
      <c r="E685" s="41" t="s">
        <v>1662</v>
      </c>
      <c r="F685" s="41" t="s">
        <v>1663</v>
      </c>
      <c r="G685" s="41" t="s">
        <v>1649</v>
      </c>
      <c r="H685" s="43">
        <v>-1174881</v>
      </c>
      <c r="I685" s="43">
        <f t="shared" si="75"/>
        <v>2025</v>
      </c>
      <c r="J685">
        <f t="shared" si="79"/>
        <v>31277</v>
      </c>
      <c r="K685" t="str">
        <f t="shared" si="76"/>
        <v>2025-31277</v>
      </c>
      <c r="L685" t="str">
        <f>VLOOKUP(K685,[1]Sheet1!P:P,1,0)</f>
        <v>2025-31277</v>
      </c>
      <c r="M685">
        <f t="shared" si="77"/>
        <v>2025</v>
      </c>
      <c r="N685" t="str">
        <f t="shared" si="78"/>
        <v>2025-31277</v>
      </c>
      <c r="O685" t="str">
        <f>+(VLOOKUP(N685,[1]misa!O:O,1,0))</f>
        <v>2025-31277</v>
      </c>
      <c r="P685">
        <f>-Table2[[#This Row],[Column1]]</f>
        <v>-31277</v>
      </c>
    </row>
    <row r="686" spans="1:16" hidden="1" x14ac:dyDescent="0.3">
      <c r="A686" s="41" t="s">
        <v>635</v>
      </c>
      <c r="B686" s="42">
        <v>45797</v>
      </c>
      <c r="C686" s="42">
        <v>45838</v>
      </c>
      <c r="D686" s="41" t="s">
        <v>636</v>
      </c>
      <c r="E686" s="41" t="s">
        <v>1664</v>
      </c>
      <c r="F686" s="41" t="s">
        <v>1665</v>
      </c>
      <c r="G686" s="41" t="s">
        <v>1649</v>
      </c>
      <c r="H686" s="43">
        <v>-1025537</v>
      </c>
      <c r="I686" s="43">
        <f t="shared" si="75"/>
        <v>2025</v>
      </c>
      <c r="J686">
        <f t="shared" si="79"/>
        <v>31174</v>
      </c>
      <c r="K686" t="str">
        <f t="shared" si="76"/>
        <v>2025-31174</v>
      </c>
      <c r="L686" t="str">
        <f>VLOOKUP(K686,[1]Sheet1!P:P,1,0)</f>
        <v>2025-31174</v>
      </c>
      <c r="M686">
        <f t="shared" si="77"/>
        <v>2025</v>
      </c>
      <c r="N686" t="str">
        <f t="shared" si="78"/>
        <v>2025-31174</v>
      </c>
      <c r="O686" t="str">
        <f>+(VLOOKUP(N686,[1]misa!O:O,1,0))</f>
        <v>2025-31174</v>
      </c>
      <c r="P686">
        <f>-Table2[[#This Row],[Column1]]</f>
        <v>-31174</v>
      </c>
    </row>
    <row r="687" spans="1:16" hidden="1" x14ac:dyDescent="0.3">
      <c r="A687" s="41" t="s">
        <v>635</v>
      </c>
      <c r="B687" s="42">
        <v>45793</v>
      </c>
      <c r="C687" s="42">
        <v>45838</v>
      </c>
      <c r="D687" s="41" t="s">
        <v>636</v>
      </c>
      <c r="E687" s="41" t="s">
        <v>1666</v>
      </c>
      <c r="F687" s="41" t="s">
        <v>1667</v>
      </c>
      <c r="G687" s="41" t="s">
        <v>1649</v>
      </c>
      <c r="H687" s="43">
        <v>-947354</v>
      </c>
      <c r="I687" s="43">
        <f t="shared" si="75"/>
        <v>2025</v>
      </c>
      <c r="J687">
        <f t="shared" si="79"/>
        <v>30823</v>
      </c>
      <c r="K687" t="str">
        <f t="shared" si="76"/>
        <v>2025-30823</v>
      </c>
      <c r="L687" t="str">
        <f>VLOOKUP(K687,[1]Sheet1!P:P,1,0)</f>
        <v>2025-30823</v>
      </c>
      <c r="M687">
        <f t="shared" si="77"/>
        <v>2025</v>
      </c>
      <c r="N687" t="str">
        <f t="shared" si="78"/>
        <v>2025-30823</v>
      </c>
      <c r="O687" t="str">
        <f>+(VLOOKUP(N687,[1]misa!O:O,1,0))</f>
        <v>2025-30823</v>
      </c>
      <c r="P687">
        <f>-Table2[[#This Row],[Column1]]</f>
        <v>-30823</v>
      </c>
    </row>
    <row r="688" spans="1:16" hidden="1" x14ac:dyDescent="0.3">
      <c r="A688" s="41" t="s">
        <v>635</v>
      </c>
      <c r="B688" s="42">
        <v>45789</v>
      </c>
      <c r="C688" s="42">
        <v>45838</v>
      </c>
      <c r="D688" s="41" t="s">
        <v>636</v>
      </c>
      <c r="E688" s="41" t="s">
        <v>1668</v>
      </c>
      <c r="F688" s="41" t="s">
        <v>1669</v>
      </c>
      <c r="G688" s="41" t="s">
        <v>1649</v>
      </c>
      <c r="H688" s="43">
        <v>-616514</v>
      </c>
      <c r="I688" s="43">
        <f t="shared" si="75"/>
        <v>2025</v>
      </c>
      <c r="J688">
        <f t="shared" si="79"/>
        <v>29826</v>
      </c>
      <c r="K688" t="str">
        <f t="shared" si="76"/>
        <v>2025-29826</v>
      </c>
      <c r="L688" t="str">
        <f>VLOOKUP(K688,[1]Sheet1!P:P,1,0)</f>
        <v>2025-29826</v>
      </c>
      <c r="M688">
        <f t="shared" si="77"/>
        <v>2025</v>
      </c>
      <c r="N688" t="str">
        <f t="shared" si="78"/>
        <v>2025-29826</v>
      </c>
      <c r="O688" t="str">
        <f>+(VLOOKUP(N688,[1]misa!O:O,1,0))</f>
        <v>2025-29826</v>
      </c>
      <c r="P688">
        <f>-Table2[[#This Row],[Column1]]</f>
        <v>-29826</v>
      </c>
    </row>
    <row r="689" spans="1:16" hidden="1" x14ac:dyDescent="0.3">
      <c r="A689" s="41" t="s">
        <v>635</v>
      </c>
      <c r="B689" s="42">
        <v>45787</v>
      </c>
      <c r="C689" s="42">
        <v>45838</v>
      </c>
      <c r="D689" s="41" t="s">
        <v>636</v>
      </c>
      <c r="E689" s="41" t="s">
        <v>1670</v>
      </c>
      <c r="F689" s="41" t="s">
        <v>1671</v>
      </c>
      <c r="G689" s="41" t="s">
        <v>1649</v>
      </c>
      <c r="H689" s="43">
        <v>-713750</v>
      </c>
      <c r="I689" s="43">
        <f t="shared" si="75"/>
        <v>2025</v>
      </c>
      <c r="J689">
        <f t="shared" si="79"/>
        <v>29707</v>
      </c>
      <c r="K689" t="str">
        <f t="shared" si="76"/>
        <v>2025-29707</v>
      </c>
      <c r="L689" t="str">
        <f>VLOOKUP(K689,[1]Sheet1!P:P,1,0)</f>
        <v>2025-29707</v>
      </c>
      <c r="M689">
        <f t="shared" si="77"/>
        <v>2025</v>
      </c>
      <c r="N689" t="str">
        <f t="shared" si="78"/>
        <v>2025-29707</v>
      </c>
      <c r="O689" t="str">
        <f>+(VLOOKUP(N689,[1]misa!O:O,1,0))</f>
        <v>2025-29707</v>
      </c>
      <c r="P689">
        <f>-Table2[[#This Row],[Column1]]</f>
        <v>-29707</v>
      </c>
    </row>
    <row r="690" spans="1:16" hidden="1" x14ac:dyDescent="0.3">
      <c r="A690" s="41" t="s">
        <v>635</v>
      </c>
      <c r="B690" s="42">
        <v>45786</v>
      </c>
      <c r="C690" s="42">
        <v>45838</v>
      </c>
      <c r="D690" s="41" t="s">
        <v>636</v>
      </c>
      <c r="E690" s="41" t="s">
        <v>1672</v>
      </c>
      <c r="F690" s="41" t="s">
        <v>1673</v>
      </c>
      <c r="G690" s="41" t="s">
        <v>1649</v>
      </c>
      <c r="H690" s="43">
        <v>-1037595</v>
      </c>
      <c r="I690" s="43">
        <f t="shared" si="75"/>
        <v>2025</v>
      </c>
      <c r="J690">
        <f t="shared" si="79"/>
        <v>29298</v>
      </c>
      <c r="K690" t="str">
        <f t="shared" si="76"/>
        <v>2025-29298</v>
      </c>
      <c r="L690" t="str">
        <f>VLOOKUP(K690,[1]Sheet1!P:P,1,0)</f>
        <v>2025-29298</v>
      </c>
      <c r="M690">
        <f t="shared" si="77"/>
        <v>2025</v>
      </c>
      <c r="N690" t="str">
        <f t="shared" si="78"/>
        <v>2025-29298</v>
      </c>
      <c r="O690" t="str">
        <f>+(VLOOKUP(N690,[1]misa!O:O,1,0))</f>
        <v>2025-29298</v>
      </c>
      <c r="P690">
        <f>-Table2[[#This Row],[Column1]]</f>
        <v>-29298</v>
      </c>
    </row>
    <row r="691" spans="1:16" hidden="1" x14ac:dyDescent="0.3">
      <c r="A691" s="41" t="s">
        <v>635</v>
      </c>
      <c r="B691" s="42">
        <v>45786</v>
      </c>
      <c r="C691" s="42">
        <v>45838</v>
      </c>
      <c r="D691" s="41" t="s">
        <v>636</v>
      </c>
      <c r="E691" s="41" t="s">
        <v>1674</v>
      </c>
      <c r="F691" s="41" t="s">
        <v>1675</v>
      </c>
      <c r="G691" s="41" t="s">
        <v>1649</v>
      </c>
      <c r="H691" s="43">
        <v>-1410553</v>
      </c>
      <c r="I691" s="43">
        <f t="shared" si="75"/>
        <v>2025</v>
      </c>
      <c r="J691">
        <f t="shared" si="79"/>
        <v>29287</v>
      </c>
      <c r="K691" t="str">
        <f t="shared" si="76"/>
        <v>2025-29287</v>
      </c>
      <c r="L691" t="str">
        <f>VLOOKUP(K691,[1]Sheet1!P:P,1,0)</f>
        <v>2025-29287</v>
      </c>
      <c r="M691">
        <f t="shared" si="77"/>
        <v>2025</v>
      </c>
      <c r="N691" t="str">
        <f t="shared" si="78"/>
        <v>2025-29287</v>
      </c>
      <c r="O691" t="str">
        <f>+(VLOOKUP(N691,[1]misa!O:O,1,0))</f>
        <v>2025-29287</v>
      </c>
      <c r="P691">
        <f>-Table2[[#This Row],[Column1]]</f>
        <v>-29287</v>
      </c>
    </row>
    <row r="692" spans="1:16" hidden="1" x14ac:dyDescent="0.3">
      <c r="A692" s="41" t="s">
        <v>635</v>
      </c>
      <c r="B692" s="42">
        <v>45786</v>
      </c>
      <c r="C692" s="42">
        <v>45838</v>
      </c>
      <c r="D692" s="41" t="s">
        <v>636</v>
      </c>
      <c r="E692" s="41" t="s">
        <v>1676</v>
      </c>
      <c r="F692" s="41" t="s">
        <v>1677</v>
      </c>
      <c r="G692" s="41" t="s">
        <v>1649</v>
      </c>
      <c r="H692" s="43">
        <v>-1403384</v>
      </c>
      <c r="I692" s="43">
        <f t="shared" si="75"/>
        <v>2025</v>
      </c>
      <c r="J692">
        <f t="shared" si="79"/>
        <v>29275</v>
      </c>
      <c r="K692" t="str">
        <f t="shared" si="76"/>
        <v>2025-29275</v>
      </c>
      <c r="L692" t="str">
        <f>VLOOKUP(K692,[1]Sheet1!P:P,1,0)</f>
        <v>2025-29275</v>
      </c>
      <c r="M692">
        <f t="shared" si="77"/>
        <v>2025</v>
      </c>
      <c r="N692" t="str">
        <f t="shared" si="78"/>
        <v>2025-29275</v>
      </c>
      <c r="O692" t="str">
        <f>+(VLOOKUP(N692,[1]misa!O:O,1,0))</f>
        <v>2025-29275</v>
      </c>
      <c r="P692">
        <f>-Table2[[#This Row],[Column1]]</f>
        <v>-29275</v>
      </c>
    </row>
    <row r="693" spans="1:16" hidden="1" x14ac:dyDescent="0.3">
      <c r="A693" s="41" t="s">
        <v>635</v>
      </c>
      <c r="B693" s="42">
        <v>45785</v>
      </c>
      <c r="C693" s="42">
        <v>45838</v>
      </c>
      <c r="D693" s="41" t="s">
        <v>636</v>
      </c>
      <c r="E693" s="41" t="s">
        <v>1678</v>
      </c>
      <c r="F693" s="41" t="s">
        <v>1679</v>
      </c>
      <c r="G693" s="41" t="s">
        <v>1649</v>
      </c>
      <c r="H693" s="43">
        <v>-459787</v>
      </c>
      <c r="I693" s="43">
        <f t="shared" si="75"/>
        <v>2025</v>
      </c>
      <c r="J693">
        <f t="shared" si="79"/>
        <v>29065</v>
      </c>
      <c r="K693" t="str">
        <f t="shared" si="76"/>
        <v>2025-29065</v>
      </c>
      <c r="L693" t="str">
        <f>VLOOKUP(K693,[1]Sheet1!P:P,1,0)</f>
        <v>2025-29065</v>
      </c>
      <c r="M693">
        <f t="shared" si="77"/>
        <v>2025</v>
      </c>
      <c r="N693" t="str">
        <f t="shared" si="78"/>
        <v>2025-29065</v>
      </c>
      <c r="O693" t="str">
        <f>+(VLOOKUP(N693,[1]misa!O:O,1,0))</f>
        <v>2025-29065</v>
      </c>
      <c r="P693">
        <f>-Table2[[#This Row],[Column1]]</f>
        <v>-29065</v>
      </c>
    </row>
    <row r="694" spans="1:16" hidden="1" x14ac:dyDescent="0.3">
      <c r="A694" s="41" t="s">
        <v>635</v>
      </c>
      <c r="B694" s="42">
        <v>45784</v>
      </c>
      <c r="C694" s="42">
        <v>45838</v>
      </c>
      <c r="D694" s="41" t="s">
        <v>636</v>
      </c>
      <c r="E694" s="41" t="s">
        <v>1680</v>
      </c>
      <c r="F694" s="41" t="s">
        <v>1681</v>
      </c>
      <c r="G694" s="41" t="s">
        <v>1649</v>
      </c>
      <c r="H694" s="43">
        <v>-458016</v>
      </c>
      <c r="I694" s="43">
        <f t="shared" si="75"/>
        <v>2025</v>
      </c>
      <c r="J694">
        <f t="shared" si="79"/>
        <v>28293</v>
      </c>
      <c r="K694" t="str">
        <f t="shared" si="76"/>
        <v>2025-28293</v>
      </c>
      <c r="L694" t="str">
        <f>VLOOKUP(K694,[1]Sheet1!P:P,1,0)</f>
        <v>2025-28293</v>
      </c>
      <c r="M694">
        <f t="shared" si="77"/>
        <v>2025</v>
      </c>
      <c r="N694" t="str">
        <f t="shared" si="78"/>
        <v>2025-28293</v>
      </c>
      <c r="O694" t="str">
        <f>+(VLOOKUP(N694,[1]misa!O:O,1,0))</f>
        <v>2025-28293</v>
      </c>
      <c r="P694">
        <f>-Table2[[#This Row],[Column1]]</f>
        <v>-28293</v>
      </c>
    </row>
    <row r="695" spans="1:16" hidden="1" x14ac:dyDescent="0.3">
      <c r="A695" s="41" t="s">
        <v>635</v>
      </c>
      <c r="B695" s="42">
        <v>45784</v>
      </c>
      <c r="C695" s="42">
        <v>45838</v>
      </c>
      <c r="D695" s="41" t="s">
        <v>636</v>
      </c>
      <c r="E695" s="41" t="s">
        <v>1682</v>
      </c>
      <c r="F695" s="41" t="s">
        <v>1683</v>
      </c>
      <c r="G695" s="41" t="s">
        <v>1649</v>
      </c>
      <c r="H695" s="43">
        <v>-458016</v>
      </c>
      <c r="I695" s="43">
        <f t="shared" si="75"/>
        <v>2025</v>
      </c>
      <c r="J695">
        <f t="shared" si="79"/>
        <v>28252</v>
      </c>
      <c r="K695" t="str">
        <f t="shared" si="76"/>
        <v>2025-28252</v>
      </c>
      <c r="L695" t="str">
        <f>VLOOKUP(K695,[1]Sheet1!P:P,1,0)</f>
        <v>2025-28252</v>
      </c>
      <c r="M695">
        <f t="shared" si="77"/>
        <v>2025</v>
      </c>
      <c r="N695" t="str">
        <f t="shared" si="78"/>
        <v>2025-28252</v>
      </c>
      <c r="O695" t="str">
        <f>+(VLOOKUP(N695,[1]misa!O:O,1,0))</f>
        <v>2025-28252</v>
      </c>
      <c r="P695">
        <f>-Table2[[#This Row],[Column1]]</f>
        <v>-28252</v>
      </c>
    </row>
    <row r="696" spans="1:16" hidden="1" x14ac:dyDescent="0.3">
      <c r="A696" s="41" t="s">
        <v>635</v>
      </c>
      <c r="B696" s="42">
        <v>45836</v>
      </c>
      <c r="C696" s="42">
        <v>45868</v>
      </c>
      <c r="D696" s="41" t="s">
        <v>636</v>
      </c>
      <c r="E696" s="41" t="s">
        <v>1684</v>
      </c>
      <c r="F696" s="41" t="s">
        <v>1685</v>
      </c>
      <c r="G696" s="41" t="s">
        <v>1686</v>
      </c>
      <c r="H696" s="43">
        <v>-813823</v>
      </c>
      <c r="I696" s="43">
        <f t="shared" si="75"/>
        <v>2025</v>
      </c>
      <c r="J696">
        <f t="shared" si="79"/>
        <v>40703</v>
      </c>
      <c r="K696" t="str">
        <f t="shared" si="76"/>
        <v>2025-40703</v>
      </c>
      <c r="L696" t="str">
        <f>VLOOKUP(K696,[1]Sheet1!P:P,1,0)</f>
        <v>2025-40703</v>
      </c>
      <c r="M696">
        <f t="shared" si="77"/>
        <v>2025</v>
      </c>
      <c r="N696" t="str">
        <f t="shared" si="78"/>
        <v>2025-40703</v>
      </c>
      <c r="O696" t="str">
        <f>+(VLOOKUP(N696,[1]misa!O:O,1,0))</f>
        <v>2025-40703</v>
      </c>
      <c r="P696">
        <f>-Table2[[#This Row],[Column1]]</f>
        <v>-40703</v>
      </c>
    </row>
    <row r="697" spans="1:16" hidden="1" x14ac:dyDescent="0.3">
      <c r="A697" s="41" t="s">
        <v>635</v>
      </c>
      <c r="B697" s="42">
        <v>45834</v>
      </c>
      <c r="C697" s="42">
        <v>45868</v>
      </c>
      <c r="D697" s="41" t="s">
        <v>636</v>
      </c>
      <c r="E697" s="41" t="s">
        <v>1687</v>
      </c>
      <c r="F697" s="41" t="s">
        <v>1688</v>
      </c>
      <c r="G697" s="41" t="s">
        <v>1686</v>
      </c>
      <c r="H697" s="43">
        <v>-910569</v>
      </c>
      <c r="I697" s="43">
        <f t="shared" si="75"/>
        <v>2025</v>
      </c>
      <c r="J697">
        <f t="shared" si="79"/>
        <v>39215</v>
      </c>
      <c r="K697" t="str">
        <f t="shared" si="76"/>
        <v>2025-39215</v>
      </c>
      <c r="L697" t="str">
        <f>VLOOKUP(K697,[1]Sheet1!P:P,1,0)</f>
        <v>2025-39215</v>
      </c>
      <c r="M697">
        <f t="shared" si="77"/>
        <v>2025</v>
      </c>
      <c r="N697" t="str">
        <f t="shared" si="78"/>
        <v>2025-39215</v>
      </c>
      <c r="O697" t="str">
        <f>+(VLOOKUP(N697,[1]misa!O:O,1,0))</f>
        <v>2025-39215</v>
      </c>
      <c r="P697">
        <f>-Table2[[#This Row],[Column1]]</f>
        <v>-39215</v>
      </c>
    </row>
    <row r="698" spans="1:16" hidden="1" x14ac:dyDescent="0.3">
      <c r="A698" s="41" t="s">
        <v>635</v>
      </c>
      <c r="B698" s="42">
        <v>45832</v>
      </c>
      <c r="C698" s="42">
        <v>45868</v>
      </c>
      <c r="D698" s="41" t="s">
        <v>636</v>
      </c>
      <c r="E698" s="41" t="s">
        <v>1689</v>
      </c>
      <c r="F698" s="41" t="s">
        <v>1690</v>
      </c>
      <c r="G698" s="41" t="s">
        <v>1686</v>
      </c>
      <c r="H698" s="43">
        <v>-1241433</v>
      </c>
      <c r="I698" s="43">
        <f t="shared" si="75"/>
        <v>2025</v>
      </c>
      <c r="J698">
        <f t="shared" si="79"/>
        <v>38863</v>
      </c>
      <c r="K698" t="str">
        <f t="shared" si="76"/>
        <v>2025-38863</v>
      </c>
      <c r="L698" t="str">
        <f>VLOOKUP(K698,[1]Sheet1!P:P,1,0)</f>
        <v>2025-38863</v>
      </c>
      <c r="M698">
        <f t="shared" si="77"/>
        <v>2025</v>
      </c>
      <c r="N698" t="str">
        <f t="shared" si="78"/>
        <v>2025-38863</v>
      </c>
      <c r="O698" t="str">
        <f>+(VLOOKUP(N698,[1]misa!O:O,1,0))</f>
        <v>2025-38863</v>
      </c>
      <c r="P698">
        <f>-Table2[[#This Row],[Column1]]</f>
        <v>-38863</v>
      </c>
    </row>
    <row r="699" spans="1:16" hidden="1" x14ac:dyDescent="0.3">
      <c r="A699" s="41" t="s">
        <v>635</v>
      </c>
      <c r="B699" s="42">
        <v>45832</v>
      </c>
      <c r="C699" s="42">
        <v>45868</v>
      </c>
      <c r="D699" s="41" t="s">
        <v>636</v>
      </c>
      <c r="E699" s="41" t="s">
        <v>1691</v>
      </c>
      <c r="F699" s="41" t="s">
        <v>1692</v>
      </c>
      <c r="G699" s="41" t="s">
        <v>1686</v>
      </c>
      <c r="H699" s="43">
        <v>-668661</v>
      </c>
      <c r="I699" s="43">
        <f t="shared" si="75"/>
        <v>2025</v>
      </c>
      <c r="J699">
        <f t="shared" si="79"/>
        <v>38830</v>
      </c>
      <c r="K699" t="str">
        <f t="shared" si="76"/>
        <v>2025-38830</v>
      </c>
      <c r="L699" t="str">
        <f>VLOOKUP(K699,[1]Sheet1!P:P,1,0)</f>
        <v>2025-38830</v>
      </c>
      <c r="M699">
        <f t="shared" si="77"/>
        <v>2025</v>
      </c>
      <c r="N699" t="str">
        <f t="shared" si="78"/>
        <v>2025-38830</v>
      </c>
      <c r="O699" t="str">
        <f>+(VLOOKUP(N699,[1]misa!O:O,1,0))</f>
        <v>2025-38830</v>
      </c>
      <c r="P699">
        <f>-Table2[[#This Row],[Column1]]</f>
        <v>-38830</v>
      </c>
    </row>
    <row r="700" spans="1:16" hidden="1" x14ac:dyDescent="0.3">
      <c r="A700" s="41" t="s">
        <v>635</v>
      </c>
      <c r="B700" s="42">
        <v>45832</v>
      </c>
      <c r="C700" s="42">
        <v>45868</v>
      </c>
      <c r="D700" s="41" t="s">
        <v>636</v>
      </c>
      <c r="E700" s="41" t="s">
        <v>1693</v>
      </c>
      <c r="F700" s="41" t="s">
        <v>1694</v>
      </c>
      <c r="G700" s="41" t="s">
        <v>1686</v>
      </c>
      <c r="H700" s="43">
        <v>-851677</v>
      </c>
      <c r="I700" s="43">
        <f t="shared" si="75"/>
        <v>2025</v>
      </c>
      <c r="J700">
        <f t="shared" si="79"/>
        <v>38850</v>
      </c>
      <c r="K700" t="str">
        <f t="shared" si="76"/>
        <v>2025-38850</v>
      </c>
      <c r="L700" t="str">
        <f>VLOOKUP(K700,[1]Sheet1!P:P,1,0)</f>
        <v>2025-38850</v>
      </c>
      <c r="M700">
        <f t="shared" si="77"/>
        <v>2025</v>
      </c>
      <c r="N700" t="str">
        <f t="shared" si="78"/>
        <v>2025-38850</v>
      </c>
      <c r="O700" t="str">
        <f>+(VLOOKUP(N700,[1]misa!O:O,1,0))</f>
        <v>2025-38850</v>
      </c>
      <c r="P700">
        <f>-Table2[[#This Row],[Column1]]</f>
        <v>-38850</v>
      </c>
    </row>
    <row r="701" spans="1:16" hidden="1" x14ac:dyDescent="0.3">
      <c r="A701" s="41" t="s">
        <v>635</v>
      </c>
      <c r="B701" s="42">
        <v>45828</v>
      </c>
      <c r="C701" s="42">
        <v>45868</v>
      </c>
      <c r="D701" s="41" t="s">
        <v>636</v>
      </c>
      <c r="E701" s="41" t="s">
        <v>1695</v>
      </c>
      <c r="F701" s="41" t="s">
        <v>1696</v>
      </c>
      <c r="G701" s="41" t="s">
        <v>1686</v>
      </c>
      <c r="H701" s="43">
        <v>-1579191</v>
      </c>
      <c r="I701" s="43">
        <f t="shared" si="75"/>
        <v>2025</v>
      </c>
      <c r="J701">
        <f t="shared" si="79"/>
        <v>38307</v>
      </c>
      <c r="K701" t="str">
        <f t="shared" si="76"/>
        <v>2025-38307</v>
      </c>
      <c r="L701" t="str">
        <f>VLOOKUP(K701,[1]Sheet1!P:P,1,0)</f>
        <v>2025-38307</v>
      </c>
      <c r="M701">
        <f t="shared" si="77"/>
        <v>2025</v>
      </c>
      <c r="N701" t="str">
        <f t="shared" si="78"/>
        <v>2025-38307</v>
      </c>
      <c r="O701" t="str">
        <f>+(VLOOKUP(N701,[1]misa!O:O,1,0))</f>
        <v>2025-38307</v>
      </c>
      <c r="P701">
        <f>-Table2[[#This Row],[Column1]]</f>
        <v>-38307</v>
      </c>
    </row>
    <row r="702" spans="1:16" hidden="1" x14ac:dyDescent="0.3">
      <c r="A702" s="41" t="s">
        <v>635</v>
      </c>
      <c r="B702" s="42">
        <v>45828</v>
      </c>
      <c r="C702" s="42">
        <v>45868</v>
      </c>
      <c r="D702" s="41" t="s">
        <v>636</v>
      </c>
      <c r="E702" s="41" t="s">
        <v>1697</v>
      </c>
      <c r="F702" s="41" t="s">
        <v>1698</v>
      </c>
      <c r="G702" s="41" t="s">
        <v>1686</v>
      </c>
      <c r="H702" s="43">
        <v>-854621</v>
      </c>
      <c r="I702" s="43">
        <f t="shared" si="75"/>
        <v>2025</v>
      </c>
      <c r="J702">
        <f t="shared" si="79"/>
        <v>38324</v>
      </c>
      <c r="K702" t="str">
        <f t="shared" si="76"/>
        <v>2025-38324</v>
      </c>
      <c r="L702" t="str">
        <f>VLOOKUP(K702,[1]Sheet1!P:P,1,0)</f>
        <v>2025-38324</v>
      </c>
      <c r="M702">
        <f t="shared" si="77"/>
        <v>2025</v>
      </c>
      <c r="N702" t="str">
        <f t="shared" si="78"/>
        <v>2025-38324</v>
      </c>
      <c r="O702" t="str">
        <f>+(VLOOKUP(N702,[1]misa!O:O,1,0))</f>
        <v>2025-38324</v>
      </c>
      <c r="P702">
        <f>-Table2[[#This Row],[Column1]]</f>
        <v>-38324</v>
      </c>
    </row>
    <row r="703" spans="1:16" hidden="1" x14ac:dyDescent="0.3">
      <c r="A703" s="41" t="s">
        <v>635</v>
      </c>
      <c r="B703" s="42">
        <v>45821</v>
      </c>
      <c r="C703" s="42">
        <v>45868</v>
      </c>
      <c r="D703" s="41" t="s">
        <v>636</v>
      </c>
      <c r="E703" s="41" t="s">
        <v>1699</v>
      </c>
      <c r="F703" s="41" t="s">
        <v>1700</v>
      </c>
      <c r="G703" s="41" t="s">
        <v>1686</v>
      </c>
      <c r="H703" s="43">
        <v>-945583</v>
      </c>
      <c r="I703" s="43">
        <f t="shared" si="75"/>
        <v>2025</v>
      </c>
      <c r="J703">
        <f t="shared" si="79"/>
        <v>36665</v>
      </c>
      <c r="K703" t="str">
        <f t="shared" si="76"/>
        <v>2025-36665</v>
      </c>
      <c r="L703" t="str">
        <f>VLOOKUP(K703,[1]Sheet1!P:P,1,0)</f>
        <v>2025-36665</v>
      </c>
      <c r="M703">
        <f t="shared" si="77"/>
        <v>2025</v>
      </c>
      <c r="N703" t="str">
        <f t="shared" si="78"/>
        <v>2025-36665</v>
      </c>
      <c r="O703" t="str">
        <f>+(VLOOKUP(N703,[1]misa!O:O,1,0))</f>
        <v>2025-36665</v>
      </c>
      <c r="P703">
        <f>-Table2[[#This Row],[Column1]]</f>
        <v>-36665</v>
      </c>
    </row>
    <row r="704" spans="1:16" hidden="1" x14ac:dyDescent="0.3">
      <c r="A704" s="41" t="s">
        <v>635</v>
      </c>
      <c r="B704" s="42">
        <v>45821</v>
      </c>
      <c r="C704" s="42">
        <v>45868</v>
      </c>
      <c r="D704" s="41" t="s">
        <v>636</v>
      </c>
      <c r="E704" s="41" t="s">
        <v>1701</v>
      </c>
      <c r="F704" s="41" t="s">
        <v>1702</v>
      </c>
      <c r="G704" s="41" t="s">
        <v>1686</v>
      </c>
      <c r="H704" s="43">
        <v>-689634</v>
      </c>
      <c r="I704" s="43">
        <f t="shared" si="75"/>
        <v>2025</v>
      </c>
      <c r="J704">
        <f t="shared" si="79"/>
        <v>36668</v>
      </c>
      <c r="K704" t="str">
        <f t="shared" si="76"/>
        <v>2025-36668</v>
      </c>
      <c r="L704" t="str">
        <f>VLOOKUP(K704,[1]Sheet1!P:P,1,0)</f>
        <v>2025-36668</v>
      </c>
      <c r="M704">
        <f t="shared" si="77"/>
        <v>2025</v>
      </c>
      <c r="N704" t="str">
        <f t="shared" si="78"/>
        <v>2025-36668</v>
      </c>
      <c r="O704" t="str">
        <f>+(VLOOKUP(N704,[1]misa!O:O,1,0))</f>
        <v>2025-36668</v>
      </c>
      <c r="P704">
        <f>-Table2[[#This Row],[Column1]]</f>
        <v>-36668</v>
      </c>
    </row>
    <row r="705" spans="1:16" hidden="1" x14ac:dyDescent="0.3">
      <c r="A705" s="41" t="s">
        <v>635</v>
      </c>
      <c r="B705" s="42">
        <v>45820</v>
      </c>
      <c r="C705" s="42">
        <v>45868</v>
      </c>
      <c r="D705" s="41" t="s">
        <v>636</v>
      </c>
      <c r="E705" s="41" t="s">
        <v>1703</v>
      </c>
      <c r="F705" s="41" t="s">
        <v>1704</v>
      </c>
      <c r="G705" s="41" t="s">
        <v>1686</v>
      </c>
      <c r="H705" s="43">
        <v>-1201532</v>
      </c>
      <c r="I705" s="43">
        <f t="shared" si="75"/>
        <v>2025</v>
      </c>
      <c r="J705">
        <f t="shared" si="79"/>
        <v>36627</v>
      </c>
      <c r="K705" t="str">
        <f t="shared" si="76"/>
        <v>2025-36627</v>
      </c>
      <c r="L705" t="str">
        <f>VLOOKUP(K705,[1]Sheet1!P:P,1,0)</f>
        <v>2025-36627</v>
      </c>
      <c r="M705">
        <f t="shared" si="77"/>
        <v>2025</v>
      </c>
      <c r="N705" t="str">
        <f t="shared" si="78"/>
        <v>2025-36627</v>
      </c>
      <c r="O705" t="str">
        <f>+(VLOOKUP(N705,[1]misa!O:O,1,0))</f>
        <v>2025-36627</v>
      </c>
      <c r="P705">
        <f>-Table2[[#This Row],[Column1]]</f>
        <v>-36627</v>
      </c>
    </row>
    <row r="706" spans="1:16" hidden="1" x14ac:dyDescent="0.3">
      <c r="A706" s="41" t="s">
        <v>635</v>
      </c>
      <c r="B706" s="42">
        <v>45820</v>
      </c>
      <c r="C706" s="42">
        <v>45868</v>
      </c>
      <c r="D706" s="41" t="s">
        <v>636</v>
      </c>
      <c r="E706" s="41" t="s">
        <v>1705</v>
      </c>
      <c r="F706" s="41" t="s">
        <v>1706</v>
      </c>
      <c r="G706" s="41" t="s">
        <v>1686</v>
      </c>
      <c r="H706" s="43">
        <v>-848412</v>
      </c>
      <c r="I706" s="43">
        <f t="shared" si="75"/>
        <v>2025</v>
      </c>
      <c r="J706">
        <f t="shared" si="79"/>
        <v>36161</v>
      </c>
      <c r="K706" t="str">
        <f t="shared" si="76"/>
        <v>2025-36161</v>
      </c>
      <c r="L706" t="str">
        <f>VLOOKUP(K706,[1]Sheet1!P:P,1,0)</f>
        <v>2025-36161</v>
      </c>
      <c r="M706">
        <f t="shared" si="77"/>
        <v>2025</v>
      </c>
      <c r="N706" t="str">
        <f t="shared" si="78"/>
        <v>2025-36161</v>
      </c>
      <c r="O706" t="str">
        <f>+(VLOOKUP(N706,[1]misa!O:O,1,0))</f>
        <v>2025-36161</v>
      </c>
      <c r="P706">
        <f>-Table2[[#This Row],[Column1]]</f>
        <v>-36161</v>
      </c>
    </row>
    <row r="707" spans="1:16" hidden="1" x14ac:dyDescent="0.3">
      <c r="A707" s="41" t="s">
        <v>635</v>
      </c>
      <c r="B707" s="42">
        <v>45818</v>
      </c>
      <c r="C707" s="42">
        <v>45868</v>
      </c>
      <c r="D707" s="41" t="s">
        <v>636</v>
      </c>
      <c r="E707" s="41" t="s">
        <v>1707</v>
      </c>
      <c r="F707" s="41" t="s">
        <v>1708</v>
      </c>
      <c r="G707" s="41" t="s">
        <v>1686</v>
      </c>
      <c r="H707" s="43">
        <v>-636912</v>
      </c>
      <c r="I707" s="43">
        <f t="shared" ref="I707:I711" si="80">YEAR(C707)</f>
        <v>2025</v>
      </c>
      <c r="J707">
        <f t="shared" si="79"/>
        <v>35971</v>
      </c>
      <c r="K707" t="str">
        <f t="shared" ref="K707:K770" si="81">I707&amp;"-"&amp;J707</f>
        <v>2025-35971</v>
      </c>
      <c r="L707" t="str">
        <f>VLOOKUP(K707,[1]Sheet1!P:P,1,0)</f>
        <v>2025-35971</v>
      </c>
      <c r="M707">
        <f t="shared" ref="M707:M770" si="82">+YEAR(B707)</f>
        <v>2025</v>
      </c>
      <c r="N707" t="str">
        <f t="shared" ref="N707:N770" si="83">+M707&amp;"-"&amp;J707</f>
        <v>2025-35971</v>
      </c>
      <c r="O707" t="str">
        <f>+(VLOOKUP(N707,[1]misa!O:O,1,0))</f>
        <v>2025-35971</v>
      </c>
      <c r="P707">
        <f>-Table2[[#This Row],[Column1]]</f>
        <v>-35971</v>
      </c>
    </row>
    <row r="708" spans="1:16" hidden="1" x14ac:dyDescent="0.3">
      <c r="A708" s="41" t="s">
        <v>635</v>
      </c>
      <c r="B708" s="42">
        <v>45818</v>
      </c>
      <c r="C708" s="42">
        <v>45868</v>
      </c>
      <c r="D708" s="41" t="s">
        <v>636</v>
      </c>
      <c r="E708" s="41" t="s">
        <v>1709</v>
      </c>
      <c r="F708" s="41" t="s">
        <v>1710</v>
      </c>
      <c r="G708" s="41" t="s">
        <v>1686</v>
      </c>
      <c r="H708" s="43">
        <v>-600766</v>
      </c>
      <c r="I708" s="43">
        <f t="shared" si="80"/>
        <v>2025</v>
      </c>
      <c r="J708">
        <f t="shared" ref="J708:J771" si="84">VALUE(E708)</f>
        <v>35972</v>
      </c>
      <c r="K708" t="str">
        <f t="shared" si="81"/>
        <v>2025-35972</v>
      </c>
      <c r="L708" t="str">
        <f>VLOOKUP(K708,[1]Sheet1!P:P,1,0)</f>
        <v>2025-35972</v>
      </c>
      <c r="M708">
        <f t="shared" si="82"/>
        <v>2025</v>
      </c>
      <c r="N708" t="str">
        <f t="shared" si="83"/>
        <v>2025-35972</v>
      </c>
      <c r="O708" t="str">
        <f>+(VLOOKUP(N708,[1]misa!O:O,1,0))</f>
        <v>2025-35972</v>
      </c>
      <c r="P708">
        <f>-Table2[[#This Row],[Column1]]</f>
        <v>-35972</v>
      </c>
    </row>
    <row r="709" spans="1:16" hidden="1" x14ac:dyDescent="0.3">
      <c r="A709" s="41" t="s">
        <v>635</v>
      </c>
      <c r="B709" s="42">
        <v>45817</v>
      </c>
      <c r="C709" s="42">
        <v>45868</v>
      </c>
      <c r="D709" s="41" t="s">
        <v>636</v>
      </c>
      <c r="E709" s="41" t="s">
        <v>1711</v>
      </c>
      <c r="F709" s="41" t="s">
        <v>1712</v>
      </c>
      <c r="G709" s="41" t="s">
        <v>1686</v>
      </c>
      <c r="H709" s="43">
        <v>-1070626</v>
      </c>
      <c r="I709" s="43">
        <f t="shared" si="80"/>
        <v>2025</v>
      </c>
      <c r="J709">
        <f t="shared" si="84"/>
        <v>35868</v>
      </c>
      <c r="K709" t="str">
        <f t="shared" si="81"/>
        <v>2025-35868</v>
      </c>
      <c r="L709" t="str">
        <f>VLOOKUP(K709,[1]Sheet1!P:P,1,0)</f>
        <v>2025-35868</v>
      </c>
      <c r="M709">
        <f t="shared" si="82"/>
        <v>2025</v>
      </c>
      <c r="N709" t="str">
        <f t="shared" si="83"/>
        <v>2025-35868</v>
      </c>
      <c r="O709" t="str">
        <f>+(VLOOKUP(N709,[1]misa!O:O,1,0))</f>
        <v>2025-35868</v>
      </c>
      <c r="P709">
        <f>-Table2[[#This Row],[Column1]]</f>
        <v>-35868</v>
      </c>
    </row>
    <row r="710" spans="1:16" hidden="1" x14ac:dyDescent="0.3">
      <c r="A710" s="41" t="s">
        <v>635</v>
      </c>
      <c r="B710" s="42">
        <v>45813</v>
      </c>
      <c r="C710" s="42">
        <v>45868</v>
      </c>
      <c r="D710" s="41" t="s">
        <v>636</v>
      </c>
      <c r="E710" s="41" t="s">
        <v>1713</v>
      </c>
      <c r="F710" s="41" t="s">
        <v>1714</v>
      </c>
      <c r="G710" s="41" t="s">
        <v>1686</v>
      </c>
      <c r="H710" s="43">
        <v>-1039366</v>
      </c>
      <c r="I710" s="43">
        <f t="shared" si="80"/>
        <v>2025</v>
      </c>
      <c r="J710">
        <f t="shared" si="84"/>
        <v>35328</v>
      </c>
      <c r="K710" t="str">
        <f t="shared" si="81"/>
        <v>2025-35328</v>
      </c>
      <c r="L710" t="str">
        <f>VLOOKUP(K710,[1]Sheet1!P:P,1,0)</f>
        <v>2025-35328</v>
      </c>
      <c r="M710">
        <f t="shared" si="82"/>
        <v>2025</v>
      </c>
      <c r="N710" t="str">
        <f t="shared" si="83"/>
        <v>2025-35328</v>
      </c>
      <c r="O710" t="str">
        <f>+(VLOOKUP(N710,[1]misa!O:O,1,0))</f>
        <v>2025-35328</v>
      </c>
      <c r="P710">
        <f>-Table2[[#This Row],[Column1]]</f>
        <v>-35328</v>
      </c>
    </row>
    <row r="711" spans="1:16" hidden="1" x14ac:dyDescent="0.3">
      <c r="A711" s="41" t="s">
        <v>635</v>
      </c>
      <c r="B711" s="42">
        <v>45812</v>
      </c>
      <c r="C711" s="42">
        <v>45868</v>
      </c>
      <c r="D711" s="41" t="s">
        <v>636</v>
      </c>
      <c r="E711" s="41" t="s">
        <v>1715</v>
      </c>
      <c r="F711" s="41" t="s">
        <v>1716</v>
      </c>
      <c r="G711" s="41" t="s">
        <v>1686</v>
      </c>
      <c r="H711" s="43">
        <v>-1051547</v>
      </c>
      <c r="I711" s="43">
        <f t="shared" si="80"/>
        <v>2025</v>
      </c>
      <c r="J711">
        <f t="shared" si="84"/>
        <v>34516</v>
      </c>
      <c r="K711" t="str">
        <f t="shared" si="81"/>
        <v>2025-34516</v>
      </c>
      <c r="L711" t="str">
        <f>VLOOKUP(K711,[1]Sheet1!P:P,1,0)</f>
        <v>2025-34516</v>
      </c>
      <c r="M711">
        <f t="shared" si="82"/>
        <v>2025</v>
      </c>
      <c r="N711" t="str">
        <f t="shared" si="83"/>
        <v>2025-34516</v>
      </c>
      <c r="O711" t="str">
        <f>+(VLOOKUP(N711,[1]misa!O:O,1,0))</f>
        <v>2025-34516</v>
      </c>
      <c r="P711">
        <f>-Table2[[#This Row],[Column1]]</f>
        <v>-34516</v>
      </c>
    </row>
    <row r="712" spans="1:16" hidden="1" x14ac:dyDescent="0.3">
      <c r="A712" s="41" t="s">
        <v>635</v>
      </c>
      <c r="B712" s="42">
        <v>44281</v>
      </c>
      <c r="C712" s="42">
        <v>44656</v>
      </c>
      <c r="D712" s="41" t="s">
        <v>636</v>
      </c>
      <c r="E712" s="41" t="s">
        <v>1717</v>
      </c>
      <c r="F712" s="41" t="s">
        <v>1718</v>
      </c>
      <c r="G712" s="41" t="s">
        <v>1719</v>
      </c>
      <c r="H712" s="44">
        <v>-1387047</v>
      </c>
      <c r="I712" s="45"/>
      <c r="J712">
        <f t="shared" si="84"/>
        <v>48110</v>
      </c>
      <c r="K712" t="str">
        <f t="shared" si="81"/>
        <v>-48110</v>
      </c>
      <c r="L712" t="e">
        <f>VLOOKUP(K712,[1]Sheet1!P:P,1,0)</f>
        <v>#N/A</v>
      </c>
      <c r="M712">
        <f t="shared" si="82"/>
        <v>2021</v>
      </c>
      <c r="N712" t="str">
        <f t="shared" si="83"/>
        <v>2021-48110</v>
      </c>
      <c r="O712" t="e">
        <f>+(VLOOKUP(N712,[1]misa!O:O,1,0))</f>
        <v>#N/A</v>
      </c>
      <c r="P712">
        <f>-Table2[[#This Row],[Column1]]</f>
        <v>-48110</v>
      </c>
    </row>
    <row r="713" spans="1:16" hidden="1" x14ac:dyDescent="0.3">
      <c r="A713" s="41" t="s">
        <v>635</v>
      </c>
      <c r="B713" s="42">
        <v>44284</v>
      </c>
      <c r="C713" s="42">
        <v>44656</v>
      </c>
      <c r="D713" s="41" t="s">
        <v>636</v>
      </c>
      <c r="E713" s="41" t="s">
        <v>1720</v>
      </c>
      <c r="F713" s="41" t="s">
        <v>1721</v>
      </c>
      <c r="G713" s="41" t="s">
        <v>1719</v>
      </c>
      <c r="H713" s="44">
        <v>-1213859</v>
      </c>
      <c r="I713" s="45"/>
      <c r="J713">
        <f t="shared" si="84"/>
        <v>48294</v>
      </c>
      <c r="K713" t="str">
        <f t="shared" si="81"/>
        <v>-48294</v>
      </c>
      <c r="L713" t="e">
        <f>VLOOKUP(K713,[1]Sheet1!P:P,1,0)</f>
        <v>#N/A</v>
      </c>
      <c r="M713">
        <f t="shared" si="82"/>
        <v>2021</v>
      </c>
      <c r="N713" t="str">
        <f t="shared" si="83"/>
        <v>2021-48294</v>
      </c>
      <c r="O713" t="e">
        <f>+(VLOOKUP(N713,[1]misa!O:O,1,0))</f>
        <v>#N/A</v>
      </c>
      <c r="P713">
        <f>-Table2[[#This Row],[Column1]]</f>
        <v>-48294</v>
      </c>
    </row>
    <row r="714" spans="1:16" hidden="1" x14ac:dyDescent="0.3">
      <c r="A714" s="41" t="s">
        <v>635</v>
      </c>
      <c r="B714" s="42">
        <v>44287</v>
      </c>
      <c r="C714" s="42">
        <v>44656</v>
      </c>
      <c r="D714" s="41" t="s">
        <v>636</v>
      </c>
      <c r="E714" s="41" t="s">
        <v>1722</v>
      </c>
      <c r="F714" s="41" t="s">
        <v>1723</v>
      </c>
      <c r="G714" s="41" t="s">
        <v>1719</v>
      </c>
      <c r="H714" s="44">
        <v>-1925429</v>
      </c>
      <c r="I714" s="45"/>
      <c r="J714">
        <f t="shared" si="84"/>
        <v>48516</v>
      </c>
      <c r="K714" t="str">
        <f t="shared" si="81"/>
        <v>-48516</v>
      </c>
      <c r="L714" t="e">
        <f>VLOOKUP(K714,[1]Sheet1!P:P,1,0)</f>
        <v>#N/A</v>
      </c>
      <c r="M714">
        <f t="shared" si="82"/>
        <v>2021</v>
      </c>
      <c r="N714" t="str">
        <f t="shared" si="83"/>
        <v>2021-48516</v>
      </c>
      <c r="O714" t="e">
        <f>+(VLOOKUP(N714,[1]misa!O:O,1,0))</f>
        <v>#N/A</v>
      </c>
      <c r="P714">
        <f>-Table2[[#This Row],[Column1]]</f>
        <v>-48516</v>
      </c>
    </row>
    <row r="715" spans="1:16" hidden="1" x14ac:dyDescent="0.3">
      <c r="A715" s="41" t="s">
        <v>635</v>
      </c>
      <c r="B715" s="42">
        <v>44280</v>
      </c>
      <c r="C715" s="42">
        <v>44656</v>
      </c>
      <c r="D715" s="41" t="s">
        <v>636</v>
      </c>
      <c r="E715" s="41" t="s">
        <v>1724</v>
      </c>
      <c r="F715" s="41" t="s">
        <v>1725</v>
      </c>
      <c r="G715" s="41" t="s">
        <v>1719</v>
      </c>
      <c r="H715" s="44">
        <v>-1277364</v>
      </c>
      <c r="I715" s="45"/>
      <c r="J715">
        <f t="shared" si="84"/>
        <v>48098</v>
      </c>
      <c r="K715" t="str">
        <f t="shared" si="81"/>
        <v>-48098</v>
      </c>
      <c r="L715" t="e">
        <f>VLOOKUP(K715,[1]Sheet1!P:P,1,0)</f>
        <v>#N/A</v>
      </c>
      <c r="M715">
        <f t="shared" si="82"/>
        <v>2021</v>
      </c>
      <c r="N715" t="str">
        <f t="shared" si="83"/>
        <v>2021-48098</v>
      </c>
      <c r="O715" t="e">
        <f>+(VLOOKUP(N715,[1]misa!O:O,1,0))</f>
        <v>#N/A</v>
      </c>
      <c r="P715">
        <f>-Table2[[#This Row],[Column1]]</f>
        <v>-48098</v>
      </c>
    </row>
    <row r="716" spans="1:16" hidden="1" x14ac:dyDescent="0.3">
      <c r="A716" s="41" t="s">
        <v>635</v>
      </c>
      <c r="B716" s="42">
        <v>44281</v>
      </c>
      <c r="C716" s="42">
        <v>44656</v>
      </c>
      <c r="D716" s="41" t="s">
        <v>636</v>
      </c>
      <c r="E716" s="41" t="s">
        <v>1726</v>
      </c>
      <c r="F716" s="41" t="s">
        <v>1727</v>
      </c>
      <c r="G716" s="41" t="s">
        <v>1719</v>
      </c>
      <c r="H716" s="44">
        <v>-1200606</v>
      </c>
      <c r="I716" s="45"/>
      <c r="J716">
        <f t="shared" si="84"/>
        <v>48107</v>
      </c>
      <c r="K716" t="str">
        <f t="shared" si="81"/>
        <v>-48107</v>
      </c>
      <c r="L716" t="e">
        <f>VLOOKUP(K716,[1]Sheet1!P:P,1,0)</f>
        <v>#N/A</v>
      </c>
      <c r="M716">
        <f t="shared" si="82"/>
        <v>2021</v>
      </c>
      <c r="N716" t="str">
        <f t="shared" si="83"/>
        <v>2021-48107</v>
      </c>
      <c r="O716" t="e">
        <f>+(VLOOKUP(N716,[1]misa!O:O,1,0))</f>
        <v>#N/A</v>
      </c>
      <c r="P716">
        <f>-Table2[[#This Row],[Column1]]</f>
        <v>-48107</v>
      </c>
    </row>
    <row r="717" spans="1:16" hidden="1" x14ac:dyDescent="0.3">
      <c r="A717" s="41" t="s">
        <v>635</v>
      </c>
      <c r="B717" s="42">
        <v>44280</v>
      </c>
      <c r="C717" s="42">
        <v>44656</v>
      </c>
      <c r="D717" s="41" t="s">
        <v>636</v>
      </c>
      <c r="E717" s="41" t="s">
        <v>1728</v>
      </c>
      <c r="F717" s="41" t="s">
        <v>1729</v>
      </c>
      <c r="G717" s="41" t="s">
        <v>1719</v>
      </c>
      <c r="H717" s="44">
        <v>-2305006</v>
      </c>
      <c r="I717" s="45"/>
      <c r="J717">
        <f t="shared" si="84"/>
        <v>48083</v>
      </c>
      <c r="K717" t="str">
        <f t="shared" si="81"/>
        <v>-48083</v>
      </c>
      <c r="L717" t="e">
        <f>VLOOKUP(K717,[1]Sheet1!P:P,1,0)</f>
        <v>#N/A</v>
      </c>
      <c r="M717">
        <f t="shared" si="82"/>
        <v>2021</v>
      </c>
      <c r="N717" t="str">
        <f t="shared" si="83"/>
        <v>2021-48083</v>
      </c>
      <c r="O717" t="e">
        <f>+(VLOOKUP(N717,[1]misa!O:O,1,0))</f>
        <v>#N/A</v>
      </c>
      <c r="P717">
        <f>-Table2[[#This Row],[Column1]]</f>
        <v>-48083</v>
      </c>
    </row>
    <row r="718" spans="1:16" hidden="1" x14ac:dyDescent="0.3">
      <c r="A718" s="41" t="s">
        <v>635</v>
      </c>
      <c r="B718" s="42">
        <v>44287</v>
      </c>
      <c r="C718" s="42">
        <v>44656</v>
      </c>
      <c r="D718" s="41" t="s">
        <v>636</v>
      </c>
      <c r="E718" s="41" t="s">
        <v>1730</v>
      </c>
      <c r="F718" s="41" t="s">
        <v>1731</v>
      </c>
      <c r="G718" s="41" t="s">
        <v>1719</v>
      </c>
      <c r="H718" s="44">
        <v>-611886</v>
      </c>
      <c r="I718" s="45"/>
      <c r="J718">
        <f t="shared" si="84"/>
        <v>48522</v>
      </c>
      <c r="K718" t="str">
        <f t="shared" si="81"/>
        <v>-48522</v>
      </c>
      <c r="L718" t="e">
        <f>VLOOKUP(K718,[1]Sheet1!P:P,1,0)</f>
        <v>#N/A</v>
      </c>
      <c r="M718">
        <f t="shared" si="82"/>
        <v>2021</v>
      </c>
      <c r="N718" t="str">
        <f t="shared" si="83"/>
        <v>2021-48522</v>
      </c>
      <c r="O718" t="e">
        <f>+(VLOOKUP(N718,[1]misa!O:O,1,0))</f>
        <v>#N/A</v>
      </c>
      <c r="P718">
        <f>-Table2[[#This Row],[Column1]]</f>
        <v>-48522</v>
      </c>
    </row>
    <row r="719" spans="1:16" hidden="1" x14ac:dyDescent="0.3">
      <c r="A719" s="41" t="s">
        <v>635</v>
      </c>
      <c r="B719" s="42">
        <v>44285</v>
      </c>
      <c r="C719" s="42">
        <v>44656</v>
      </c>
      <c r="D719" s="41" t="s">
        <v>636</v>
      </c>
      <c r="E719" s="41" t="s">
        <v>1732</v>
      </c>
      <c r="F719" s="41" t="s">
        <v>1733</v>
      </c>
      <c r="G719" s="41" t="s">
        <v>1719</v>
      </c>
      <c r="H719" s="44">
        <v>-1139837</v>
      </c>
      <c r="I719" s="45"/>
      <c r="J719">
        <f t="shared" si="84"/>
        <v>48397</v>
      </c>
      <c r="K719" t="str">
        <f t="shared" si="81"/>
        <v>-48397</v>
      </c>
      <c r="L719" t="e">
        <f>VLOOKUP(K719,[1]Sheet1!P:P,1,0)</f>
        <v>#N/A</v>
      </c>
      <c r="M719">
        <f t="shared" si="82"/>
        <v>2021</v>
      </c>
      <c r="N719" t="str">
        <f t="shared" si="83"/>
        <v>2021-48397</v>
      </c>
      <c r="O719" t="e">
        <f>+(VLOOKUP(N719,[1]misa!O:O,1,0))</f>
        <v>#N/A</v>
      </c>
      <c r="P719">
        <f>-Table2[[#This Row],[Column1]]</f>
        <v>-48397</v>
      </c>
    </row>
    <row r="720" spans="1:16" hidden="1" x14ac:dyDescent="0.3">
      <c r="A720" s="41" t="s">
        <v>635</v>
      </c>
      <c r="B720" s="42">
        <v>44287</v>
      </c>
      <c r="C720" s="42">
        <v>44656</v>
      </c>
      <c r="D720" s="41" t="s">
        <v>636</v>
      </c>
      <c r="E720" s="41" t="s">
        <v>1734</v>
      </c>
      <c r="F720" s="41" t="s">
        <v>1735</v>
      </c>
      <c r="G720" s="41" t="s">
        <v>1719</v>
      </c>
      <c r="H720" s="44">
        <v>-1176252</v>
      </c>
      <c r="I720" s="45"/>
      <c r="J720">
        <f t="shared" si="84"/>
        <v>48517</v>
      </c>
      <c r="K720" t="str">
        <f t="shared" si="81"/>
        <v>-48517</v>
      </c>
      <c r="L720" t="e">
        <f>VLOOKUP(K720,[1]Sheet1!P:P,1,0)</f>
        <v>#N/A</v>
      </c>
      <c r="M720">
        <f t="shared" si="82"/>
        <v>2021</v>
      </c>
      <c r="N720" t="str">
        <f t="shared" si="83"/>
        <v>2021-48517</v>
      </c>
      <c r="O720" t="e">
        <f>+(VLOOKUP(N720,[1]misa!O:O,1,0))</f>
        <v>#N/A</v>
      </c>
      <c r="P720">
        <f>-Table2[[#This Row],[Column1]]</f>
        <v>-48517</v>
      </c>
    </row>
    <row r="721" spans="1:16" hidden="1" x14ac:dyDescent="0.3">
      <c r="A721" s="41" t="s">
        <v>635</v>
      </c>
      <c r="B721" s="42">
        <v>44295</v>
      </c>
      <c r="C721" s="42">
        <v>44656</v>
      </c>
      <c r="D721" s="41" t="s">
        <v>636</v>
      </c>
      <c r="E721" s="41" t="s">
        <v>1736</v>
      </c>
      <c r="F721" s="41" t="s">
        <v>1737</v>
      </c>
      <c r="G721" s="41" t="s">
        <v>1719</v>
      </c>
      <c r="H721" s="44">
        <v>-1732104</v>
      </c>
      <c r="I721" s="45"/>
      <c r="J721">
        <f t="shared" si="84"/>
        <v>49120</v>
      </c>
      <c r="K721" t="str">
        <f t="shared" si="81"/>
        <v>-49120</v>
      </c>
      <c r="L721" t="e">
        <f>VLOOKUP(K721,[1]Sheet1!P:P,1,0)</f>
        <v>#N/A</v>
      </c>
      <c r="M721">
        <f t="shared" si="82"/>
        <v>2021</v>
      </c>
      <c r="N721" t="str">
        <f t="shared" si="83"/>
        <v>2021-49120</v>
      </c>
      <c r="O721" t="e">
        <f>+(VLOOKUP(N721,[1]misa!O:O,1,0))</f>
        <v>#N/A</v>
      </c>
      <c r="P721">
        <f>-Table2[[#This Row],[Column1]]</f>
        <v>-49120</v>
      </c>
    </row>
    <row r="722" spans="1:16" hidden="1" x14ac:dyDescent="0.3">
      <c r="A722" s="41" t="s">
        <v>635</v>
      </c>
      <c r="B722" s="42">
        <v>44291</v>
      </c>
      <c r="C722" s="42">
        <v>44656</v>
      </c>
      <c r="D722" s="41" t="s">
        <v>636</v>
      </c>
      <c r="E722" s="41" t="s">
        <v>1738</v>
      </c>
      <c r="F722" s="41" t="s">
        <v>1739</v>
      </c>
      <c r="G722" s="41" t="s">
        <v>1719</v>
      </c>
      <c r="H722" s="44">
        <v>-1016228</v>
      </c>
      <c r="I722" s="45"/>
      <c r="J722">
        <f t="shared" si="84"/>
        <v>48788</v>
      </c>
      <c r="K722" t="str">
        <f t="shared" si="81"/>
        <v>-48788</v>
      </c>
      <c r="L722" t="e">
        <f>VLOOKUP(K722,[1]Sheet1!P:P,1,0)</f>
        <v>#N/A</v>
      </c>
      <c r="M722">
        <f t="shared" si="82"/>
        <v>2021</v>
      </c>
      <c r="N722" t="str">
        <f t="shared" si="83"/>
        <v>2021-48788</v>
      </c>
      <c r="O722" t="e">
        <f>+(VLOOKUP(N722,[1]misa!O:O,1,0))</f>
        <v>#N/A</v>
      </c>
      <c r="P722">
        <f>-Table2[[#This Row],[Column1]]</f>
        <v>-48788</v>
      </c>
    </row>
    <row r="723" spans="1:16" hidden="1" x14ac:dyDescent="0.3">
      <c r="A723" s="41" t="s">
        <v>635</v>
      </c>
      <c r="B723" s="42">
        <v>44289</v>
      </c>
      <c r="C723" s="42">
        <v>44656</v>
      </c>
      <c r="D723" s="41" t="s">
        <v>636</v>
      </c>
      <c r="E723" s="41" t="s">
        <v>1740</v>
      </c>
      <c r="F723" s="41" t="s">
        <v>1741</v>
      </c>
      <c r="G723" s="41" t="s">
        <v>1719</v>
      </c>
      <c r="H723" s="44">
        <v>-805944</v>
      </c>
      <c r="I723" s="45"/>
      <c r="J723">
        <f t="shared" si="84"/>
        <v>48780</v>
      </c>
      <c r="K723" t="str">
        <f t="shared" si="81"/>
        <v>-48780</v>
      </c>
      <c r="L723" t="e">
        <f>VLOOKUP(K723,[1]Sheet1!P:P,1,0)</f>
        <v>#N/A</v>
      </c>
      <c r="M723">
        <f t="shared" si="82"/>
        <v>2021</v>
      </c>
      <c r="N723" t="str">
        <f t="shared" si="83"/>
        <v>2021-48780</v>
      </c>
      <c r="O723" t="e">
        <f>+(VLOOKUP(N723,[1]misa!O:O,1,0))</f>
        <v>#N/A</v>
      </c>
      <c r="P723">
        <f>-Table2[[#This Row],[Column1]]</f>
        <v>-48780</v>
      </c>
    </row>
    <row r="724" spans="1:16" hidden="1" x14ac:dyDescent="0.3">
      <c r="A724" s="41" t="s">
        <v>635</v>
      </c>
      <c r="B724" s="42">
        <v>44291</v>
      </c>
      <c r="C724" s="42">
        <v>44656</v>
      </c>
      <c r="D724" s="41" t="s">
        <v>636</v>
      </c>
      <c r="E724" s="41" t="s">
        <v>1742</v>
      </c>
      <c r="F724" s="41" t="s">
        <v>1743</v>
      </c>
      <c r="G724" s="41" t="s">
        <v>1719</v>
      </c>
      <c r="H724" s="44">
        <v>-1188418</v>
      </c>
      <c r="I724" s="45"/>
      <c r="J724">
        <f t="shared" si="84"/>
        <v>48793</v>
      </c>
      <c r="K724" t="str">
        <f t="shared" si="81"/>
        <v>-48793</v>
      </c>
      <c r="L724" t="e">
        <f>VLOOKUP(K724,[1]Sheet1!P:P,1,0)</f>
        <v>#N/A</v>
      </c>
      <c r="M724">
        <f t="shared" si="82"/>
        <v>2021</v>
      </c>
      <c r="N724" t="str">
        <f t="shared" si="83"/>
        <v>2021-48793</v>
      </c>
      <c r="O724" t="e">
        <f>+(VLOOKUP(N724,[1]misa!O:O,1,0))</f>
        <v>#N/A</v>
      </c>
      <c r="P724">
        <f>-Table2[[#This Row],[Column1]]</f>
        <v>-48793</v>
      </c>
    </row>
    <row r="725" spans="1:16" hidden="1" x14ac:dyDescent="0.3">
      <c r="A725" s="41" t="s">
        <v>635</v>
      </c>
      <c r="B725" s="42">
        <v>44293</v>
      </c>
      <c r="C725" s="42">
        <v>44656</v>
      </c>
      <c r="D725" s="41" t="s">
        <v>636</v>
      </c>
      <c r="E725" s="41" t="s">
        <v>1744</v>
      </c>
      <c r="F725" s="41" t="s">
        <v>1745</v>
      </c>
      <c r="G725" s="41" t="s">
        <v>1719</v>
      </c>
      <c r="H725" s="44">
        <v>-363484</v>
      </c>
      <c r="I725" s="45"/>
      <c r="J725">
        <f t="shared" si="84"/>
        <v>48977</v>
      </c>
      <c r="K725" t="str">
        <f t="shared" si="81"/>
        <v>-48977</v>
      </c>
      <c r="L725" t="e">
        <f>VLOOKUP(K725,[1]Sheet1!P:P,1,0)</f>
        <v>#N/A</v>
      </c>
      <c r="M725">
        <f t="shared" si="82"/>
        <v>2021</v>
      </c>
      <c r="N725" t="str">
        <f t="shared" si="83"/>
        <v>2021-48977</v>
      </c>
      <c r="O725" t="e">
        <f>+(VLOOKUP(N725,[1]misa!O:O,1,0))</f>
        <v>#N/A</v>
      </c>
      <c r="P725">
        <f>-Table2[[#This Row],[Column1]]</f>
        <v>-48977</v>
      </c>
    </row>
    <row r="726" spans="1:16" hidden="1" x14ac:dyDescent="0.3">
      <c r="A726" s="41" t="s">
        <v>635</v>
      </c>
      <c r="B726" s="42">
        <v>44288</v>
      </c>
      <c r="C726" s="42">
        <v>44656</v>
      </c>
      <c r="D726" s="41" t="s">
        <v>636</v>
      </c>
      <c r="E726" s="41" t="s">
        <v>1746</v>
      </c>
      <c r="F726" s="41" t="s">
        <v>1747</v>
      </c>
      <c r="G726" s="41" t="s">
        <v>1719</v>
      </c>
      <c r="H726" s="44">
        <v>-1090452</v>
      </c>
      <c r="I726" s="45"/>
      <c r="J726">
        <f t="shared" si="84"/>
        <v>48667</v>
      </c>
      <c r="K726" t="str">
        <f t="shared" si="81"/>
        <v>-48667</v>
      </c>
      <c r="L726" t="e">
        <f>VLOOKUP(K726,[1]Sheet1!P:P,1,0)</f>
        <v>#N/A</v>
      </c>
      <c r="M726">
        <f t="shared" si="82"/>
        <v>2021</v>
      </c>
      <c r="N726" t="str">
        <f t="shared" si="83"/>
        <v>2021-48667</v>
      </c>
      <c r="O726" t="e">
        <f>+(VLOOKUP(N726,[1]misa!O:O,1,0))</f>
        <v>#N/A</v>
      </c>
      <c r="P726">
        <f>-Table2[[#This Row],[Column1]]</f>
        <v>-48667</v>
      </c>
    </row>
    <row r="727" spans="1:16" hidden="1" x14ac:dyDescent="0.3">
      <c r="A727" s="41" t="s">
        <v>635</v>
      </c>
      <c r="B727" s="42">
        <v>44291</v>
      </c>
      <c r="C727" s="42">
        <v>44656</v>
      </c>
      <c r="D727" s="41" t="s">
        <v>636</v>
      </c>
      <c r="E727" s="41" t="s">
        <v>1748</v>
      </c>
      <c r="F727" s="41" t="s">
        <v>1749</v>
      </c>
      <c r="G727" s="41" t="s">
        <v>1719</v>
      </c>
      <c r="H727" s="44">
        <v>-957766</v>
      </c>
      <c r="I727" s="45"/>
      <c r="J727">
        <f t="shared" si="84"/>
        <v>48792</v>
      </c>
      <c r="K727" t="str">
        <f t="shared" si="81"/>
        <v>-48792</v>
      </c>
      <c r="L727" t="e">
        <f>VLOOKUP(K727,[1]Sheet1!P:P,1,0)</f>
        <v>#N/A</v>
      </c>
      <c r="M727">
        <f t="shared" si="82"/>
        <v>2021</v>
      </c>
      <c r="N727" t="str">
        <f t="shared" si="83"/>
        <v>2021-48792</v>
      </c>
      <c r="O727" t="e">
        <f>+(VLOOKUP(N727,[1]misa!O:O,1,0))</f>
        <v>#N/A</v>
      </c>
      <c r="P727">
        <f>-Table2[[#This Row],[Column1]]</f>
        <v>-48792</v>
      </c>
    </row>
    <row r="728" spans="1:16" hidden="1" x14ac:dyDescent="0.3">
      <c r="A728" s="41" t="s">
        <v>635</v>
      </c>
      <c r="B728" s="42">
        <v>44292</v>
      </c>
      <c r="C728" s="42">
        <v>44656</v>
      </c>
      <c r="D728" s="41" t="s">
        <v>636</v>
      </c>
      <c r="E728" s="41" t="s">
        <v>1750</v>
      </c>
      <c r="F728" s="41" t="s">
        <v>1751</v>
      </c>
      <c r="G728" s="41" t="s">
        <v>1719</v>
      </c>
      <c r="H728" s="44">
        <v>-2029581</v>
      </c>
      <c r="I728" s="45"/>
      <c r="J728">
        <f t="shared" si="84"/>
        <v>48895</v>
      </c>
      <c r="K728" t="str">
        <f t="shared" si="81"/>
        <v>-48895</v>
      </c>
      <c r="L728" t="e">
        <f>VLOOKUP(K728,[1]Sheet1!P:P,1,0)</f>
        <v>#N/A</v>
      </c>
      <c r="M728">
        <f t="shared" si="82"/>
        <v>2021</v>
      </c>
      <c r="N728" t="str">
        <f t="shared" si="83"/>
        <v>2021-48895</v>
      </c>
      <c r="O728" t="e">
        <f>+(VLOOKUP(N728,[1]misa!O:O,1,0))</f>
        <v>#N/A</v>
      </c>
      <c r="P728">
        <f>-Table2[[#This Row],[Column1]]</f>
        <v>-48895</v>
      </c>
    </row>
    <row r="729" spans="1:16" hidden="1" x14ac:dyDescent="0.3">
      <c r="A729" s="41" t="s">
        <v>635</v>
      </c>
      <c r="B729" s="42">
        <v>44306</v>
      </c>
      <c r="C729" s="42">
        <v>44656</v>
      </c>
      <c r="D729" s="41" t="s">
        <v>636</v>
      </c>
      <c r="E729" s="41" t="s">
        <v>1752</v>
      </c>
      <c r="F729" s="41" t="s">
        <v>1753</v>
      </c>
      <c r="G729" s="41" t="s">
        <v>1719</v>
      </c>
      <c r="H729" s="44">
        <v>-991901</v>
      </c>
      <c r="I729" s="45"/>
      <c r="J729">
        <f t="shared" si="84"/>
        <v>49706</v>
      </c>
      <c r="K729" t="str">
        <f t="shared" si="81"/>
        <v>-49706</v>
      </c>
      <c r="L729" t="e">
        <f>VLOOKUP(K729,[1]Sheet1!P:P,1,0)</f>
        <v>#N/A</v>
      </c>
      <c r="M729">
        <f t="shared" si="82"/>
        <v>2021</v>
      </c>
      <c r="N729" t="str">
        <f t="shared" si="83"/>
        <v>2021-49706</v>
      </c>
      <c r="O729" t="e">
        <f>+(VLOOKUP(N729,[1]misa!O:O,1,0))</f>
        <v>#N/A</v>
      </c>
      <c r="P729">
        <f>-Table2[[#This Row],[Column1]]</f>
        <v>-49706</v>
      </c>
    </row>
    <row r="730" spans="1:16" hidden="1" x14ac:dyDescent="0.3">
      <c r="A730" s="41" t="s">
        <v>635</v>
      </c>
      <c r="B730" s="42">
        <v>44300</v>
      </c>
      <c r="C730" s="42">
        <v>44656</v>
      </c>
      <c r="D730" s="41" t="s">
        <v>636</v>
      </c>
      <c r="E730" s="41" t="s">
        <v>1754</v>
      </c>
      <c r="F730" s="41" t="s">
        <v>1755</v>
      </c>
      <c r="G730" s="41" t="s">
        <v>1719</v>
      </c>
      <c r="H730" s="44">
        <v>-1470462</v>
      </c>
      <c r="I730" s="45"/>
      <c r="J730">
        <f t="shared" si="84"/>
        <v>49412</v>
      </c>
      <c r="K730" t="str">
        <f t="shared" si="81"/>
        <v>-49412</v>
      </c>
      <c r="L730" t="e">
        <f>VLOOKUP(K730,[1]Sheet1!P:P,1,0)</f>
        <v>#N/A</v>
      </c>
      <c r="M730">
        <f t="shared" si="82"/>
        <v>2021</v>
      </c>
      <c r="N730" t="str">
        <f t="shared" si="83"/>
        <v>2021-49412</v>
      </c>
      <c r="O730" t="e">
        <f>+(VLOOKUP(N730,[1]misa!O:O,1,0))</f>
        <v>#N/A</v>
      </c>
      <c r="P730">
        <f>-Table2[[#This Row],[Column1]]</f>
        <v>-49412</v>
      </c>
    </row>
    <row r="731" spans="1:16" hidden="1" x14ac:dyDescent="0.3">
      <c r="A731" s="41" t="s">
        <v>635</v>
      </c>
      <c r="B731" s="42">
        <v>44302</v>
      </c>
      <c r="C731" s="42">
        <v>44656</v>
      </c>
      <c r="D731" s="41" t="s">
        <v>636</v>
      </c>
      <c r="E731" s="41" t="s">
        <v>1756</v>
      </c>
      <c r="F731" s="41" t="s">
        <v>1757</v>
      </c>
      <c r="G731" s="41" t="s">
        <v>1719</v>
      </c>
      <c r="H731" s="44">
        <v>-1459453</v>
      </c>
      <c r="I731" s="45"/>
      <c r="J731">
        <f t="shared" si="84"/>
        <v>49568</v>
      </c>
      <c r="K731" t="str">
        <f t="shared" si="81"/>
        <v>-49568</v>
      </c>
      <c r="L731" t="e">
        <f>VLOOKUP(K731,[1]Sheet1!P:P,1,0)</f>
        <v>#N/A</v>
      </c>
      <c r="M731">
        <f t="shared" si="82"/>
        <v>2021</v>
      </c>
      <c r="N731" t="str">
        <f t="shared" si="83"/>
        <v>2021-49568</v>
      </c>
      <c r="O731" t="e">
        <f>+(VLOOKUP(N731,[1]misa!O:O,1,0))</f>
        <v>#N/A</v>
      </c>
      <c r="P731">
        <f>-Table2[[#This Row],[Column1]]</f>
        <v>-49568</v>
      </c>
    </row>
    <row r="732" spans="1:16" hidden="1" x14ac:dyDescent="0.3">
      <c r="A732" s="41" t="s">
        <v>635</v>
      </c>
      <c r="B732" s="42">
        <v>44301</v>
      </c>
      <c r="C732" s="42">
        <v>44656</v>
      </c>
      <c r="D732" s="41" t="s">
        <v>636</v>
      </c>
      <c r="E732" s="41" t="s">
        <v>1758</v>
      </c>
      <c r="F732" s="41" t="s">
        <v>1759</v>
      </c>
      <c r="G732" s="41" t="s">
        <v>1719</v>
      </c>
      <c r="H732" s="44">
        <v>-693326</v>
      </c>
      <c r="I732" s="45"/>
      <c r="J732">
        <f t="shared" si="84"/>
        <v>49450</v>
      </c>
      <c r="K732" t="str">
        <f t="shared" si="81"/>
        <v>-49450</v>
      </c>
      <c r="L732" t="e">
        <f>VLOOKUP(K732,[1]Sheet1!P:P,1,0)</f>
        <v>#N/A</v>
      </c>
      <c r="M732">
        <f t="shared" si="82"/>
        <v>2021</v>
      </c>
      <c r="N732" t="str">
        <f t="shared" si="83"/>
        <v>2021-49450</v>
      </c>
      <c r="O732" t="e">
        <f>+(VLOOKUP(N732,[1]misa!O:O,1,0))</f>
        <v>#N/A</v>
      </c>
      <c r="P732">
        <f>-Table2[[#This Row],[Column1]]</f>
        <v>-49450</v>
      </c>
    </row>
    <row r="733" spans="1:16" hidden="1" x14ac:dyDescent="0.3">
      <c r="A733" s="41" t="s">
        <v>635</v>
      </c>
      <c r="B733" s="42">
        <v>44305</v>
      </c>
      <c r="C733" s="42">
        <v>44656</v>
      </c>
      <c r="D733" s="41" t="s">
        <v>636</v>
      </c>
      <c r="E733" s="41" t="s">
        <v>1760</v>
      </c>
      <c r="F733" s="41" t="s">
        <v>1761</v>
      </c>
      <c r="G733" s="41" t="s">
        <v>1719</v>
      </c>
      <c r="H733" s="44">
        <v>-1528621</v>
      </c>
      <c r="I733" s="45"/>
      <c r="J733">
        <f t="shared" si="84"/>
        <v>49641</v>
      </c>
      <c r="K733" t="str">
        <f t="shared" si="81"/>
        <v>-49641</v>
      </c>
      <c r="L733" t="e">
        <f>VLOOKUP(K733,[1]Sheet1!P:P,1,0)</f>
        <v>#N/A</v>
      </c>
      <c r="M733">
        <f t="shared" si="82"/>
        <v>2021</v>
      </c>
      <c r="N733" t="str">
        <f t="shared" si="83"/>
        <v>2021-49641</v>
      </c>
      <c r="O733" t="e">
        <f>+(VLOOKUP(N733,[1]misa!O:O,1,0))</f>
        <v>#N/A</v>
      </c>
      <c r="P733">
        <f>-Table2[[#This Row],[Column1]]</f>
        <v>-49641</v>
      </c>
    </row>
    <row r="734" spans="1:16" hidden="1" x14ac:dyDescent="0.3">
      <c r="A734" s="41" t="s">
        <v>635</v>
      </c>
      <c r="B734" s="42">
        <v>44306</v>
      </c>
      <c r="C734" s="42">
        <v>44656</v>
      </c>
      <c r="D734" s="41" t="s">
        <v>636</v>
      </c>
      <c r="E734" s="41" t="s">
        <v>1762</v>
      </c>
      <c r="F734" s="41" t="s">
        <v>1763</v>
      </c>
      <c r="G734" s="41" t="s">
        <v>1719</v>
      </c>
      <c r="H734" s="44">
        <v>-1213859</v>
      </c>
      <c r="I734" s="45"/>
      <c r="J734">
        <f t="shared" si="84"/>
        <v>49695</v>
      </c>
      <c r="K734" t="str">
        <f t="shared" si="81"/>
        <v>-49695</v>
      </c>
      <c r="L734" t="e">
        <f>VLOOKUP(K734,[1]Sheet1!P:P,1,0)</f>
        <v>#N/A</v>
      </c>
      <c r="M734">
        <f t="shared" si="82"/>
        <v>2021</v>
      </c>
      <c r="N734" t="str">
        <f t="shared" si="83"/>
        <v>2021-49695</v>
      </c>
      <c r="O734" t="e">
        <f>+(VLOOKUP(N734,[1]misa!O:O,1,0))</f>
        <v>#N/A</v>
      </c>
      <c r="P734">
        <f>-Table2[[#This Row],[Column1]]</f>
        <v>-49695</v>
      </c>
    </row>
    <row r="735" spans="1:16" hidden="1" x14ac:dyDescent="0.3">
      <c r="A735" s="41" t="s">
        <v>635</v>
      </c>
      <c r="B735" s="42">
        <v>44306</v>
      </c>
      <c r="C735" s="42">
        <v>44656</v>
      </c>
      <c r="D735" s="41" t="s">
        <v>636</v>
      </c>
      <c r="E735" s="41" t="s">
        <v>1764</v>
      </c>
      <c r="F735" s="41" t="s">
        <v>1765</v>
      </c>
      <c r="G735" s="41" t="s">
        <v>1719</v>
      </c>
      <c r="H735" s="44">
        <v>-1210079</v>
      </c>
      <c r="I735" s="45"/>
      <c r="J735">
        <f t="shared" si="84"/>
        <v>49740</v>
      </c>
      <c r="K735" t="str">
        <f t="shared" si="81"/>
        <v>-49740</v>
      </c>
      <c r="L735" t="e">
        <f>VLOOKUP(K735,[1]Sheet1!P:P,1,0)</f>
        <v>#N/A</v>
      </c>
      <c r="M735">
        <f t="shared" si="82"/>
        <v>2021</v>
      </c>
      <c r="N735" t="str">
        <f t="shared" si="83"/>
        <v>2021-49740</v>
      </c>
      <c r="O735" t="e">
        <f>+(VLOOKUP(N735,[1]misa!O:O,1,0))</f>
        <v>#N/A</v>
      </c>
      <c r="P735">
        <f>-Table2[[#This Row],[Column1]]</f>
        <v>-49740</v>
      </c>
    </row>
    <row r="736" spans="1:16" hidden="1" x14ac:dyDescent="0.3">
      <c r="A736" s="41" t="s">
        <v>635</v>
      </c>
      <c r="B736" s="42">
        <v>44306</v>
      </c>
      <c r="C736" s="42">
        <v>44656</v>
      </c>
      <c r="D736" s="41" t="s">
        <v>636</v>
      </c>
      <c r="E736" s="41" t="s">
        <v>1766</v>
      </c>
      <c r="F736" s="41" t="s">
        <v>1767</v>
      </c>
      <c r="G736" s="41" t="s">
        <v>1719</v>
      </c>
      <c r="H736" s="44">
        <v>-989921</v>
      </c>
      <c r="I736" s="45"/>
      <c r="J736">
        <f t="shared" si="84"/>
        <v>49739</v>
      </c>
      <c r="K736" t="str">
        <f t="shared" si="81"/>
        <v>-49739</v>
      </c>
      <c r="L736" t="e">
        <f>VLOOKUP(K736,[1]Sheet1!P:P,1,0)</f>
        <v>#N/A</v>
      </c>
      <c r="M736">
        <f t="shared" si="82"/>
        <v>2021</v>
      </c>
      <c r="N736" t="str">
        <f t="shared" si="83"/>
        <v>2021-49739</v>
      </c>
      <c r="O736" t="e">
        <f>+(VLOOKUP(N736,[1]misa!O:O,1,0))</f>
        <v>#N/A</v>
      </c>
      <c r="P736">
        <f>-Table2[[#This Row],[Column1]]</f>
        <v>-49739</v>
      </c>
    </row>
    <row r="737" spans="1:16" hidden="1" x14ac:dyDescent="0.3">
      <c r="A737" s="41" t="s">
        <v>635</v>
      </c>
      <c r="B737" s="42">
        <v>44291</v>
      </c>
      <c r="C737" s="42">
        <v>44656</v>
      </c>
      <c r="D737" s="41" t="s">
        <v>636</v>
      </c>
      <c r="E737" s="41" t="s">
        <v>1768</v>
      </c>
      <c r="F737" s="41" t="s">
        <v>1769</v>
      </c>
      <c r="G737" s="41" t="s">
        <v>1719</v>
      </c>
      <c r="H737" s="44">
        <v>-2121680</v>
      </c>
      <c r="I737" s="45"/>
      <c r="J737">
        <f t="shared" si="84"/>
        <v>48810</v>
      </c>
      <c r="K737" t="str">
        <f t="shared" si="81"/>
        <v>-48810</v>
      </c>
      <c r="L737" t="e">
        <f>VLOOKUP(K737,[1]Sheet1!P:P,1,0)</f>
        <v>#N/A</v>
      </c>
      <c r="M737">
        <f t="shared" si="82"/>
        <v>2021</v>
      </c>
      <c r="N737" t="str">
        <f t="shared" si="83"/>
        <v>2021-48810</v>
      </c>
      <c r="O737" t="e">
        <f>+(VLOOKUP(N737,[1]misa!O:O,1,0))</f>
        <v>#N/A</v>
      </c>
      <c r="P737">
        <f>-Table2[[#This Row],[Column1]]</f>
        <v>-48810</v>
      </c>
    </row>
    <row r="738" spans="1:16" hidden="1" x14ac:dyDescent="0.3">
      <c r="A738" s="41" t="s">
        <v>635</v>
      </c>
      <c r="B738" s="42">
        <v>44282</v>
      </c>
      <c r="C738" s="42">
        <v>44656</v>
      </c>
      <c r="D738" s="41" t="s">
        <v>636</v>
      </c>
      <c r="E738" s="41" t="s">
        <v>1770</v>
      </c>
      <c r="F738" s="41" t="s">
        <v>1771</v>
      </c>
      <c r="G738" s="41" t="s">
        <v>1719</v>
      </c>
      <c r="H738" s="44">
        <v>-1924769</v>
      </c>
      <c r="I738" s="45"/>
      <c r="J738">
        <f t="shared" si="84"/>
        <v>48196</v>
      </c>
      <c r="K738" t="str">
        <f t="shared" si="81"/>
        <v>-48196</v>
      </c>
      <c r="L738" t="e">
        <f>VLOOKUP(K738,[1]Sheet1!P:P,1,0)</f>
        <v>#N/A</v>
      </c>
      <c r="M738">
        <f t="shared" si="82"/>
        <v>2021</v>
      </c>
      <c r="N738" t="str">
        <f t="shared" si="83"/>
        <v>2021-48196</v>
      </c>
      <c r="O738" t="e">
        <f>+(VLOOKUP(N738,[1]misa!O:O,1,0))</f>
        <v>#N/A</v>
      </c>
      <c r="P738">
        <f>-Table2[[#This Row],[Column1]]</f>
        <v>-48196</v>
      </c>
    </row>
    <row r="739" spans="1:16" hidden="1" x14ac:dyDescent="0.3">
      <c r="A739" s="41" t="s">
        <v>635</v>
      </c>
      <c r="B739" s="42">
        <v>44285</v>
      </c>
      <c r="C739" s="42">
        <v>44656</v>
      </c>
      <c r="D739" s="41" t="s">
        <v>636</v>
      </c>
      <c r="E739" s="41" t="s">
        <v>1772</v>
      </c>
      <c r="F739" s="41" t="s">
        <v>1773</v>
      </c>
      <c r="G739" s="41" t="s">
        <v>1719</v>
      </c>
      <c r="H739" s="44">
        <v>-1453936</v>
      </c>
      <c r="I739" s="45"/>
      <c r="J739">
        <f t="shared" si="84"/>
        <v>48385</v>
      </c>
      <c r="K739" t="str">
        <f t="shared" si="81"/>
        <v>-48385</v>
      </c>
      <c r="L739" t="e">
        <f>VLOOKUP(K739,[1]Sheet1!P:P,1,0)</f>
        <v>#N/A</v>
      </c>
      <c r="M739">
        <f t="shared" si="82"/>
        <v>2021</v>
      </c>
      <c r="N739" t="str">
        <f t="shared" si="83"/>
        <v>2021-48385</v>
      </c>
      <c r="O739" t="e">
        <f>+(VLOOKUP(N739,[1]misa!O:O,1,0))</f>
        <v>#N/A</v>
      </c>
      <c r="P739">
        <f>-Table2[[#This Row],[Column1]]</f>
        <v>-48385</v>
      </c>
    </row>
    <row r="740" spans="1:16" hidden="1" x14ac:dyDescent="0.3">
      <c r="A740" s="41" t="s">
        <v>635</v>
      </c>
      <c r="B740" s="42">
        <v>44282</v>
      </c>
      <c r="C740" s="42">
        <v>44656</v>
      </c>
      <c r="D740" s="41" t="s">
        <v>636</v>
      </c>
      <c r="E740" s="41" t="s">
        <v>1774</v>
      </c>
      <c r="F740" s="41" t="s">
        <v>1775</v>
      </c>
      <c r="G740" s="41" t="s">
        <v>1719</v>
      </c>
      <c r="H740" s="44">
        <v>1116118</v>
      </c>
      <c r="I740" s="45"/>
      <c r="J740" s="46">
        <f>+H740</f>
        <v>1116118</v>
      </c>
      <c r="K740" t="str">
        <f t="shared" si="81"/>
        <v>-1116118</v>
      </c>
      <c r="L740" t="e">
        <f>VLOOKUP(K740,[1]Sheet1!P:P,1,0)</f>
        <v>#N/A</v>
      </c>
      <c r="M740">
        <f t="shared" si="82"/>
        <v>2021</v>
      </c>
      <c r="N740" t="str">
        <f t="shared" si="83"/>
        <v>2021-1116118</v>
      </c>
      <c r="O740" t="e">
        <f>+(VLOOKUP(N740,[1]misa!O:O,1,0))</f>
        <v>#N/A</v>
      </c>
      <c r="P740">
        <f>-Table2[[#This Row],[Column1]]</f>
        <v>-1116118</v>
      </c>
    </row>
    <row r="741" spans="1:16" hidden="1" x14ac:dyDescent="0.3">
      <c r="A741" s="41" t="s">
        <v>635</v>
      </c>
      <c r="B741" s="42">
        <v>44251</v>
      </c>
      <c r="C741" s="42">
        <v>44880</v>
      </c>
      <c r="D741" s="41" t="s">
        <v>636</v>
      </c>
      <c r="E741" s="41" t="s">
        <v>1776</v>
      </c>
      <c r="F741" s="41" t="s">
        <v>1777</v>
      </c>
      <c r="G741" s="41" t="s">
        <v>1778</v>
      </c>
      <c r="H741" s="44">
        <v>-2343330</v>
      </c>
      <c r="I741" s="45"/>
      <c r="J741">
        <f t="shared" si="84"/>
        <v>44241</v>
      </c>
      <c r="K741" t="str">
        <f t="shared" si="81"/>
        <v>-44241</v>
      </c>
      <c r="L741" t="e">
        <f>VLOOKUP(K741,[1]Sheet1!P:P,1,0)</f>
        <v>#N/A</v>
      </c>
      <c r="M741">
        <f t="shared" si="82"/>
        <v>2021</v>
      </c>
      <c r="N741" t="str">
        <f t="shared" si="83"/>
        <v>2021-44241</v>
      </c>
      <c r="O741" t="e">
        <f>+(VLOOKUP(N741,[1]misa!O:O,1,0))</f>
        <v>#N/A</v>
      </c>
      <c r="P741">
        <f>-Table2[[#This Row],[Column1]]</f>
        <v>-44241</v>
      </c>
    </row>
    <row r="742" spans="1:16" hidden="1" x14ac:dyDescent="0.3">
      <c r="A742" s="41" t="s">
        <v>635</v>
      </c>
      <c r="B742" s="42">
        <v>44314</v>
      </c>
      <c r="C742" s="42">
        <v>44880</v>
      </c>
      <c r="D742" s="41" t="s">
        <v>636</v>
      </c>
      <c r="E742" s="41" t="s">
        <v>1779</v>
      </c>
      <c r="F742" s="41" t="s">
        <v>1780</v>
      </c>
      <c r="G742" s="41" t="s">
        <v>1778</v>
      </c>
      <c r="H742" s="44">
        <v>-2086542</v>
      </c>
      <c r="I742" s="45"/>
      <c r="J742">
        <f t="shared" si="84"/>
        <v>32</v>
      </c>
      <c r="K742" t="str">
        <f t="shared" si="81"/>
        <v>-32</v>
      </c>
      <c r="L742" t="e">
        <f>VLOOKUP(K742,[1]Sheet1!P:P,1,0)</f>
        <v>#N/A</v>
      </c>
      <c r="M742">
        <f t="shared" si="82"/>
        <v>2021</v>
      </c>
      <c r="N742" t="str">
        <f t="shared" si="83"/>
        <v>2021-32</v>
      </c>
      <c r="O742" t="e">
        <f>+(VLOOKUP(N742,[1]misa!O:O,1,0))</f>
        <v>#N/A</v>
      </c>
      <c r="P742">
        <f>-Table2[[#This Row],[Column1]]</f>
        <v>-32</v>
      </c>
    </row>
    <row r="743" spans="1:16" hidden="1" x14ac:dyDescent="0.3">
      <c r="A743" s="41" t="s">
        <v>635</v>
      </c>
      <c r="B743" s="42">
        <v>44314</v>
      </c>
      <c r="C743" s="42">
        <v>44880</v>
      </c>
      <c r="D743" s="41" t="s">
        <v>636</v>
      </c>
      <c r="E743" s="41" t="s">
        <v>1781</v>
      </c>
      <c r="F743" s="41" t="s">
        <v>1782</v>
      </c>
      <c r="G743" s="41" t="s">
        <v>1778</v>
      </c>
      <c r="H743" s="44">
        <v>-1679038</v>
      </c>
      <c r="I743" s="45"/>
      <c r="J743">
        <f t="shared" si="84"/>
        <v>114</v>
      </c>
      <c r="K743" t="str">
        <f t="shared" si="81"/>
        <v>-114</v>
      </c>
      <c r="L743" t="e">
        <f>VLOOKUP(K743,[1]Sheet1!P:P,1,0)</f>
        <v>#N/A</v>
      </c>
      <c r="M743">
        <f t="shared" si="82"/>
        <v>2021</v>
      </c>
      <c r="N743" t="str">
        <f t="shared" si="83"/>
        <v>2021-114</v>
      </c>
      <c r="O743" t="e">
        <f>+(VLOOKUP(N743,[1]misa!O:O,1,0))</f>
        <v>#N/A</v>
      </c>
      <c r="P743">
        <f>-Table2[[#This Row],[Column1]]</f>
        <v>-114</v>
      </c>
    </row>
    <row r="744" spans="1:16" hidden="1" x14ac:dyDescent="0.3">
      <c r="A744" s="41" t="s">
        <v>635</v>
      </c>
      <c r="B744" s="42">
        <v>44308</v>
      </c>
      <c r="C744" s="42">
        <v>44880</v>
      </c>
      <c r="D744" s="41" t="s">
        <v>636</v>
      </c>
      <c r="E744" s="41" t="s">
        <v>1783</v>
      </c>
      <c r="F744" s="41" t="s">
        <v>1784</v>
      </c>
      <c r="G744" s="41" t="s">
        <v>1778</v>
      </c>
      <c r="H744" s="44">
        <v>-2846720</v>
      </c>
      <c r="I744" s="45"/>
      <c r="J744">
        <f t="shared" si="84"/>
        <v>49803</v>
      </c>
      <c r="K744" t="str">
        <f t="shared" si="81"/>
        <v>-49803</v>
      </c>
      <c r="L744" t="e">
        <f>VLOOKUP(K744,[1]Sheet1!P:P,1,0)</f>
        <v>#N/A</v>
      </c>
      <c r="M744">
        <f t="shared" si="82"/>
        <v>2021</v>
      </c>
      <c r="N744" t="str">
        <f t="shared" si="83"/>
        <v>2021-49803</v>
      </c>
      <c r="O744" t="e">
        <f>+(VLOOKUP(N744,[1]misa!O:O,1,0))</f>
        <v>#N/A</v>
      </c>
      <c r="P744">
        <f>-Table2[[#This Row],[Column1]]</f>
        <v>-49803</v>
      </c>
    </row>
    <row r="745" spans="1:16" hidden="1" x14ac:dyDescent="0.3">
      <c r="A745" s="41" t="s">
        <v>635</v>
      </c>
      <c r="B745" s="42">
        <v>44309</v>
      </c>
      <c r="C745" s="42">
        <v>44880</v>
      </c>
      <c r="D745" s="41" t="s">
        <v>636</v>
      </c>
      <c r="E745" s="41" t="s">
        <v>1785</v>
      </c>
      <c r="F745" s="41" t="s">
        <v>1786</v>
      </c>
      <c r="G745" s="41" t="s">
        <v>1778</v>
      </c>
      <c r="H745" s="44">
        <v>-1147920</v>
      </c>
      <c r="I745" s="45"/>
      <c r="J745">
        <f t="shared" si="84"/>
        <v>49897</v>
      </c>
      <c r="K745" t="str">
        <f t="shared" si="81"/>
        <v>-49897</v>
      </c>
      <c r="L745" t="e">
        <f>VLOOKUP(K745,[1]Sheet1!P:P,1,0)</f>
        <v>#N/A</v>
      </c>
      <c r="M745">
        <f t="shared" si="82"/>
        <v>2021</v>
      </c>
      <c r="N745" t="str">
        <f t="shared" si="83"/>
        <v>2021-49897</v>
      </c>
      <c r="O745" t="e">
        <f>+(VLOOKUP(N745,[1]misa!O:O,1,0))</f>
        <v>#N/A</v>
      </c>
      <c r="P745">
        <f>-Table2[[#This Row],[Column1]]</f>
        <v>-49897</v>
      </c>
    </row>
    <row r="746" spans="1:16" hidden="1" x14ac:dyDescent="0.3">
      <c r="A746" s="41" t="s">
        <v>635</v>
      </c>
      <c r="B746" s="42">
        <v>44320</v>
      </c>
      <c r="C746" s="42">
        <v>44880</v>
      </c>
      <c r="D746" s="41" t="s">
        <v>636</v>
      </c>
      <c r="E746" s="41" t="s">
        <v>1787</v>
      </c>
      <c r="F746" s="41" t="s">
        <v>1788</v>
      </c>
      <c r="G746" s="41" t="s">
        <v>1778</v>
      </c>
      <c r="H746" s="44">
        <v>-726968</v>
      </c>
      <c r="I746" s="45"/>
      <c r="J746">
        <f t="shared" si="84"/>
        <v>596</v>
      </c>
      <c r="K746" t="str">
        <f t="shared" si="81"/>
        <v>-596</v>
      </c>
      <c r="L746" t="e">
        <f>VLOOKUP(K746,[1]Sheet1!P:P,1,0)</f>
        <v>#N/A</v>
      </c>
      <c r="M746">
        <f t="shared" si="82"/>
        <v>2021</v>
      </c>
      <c r="N746" t="str">
        <f t="shared" si="83"/>
        <v>2021-596</v>
      </c>
      <c r="O746" t="e">
        <f>+(VLOOKUP(N746,[1]misa!O:O,1,0))</f>
        <v>#N/A</v>
      </c>
      <c r="P746">
        <f>-Table2[[#This Row],[Column1]]</f>
        <v>-596</v>
      </c>
    </row>
    <row r="747" spans="1:16" hidden="1" x14ac:dyDescent="0.3">
      <c r="A747" s="41" t="s">
        <v>635</v>
      </c>
      <c r="B747" s="42">
        <v>44314</v>
      </c>
      <c r="C747" s="42">
        <v>44880</v>
      </c>
      <c r="D747" s="41" t="s">
        <v>636</v>
      </c>
      <c r="E747" s="41" t="s">
        <v>1789</v>
      </c>
      <c r="F747" s="41" t="s">
        <v>1790</v>
      </c>
      <c r="G747" s="41" t="s">
        <v>1778</v>
      </c>
      <c r="H747" s="44">
        <v>-875970</v>
      </c>
      <c r="I747" s="45"/>
      <c r="J747">
        <f t="shared" si="84"/>
        <v>12</v>
      </c>
      <c r="K747" t="str">
        <f t="shared" si="81"/>
        <v>-12</v>
      </c>
      <c r="L747" t="e">
        <f>VLOOKUP(K747,[1]Sheet1!P:P,1,0)</f>
        <v>#N/A</v>
      </c>
      <c r="M747">
        <f t="shared" si="82"/>
        <v>2021</v>
      </c>
      <c r="N747" t="str">
        <f t="shared" si="83"/>
        <v>2021-12</v>
      </c>
      <c r="O747" t="e">
        <f>+(VLOOKUP(N747,[1]misa!O:O,1,0))</f>
        <v>#N/A</v>
      </c>
      <c r="P747">
        <f>-Table2[[#This Row],[Column1]]</f>
        <v>-12</v>
      </c>
    </row>
    <row r="748" spans="1:16" hidden="1" x14ac:dyDescent="0.3">
      <c r="A748" s="41" t="s">
        <v>635</v>
      </c>
      <c r="B748" s="42">
        <v>44308</v>
      </c>
      <c r="C748" s="42">
        <v>44880</v>
      </c>
      <c r="D748" s="41" t="s">
        <v>636</v>
      </c>
      <c r="E748" s="41" t="s">
        <v>1791</v>
      </c>
      <c r="F748" s="41" t="s">
        <v>1792</v>
      </c>
      <c r="G748" s="41" t="s">
        <v>1778</v>
      </c>
      <c r="H748" s="44">
        <v>-1453936</v>
      </c>
      <c r="I748" s="45"/>
      <c r="J748">
        <f t="shared" si="84"/>
        <v>49796</v>
      </c>
      <c r="K748" t="str">
        <f t="shared" si="81"/>
        <v>-49796</v>
      </c>
      <c r="L748" t="e">
        <f>VLOOKUP(K748,[1]Sheet1!P:P,1,0)</f>
        <v>#N/A</v>
      </c>
      <c r="M748">
        <f t="shared" si="82"/>
        <v>2021</v>
      </c>
      <c r="N748" t="str">
        <f t="shared" si="83"/>
        <v>2021-49796</v>
      </c>
      <c r="O748" t="e">
        <f>+(VLOOKUP(N748,[1]misa!O:O,1,0))</f>
        <v>#N/A</v>
      </c>
      <c r="P748">
        <f>-Table2[[#This Row],[Column1]]</f>
        <v>-49796</v>
      </c>
    </row>
    <row r="749" spans="1:16" hidden="1" x14ac:dyDescent="0.3">
      <c r="A749" s="41" t="s">
        <v>635</v>
      </c>
      <c r="B749" s="42">
        <v>44314</v>
      </c>
      <c r="C749" s="42">
        <v>44880</v>
      </c>
      <c r="D749" s="41" t="s">
        <v>636</v>
      </c>
      <c r="E749" s="41" t="s">
        <v>1793</v>
      </c>
      <c r="F749" s="41" t="s">
        <v>1794</v>
      </c>
      <c r="G749" s="41" t="s">
        <v>1778</v>
      </c>
      <c r="H749" s="44">
        <v>-1294508</v>
      </c>
      <c r="I749" s="45"/>
      <c r="J749">
        <f t="shared" si="84"/>
        <v>34</v>
      </c>
      <c r="K749" t="str">
        <f t="shared" si="81"/>
        <v>-34</v>
      </c>
      <c r="L749" t="e">
        <f>VLOOKUP(K749,[1]Sheet1!P:P,1,0)</f>
        <v>#N/A</v>
      </c>
      <c r="M749">
        <f t="shared" si="82"/>
        <v>2021</v>
      </c>
      <c r="N749" t="str">
        <f t="shared" si="83"/>
        <v>2021-34</v>
      </c>
      <c r="O749" t="e">
        <f>+(VLOOKUP(N749,[1]misa!O:O,1,0))</f>
        <v>#N/A</v>
      </c>
      <c r="P749">
        <f>-Table2[[#This Row],[Column1]]</f>
        <v>-34</v>
      </c>
    </row>
    <row r="750" spans="1:16" hidden="1" x14ac:dyDescent="0.3">
      <c r="A750" s="41" t="s">
        <v>635</v>
      </c>
      <c r="B750" s="42">
        <v>44314</v>
      </c>
      <c r="C750" s="42">
        <v>44880</v>
      </c>
      <c r="D750" s="41" t="s">
        <v>636</v>
      </c>
      <c r="E750" s="41" t="s">
        <v>1795</v>
      </c>
      <c r="F750" s="41" t="s">
        <v>1796</v>
      </c>
      <c r="G750" s="41" t="s">
        <v>1778</v>
      </c>
      <c r="H750" s="44">
        <v>-726968</v>
      </c>
      <c r="I750" s="45"/>
      <c r="J750">
        <f t="shared" si="84"/>
        <v>5</v>
      </c>
      <c r="K750" t="str">
        <f t="shared" si="81"/>
        <v>-5</v>
      </c>
      <c r="L750" t="e">
        <f>VLOOKUP(K750,[1]Sheet1!P:P,1,0)</f>
        <v>#N/A</v>
      </c>
      <c r="M750">
        <f t="shared" si="82"/>
        <v>2021</v>
      </c>
      <c r="N750" t="str">
        <f t="shared" si="83"/>
        <v>2021-5</v>
      </c>
      <c r="O750" t="e">
        <f>+(VLOOKUP(N750,[1]misa!O:O,1,0))</f>
        <v>#N/A</v>
      </c>
      <c r="P750">
        <f>-Table2[[#This Row],[Column1]]</f>
        <v>-5</v>
      </c>
    </row>
    <row r="751" spans="1:16" hidden="1" x14ac:dyDescent="0.3">
      <c r="A751" s="41" t="s">
        <v>635</v>
      </c>
      <c r="B751" s="42">
        <v>44314</v>
      </c>
      <c r="C751" s="42">
        <v>44880</v>
      </c>
      <c r="D751" s="41" t="s">
        <v>636</v>
      </c>
      <c r="E751" s="41" t="s">
        <v>1797</v>
      </c>
      <c r="F751" s="41" t="s">
        <v>1798</v>
      </c>
      <c r="G751" s="41" t="s">
        <v>1778</v>
      </c>
      <c r="H751" s="44">
        <v>-1341391</v>
      </c>
      <c r="I751" s="45"/>
      <c r="J751">
        <f t="shared" si="84"/>
        <v>105</v>
      </c>
      <c r="K751" t="str">
        <f t="shared" si="81"/>
        <v>-105</v>
      </c>
      <c r="L751" t="e">
        <f>VLOOKUP(K751,[1]Sheet1!P:P,1,0)</f>
        <v>#N/A</v>
      </c>
      <c r="M751">
        <f t="shared" si="82"/>
        <v>2021</v>
      </c>
      <c r="N751" t="str">
        <f t="shared" si="83"/>
        <v>2021-105</v>
      </c>
      <c r="O751" t="e">
        <f>+(VLOOKUP(N751,[1]misa!O:O,1,0))</f>
        <v>#N/A</v>
      </c>
      <c r="P751">
        <f>-Table2[[#This Row],[Column1]]</f>
        <v>-105</v>
      </c>
    </row>
    <row r="752" spans="1:16" hidden="1" x14ac:dyDescent="0.3">
      <c r="A752" s="41" t="s">
        <v>635</v>
      </c>
      <c r="B752" s="42">
        <v>44320</v>
      </c>
      <c r="C752" s="42">
        <v>44880</v>
      </c>
      <c r="D752" s="41" t="s">
        <v>636</v>
      </c>
      <c r="E752" s="41" t="s">
        <v>1799</v>
      </c>
      <c r="F752" s="41" t="s">
        <v>1800</v>
      </c>
      <c r="G752" s="41" t="s">
        <v>1778</v>
      </c>
      <c r="H752" s="44">
        <v>-777678</v>
      </c>
      <c r="I752" s="45"/>
      <c r="J752">
        <f t="shared" si="84"/>
        <v>595</v>
      </c>
      <c r="K752" t="str">
        <f t="shared" si="81"/>
        <v>-595</v>
      </c>
      <c r="L752" t="e">
        <f>VLOOKUP(K752,[1]Sheet1!P:P,1,0)</f>
        <v>#N/A</v>
      </c>
      <c r="M752">
        <f t="shared" si="82"/>
        <v>2021</v>
      </c>
      <c r="N752" t="str">
        <f t="shared" si="83"/>
        <v>2021-595</v>
      </c>
      <c r="O752" t="e">
        <f>+(VLOOKUP(N752,[1]misa!O:O,1,0))</f>
        <v>#N/A</v>
      </c>
      <c r="P752">
        <f>-Table2[[#This Row],[Column1]]</f>
        <v>-595</v>
      </c>
    </row>
    <row r="753" spans="1:16" hidden="1" x14ac:dyDescent="0.3">
      <c r="A753" s="41" t="s">
        <v>635</v>
      </c>
      <c r="B753" s="42">
        <v>44314</v>
      </c>
      <c r="C753" s="42">
        <v>44880</v>
      </c>
      <c r="D753" s="41" t="s">
        <v>636</v>
      </c>
      <c r="E753" s="41" t="s">
        <v>1801</v>
      </c>
      <c r="F753" s="41" t="s">
        <v>1802</v>
      </c>
      <c r="G753" s="41" t="s">
        <v>1778</v>
      </c>
      <c r="H753" s="44">
        <v>-1101890</v>
      </c>
      <c r="I753" s="45"/>
      <c r="J753">
        <f t="shared" si="84"/>
        <v>271</v>
      </c>
      <c r="K753" t="str">
        <f t="shared" si="81"/>
        <v>-271</v>
      </c>
      <c r="L753" t="e">
        <f>VLOOKUP(K753,[1]Sheet1!P:P,1,0)</f>
        <v>#N/A</v>
      </c>
      <c r="M753">
        <f t="shared" si="82"/>
        <v>2021</v>
      </c>
      <c r="N753" t="str">
        <f t="shared" si="83"/>
        <v>2021-271</v>
      </c>
      <c r="O753" t="e">
        <f>+(VLOOKUP(N753,[1]misa!O:O,1,0))</f>
        <v>#N/A</v>
      </c>
      <c r="P753">
        <f>-Table2[[#This Row],[Column1]]</f>
        <v>-271</v>
      </c>
    </row>
    <row r="754" spans="1:16" hidden="1" x14ac:dyDescent="0.3">
      <c r="A754" s="41" t="s">
        <v>635</v>
      </c>
      <c r="B754" s="42">
        <v>44320</v>
      </c>
      <c r="C754" s="42">
        <v>44880</v>
      </c>
      <c r="D754" s="41" t="s">
        <v>636</v>
      </c>
      <c r="E754" s="41" t="s">
        <v>1803</v>
      </c>
      <c r="F754" s="41" t="s">
        <v>1804</v>
      </c>
      <c r="G754" s="41" t="s">
        <v>1778</v>
      </c>
      <c r="H754" s="44">
        <v>-1386651</v>
      </c>
      <c r="I754" s="45"/>
      <c r="J754">
        <f t="shared" si="84"/>
        <v>594</v>
      </c>
      <c r="K754" t="str">
        <f t="shared" si="81"/>
        <v>-594</v>
      </c>
      <c r="L754" t="e">
        <f>VLOOKUP(K754,[1]Sheet1!P:P,1,0)</f>
        <v>#N/A</v>
      </c>
      <c r="M754">
        <f t="shared" si="82"/>
        <v>2021</v>
      </c>
      <c r="N754" t="str">
        <f t="shared" si="83"/>
        <v>2021-594</v>
      </c>
      <c r="O754" t="e">
        <f>+(VLOOKUP(N754,[1]misa!O:O,1,0))</f>
        <v>#N/A</v>
      </c>
      <c r="P754">
        <f>-Table2[[#This Row],[Column1]]</f>
        <v>-594</v>
      </c>
    </row>
    <row r="755" spans="1:16" hidden="1" x14ac:dyDescent="0.3">
      <c r="A755" s="41" t="s">
        <v>635</v>
      </c>
      <c r="B755" s="42">
        <v>44324</v>
      </c>
      <c r="C755" s="42">
        <v>44880</v>
      </c>
      <c r="D755" s="41" t="s">
        <v>636</v>
      </c>
      <c r="E755" s="41" t="s">
        <v>1805</v>
      </c>
      <c r="F755" s="41" t="s">
        <v>1806</v>
      </c>
      <c r="G755" s="41" t="s">
        <v>1778</v>
      </c>
      <c r="H755" s="44">
        <v>-1090452</v>
      </c>
      <c r="I755" s="45"/>
      <c r="J755">
        <f t="shared" si="84"/>
        <v>807</v>
      </c>
      <c r="K755" t="str">
        <f t="shared" si="81"/>
        <v>-807</v>
      </c>
      <c r="L755" t="e">
        <f>VLOOKUP(K755,[1]Sheet1!P:P,1,0)</f>
        <v>#N/A</v>
      </c>
      <c r="M755">
        <f t="shared" si="82"/>
        <v>2021</v>
      </c>
      <c r="N755" t="str">
        <f t="shared" si="83"/>
        <v>2021-807</v>
      </c>
      <c r="O755" t="e">
        <f>+(VLOOKUP(N755,[1]misa!O:O,1,0))</f>
        <v>#N/A</v>
      </c>
      <c r="P755">
        <f>-Table2[[#This Row],[Column1]]</f>
        <v>-807</v>
      </c>
    </row>
    <row r="756" spans="1:16" hidden="1" x14ac:dyDescent="0.3">
      <c r="A756" s="41" t="s">
        <v>635</v>
      </c>
      <c r="B756" s="42">
        <v>44326</v>
      </c>
      <c r="C756" s="42">
        <v>44880</v>
      </c>
      <c r="D756" s="41" t="s">
        <v>636</v>
      </c>
      <c r="E756" s="41" t="s">
        <v>1807</v>
      </c>
      <c r="F756" s="41" t="s">
        <v>1808</v>
      </c>
      <c r="G756" s="41" t="s">
        <v>1778</v>
      </c>
      <c r="H756" s="44">
        <v>-2029581</v>
      </c>
      <c r="I756" s="45"/>
      <c r="J756">
        <f t="shared" si="84"/>
        <v>852</v>
      </c>
      <c r="K756" t="str">
        <f t="shared" si="81"/>
        <v>-852</v>
      </c>
      <c r="L756" t="e">
        <f>VLOOKUP(K756,[1]Sheet1!P:P,1,0)</f>
        <v>#N/A</v>
      </c>
      <c r="M756">
        <f t="shared" si="82"/>
        <v>2021</v>
      </c>
      <c r="N756" t="str">
        <f t="shared" si="83"/>
        <v>2021-852</v>
      </c>
      <c r="O756" t="e">
        <f>+(VLOOKUP(N756,[1]misa!O:O,1,0))</f>
        <v>#N/A</v>
      </c>
      <c r="P756">
        <f>-Table2[[#This Row],[Column1]]</f>
        <v>-852</v>
      </c>
    </row>
    <row r="757" spans="1:16" hidden="1" x14ac:dyDescent="0.3">
      <c r="A757" s="41" t="s">
        <v>635</v>
      </c>
      <c r="B757" s="42">
        <v>44326</v>
      </c>
      <c r="C757" s="42">
        <v>44880</v>
      </c>
      <c r="D757" s="41" t="s">
        <v>636</v>
      </c>
      <c r="E757" s="41" t="s">
        <v>1809</v>
      </c>
      <c r="F757" s="41" t="s">
        <v>1810</v>
      </c>
      <c r="G757" s="41" t="s">
        <v>1778</v>
      </c>
      <c r="H757" s="44">
        <v>-941728</v>
      </c>
      <c r="I757" s="45"/>
      <c r="J757">
        <f t="shared" si="84"/>
        <v>861</v>
      </c>
      <c r="K757" t="str">
        <f t="shared" si="81"/>
        <v>-861</v>
      </c>
      <c r="L757" t="e">
        <f>VLOOKUP(K757,[1]Sheet1!P:P,1,0)</f>
        <v>#N/A</v>
      </c>
      <c r="M757">
        <f t="shared" si="82"/>
        <v>2021</v>
      </c>
      <c r="N757" t="str">
        <f t="shared" si="83"/>
        <v>2021-861</v>
      </c>
      <c r="O757" t="e">
        <f>+(VLOOKUP(N757,[1]misa!O:O,1,0))</f>
        <v>#N/A</v>
      </c>
      <c r="P757">
        <f>-Table2[[#This Row],[Column1]]</f>
        <v>-861</v>
      </c>
    </row>
    <row r="758" spans="1:16" hidden="1" x14ac:dyDescent="0.3">
      <c r="A758" s="41" t="s">
        <v>635</v>
      </c>
      <c r="B758" s="42">
        <v>44327</v>
      </c>
      <c r="C758" s="42">
        <v>44880</v>
      </c>
      <c r="D758" s="41" t="s">
        <v>636</v>
      </c>
      <c r="E758" s="41" t="s">
        <v>1811</v>
      </c>
      <c r="F758" s="41" t="s">
        <v>1812</v>
      </c>
      <c r="G758" s="41" t="s">
        <v>1778</v>
      </c>
      <c r="H758" s="44">
        <v>-1095864</v>
      </c>
      <c r="I758" s="45"/>
      <c r="J758">
        <f t="shared" si="84"/>
        <v>937</v>
      </c>
      <c r="K758" t="str">
        <f t="shared" si="81"/>
        <v>-937</v>
      </c>
      <c r="L758" t="e">
        <f>VLOOKUP(K758,[1]Sheet1!P:P,1,0)</f>
        <v>#N/A</v>
      </c>
      <c r="M758">
        <f t="shared" si="82"/>
        <v>2021</v>
      </c>
      <c r="N758" t="str">
        <f t="shared" si="83"/>
        <v>2021-937</v>
      </c>
      <c r="O758" t="e">
        <f>+(VLOOKUP(N758,[1]misa!O:O,1,0))</f>
        <v>#N/A</v>
      </c>
      <c r="P758">
        <f>-Table2[[#This Row],[Column1]]</f>
        <v>-937</v>
      </c>
    </row>
    <row r="759" spans="1:16" hidden="1" x14ac:dyDescent="0.3">
      <c r="A759" s="41" t="s">
        <v>635</v>
      </c>
      <c r="B759" s="42">
        <v>44326</v>
      </c>
      <c r="C759" s="42">
        <v>44880</v>
      </c>
      <c r="D759" s="41" t="s">
        <v>636</v>
      </c>
      <c r="E759" s="41" t="s">
        <v>1813</v>
      </c>
      <c r="F759" s="41" t="s">
        <v>1814</v>
      </c>
      <c r="G759" s="41" t="s">
        <v>1778</v>
      </c>
      <c r="H759" s="44">
        <v>-734224</v>
      </c>
      <c r="I759" s="45"/>
      <c r="J759">
        <f t="shared" si="84"/>
        <v>851</v>
      </c>
      <c r="K759" t="str">
        <f t="shared" si="81"/>
        <v>-851</v>
      </c>
      <c r="L759" t="e">
        <f>VLOOKUP(K759,[1]Sheet1!P:P,1,0)</f>
        <v>#N/A</v>
      </c>
      <c r="M759">
        <f t="shared" si="82"/>
        <v>2021</v>
      </c>
      <c r="N759" t="str">
        <f t="shared" si="83"/>
        <v>2021-851</v>
      </c>
      <c r="O759" t="e">
        <f>+(VLOOKUP(N759,[1]misa!O:O,1,0))</f>
        <v>#N/A</v>
      </c>
      <c r="P759">
        <f>-Table2[[#This Row],[Column1]]</f>
        <v>-851</v>
      </c>
    </row>
    <row r="760" spans="1:16" hidden="1" x14ac:dyDescent="0.3">
      <c r="A760" s="41" t="s">
        <v>635</v>
      </c>
      <c r="B760" s="42">
        <v>44330</v>
      </c>
      <c r="C760" s="42">
        <v>44880</v>
      </c>
      <c r="D760" s="41" t="s">
        <v>636</v>
      </c>
      <c r="E760" s="41" t="s">
        <v>1815</v>
      </c>
      <c r="F760" s="41" t="s">
        <v>1816</v>
      </c>
      <c r="G760" s="41" t="s">
        <v>1778</v>
      </c>
      <c r="H760" s="44">
        <v>-1602733</v>
      </c>
      <c r="I760" s="45"/>
      <c r="J760">
        <f t="shared" si="84"/>
        <v>1208</v>
      </c>
      <c r="K760" t="str">
        <f t="shared" si="81"/>
        <v>-1208</v>
      </c>
      <c r="L760" t="e">
        <f>VLOOKUP(K760,[1]Sheet1!P:P,1,0)</f>
        <v>#N/A</v>
      </c>
      <c r="M760">
        <f t="shared" si="82"/>
        <v>2021</v>
      </c>
      <c r="N760" t="str">
        <f t="shared" si="83"/>
        <v>2021-1208</v>
      </c>
      <c r="O760" t="e">
        <f>+(VLOOKUP(N760,[1]misa!O:O,1,0))</f>
        <v>#N/A</v>
      </c>
      <c r="P760">
        <f>-Table2[[#This Row],[Column1]]</f>
        <v>-1208</v>
      </c>
    </row>
    <row r="761" spans="1:16" hidden="1" x14ac:dyDescent="0.3">
      <c r="A761" s="41" t="s">
        <v>635</v>
      </c>
      <c r="B761" s="42">
        <v>44326</v>
      </c>
      <c r="C761" s="42">
        <v>44880</v>
      </c>
      <c r="D761" s="41" t="s">
        <v>636</v>
      </c>
      <c r="E761" s="41" t="s">
        <v>1817</v>
      </c>
      <c r="F761" s="41" t="s">
        <v>1818</v>
      </c>
      <c r="G761" s="41" t="s">
        <v>1778</v>
      </c>
      <c r="H761" s="44">
        <v>-659683</v>
      </c>
      <c r="I761" s="45"/>
      <c r="J761">
        <f t="shared" si="84"/>
        <v>920</v>
      </c>
      <c r="K761" t="str">
        <f t="shared" si="81"/>
        <v>-920</v>
      </c>
      <c r="L761" t="e">
        <f>VLOOKUP(K761,[1]Sheet1!P:P,1,0)</f>
        <v>#N/A</v>
      </c>
      <c r="M761">
        <f t="shared" si="82"/>
        <v>2021</v>
      </c>
      <c r="N761" t="str">
        <f t="shared" si="83"/>
        <v>2021-920</v>
      </c>
      <c r="O761" t="e">
        <f>+(VLOOKUP(N761,[1]misa!O:O,1,0))</f>
        <v>#N/A</v>
      </c>
      <c r="P761">
        <f>-Table2[[#This Row],[Column1]]</f>
        <v>-920</v>
      </c>
    </row>
    <row r="762" spans="1:16" hidden="1" x14ac:dyDescent="0.3">
      <c r="A762" s="41" t="s">
        <v>635</v>
      </c>
      <c r="B762" s="42">
        <v>44333</v>
      </c>
      <c r="C762" s="42">
        <v>44880</v>
      </c>
      <c r="D762" s="41" t="s">
        <v>636</v>
      </c>
      <c r="E762" s="41" t="s">
        <v>1819</v>
      </c>
      <c r="F762" s="41" t="s">
        <v>1820</v>
      </c>
      <c r="G762" s="41" t="s">
        <v>1778</v>
      </c>
      <c r="H762" s="44">
        <v>-726968</v>
      </c>
      <c r="I762" s="45"/>
      <c r="J762">
        <f t="shared" si="84"/>
        <v>1333</v>
      </c>
      <c r="K762" t="str">
        <f t="shared" si="81"/>
        <v>-1333</v>
      </c>
      <c r="L762" t="e">
        <f>VLOOKUP(K762,[1]Sheet1!P:P,1,0)</f>
        <v>#N/A</v>
      </c>
      <c r="M762">
        <f t="shared" si="82"/>
        <v>2021</v>
      </c>
      <c r="N762" t="str">
        <f t="shared" si="83"/>
        <v>2021-1333</v>
      </c>
      <c r="O762" t="e">
        <f>+(VLOOKUP(N762,[1]misa!O:O,1,0))</f>
        <v>#N/A</v>
      </c>
      <c r="P762">
        <f>-Table2[[#This Row],[Column1]]</f>
        <v>-1333</v>
      </c>
    </row>
    <row r="763" spans="1:16" hidden="1" x14ac:dyDescent="0.3">
      <c r="A763" s="41" t="s">
        <v>635</v>
      </c>
      <c r="B763" s="42">
        <v>44326</v>
      </c>
      <c r="C763" s="42">
        <v>44880</v>
      </c>
      <c r="D763" s="41" t="s">
        <v>636</v>
      </c>
      <c r="E763" s="41" t="s">
        <v>1821</v>
      </c>
      <c r="F763" s="41" t="s">
        <v>1822</v>
      </c>
      <c r="G763" s="41" t="s">
        <v>1778</v>
      </c>
      <c r="H763" s="44">
        <v>-1250867</v>
      </c>
      <c r="I763" s="45"/>
      <c r="J763">
        <f t="shared" si="84"/>
        <v>919</v>
      </c>
      <c r="K763" t="str">
        <f t="shared" si="81"/>
        <v>-919</v>
      </c>
      <c r="L763" t="e">
        <f>VLOOKUP(K763,[1]Sheet1!P:P,1,0)</f>
        <v>#N/A</v>
      </c>
      <c r="M763">
        <f t="shared" si="82"/>
        <v>2021</v>
      </c>
      <c r="N763" t="str">
        <f t="shared" si="83"/>
        <v>2021-919</v>
      </c>
      <c r="O763" t="e">
        <f>+(VLOOKUP(N763,[1]misa!O:O,1,0))</f>
        <v>#N/A</v>
      </c>
      <c r="P763">
        <f>-Table2[[#This Row],[Column1]]</f>
        <v>-919</v>
      </c>
    </row>
    <row r="764" spans="1:16" hidden="1" x14ac:dyDescent="0.3">
      <c r="A764" s="41" t="s">
        <v>635</v>
      </c>
      <c r="B764" s="42">
        <v>44328</v>
      </c>
      <c r="C764" s="42">
        <v>44880</v>
      </c>
      <c r="D764" s="41" t="s">
        <v>636</v>
      </c>
      <c r="E764" s="41" t="s">
        <v>1823</v>
      </c>
      <c r="F764" s="41" t="s">
        <v>1824</v>
      </c>
      <c r="G764" s="41" t="s">
        <v>1778</v>
      </c>
      <c r="H764" s="44">
        <v>-872362</v>
      </c>
      <c r="I764" s="45"/>
      <c r="J764">
        <f t="shared" si="84"/>
        <v>1054</v>
      </c>
      <c r="K764" t="str">
        <f t="shared" si="81"/>
        <v>-1054</v>
      </c>
      <c r="L764" t="e">
        <f>VLOOKUP(K764,[1]Sheet1!P:P,1,0)</f>
        <v>#N/A</v>
      </c>
      <c r="M764">
        <f t="shared" si="82"/>
        <v>2021</v>
      </c>
      <c r="N764" t="str">
        <f t="shared" si="83"/>
        <v>2021-1054</v>
      </c>
      <c r="O764" t="e">
        <f>+(VLOOKUP(N764,[1]misa!O:O,1,0))</f>
        <v>#N/A</v>
      </c>
      <c r="P764">
        <f>-Table2[[#This Row],[Column1]]</f>
        <v>-1054</v>
      </c>
    </row>
    <row r="765" spans="1:16" hidden="1" x14ac:dyDescent="0.3">
      <c r="A765" s="41" t="s">
        <v>635</v>
      </c>
      <c r="B765" s="42">
        <v>44334</v>
      </c>
      <c r="C765" s="42">
        <v>44880</v>
      </c>
      <c r="D765" s="41" t="s">
        <v>636</v>
      </c>
      <c r="E765" s="41" t="s">
        <v>1825</v>
      </c>
      <c r="F765" s="41" t="s">
        <v>1826</v>
      </c>
      <c r="G765" s="41" t="s">
        <v>1778</v>
      </c>
      <c r="H765" s="44">
        <v>-1573103</v>
      </c>
      <c r="I765" s="45"/>
      <c r="J765">
        <f t="shared" si="84"/>
        <v>1413</v>
      </c>
      <c r="K765" t="str">
        <f t="shared" si="81"/>
        <v>-1413</v>
      </c>
      <c r="L765" t="e">
        <f>VLOOKUP(K765,[1]Sheet1!P:P,1,0)</f>
        <v>#N/A</v>
      </c>
      <c r="M765">
        <f t="shared" si="82"/>
        <v>2021</v>
      </c>
      <c r="N765" t="str">
        <f t="shared" si="83"/>
        <v>2021-1413</v>
      </c>
      <c r="O765" t="e">
        <f>+(VLOOKUP(N765,[1]misa!O:O,1,0))</f>
        <v>#N/A</v>
      </c>
      <c r="P765">
        <f>-Table2[[#This Row],[Column1]]</f>
        <v>-1413</v>
      </c>
    </row>
    <row r="766" spans="1:16" hidden="1" x14ac:dyDescent="0.3">
      <c r="A766" s="41" t="s">
        <v>635</v>
      </c>
      <c r="B766" s="42">
        <v>44336</v>
      </c>
      <c r="C766" s="42">
        <v>44880</v>
      </c>
      <c r="D766" s="41" t="s">
        <v>636</v>
      </c>
      <c r="E766" s="41" t="s">
        <v>1827</v>
      </c>
      <c r="F766" s="41" t="s">
        <v>1828</v>
      </c>
      <c r="G766" s="41" t="s">
        <v>1778</v>
      </c>
      <c r="H766" s="44">
        <v>-1243442</v>
      </c>
      <c r="I766" s="45"/>
      <c r="J766">
        <f t="shared" si="84"/>
        <v>1561</v>
      </c>
      <c r="K766" t="str">
        <f t="shared" si="81"/>
        <v>-1561</v>
      </c>
      <c r="L766" t="e">
        <f>VLOOKUP(K766,[1]Sheet1!P:P,1,0)</f>
        <v>#N/A</v>
      </c>
      <c r="M766">
        <f t="shared" si="82"/>
        <v>2021</v>
      </c>
      <c r="N766" t="str">
        <f t="shared" si="83"/>
        <v>2021-1561</v>
      </c>
      <c r="O766" t="e">
        <f>+(VLOOKUP(N766,[1]misa!O:O,1,0))</f>
        <v>#N/A</v>
      </c>
      <c r="P766">
        <f>-Table2[[#This Row],[Column1]]</f>
        <v>-1561</v>
      </c>
    </row>
    <row r="767" spans="1:16" hidden="1" x14ac:dyDescent="0.3">
      <c r="A767" s="41" t="s">
        <v>635</v>
      </c>
      <c r="B767" s="42">
        <v>44333</v>
      </c>
      <c r="C767" s="42">
        <v>44880</v>
      </c>
      <c r="D767" s="41" t="s">
        <v>636</v>
      </c>
      <c r="E767" s="41" t="s">
        <v>1829</v>
      </c>
      <c r="F767" s="41" t="s">
        <v>1830</v>
      </c>
      <c r="G767" s="41" t="s">
        <v>1778</v>
      </c>
      <c r="H767" s="44">
        <v>-578244</v>
      </c>
      <c r="I767" s="45"/>
      <c r="J767">
        <f t="shared" si="84"/>
        <v>1402</v>
      </c>
      <c r="K767" t="str">
        <f t="shared" si="81"/>
        <v>-1402</v>
      </c>
      <c r="L767" t="e">
        <f>VLOOKUP(K767,[1]Sheet1!P:P,1,0)</f>
        <v>#N/A</v>
      </c>
      <c r="M767">
        <f t="shared" si="82"/>
        <v>2021</v>
      </c>
      <c r="N767" t="str">
        <f t="shared" si="83"/>
        <v>2021-1402</v>
      </c>
      <c r="O767" t="e">
        <f>+(VLOOKUP(N767,[1]misa!O:O,1,0))</f>
        <v>#N/A</v>
      </c>
      <c r="P767">
        <f>-Table2[[#This Row],[Column1]]</f>
        <v>-1402</v>
      </c>
    </row>
    <row r="768" spans="1:16" hidden="1" x14ac:dyDescent="0.3">
      <c r="A768" s="41" t="s">
        <v>635</v>
      </c>
      <c r="B768" s="42">
        <v>44336</v>
      </c>
      <c r="C768" s="42">
        <v>44880</v>
      </c>
      <c r="D768" s="41" t="s">
        <v>636</v>
      </c>
      <c r="E768" s="41" t="s">
        <v>1831</v>
      </c>
      <c r="F768" s="41" t="s">
        <v>1832</v>
      </c>
      <c r="G768" s="41" t="s">
        <v>1778</v>
      </c>
      <c r="H768" s="44">
        <v>-1924769</v>
      </c>
      <c r="I768" s="45"/>
      <c r="J768">
        <f t="shared" si="84"/>
        <v>1512</v>
      </c>
      <c r="K768" t="str">
        <f t="shared" si="81"/>
        <v>-1512</v>
      </c>
      <c r="L768" t="e">
        <f>VLOOKUP(K768,[1]Sheet1!P:P,1,0)</f>
        <v>#N/A</v>
      </c>
      <c r="M768">
        <f t="shared" si="82"/>
        <v>2021</v>
      </c>
      <c r="N768" t="str">
        <f t="shared" si="83"/>
        <v>2021-1512</v>
      </c>
      <c r="O768" t="e">
        <f>+(VLOOKUP(N768,[1]misa!O:O,1,0))</f>
        <v>#N/A</v>
      </c>
      <c r="P768">
        <f>-Table2[[#This Row],[Column1]]</f>
        <v>-1512</v>
      </c>
    </row>
    <row r="769" spans="1:16" hidden="1" x14ac:dyDescent="0.3">
      <c r="A769" s="41" t="s">
        <v>635</v>
      </c>
      <c r="B769" s="42">
        <v>44334</v>
      </c>
      <c r="C769" s="42">
        <v>44880</v>
      </c>
      <c r="D769" s="41" t="s">
        <v>636</v>
      </c>
      <c r="E769" s="41" t="s">
        <v>1833</v>
      </c>
      <c r="F769" s="41" t="s">
        <v>1834</v>
      </c>
      <c r="G769" s="41" t="s">
        <v>1778</v>
      </c>
      <c r="H769" s="44">
        <v>-1040087</v>
      </c>
      <c r="I769" s="45"/>
      <c r="J769">
        <f t="shared" si="84"/>
        <v>1451</v>
      </c>
      <c r="K769" t="str">
        <f t="shared" si="81"/>
        <v>-1451</v>
      </c>
      <c r="L769" t="e">
        <f>VLOOKUP(K769,[1]Sheet1!P:P,1,0)</f>
        <v>#N/A</v>
      </c>
      <c r="M769">
        <f t="shared" si="82"/>
        <v>2021</v>
      </c>
      <c r="N769" t="str">
        <f t="shared" si="83"/>
        <v>2021-1451</v>
      </c>
      <c r="O769" t="e">
        <f>+(VLOOKUP(N769,[1]misa!O:O,1,0))</f>
        <v>#N/A</v>
      </c>
      <c r="P769">
        <f>-Table2[[#This Row],[Column1]]</f>
        <v>-1451</v>
      </c>
    </row>
    <row r="770" spans="1:16" hidden="1" x14ac:dyDescent="0.3">
      <c r="A770" s="41" t="s">
        <v>635</v>
      </c>
      <c r="B770" s="42">
        <v>44334</v>
      </c>
      <c r="C770" s="42">
        <v>44880</v>
      </c>
      <c r="D770" s="41" t="s">
        <v>636</v>
      </c>
      <c r="E770" s="41" t="s">
        <v>1835</v>
      </c>
      <c r="F770" s="41" t="s">
        <v>1836</v>
      </c>
      <c r="G770" s="41" t="s">
        <v>1778</v>
      </c>
      <c r="H770" s="44">
        <v>-1535149</v>
      </c>
      <c r="I770" s="45"/>
      <c r="J770">
        <f t="shared" si="84"/>
        <v>1408</v>
      </c>
      <c r="K770" t="str">
        <f t="shared" si="81"/>
        <v>-1408</v>
      </c>
      <c r="L770" t="e">
        <f>VLOOKUP(K770,[1]Sheet1!P:P,1,0)</f>
        <v>#N/A</v>
      </c>
      <c r="M770">
        <f t="shared" si="82"/>
        <v>2021</v>
      </c>
      <c r="N770" t="str">
        <f t="shared" si="83"/>
        <v>2021-1408</v>
      </c>
      <c r="O770" t="e">
        <f>+(VLOOKUP(N770,[1]misa!O:O,1,0))</f>
        <v>#N/A</v>
      </c>
      <c r="P770">
        <f>-Table2[[#This Row],[Column1]]</f>
        <v>-1408</v>
      </c>
    </row>
    <row r="771" spans="1:16" hidden="1" x14ac:dyDescent="0.3">
      <c r="A771" s="41" t="s">
        <v>635</v>
      </c>
      <c r="B771" s="42">
        <v>44334</v>
      </c>
      <c r="C771" s="42">
        <v>44880</v>
      </c>
      <c r="D771" s="41" t="s">
        <v>636</v>
      </c>
      <c r="E771" s="41" t="s">
        <v>1837</v>
      </c>
      <c r="F771" s="41" t="s">
        <v>1838</v>
      </c>
      <c r="G771" s="41" t="s">
        <v>1778</v>
      </c>
      <c r="H771" s="44">
        <v>-1732764</v>
      </c>
      <c r="I771" s="45"/>
      <c r="J771">
        <f t="shared" si="84"/>
        <v>1480</v>
      </c>
      <c r="K771" t="str">
        <f t="shared" ref="K771:K834" si="85">I771&amp;"-"&amp;J771</f>
        <v>-1480</v>
      </c>
      <c r="L771" t="e">
        <f>VLOOKUP(K771,[1]Sheet1!P:P,1,0)</f>
        <v>#N/A</v>
      </c>
      <c r="M771">
        <f t="shared" ref="M771:M834" si="86">+YEAR(B771)</f>
        <v>2021</v>
      </c>
      <c r="N771" t="str">
        <f t="shared" ref="N771:N834" si="87">+M771&amp;"-"&amp;J771</f>
        <v>2021-1480</v>
      </c>
      <c r="O771" t="e">
        <f>+(VLOOKUP(N771,[1]misa!O:O,1,0))</f>
        <v>#N/A</v>
      </c>
      <c r="P771">
        <f>-Table2[[#This Row],[Column1]]</f>
        <v>-1480</v>
      </c>
    </row>
    <row r="772" spans="1:16" hidden="1" x14ac:dyDescent="0.3">
      <c r="A772" s="41" t="s">
        <v>635</v>
      </c>
      <c r="B772" s="42">
        <v>44340</v>
      </c>
      <c r="C772" s="42">
        <v>44880</v>
      </c>
      <c r="D772" s="41" t="s">
        <v>636</v>
      </c>
      <c r="E772" s="41" t="s">
        <v>1839</v>
      </c>
      <c r="F772" s="41" t="s">
        <v>1840</v>
      </c>
      <c r="G772" s="41" t="s">
        <v>1778</v>
      </c>
      <c r="H772" s="44">
        <v>-1078471</v>
      </c>
      <c r="I772" s="45"/>
      <c r="J772">
        <f t="shared" ref="J772:J835" si="88">VALUE(E772)</f>
        <v>1689</v>
      </c>
      <c r="K772" t="str">
        <f t="shared" si="85"/>
        <v>-1689</v>
      </c>
      <c r="L772" t="e">
        <f>VLOOKUP(K772,[1]Sheet1!P:P,1,0)</f>
        <v>#N/A</v>
      </c>
      <c r="M772">
        <f t="shared" si="86"/>
        <v>2021</v>
      </c>
      <c r="N772" t="str">
        <f t="shared" si="87"/>
        <v>2021-1689</v>
      </c>
      <c r="O772" t="e">
        <f>+(VLOOKUP(N772,[1]misa!O:O,1,0))</f>
        <v>#N/A</v>
      </c>
      <c r="P772">
        <f>-Table2[[#This Row],[Column1]]</f>
        <v>-1689</v>
      </c>
    </row>
    <row r="773" spans="1:16" hidden="1" x14ac:dyDescent="0.3">
      <c r="A773" s="41" t="s">
        <v>635</v>
      </c>
      <c r="B773" s="42">
        <v>44340</v>
      </c>
      <c r="C773" s="42">
        <v>44880</v>
      </c>
      <c r="D773" s="41" t="s">
        <v>636</v>
      </c>
      <c r="E773" s="41" t="s">
        <v>1841</v>
      </c>
      <c r="F773" s="41" t="s">
        <v>1842</v>
      </c>
      <c r="G773" s="41" t="s">
        <v>1778</v>
      </c>
      <c r="H773" s="44">
        <v>-1534740</v>
      </c>
      <c r="I773" s="45"/>
      <c r="J773">
        <f t="shared" si="88"/>
        <v>1743</v>
      </c>
      <c r="K773" t="str">
        <f t="shared" si="85"/>
        <v>-1743</v>
      </c>
      <c r="L773" t="e">
        <f>VLOOKUP(K773,[1]Sheet1!P:P,1,0)</f>
        <v>#N/A</v>
      </c>
      <c r="M773">
        <f t="shared" si="86"/>
        <v>2021</v>
      </c>
      <c r="N773" t="str">
        <f t="shared" si="87"/>
        <v>2021-1743</v>
      </c>
      <c r="O773" t="e">
        <f>+(VLOOKUP(N773,[1]misa!O:O,1,0))</f>
        <v>#N/A</v>
      </c>
      <c r="P773">
        <f>-Table2[[#This Row],[Column1]]</f>
        <v>-1743</v>
      </c>
    </row>
    <row r="774" spans="1:16" hidden="1" x14ac:dyDescent="0.3">
      <c r="A774" s="41" t="s">
        <v>635</v>
      </c>
      <c r="B774" s="42">
        <v>44340</v>
      </c>
      <c r="C774" s="42">
        <v>44880</v>
      </c>
      <c r="D774" s="41" t="s">
        <v>636</v>
      </c>
      <c r="E774" s="41" t="s">
        <v>1843</v>
      </c>
      <c r="F774" s="41" t="s">
        <v>1844</v>
      </c>
      <c r="G774" s="41" t="s">
        <v>1778</v>
      </c>
      <c r="H774" s="44">
        <v>-777678</v>
      </c>
      <c r="I774" s="45"/>
      <c r="J774">
        <f t="shared" si="88"/>
        <v>1684</v>
      </c>
      <c r="K774" t="str">
        <f t="shared" si="85"/>
        <v>-1684</v>
      </c>
      <c r="L774" t="e">
        <f>VLOOKUP(K774,[1]Sheet1!P:P,1,0)</f>
        <v>#N/A</v>
      </c>
      <c r="M774">
        <f t="shared" si="86"/>
        <v>2021</v>
      </c>
      <c r="N774" t="str">
        <f t="shared" si="87"/>
        <v>2021-1684</v>
      </c>
      <c r="O774" t="e">
        <f>+(VLOOKUP(N774,[1]misa!O:O,1,0))</f>
        <v>#N/A</v>
      </c>
      <c r="P774">
        <f>-Table2[[#This Row],[Column1]]</f>
        <v>-1684</v>
      </c>
    </row>
    <row r="775" spans="1:16" hidden="1" x14ac:dyDescent="0.3">
      <c r="A775" s="41" t="s">
        <v>635</v>
      </c>
      <c r="B775" s="42">
        <v>44342</v>
      </c>
      <c r="C775" s="42">
        <v>44880</v>
      </c>
      <c r="D775" s="41" t="s">
        <v>636</v>
      </c>
      <c r="E775" s="41" t="s">
        <v>1845</v>
      </c>
      <c r="F775" s="41" t="s">
        <v>1846</v>
      </c>
      <c r="G775" s="41" t="s">
        <v>1778</v>
      </c>
      <c r="H775" s="44">
        <v>-1353117</v>
      </c>
      <c r="I775" s="45"/>
      <c r="J775">
        <f t="shared" si="88"/>
        <v>1877</v>
      </c>
      <c r="K775" t="str">
        <f t="shared" si="85"/>
        <v>-1877</v>
      </c>
      <c r="L775" t="e">
        <f>VLOOKUP(K775,[1]Sheet1!P:P,1,0)</f>
        <v>#N/A</v>
      </c>
      <c r="M775">
        <f t="shared" si="86"/>
        <v>2021</v>
      </c>
      <c r="N775" t="str">
        <f t="shared" si="87"/>
        <v>2021-1877</v>
      </c>
      <c r="O775" t="e">
        <f>+(VLOOKUP(N775,[1]misa!O:O,1,0))</f>
        <v>#N/A</v>
      </c>
      <c r="P775">
        <f>-Table2[[#This Row],[Column1]]</f>
        <v>-1877</v>
      </c>
    </row>
    <row r="776" spans="1:16" hidden="1" x14ac:dyDescent="0.3">
      <c r="A776" s="41" t="s">
        <v>635</v>
      </c>
      <c r="B776" s="42">
        <v>44340</v>
      </c>
      <c r="C776" s="42">
        <v>44880</v>
      </c>
      <c r="D776" s="41" t="s">
        <v>636</v>
      </c>
      <c r="E776" s="41" t="s">
        <v>1847</v>
      </c>
      <c r="F776" s="41" t="s">
        <v>1848</v>
      </c>
      <c r="G776" s="41" t="s">
        <v>1778</v>
      </c>
      <c r="H776" s="44">
        <v>-726968</v>
      </c>
      <c r="I776" s="45"/>
      <c r="J776">
        <f t="shared" si="88"/>
        <v>1716</v>
      </c>
      <c r="K776" t="str">
        <f t="shared" si="85"/>
        <v>-1716</v>
      </c>
      <c r="L776" t="e">
        <f>VLOOKUP(K776,[1]Sheet1!P:P,1,0)</f>
        <v>#N/A</v>
      </c>
      <c r="M776">
        <f t="shared" si="86"/>
        <v>2021</v>
      </c>
      <c r="N776" t="str">
        <f t="shared" si="87"/>
        <v>2021-1716</v>
      </c>
      <c r="O776" t="e">
        <f>+(VLOOKUP(N776,[1]misa!O:O,1,0))</f>
        <v>#N/A</v>
      </c>
      <c r="P776">
        <f>-Table2[[#This Row],[Column1]]</f>
        <v>-1716</v>
      </c>
    </row>
    <row r="777" spans="1:16" hidden="1" x14ac:dyDescent="0.3">
      <c r="A777" s="41" t="s">
        <v>635</v>
      </c>
      <c r="B777" s="42">
        <v>44348</v>
      </c>
      <c r="C777" s="42">
        <v>44880</v>
      </c>
      <c r="D777" s="41" t="s">
        <v>636</v>
      </c>
      <c r="E777" s="41" t="s">
        <v>1849</v>
      </c>
      <c r="F777" s="41" t="s">
        <v>1850</v>
      </c>
      <c r="G777" s="41" t="s">
        <v>1778</v>
      </c>
      <c r="H777" s="44">
        <v>-1245420</v>
      </c>
      <c r="I777" s="45"/>
      <c r="J777">
        <f t="shared" si="88"/>
        <v>2243</v>
      </c>
      <c r="K777" t="str">
        <f t="shared" si="85"/>
        <v>-2243</v>
      </c>
      <c r="L777" t="e">
        <f>VLOOKUP(K777,[1]Sheet1!P:P,1,0)</f>
        <v>#N/A</v>
      </c>
      <c r="M777">
        <f t="shared" si="86"/>
        <v>2021</v>
      </c>
      <c r="N777" t="str">
        <f t="shared" si="87"/>
        <v>2021-2243</v>
      </c>
      <c r="O777" t="e">
        <f>+(VLOOKUP(N777,[1]misa!O:O,1,0))</f>
        <v>#N/A</v>
      </c>
      <c r="P777">
        <f>-Table2[[#This Row],[Column1]]</f>
        <v>-2243</v>
      </c>
    </row>
    <row r="778" spans="1:16" hidden="1" x14ac:dyDescent="0.3">
      <c r="A778" s="41" t="s">
        <v>635</v>
      </c>
      <c r="B778" s="42">
        <v>44348</v>
      </c>
      <c r="C778" s="42">
        <v>44880</v>
      </c>
      <c r="D778" s="41" t="s">
        <v>636</v>
      </c>
      <c r="E778" s="41" t="s">
        <v>1851</v>
      </c>
      <c r="F778" s="41" t="s">
        <v>1852</v>
      </c>
      <c r="G778" s="41" t="s">
        <v>1778</v>
      </c>
      <c r="H778" s="44">
        <v>-1834488</v>
      </c>
      <c r="I778" s="45"/>
      <c r="J778">
        <f t="shared" si="88"/>
        <v>2242</v>
      </c>
      <c r="K778" t="str">
        <f t="shared" si="85"/>
        <v>-2242</v>
      </c>
      <c r="L778" t="e">
        <f>VLOOKUP(K778,[1]Sheet1!P:P,1,0)</f>
        <v>#N/A</v>
      </c>
      <c r="M778">
        <f t="shared" si="86"/>
        <v>2021</v>
      </c>
      <c r="N778" t="str">
        <f t="shared" si="87"/>
        <v>2021-2242</v>
      </c>
      <c r="O778" t="e">
        <f>+(VLOOKUP(N778,[1]misa!O:O,1,0))</f>
        <v>#N/A</v>
      </c>
      <c r="P778">
        <f>-Table2[[#This Row],[Column1]]</f>
        <v>-2242</v>
      </c>
    </row>
    <row r="779" spans="1:16" hidden="1" x14ac:dyDescent="0.3">
      <c r="A779" s="41" t="s">
        <v>635</v>
      </c>
      <c r="B779" s="42">
        <v>44348</v>
      </c>
      <c r="C779" s="42">
        <v>44880</v>
      </c>
      <c r="D779" s="41" t="s">
        <v>636</v>
      </c>
      <c r="E779" s="41" t="s">
        <v>1853</v>
      </c>
      <c r="F779" s="41" t="s">
        <v>1854</v>
      </c>
      <c r="G779" s="41" t="s">
        <v>1778</v>
      </c>
      <c r="H779" s="44">
        <v>-2604118</v>
      </c>
      <c r="I779" s="45"/>
      <c r="J779">
        <f t="shared" si="88"/>
        <v>2247</v>
      </c>
      <c r="K779" t="str">
        <f t="shared" si="85"/>
        <v>-2247</v>
      </c>
      <c r="L779" t="e">
        <f>VLOOKUP(K779,[1]Sheet1!P:P,1,0)</f>
        <v>#N/A</v>
      </c>
      <c r="M779">
        <f t="shared" si="86"/>
        <v>2021</v>
      </c>
      <c r="N779" t="str">
        <f t="shared" si="87"/>
        <v>2021-2247</v>
      </c>
      <c r="O779" t="e">
        <f>+(VLOOKUP(N779,[1]misa!O:O,1,0))</f>
        <v>#N/A</v>
      </c>
      <c r="P779">
        <f>-Table2[[#This Row],[Column1]]</f>
        <v>-2247</v>
      </c>
    </row>
    <row r="780" spans="1:16" hidden="1" x14ac:dyDescent="0.3">
      <c r="A780" s="41" t="s">
        <v>635</v>
      </c>
      <c r="B780" s="42">
        <v>44344</v>
      </c>
      <c r="C780" s="42">
        <v>44880</v>
      </c>
      <c r="D780" s="41" t="s">
        <v>636</v>
      </c>
      <c r="E780" s="41" t="s">
        <v>1855</v>
      </c>
      <c r="F780" s="41" t="s">
        <v>1856</v>
      </c>
      <c r="G780" s="41" t="s">
        <v>1778</v>
      </c>
      <c r="H780" s="44">
        <v>-1056810</v>
      </c>
      <c r="I780" s="45"/>
      <c r="J780">
        <f t="shared" si="88"/>
        <v>2053</v>
      </c>
      <c r="K780" t="str">
        <f t="shared" si="85"/>
        <v>-2053</v>
      </c>
      <c r="L780" t="e">
        <f>VLOOKUP(K780,[1]Sheet1!P:P,1,0)</f>
        <v>#N/A</v>
      </c>
      <c r="M780">
        <f t="shared" si="86"/>
        <v>2021</v>
      </c>
      <c r="N780" t="str">
        <f t="shared" si="87"/>
        <v>2021-2053</v>
      </c>
      <c r="O780" t="e">
        <f>+(VLOOKUP(N780,[1]misa!O:O,1,0))</f>
        <v>#N/A</v>
      </c>
      <c r="P780">
        <f>-Table2[[#This Row],[Column1]]</f>
        <v>-2053</v>
      </c>
    </row>
    <row r="781" spans="1:16" hidden="1" x14ac:dyDescent="0.3">
      <c r="A781" s="41" t="s">
        <v>635</v>
      </c>
      <c r="B781" s="42">
        <v>44349</v>
      </c>
      <c r="C781" s="42">
        <v>44880</v>
      </c>
      <c r="D781" s="41" t="s">
        <v>636</v>
      </c>
      <c r="E781" s="41" t="s">
        <v>1857</v>
      </c>
      <c r="F781" s="41" t="s">
        <v>1858</v>
      </c>
      <c r="G781" s="41" t="s">
        <v>1778</v>
      </c>
      <c r="H781" s="44">
        <v>-2232373</v>
      </c>
      <c r="I781" s="45"/>
      <c r="J781">
        <f t="shared" si="88"/>
        <v>2349</v>
      </c>
      <c r="K781" t="str">
        <f t="shared" si="85"/>
        <v>-2349</v>
      </c>
      <c r="L781" t="e">
        <f>VLOOKUP(K781,[1]Sheet1!P:P,1,0)</f>
        <v>#N/A</v>
      </c>
      <c r="M781">
        <f t="shared" si="86"/>
        <v>2021</v>
      </c>
      <c r="N781" t="str">
        <f t="shared" si="87"/>
        <v>2021-2349</v>
      </c>
      <c r="O781" t="e">
        <f>+(VLOOKUP(N781,[1]misa!O:O,1,0))</f>
        <v>#N/A</v>
      </c>
      <c r="P781">
        <f>-Table2[[#This Row],[Column1]]</f>
        <v>-2349</v>
      </c>
    </row>
    <row r="782" spans="1:16" hidden="1" x14ac:dyDescent="0.3">
      <c r="A782" s="41" t="s">
        <v>635</v>
      </c>
      <c r="B782" s="42">
        <v>44343</v>
      </c>
      <c r="C782" s="42">
        <v>44880</v>
      </c>
      <c r="D782" s="41" t="s">
        <v>636</v>
      </c>
      <c r="E782" s="41" t="s">
        <v>1859</v>
      </c>
      <c r="F782" s="41" t="s">
        <v>1860</v>
      </c>
      <c r="G782" s="41" t="s">
        <v>1778</v>
      </c>
      <c r="H782" s="44">
        <v>-2249176</v>
      </c>
      <c r="I782" s="45"/>
      <c r="J782">
        <f t="shared" si="88"/>
        <v>1948</v>
      </c>
      <c r="K782" t="str">
        <f t="shared" si="85"/>
        <v>-1948</v>
      </c>
      <c r="L782" t="e">
        <f>VLOOKUP(K782,[1]Sheet1!P:P,1,0)</f>
        <v>#N/A</v>
      </c>
      <c r="M782">
        <f t="shared" si="86"/>
        <v>2021</v>
      </c>
      <c r="N782" t="str">
        <f t="shared" si="87"/>
        <v>2021-1948</v>
      </c>
      <c r="O782" t="e">
        <f>+(VLOOKUP(N782,[1]misa!O:O,1,0))</f>
        <v>#N/A</v>
      </c>
      <c r="P782">
        <f>-Table2[[#This Row],[Column1]]</f>
        <v>-1948</v>
      </c>
    </row>
    <row r="783" spans="1:16" hidden="1" x14ac:dyDescent="0.3">
      <c r="A783" s="41" t="s">
        <v>635</v>
      </c>
      <c r="B783" s="42">
        <v>44344</v>
      </c>
      <c r="C783" s="42">
        <v>44880</v>
      </c>
      <c r="D783" s="41" t="s">
        <v>636</v>
      </c>
      <c r="E783" s="41" t="s">
        <v>1861</v>
      </c>
      <c r="F783" s="41" t="s">
        <v>1862</v>
      </c>
      <c r="G783" s="41" t="s">
        <v>1778</v>
      </c>
      <c r="H783" s="44">
        <v>-1312240</v>
      </c>
      <c r="I783" s="45"/>
      <c r="J783">
        <f t="shared" si="88"/>
        <v>1965</v>
      </c>
      <c r="K783" t="str">
        <f t="shared" si="85"/>
        <v>-1965</v>
      </c>
      <c r="L783" t="e">
        <f>VLOOKUP(K783,[1]Sheet1!P:P,1,0)</f>
        <v>#N/A</v>
      </c>
      <c r="M783">
        <f t="shared" si="86"/>
        <v>2021</v>
      </c>
      <c r="N783" t="str">
        <f t="shared" si="87"/>
        <v>2021-1965</v>
      </c>
      <c r="O783" t="e">
        <f>+(VLOOKUP(N783,[1]misa!O:O,1,0))</f>
        <v>#N/A</v>
      </c>
      <c r="P783">
        <f>-Table2[[#This Row],[Column1]]</f>
        <v>-1965</v>
      </c>
    </row>
    <row r="784" spans="1:16" hidden="1" x14ac:dyDescent="0.3">
      <c r="A784" s="41" t="s">
        <v>635</v>
      </c>
      <c r="B784" s="42">
        <v>44348</v>
      </c>
      <c r="C784" s="42">
        <v>44880</v>
      </c>
      <c r="D784" s="41" t="s">
        <v>636</v>
      </c>
      <c r="E784" s="41" t="s">
        <v>1863</v>
      </c>
      <c r="F784" s="41" t="s">
        <v>1864</v>
      </c>
      <c r="G784" s="41" t="s">
        <v>1778</v>
      </c>
      <c r="H784" s="44">
        <v>-4397470</v>
      </c>
      <c r="I784" s="45"/>
      <c r="J784">
        <f t="shared" si="88"/>
        <v>2321</v>
      </c>
      <c r="K784" t="str">
        <f t="shared" si="85"/>
        <v>-2321</v>
      </c>
      <c r="L784" t="e">
        <f>VLOOKUP(K784,[1]Sheet1!P:P,1,0)</f>
        <v>#N/A</v>
      </c>
      <c r="M784">
        <f t="shared" si="86"/>
        <v>2021</v>
      </c>
      <c r="N784" t="str">
        <f t="shared" si="87"/>
        <v>2021-2321</v>
      </c>
      <c r="O784" t="e">
        <f>+(VLOOKUP(N784,[1]misa!O:O,1,0))</f>
        <v>#N/A</v>
      </c>
      <c r="P784">
        <f>-Table2[[#This Row],[Column1]]</f>
        <v>-2321</v>
      </c>
    </row>
    <row r="785" spans="1:16" hidden="1" x14ac:dyDescent="0.3">
      <c r="A785" s="41" t="s">
        <v>635</v>
      </c>
      <c r="B785" s="42">
        <v>44345</v>
      </c>
      <c r="C785" s="42">
        <v>44880</v>
      </c>
      <c r="D785" s="41" t="s">
        <v>636</v>
      </c>
      <c r="E785" s="41" t="s">
        <v>1865</v>
      </c>
      <c r="F785" s="41" t="s">
        <v>1866</v>
      </c>
      <c r="G785" s="41" t="s">
        <v>1778</v>
      </c>
      <c r="H785" s="44">
        <v>-1210397</v>
      </c>
      <c r="I785" s="45"/>
      <c r="J785">
        <f t="shared" si="88"/>
        <v>2162</v>
      </c>
      <c r="K785" t="str">
        <f t="shared" si="85"/>
        <v>-2162</v>
      </c>
      <c r="L785" t="e">
        <f>VLOOKUP(K785,[1]Sheet1!P:P,1,0)</f>
        <v>#N/A</v>
      </c>
      <c r="M785">
        <f t="shared" si="86"/>
        <v>2021</v>
      </c>
      <c r="N785" t="str">
        <f t="shared" si="87"/>
        <v>2021-2162</v>
      </c>
      <c r="O785" t="e">
        <f>+(VLOOKUP(N785,[1]misa!O:O,1,0))</f>
        <v>#N/A</v>
      </c>
      <c r="P785">
        <f>-Table2[[#This Row],[Column1]]</f>
        <v>-2162</v>
      </c>
    </row>
    <row r="786" spans="1:16" hidden="1" x14ac:dyDescent="0.3">
      <c r="A786" s="41" t="s">
        <v>635</v>
      </c>
      <c r="B786" s="42">
        <v>44349</v>
      </c>
      <c r="C786" s="42">
        <v>44880</v>
      </c>
      <c r="D786" s="41" t="s">
        <v>636</v>
      </c>
      <c r="E786" s="41" t="s">
        <v>1867</v>
      </c>
      <c r="F786" s="41" t="s">
        <v>1868</v>
      </c>
      <c r="G786" s="41" t="s">
        <v>1778</v>
      </c>
      <c r="H786" s="44">
        <v>-726968</v>
      </c>
      <c r="I786" s="45"/>
      <c r="J786">
        <f t="shared" si="88"/>
        <v>2392</v>
      </c>
      <c r="K786" t="str">
        <f t="shared" si="85"/>
        <v>-2392</v>
      </c>
      <c r="L786" t="e">
        <f>VLOOKUP(K786,[1]Sheet1!P:P,1,0)</f>
        <v>#N/A</v>
      </c>
      <c r="M786">
        <f t="shared" si="86"/>
        <v>2021</v>
      </c>
      <c r="N786" t="str">
        <f t="shared" si="87"/>
        <v>2021-2392</v>
      </c>
      <c r="O786" t="e">
        <f>+(VLOOKUP(N786,[1]misa!O:O,1,0))</f>
        <v>#N/A</v>
      </c>
      <c r="P786">
        <f>-Table2[[#This Row],[Column1]]</f>
        <v>-2392</v>
      </c>
    </row>
    <row r="787" spans="1:16" hidden="1" x14ac:dyDescent="0.3">
      <c r="A787" s="41" t="s">
        <v>635</v>
      </c>
      <c r="B787" s="42">
        <v>44350</v>
      </c>
      <c r="C787" s="42">
        <v>44880</v>
      </c>
      <c r="D787" s="41" t="s">
        <v>636</v>
      </c>
      <c r="E787" s="41" t="s">
        <v>1869</v>
      </c>
      <c r="F787" s="41" t="s">
        <v>1870</v>
      </c>
      <c r="G787" s="41" t="s">
        <v>1778</v>
      </c>
      <c r="H787" s="44">
        <v>-730576</v>
      </c>
      <c r="I787" s="45"/>
      <c r="J787">
        <f t="shared" si="88"/>
        <v>2454</v>
      </c>
      <c r="K787" t="str">
        <f t="shared" si="85"/>
        <v>-2454</v>
      </c>
      <c r="L787" t="e">
        <f>VLOOKUP(K787,[1]Sheet1!P:P,1,0)</f>
        <v>#N/A</v>
      </c>
      <c r="M787">
        <f t="shared" si="86"/>
        <v>2021</v>
      </c>
      <c r="N787" t="str">
        <f t="shared" si="87"/>
        <v>2021-2454</v>
      </c>
      <c r="O787" t="e">
        <f>+(VLOOKUP(N787,[1]misa!O:O,1,0))</f>
        <v>#N/A</v>
      </c>
      <c r="P787">
        <f>-Table2[[#This Row],[Column1]]</f>
        <v>-2454</v>
      </c>
    </row>
    <row r="788" spans="1:16" hidden="1" x14ac:dyDescent="0.3">
      <c r="A788" s="41" t="s">
        <v>635</v>
      </c>
      <c r="B788" s="42">
        <v>44354</v>
      </c>
      <c r="C788" s="42">
        <v>44880</v>
      </c>
      <c r="D788" s="41" t="s">
        <v>636</v>
      </c>
      <c r="E788" s="41" t="s">
        <v>1871</v>
      </c>
      <c r="F788" s="41" t="s">
        <v>1872</v>
      </c>
      <c r="G788" s="41" t="s">
        <v>1778</v>
      </c>
      <c r="H788" s="44">
        <v>-1182368</v>
      </c>
      <c r="I788" s="45"/>
      <c r="J788">
        <f t="shared" si="88"/>
        <v>2650</v>
      </c>
      <c r="K788" t="str">
        <f t="shared" si="85"/>
        <v>-2650</v>
      </c>
      <c r="L788" t="e">
        <f>VLOOKUP(K788,[1]Sheet1!P:P,1,0)</f>
        <v>#N/A</v>
      </c>
      <c r="M788">
        <f t="shared" si="86"/>
        <v>2021</v>
      </c>
      <c r="N788" t="str">
        <f t="shared" si="87"/>
        <v>2021-2650</v>
      </c>
      <c r="O788" t="e">
        <f>+(VLOOKUP(N788,[1]misa!O:O,1,0))</f>
        <v>#N/A</v>
      </c>
      <c r="P788">
        <f>-Table2[[#This Row],[Column1]]</f>
        <v>-2650</v>
      </c>
    </row>
    <row r="789" spans="1:16" hidden="1" x14ac:dyDescent="0.3">
      <c r="A789" s="41" t="s">
        <v>635</v>
      </c>
      <c r="B789" s="42">
        <v>44354</v>
      </c>
      <c r="C789" s="42">
        <v>44880</v>
      </c>
      <c r="D789" s="41" t="s">
        <v>636</v>
      </c>
      <c r="E789" s="41" t="s">
        <v>1873</v>
      </c>
      <c r="F789" s="41" t="s">
        <v>1874</v>
      </c>
      <c r="G789" s="41" t="s">
        <v>1778</v>
      </c>
      <c r="H789" s="44">
        <v>-950470</v>
      </c>
      <c r="I789" s="45"/>
      <c r="J789">
        <f t="shared" si="88"/>
        <v>2604</v>
      </c>
      <c r="K789" t="str">
        <f t="shared" si="85"/>
        <v>-2604</v>
      </c>
      <c r="L789" t="e">
        <f>VLOOKUP(K789,[1]Sheet1!P:P,1,0)</f>
        <v>#N/A</v>
      </c>
      <c r="M789">
        <f t="shared" si="86"/>
        <v>2021</v>
      </c>
      <c r="N789" t="str">
        <f t="shared" si="87"/>
        <v>2021-2604</v>
      </c>
      <c r="O789" t="e">
        <f>+(VLOOKUP(N789,[1]misa!O:O,1,0))</f>
        <v>#N/A</v>
      </c>
      <c r="P789">
        <f>-Table2[[#This Row],[Column1]]</f>
        <v>-2604</v>
      </c>
    </row>
    <row r="790" spans="1:16" hidden="1" x14ac:dyDescent="0.3">
      <c r="A790" s="41" t="s">
        <v>635</v>
      </c>
      <c r="B790" s="42">
        <v>44349</v>
      </c>
      <c r="C790" s="42">
        <v>44880</v>
      </c>
      <c r="D790" s="41" t="s">
        <v>636</v>
      </c>
      <c r="E790" s="41" t="s">
        <v>1875</v>
      </c>
      <c r="F790" s="41" t="s">
        <v>1876</v>
      </c>
      <c r="G790" s="41" t="s">
        <v>1778</v>
      </c>
      <c r="H790" s="44">
        <v>-1147560</v>
      </c>
      <c r="I790" s="45"/>
      <c r="J790">
        <f t="shared" si="88"/>
        <v>2391</v>
      </c>
      <c r="K790" t="str">
        <f t="shared" si="85"/>
        <v>-2391</v>
      </c>
      <c r="L790" t="e">
        <f>VLOOKUP(K790,[1]Sheet1!P:P,1,0)</f>
        <v>#N/A</v>
      </c>
      <c r="M790">
        <f t="shared" si="86"/>
        <v>2021</v>
      </c>
      <c r="N790" t="str">
        <f t="shared" si="87"/>
        <v>2021-2391</v>
      </c>
      <c r="O790" t="e">
        <f>+(VLOOKUP(N790,[1]misa!O:O,1,0))</f>
        <v>#N/A</v>
      </c>
      <c r="P790">
        <f>-Table2[[#This Row],[Column1]]</f>
        <v>-2391</v>
      </c>
    </row>
    <row r="791" spans="1:16" hidden="1" x14ac:dyDescent="0.3">
      <c r="A791" s="41" t="s">
        <v>635</v>
      </c>
      <c r="B791" s="42">
        <v>44352</v>
      </c>
      <c r="C791" s="42">
        <v>44880</v>
      </c>
      <c r="D791" s="41" t="s">
        <v>636</v>
      </c>
      <c r="E791" s="41" t="s">
        <v>1877</v>
      </c>
      <c r="F791" s="41" t="s">
        <v>1878</v>
      </c>
      <c r="G791" s="41" t="s">
        <v>1778</v>
      </c>
      <c r="H791" s="44">
        <v>-1842051</v>
      </c>
      <c r="I791" s="45"/>
      <c r="J791">
        <f t="shared" si="88"/>
        <v>2596</v>
      </c>
      <c r="K791" t="str">
        <f t="shared" si="85"/>
        <v>-2596</v>
      </c>
      <c r="L791" t="e">
        <f>VLOOKUP(K791,[1]Sheet1!P:P,1,0)</f>
        <v>#N/A</v>
      </c>
      <c r="M791">
        <f t="shared" si="86"/>
        <v>2021</v>
      </c>
      <c r="N791" t="str">
        <f t="shared" si="87"/>
        <v>2021-2596</v>
      </c>
      <c r="O791" t="e">
        <f>+(VLOOKUP(N791,[1]misa!O:O,1,0))</f>
        <v>#N/A</v>
      </c>
      <c r="P791">
        <f>-Table2[[#This Row],[Column1]]</f>
        <v>-2596</v>
      </c>
    </row>
    <row r="792" spans="1:16" hidden="1" x14ac:dyDescent="0.3">
      <c r="A792" s="41" t="s">
        <v>635</v>
      </c>
      <c r="B792" s="42">
        <v>44354</v>
      </c>
      <c r="C792" s="42">
        <v>44880</v>
      </c>
      <c r="D792" s="41" t="s">
        <v>636</v>
      </c>
      <c r="E792" s="41" t="s">
        <v>1879</v>
      </c>
      <c r="F792" s="41" t="s">
        <v>1880</v>
      </c>
      <c r="G792" s="41" t="s">
        <v>1778</v>
      </c>
      <c r="H792" s="44">
        <v>-1504646</v>
      </c>
      <c r="I792" s="45"/>
      <c r="J792">
        <f t="shared" si="88"/>
        <v>2603</v>
      </c>
      <c r="K792" t="str">
        <f t="shared" si="85"/>
        <v>-2603</v>
      </c>
      <c r="L792" t="e">
        <f>VLOOKUP(K792,[1]Sheet1!P:P,1,0)</f>
        <v>#N/A</v>
      </c>
      <c r="M792">
        <f t="shared" si="86"/>
        <v>2021</v>
      </c>
      <c r="N792" t="str">
        <f t="shared" si="87"/>
        <v>2021-2603</v>
      </c>
      <c r="O792" t="e">
        <f>+(VLOOKUP(N792,[1]misa!O:O,1,0))</f>
        <v>#N/A</v>
      </c>
      <c r="P792">
        <f>-Table2[[#This Row],[Column1]]</f>
        <v>-2603</v>
      </c>
    </row>
    <row r="793" spans="1:16" hidden="1" x14ac:dyDescent="0.3">
      <c r="A793" s="41" t="s">
        <v>635</v>
      </c>
      <c r="B793" s="42">
        <v>44348</v>
      </c>
      <c r="C793" s="42">
        <v>44880</v>
      </c>
      <c r="D793" s="41" t="s">
        <v>636</v>
      </c>
      <c r="E793" s="41" t="s">
        <v>1881</v>
      </c>
      <c r="F793" s="41" t="s">
        <v>1882</v>
      </c>
      <c r="G793" s="41" t="s">
        <v>1778</v>
      </c>
      <c r="H793" s="44">
        <v>-761754</v>
      </c>
      <c r="I793" s="45"/>
      <c r="J793">
        <f t="shared" si="88"/>
        <v>2305</v>
      </c>
      <c r="K793" t="str">
        <f t="shared" si="85"/>
        <v>-2305</v>
      </c>
      <c r="L793" t="e">
        <f>VLOOKUP(K793,[1]Sheet1!P:P,1,0)</f>
        <v>#N/A</v>
      </c>
      <c r="M793">
        <f t="shared" si="86"/>
        <v>2021</v>
      </c>
      <c r="N793" t="str">
        <f t="shared" si="87"/>
        <v>2021-2305</v>
      </c>
      <c r="O793" t="e">
        <f>+(VLOOKUP(N793,[1]misa!O:O,1,0))</f>
        <v>#N/A</v>
      </c>
      <c r="P793">
        <f>-Table2[[#This Row],[Column1]]</f>
        <v>-2305</v>
      </c>
    </row>
    <row r="794" spans="1:16" hidden="1" x14ac:dyDescent="0.3">
      <c r="A794" s="41" t="s">
        <v>635</v>
      </c>
      <c r="B794" s="42">
        <v>44352</v>
      </c>
      <c r="C794" s="42">
        <v>44880</v>
      </c>
      <c r="D794" s="41" t="s">
        <v>636</v>
      </c>
      <c r="E794" s="41" t="s">
        <v>1883</v>
      </c>
      <c r="F794" s="41" t="s">
        <v>1884</v>
      </c>
      <c r="G794" s="41" t="s">
        <v>1778</v>
      </c>
      <c r="H794" s="44">
        <v>-3266556</v>
      </c>
      <c r="I794" s="45"/>
      <c r="J794">
        <f t="shared" si="88"/>
        <v>2597</v>
      </c>
      <c r="K794" t="str">
        <f t="shared" si="85"/>
        <v>-2597</v>
      </c>
      <c r="L794" t="e">
        <f>VLOOKUP(K794,[1]Sheet1!P:P,1,0)</f>
        <v>#N/A</v>
      </c>
      <c r="M794">
        <f t="shared" si="86"/>
        <v>2021</v>
      </c>
      <c r="N794" t="str">
        <f t="shared" si="87"/>
        <v>2021-2597</v>
      </c>
      <c r="O794" t="e">
        <f>+(VLOOKUP(N794,[1]misa!O:O,1,0))</f>
        <v>#N/A</v>
      </c>
      <c r="P794">
        <f>-Table2[[#This Row],[Column1]]</f>
        <v>-2597</v>
      </c>
    </row>
    <row r="795" spans="1:16" hidden="1" x14ac:dyDescent="0.3">
      <c r="A795" s="41" t="s">
        <v>635</v>
      </c>
      <c r="B795" s="42">
        <v>44348</v>
      </c>
      <c r="C795" s="42">
        <v>44880</v>
      </c>
      <c r="D795" s="41" t="s">
        <v>636</v>
      </c>
      <c r="E795" s="41" t="s">
        <v>1885</v>
      </c>
      <c r="F795" s="41" t="s">
        <v>1886</v>
      </c>
      <c r="G795" s="41" t="s">
        <v>1778</v>
      </c>
      <c r="H795" s="44">
        <v>-1498186</v>
      </c>
      <c r="I795" s="45"/>
      <c r="J795">
        <f t="shared" si="88"/>
        <v>2297</v>
      </c>
      <c r="K795" t="str">
        <f t="shared" si="85"/>
        <v>-2297</v>
      </c>
      <c r="L795" t="e">
        <f>VLOOKUP(K795,[1]Sheet1!P:P,1,0)</f>
        <v>#N/A</v>
      </c>
      <c r="M795">
        <f t="shared" si="86"/>
        <v>2021</v>
      </c>
      <c r="N795" t="str">
        <f t="shared" si="87"/>
        <v>2021-2297</v>
      </c>
      <c r="O795" t="e">
        <f>+(VLOOKUP(N795,[1]misa!O:O,1,0))</f>
        <v>#N/A</v>
      </c>
      <c r="P795">
        <f>-Table2[[#This Row],[Column1]]</f>
        <v>-2297</v>
      </c>
    </row>
    <row r="796" spans="1:16" hidden="1" x14ac:dyDescent="0.3">
      <c r="A796" s="41" t="s">
        <v>635</v>
      </c>
      <c r="B796" s="42">
        <v>44351</v>
      </c>
      <c r="C796" s="42">
        <v>44880</v>
      </c>
      <c r="D796" s="41" t="s">
        <v>636</v>
      </c>
      <c r="E796" s="41" t="s">
        <v>1887</v>
      </c>
      <c r="F796" s="41" t="s">
        <v>1888</v>
      </c>
      <c r="G796" s="41" t="s">
        <v>1778</v>
      </c>
      <c r="H796" s="44">
        <v>-673727</v>
      </c>
      <c r="I796" s="45"/>
      <c r="J796">
        <f t="shared" si="88"/>
        <v>2548</v>
      </c>
      <c r="K796" t="str">
        <f t="shared" si="85"/>
        <v>-2548</v>
      </c>
      <c r="L796" t="e">
        <f>VLOOKUP(K796,[1]Sheet1!P:P,1,0)</f>
        <v>#N/A</v>
      </c>
      <c r="M796">
        <f t="shared" si="86"/>
        <v>2021</v>
      </c>
      <c r="N796" t="str">
        <f t="shared" si="87"/>
        <v>2021-2548</v>
      </c>
      <c r="O796" t="e">
        <f>+(VLOOKUP(N796,[1]misa!O:O,1,0))</f>
        <v>#N/A</v>
      </c>
      <c r="P796">
        <f>-Table2[[#This Row],[Column1]]</f>
        <v>-2548</v>
      </c>
    </row>
    <row r="797" spans="1:16" hidden="1" x14ac:dyDescent="0.3">
      <c r="A797" s="41" t="s">
        <v>635</v>
      </c>
      <c r="B797" s="42">
        <v>44358</v>
      </c>
      <c r="C797" s="42">
        <v>44880</v>
      </c>
      <c r="D797" s="41" t="s">
        <v>636</v>
      </c>
      <c r="E797" s="41" t="s">
        <v>1889</v>
      </c>
      <c r="F797" s="41" t="s">
        <v>1890</v>
      </c>
      <c r="G797" s="41" t="s">
        <v>1778</v>
      </c>
      <c r="H797" s="44">
        <v>-1577257</v>
      </c>
      <c r="I797" s="45"/>
      <c r="J797">
        <f t="shared" si="88"/>
        <v>2886</v>
      </c>
      <c r="K797" t="str">
        <f t="shared" si="85"/>
        <v>-2886</v>
      </c>
      <c r="L797" t="e">
        <f>VLOOKUP(K797,[1]Sheet1!P:P,1,0)</f>
        <v>#N/A</v>
      </c>
      <c r="M797">
        <f t="shared" si="86"/>
        <v>2021</v>
      </c>
      <c r="N797" t="str">
        <f t="shared" si="87"/>
        <v>2021-2886</v>
      </c>
      <c r="O797" t="e">
        <f>+(VLOOKUP(N797,[1]misa!O:O,1,0))</f>
        <v>#N/A</v>
      </c>
      <c r="P797">
        <f>-Table2[[#This Row],[Column1]]</f>
        <v>-2886</v>
      </c>
    </row>
    <row r="798" spans="1:16" hidden="1" x14ac:dyDescent="0.3">
      <c r="A798" s="41" t="s">
        <v>635</v>
      </c>
      <c r="B798" s="42">
        <v>44361</v>
      </c>
      <c r="C798" s="42">
        <v>44880</v>
      </c>
      <c r="D798" s="41" t="s">
        <v>636</v>
      </c>
      <c r="E798" s="41" t="s">
        <v>1891</v>
      </c>
      <c r="F798" s="41" t="s">
        <v>1892</v>
      </c>
      <c r="G798" s="41" t="s">
        <v>1778</v>
      </c>
      <c r="H798" s="44">
        <v>-3066037</v>
      </c>
      <c r="I798" s="45"/>
      <c r="J798">
        <f t="shared" si="88"/>
        <v>3051</v>
      </c>
      <c r="K798" t="str">
        <f t="shared" si="85"/>
        <v>-3051</v>
      </c>
      <c r="L798" t="e">
        <f>VLOOKUP(K798,[1]Sheet1!P:P,1,0)</f>
        <v>#N/A</v>
      </c>
      <c r="M798">
        <f t="shared" si="86"/>
        <v>2021</v>
      </c>
      <c r="N798" t="str">
        <f t="shared" si="87"/>
        <v>2021-3051</v>
      </c>
      <c r="O798" t="e">
        <f>+(VLOOKUP(N798,[1]misa!O:O,1,0))</f>
        <v>#N/A</v>
      </c>
      <c r="P798">
        <f>-Table2[[#This Row],[Column1]]</f>
        <v>-3051</v>
      </c>
    </row>
    <row r="799" spans="1:16" hidden="1" x14ac:dyDescent="0.3">
      <c r="A799" s="41" t="s">
        <v>635</v>
      </c>
      <c r="B799" s="42">
        <v>44358</v>
      </c>
      <c r="C799" s="42">
        <v>44880</v>
      </c>
      <c r="D799" s="41" t="s">
        <v>636</v>
      </c>
      <c r="E799" s="41" t="s">
        <v>1893</v>
      </c>
      <c r="F799" s="41" t="s">
        <v>1894</v>
      </c>
      <c r="G799" s="41" t="s">
        <v>1778</v>
      </c>
      <c r="H799" s="44">
        <v>-726968</v>
      </c>
      <c r="I799" s="45"/>
      <c r="J799">
        <f t="shared" si="88"/>
        <v>2900</v>
      </c>
      <c r="K799" t="str">
        <f t="shared" si="85"/>
        <v>-2900</v>
      </c>
      <c r="L799" t="e">
        <f>VLOOKUP(K799,[1]Sheet1!P:P,1,0)</f>
        <v>#N/A</v>
      </c>
      <c r="M799">
        <f t="shared" si="86"/>
        <v>2021</v>
      </c>
      <c r="N799" t="str">
        <f t="shared" si="87"/>
        <v>2021-2900</v>
      </c>
      <c r="O799" t="e">
        <f>+(VLOOKUP(N799,[1]misa!O:O,1,0))</f>
        <v>#N/A</v>
      </c>
      <c r="P799">
        <f>-Table2[[#This Row],[Column1]]</f>
        <v>-2900</v>
      </c>
    </row>
    <row r="800" spans="1:16" hidden="1" x14ac:dyDescent="0.3">
      <c r="A800" s="41" t="s">
        <v>635</v>
      </c>
      <c r="B800" s="42">
        <v>44356</v>
      </c>
      <c r="C800" s="42">
        <v>44880</v>
      </c>
      <c r="D800" s="41" t="s">
        <v>636</v>
      </c>
      <c r="E800" s="41" t="s">
        <v>1895</v>
      </c>
      <c r="F800" s="41" t="s">
        <v>1896</v>
      </c>
      <c r="G800" s="41" t="s">
        <v>1778</v>
      </c>
      <c r="H800" s="44">
        <v>-1302059</v>
      </c>
      <c r="I800" s="45"/>
      <c r="J800">
        <f t="shared" si="88"/>
        <v>2748</v>
      </c>
      <c r="K800" t="str">
        <f t="shared" si="85"/>
        <v>-2748</v>
      </c>
      <c r="L800" t="e">
        <f>VLOOKUP(K800,[1]Sheet1!P:P,1,0)</f>
        <v>#N/A</v>
      </c>
      <c r="M800">
        <f t="shared" si="86"/>
        <v>2021</v>
      </c>
      <c r="N800" t="str">
        <f t="shared" si="87"/>
        <v>2021-2748</v>
      </c>
      <c r="O800" t="e">
        <f>+(VLOOKUP(N800,[1]misa!O:O,1,0))</f>
        <v>#N/A</v>
      </c>
      <c r="P800">
        <f>-Table2[[#This Row],[Column1]]</f>
        <v>-2748</v>
      </c>
    </row>
    <row r="801" spans="1:16" hidden="1" x14ac:dyDescent="0.3">
      <c r="A801" s="41" t="s">
        <v>635</v>
      </c>
      <c r="B801" s="42">
        <v>44358</v>
      </c>
      <c r="C801" s="42">
        <v>44880</v>
      </c>
      <c r="D801" s="41" t="s">
        <v>636</v>
      </c>
      <c r="E801" s="41" t="s">
        <v>1897</v>
      </c>
      <c r="F801" s="41" t="s">
        <v>1898</v>
      </c>
      <c r="G801" s="41" t="s">
        <v>1778</v>
      </c>
      <c r="H801" s="44">
        <v>-766022</v>
      </c>
      <c r="I801" s="45"/>
      <c r="J801">
        <f t="shared" si="88"/>
        <v>2888</v>
      </c>
      <c r="K801" t="str">
        <f t="shared" si="85"/>
        <v>-2888</v>
      </c>
      <c r="L801" t="e">
        <f>VLOOKUP(K801,[1]Sheet1!P:P,1,0)</f>
        <v>#N/A</v>
      </c>
      <c r="M801">
        <f t="shared" si="86"/>
        <v>2021</v>
      </c>
      <c r="N801" t="str">
        <f t="shared" si="87"/>
        <v>2021-2888</v>
      </c>
      <c r="O801" t="e">
        <f>+(VLOOKUP(N801,[1]misa!O:O,1,0))</f>
        <v>#N/A</v>
      </c>
      <c r="P801">
        <f>-Table2[[#This Row],[Column1]]</f>
        <v>-2888</v>
      </c>
    </row>
    <row r="802" spans="1:16" hidden="1" x14ac:dyDescent="0.3">
      <c r="A802" s="41" t="s">
        <v>635</v>
      </c>
      <c r="B802" s="42">
        <v>44363</v>
      </c>
      <c r="C802" s="42">
        <v>44880</v>
      </c>
      <c r="D802" s="41" t="s">
        <v>636</v>
      </c>
      <c r="E802" s="41" t="s">
        <v>1899</v>
      </c>
      <c r="F802" s="41" t="s">
        <v>1900</v>
      </c>
      <c r="G802" s="41" t="s">
        <v>1778</v>
      </c>
      <c r="H802" s="44">
        <v>-1492442</v>
      </c>
      <c r="I802" s="45"/>
      <c r="J802">
        <f t="shared" si="88"/>
        <v>3191</v>
      </c>
      <c r="K802" t="str">
        <f t="shared" si="85"/>
        <v>-3191</v>
      </c>
      <c r="L802" t="e">
        <f>VLOOKUP(K802,[1]Sheet1!P:P,1,0)</f>
        <v>#N/A</v>
      </c>
      <c r="M802">
        <f t="shared" si="86"/>
        <v>2021</v>
      </c>
      <c r="N802" t="str">
        <f t="shared" si="87"/>
        <v>2021-3191</v>
      </c>
      <c r="O802" t="e">
        <f>+(VLOOKUP(N802,[1]misa!O:O,1,0))</f>
        <v>#N/A</v>
      </c>
      <c r="P802">
        <f>-Table2[[#This Row],[Column1]]</f>
        <v>-3191</v>
      </c>
    </row>
    <row r="803" spans="1:16" hidden="1" x14ac:dyDescent="0.3">
      <c r="A803" s="41" t="s">
        <v>635</v>
      </c>
      <c r="B803" s="42">
        <v>44363</v>
      </c>
      <c r="C803" s="42">
        <v>44880</v>
      </c>
      <c r="D803" s="41" t="s">
        <v>636</v>
      </c>
      <c r="E803" s="41" t="s">
        <v>1901</v>
      </c>
      <c r="F803" s="41" t="s">
        <v>1902</v>
      </c>
      <c r="G803" s="41" t="s">
        <v>1778</v>
      </c>
      <c r="H803" s="44">
        <v>-1567768</v>
      </c>
      <c r="I803" s="45"/>
      <c r="J803">
        <f t="shared" si="88"/>
        <v>3193</v>
      </c>
      <c r="K803" t="str">
        <f t="shared" si="85"/>
        <v>-3193</v>
      </c>
      <c r="L803" t="e">
        <f>VLOOKUP(K803,[1]Sheet1!P:P,1,0)</f>
        <v>#N/A</v>
      </c>
      <c r="M803">
        <f t="shared" si="86"/>
        <v>2021</v>
      </c>
      <c r="N803" t="str">
        <f t="shared" si="87"/>
        <v>2021-3193</v>
      </c>
      <c r="O803" t="e">
        <f>+(VLOOKUP(N803,[1]misa!O:O,1,0))</f>
        <v>#N/A</v>
      </c>
      <c r="P803">
        <f>-Table2[[#This Row],[Column1]]</f>
        <v>-3193</v>
      </c>
    </row>
    <row r="804" spans="1:16" hidden="1" x14ac:dyDescent="0.3">
      <c r="A804" s="41" t="s">
        <v>635</v>
      </c>
      <c r="B804" s="42">
        <v>44365</v>
      </c>
      <c r="C804" s="42">
        <v>44880</v>
      </c>
      <c r="D804" s="41" t="s">
        <v>636</v>
      </c>
      <c r="E804" s="41" t="s">
        <v>1903</v>
      </c>
      <c r="F804" s="41" t="s">
        <v>1904</v>
      </c>
      <c r="G804" s="41" t="s">
        <v>1778</v>
      </c>
      <c r="H804" s="44">
        <v>-1386651</v>
      </c>
      <c r="I804" s="45"/>
      <c r="J804">
        <f t="shared" si="88"/>
        <v>3402</v>
      </c>
      <c r="K804" t="str">
        <f t="shared" si="85"/>
        <v>-3402</v>
      </c>
      <c r="L804" t="e">
        <f>VLOOKUP(K804,[1]Sheet1!P:P,1,0)</f>
        <v>#N/A</v>
      </c>
      <c r="M804">
        <f t="shared" si="86"/>
        <v>2021</v>
      </c>
      <c r="N804" t="str">
        <f t="shared" si="87"/>
        <v>2021-3402</v>
      </c>
      <c r="O804" t="e">
        <f>+(VLOOKUP(N804,[1]misa!O:O,1,0))</f>
        <v>#N/A</v>
      </c>
      <c r="P804">
        <f>-Table2[[#This Row],[Column1]]</f>
        <v>-3402</v>
      </c>
    </row>
    <row r="805" spans="1:16" hidden="1" x14ac:dyDescent="0.3">
      <c r="A805" s="41" t="s">
        <v>635</v>
      </c>
      <c r="B805" s="42">
        <v>44371</v>
      </c>
      <c r="C805" s="42">
        <v>44880</v>
      </c>
      <c r="D805" s="41" t="s">
        <v>636</v>
      </c>
      <c r="E805" s="41" t="s">
        <v>1905</v>
      </c>
      <c r="F805" s="41" t="s">
        <v>1906</v>
      </c>
      <c r="G805" s="41" t="s">
        <v>1778</v>
      </c>
      <c r="H805" s="44">
        <v>-2806811</v>
      </c>
      <c r="I805" s="45"/>
      <c r="J805">
        <f t="shared" si="88"/>
        <v>3728</v>
      </c>
      <c r="K805" t="str">
        <f t="shared" si="85"/>
        <v>-3728</v>
      </c>
      <c r="L805" t="e">
        <f>VLOOKUP(K805,[1]Sheet1!P:P,1,0)</f>
        <v>#N/A</v>
      </c>
      <c r="M805">
        <f t="shared" si="86"/>
        <v>2021</v>
      </c>
      <c r="N805" t="str">
        <f t="shared" si="87"/>
        <v>2021-3728</v>
      </c>
      <c r="O805" t="e">
        <f>+(VLOOKUP(N805,[1]misa!O:O,1,0))</f>
        <v>#N/A</v>
      </c>
      <c r="P805">
        <f>-Table2[[#This Row],[Column1]]</f>
        <v>-3728</v>
      </c>
    </row>
    <row r="806" spans="1:16" hidden="1" x14ac:dyDescent="0.3">
      <c r="A806" s="41" t="s">
        <v>635</v>
      </c>
      <c r="B806" s="42">
        <v>44370</v>
      </c>
      <c r="C806" s="42">
        <v>44880</v>
      </c>
      <c r="D806" s="41" t="s">
        <v>636</v>
      </c>
      <c r="E806" s="41" t="s">
        <v>1907</v>
      </c>
      <c r="F806" s="41" t="s">
        <v>1908</v>
      </c>
      <c r="G806" s="41" t="s">
        <v>1778</v>
      </c>
      <c r="H806" s="44">
        <v>-1387551</v>
      </c>
      <c r="I806" s="45"/>
      <c r="J806">
        <f t="shared" si="88"/>
        <v>3712</v>
      </c>
      <c r="K806" t="str">
        <f t="shared" si="85"/>
        <v>-3712</v>
      </c>
      <c r="L806" t="e">
        <f>VLOOKUP(K806,[1]Sheet1!P:P,1,0)</f>
        <v>#N/A</v>
      </c>
      <c r="M806">
        <f t="shared" si="86"/>
        <v>2021</v>
      </c>
      <c r="N806" t="str">
        <f t="shared" si="87"/>
        <v>2021-3712</v>
      </c>
      <c r="O806" t="e">
        <f>+(VLOOKUP(N806,[1]misa!O:O,1,0))</f>
        <v>#N/A</v>
      </c>
      <c r="P806">
        <f>-Table2[[#This Row],[Column1]]</f>
        <v>-3712</v>
      </c>
    </row>
    <row r="807" spans="1:16" hidden="1" x14ac:dyDescent="0.3">
      <c r="A807" s="41" t="s">
        <v>635</v>
      </c>
      <c r="B807" s="42">
        <v>44359</v>
      </c>
      <c r="C807" s="42">
        <v>44880</v>
      </c>
      <c r="D807" s="41" t="s">
        <v>636</v>
      </c>
      <c r="E807" s="41" t="s">
        <v>1909</v>
      </c>
      <c r="F807" s="41" t="s">
        <v>1910</v>
      </c>
      <c r="G807" s="41" t="s">
        <v>1778</v>
      </c>
      <c r="H807" s="44">
        <v>-1898090</v>
      </c>
      <c r="I807" s="45"/>
      <c r="J807">
        <f t="shared" si="88"/>
        <v>3047</v>
      </c>
      <c r="K807" t="str">
        <f t="shared" si="85"/>
        <v>-3047</v>
      </c>
      <c r="L807" t="e">
        <f>VLOOKUP(K807,[1]Sheet1!P:P,1,0)</f>
        <v>#N/A</v>
      </c>
      <c r="M807">
        <f t="shared" si="86"/>
        <v>2021</v>
      </c>
      <c r="N807" t="str">
        <f t="shared" si="87"/>
        <v>2021-3047</v>
      </c>
      <c r="O807" t="e">
        <f>+(VLOOKUP(N807,[1]misa!O:O,1,0))</f>
        <v>#N/A</v>
      </c>
      <c r="P807">
        <f>-Table2[[#This Row],[Column1]]</f>
        <v>-3047</v>
      </c>
    </row>
    <row r="808" spans="1:16" hidden="1" x14ac:dyDescent="0.3">
      <c r="A808" s="41" t="s">
        <v>635</v>
      </c>
      <c r="B808" s="42">
        <v>44363</v>
      </c>
      <c r="C808" s="42">
        <v>44880</v>
      </c>
      <c r="D808" s="41" t="s">
        <v>636</v>
      </c>
      <c r="E808" s="41" t="s">
        <v>1911</v>
      </c>
      <c r="F808" s="41" t="s">
        <v>1912</v>
      </c>
      <c r="G808" s="41" t="s">
        <v>1778</v>
      </c>
      <c r="H808" s="44">
        <v>-726968</v>
      </c>
      <c r="I808" s="45"/>
      <c r="J808">
        <f t="shared" si="88"/>
        <v>3190</v>
      </c>
      <c r="K808" t="str">
        <f t="shared" si="85"/>
        <v>-3190</v>
      </c>
      <c r="L808" t="e">
        <f>VLOOKUP(K808,[1]Sheet1!P:P,1,0)</f>
        <v>#N/A</v>
      </c>
      <c r="M808">
        <f t="shared" si="86"/>
        <v>2021</v>
      </c>
      <c r="N808" t="str">
        <f t="shared" si="87"/>
        <v>2021-3190</v>
      </c>
      <c r="O808" t="e">
        <f>+(VLOOKUP(N808,[1]misa!O:O,1,0))</f>
        <v>#N/A</v>
      </c>
      <c r="P808">
        <f>-Table2[[#This Row],[Column1]]</f>
        <v>-3190</v>
      </c>
    </row>
    <row r="809" spans="1:16" hidden="1" x14ac:dyDescent="0.3">
      <c r="A809" s="41" t="s">
        <v>635</v>
      </c>
      <c r="B809" s="42">
        <v>44365</v>
      </c>
      <c r="C809" s="42">
        <v>44880</v>
      </c>
      <c r="D809" s="41" t="s">
        <v>636</v>
      </c>
      <c r="E809" s="41" t="s">
        <v>1913</v>
      </c>
      <c r="F809" s="41" t="s">
        <v>1914</v>
      </c>
      <c r="G809" s="41" t="s">
        <v>1778</v>
      </c>
      <c r="H809" s="44">
        <v>-1003569</v>
      </c>
      <c r="I809" s="45"/>
      <c r="J809">
        <f t="shared" si="88"/>
        <v>3401</v>
      </c>
      <c r="K809" t="str">
        <f t="shared" si="85"/>
        <v>-3401</v>
      </c>
      <c r="L809" t="e">
        <f>VLOOKUP(K809,[1]Sheet1!P:P,1,0)</f>
        <v>#N/A</v>
      </c>
      <c r="M809">
        <f t="shared" si="86"/>
        <v>2021</v>
      </c>
      <c r="N809" t="str">
        <f t="shared" si="87"/>
        <v>2021-3401</v>
      </c>
      <c r="O809" t="e">
        <f>+(VLOOKUP(N809,[1]misa!O:O,1,0))</f>
        <v>#N/A</v>
      </c>
      <c r="P809">
        <f>-Table2[[#This Row],[Column1]]</f>
        <v>-3401</v>
      </c>
    </row>
    <row r="810" spans="1:16" hidden="1" x14ac:dyDescent="0.3">
      <c r="A810" s="41" t="s">
        <v>635</v>
      </c>
      <c r="B810" s="42">
        <v>44368</v>
      </c>
      <c r="C810" s="42">
        <v>44880</v>
      </c>
      <c r="D810" s="41" t="s">
        <v>636</v>
      </c>
      <c r="E810" s="41" t="s">
        <v>1915</v>
      </c>
      <c r="F810" s="41" t="s">
        <v>1916</v>
      </c>
      <c r="G810" s="41" t="s">
        <v>1778</v>
      </c>
      <c r="H810" s="44">
        <v>-751300</v>
      </c>
      <c r="I810" s="45"/>
      <c r="J810">
        <f t="shared" si="88"/>
        <v>3519</v>
      </c>
      <c r="K810" t="str">
        <f t="shared" si="85"/>
        <v>-3519</v>
      </c>
      <c r="L810" t="e">
        <f>VLOOKUP(K810,[1]Sheet1!P:P,1,0)</f>
        <v>#N/A</v>
      </c>
      <c r="M810">
        <f t="shared" si="86"/>
        <v>2021</v>
      </c>
      <c r="N810" t="str">
        <f t="shared" si="87"/>
        <v>2021-3519</v>
      </c>
      <c r="O810" t="e">
        <f>+(VLOOKUP(N810,[1]misa!O:O,1,0))</f>
        <v>#N/A</v>
      </c>
      <c r="P810">
        <f>-Table2[[#This Row],[Column1]]</f>
        <v>-3519</v>
      </c>
    </row>
    <row r="811" spans="1:16" hidden="1" x14ac:dyDescent="0.3">
      <c r="A811" s="41" t="s">
        <v>635</v>
      </c>
      <c r="B811" s="42">
        <v>44368</v>
      </c>
      <c r="C811" s="42">
        <v>44880</v>
      </c>
      <c r="D811" s="41" t="s">
        <v>636</v>
      </c>
      <c r="E811" s="41" t="s">
        <v>1917</v>
      </c>
      <c r="F811" s="41" t="s">
        <v>1918</v>
      </c>
      <c r="G811" s="41" t="s">
        <v>1778</v>
      </c>
      <c r="H811" s="44">
        <v>-1661849</v>
      </c>
      <c r="I811" s="45"/>
      <c r="J811">
        <f t="shared" si="88"/>
        <v>3517</v>
      </c>
      <c r="K811" t="str">
        <f t="shared" si="85"/>
        <v>-3517</v>
      </c>
      <c r="L811" t="e">
        <f>VLOOKUP(K811,[1]Sheet1!P:P,1,0)</f>
        <v>#N/A</v>
      </c>
      <c r="M811">
        <f t="shared" si="86"/>
        <v>2021</v>
      </c>
      <c r="N811" t="str">
        <f t="shared" si="87"/>
        <v>2021-3517</v>
      </c>
      <c r="O811" t="e">
        <f>+(VLOOKUP(N811,[1]misa!O:O,1,0))</f>
        <v>#N/A</v>
      </c>
      <c r="P811">
        <f>-Table2[[#This Row],[Column1]]</f>
        <v>-3517</v>
      </c>
    </row>
    <row r="812" spans="1:16" hidden="1" x14ac:dyDescent="0.3">
      <c r="A812" s="41" t="s">
        <v>635</v>
      </c>
      <c r="B812" s="42">
        <v>44371</v>
      </c>
      <c r="C812" s="42">
        <v>44880</v>
      </c>
      <c r="D812" s="41" t="s">
        <v>636</v>
      </c>
      <c r="E812" s="41" t="s">
        <v>1919</v>
      </c>
      <c r="F812" s="41" t="s">
        <v>1920</v>
      </c>
      <c r="G812" s="41" t="s">
        <v>1778</v>
      </c>
      <c r="H812" s="44">
        <v>-726968</v>
      </c>
      <c r="I812" s="45"/>
      <c r="J812">
        <f t="shared" si="88"/>
        <v>3778</v>
      </c>
      <c r="K812" t="str">
        <f t="shared" si="85"/>
        <v>-3778</v>
      </c>
      <c r="L812" t="e">
        <f>VLOOKUP(K812,[1]Sheet1!P:P,1,0)</f>
        <v>#N/A</v>
      </c>
      <c r="M812">
        <f t="shared" si="86"/>
        <v>2021</v>
      </c>
      <c r="N812" t="str">
        <f t="shared" si="87"/>
        <v>2021-3778</v>
      </c>
      <c r="O812" t="e">
        <f>+(VLOOKUP(N812,[1]misa!O:O,1,0))</f>
        <v>#N/A</v>
      </c>
      <c r="P812">
        <f>-Table2[[#This Row],[Column1]]</f>
        <v>-3778</v>
      </c>
    </row>
    <row r="813" spans="1:16" hidden="1" x14ac:dyDescent="0.3">
      <c r="A813" s="41" t="s">
        <v>635</v>
      </c>
      <c r="B813" s="42">
        <v>44365</v>
      </c>
      <c r="C813" s="42">
        <v>44880</v>
      </c>
      <c r="D813" s="41" t="s">
        <v>636</v>
      </c>
      <c r="E813" s="41" t="s">
        <v>1921</v>
      </c>
      <c r="F813" s="41" t="s">
        <v>1922</v>
      </c>
      <c r="G813" s="41" t="s">
        <v>1778</v>
      </c>
      <c r="H813" s="44">
        <v>-439789</v>
      </c>
      <c r="I813" s="45"/>
      <c r="J813">
        <f t="shared" si="88"/>
        <v>3400</v>
      </c>
      <c r="K813" t="str">
        <f t="shared" si="85"/>
        <v>-3400</v>
      </c>
      <c r="L813" t="e">
        <f>VLOOKUP(K813,[1]Sheet1!P:P,1,0)</f>
        <v>#N/A</v>
      </c>
      <c r="M813">
        <f t="shared" si="86"/>
        <v>2021</v>
      </c>
      <c r="N813" t="str">
        <f t="shared" si="87"/>
        <v>2021-3400</v>
      </c>
      <c r="O813" t="e">
        <f>+(VLOOKUP(N813,[1]misa!O:O,1,0))</f>
        <v>#N/A</v>
      </c>
      <c r="P813">
        <f>-Table2[[#This Row],[Column1]]</f>
        <v>-3400</v>
      </c>
    </row>
    <row r="814" spans="1:16" hidden="1" x14ac:dyDescent="0.3">
      <c r="A814" s="41" t="s">
        <v>635</v>
      </c>
      <c r="B814" s="42">
        <v>44369</v>
      </c>
      <c r="C814" s="42">
        <v>44880</v>
      </c>
      <c r="D814" s="41" t="s">
        <v>636</v>
      </c>
      <c r="E814" s="41" t="s">
        <v>1923</v>
      </c>
      <c r="F814" s="41" t="s">
        <v>1924</v>
      </c>
      <c r="G814" s="41" t="s">
        <v>1778</v>
      </c>
      <c r="H814" s="44">
        <v>-1108256</v>
      </c>
      <c r="I814" s="45"/>
      <c r="J814">
        <f t="shared" si="88"/>
        <v>3586</v>
      </c>
      <c r="K814" t="str">
        <f t="shared" si="85"/>
        <v>-3586</v>
      </c>
      <c r="L814" t="e">
        <f>VLOOKUP(K814,[1]Sheet1!P:P,1,0)</f>
        <v>#N/A</v>
      </c>
      <c r="M814">
        <f t="shared" si="86"/>
        <v>2021</v>
      </c>
      <c r="N814" t="str">
        <f t="shared" si="87"/>
        <v>2021-3586</v>
      </c>
      <c r="O814" t="e">
        <f>+(VLOOKUP(N814,[1]misa!O:O,1,0))</f>
        <v>#N/A</v>
      </c>
      <c r="P814">
        <f>-Table2[[#This Row],[Column1]]</f>
        <v>-3586</v>
      </c>
    </row>
    <row r="815" spans="1:16" hidden="1" x14ac:dyDescent="0.3">
      <c r="A815" s="41" t="s">
        <v>635</v>
      </c>
      <c r="B815" s="42">
        <v>44370</v>
      </c>
      <c r="C815" s="42">
        <v>44880</v>
      </c>
      <c r="D815" s="41" t="s">
        <v>636</v>
      </c>
      <c r="E815" s="41" t="s">
        <v>1925</v>
      </c>
      <c r="F815" s="41" t="s">
        <v>1926</v>
      </c>
      <c r="G815" s="41" t="s">
        <v>1778</v>
      </c>
      <c r="H815" s="44">
        <v>-872362</v>
      </c>
      <c r="I815" s="45"/>
      <c r="J815">
        <f t="shared" si="88"/>
        <v>3711</v>
      </c>
      <c r="K815" t="str">
        <f t="shared" si="85"/>
        <v>-3711</v>
      </c>
      <c r="L815" t="e">
        <f>VLOOKUP(K815,[1]Sheet1!P:P,1,0)</f>
        <v>#N/A</v>
      </c>
      <c r="M815">
        <f t="shared" si="86"/>
        <v>2021</v>
      </c>
      <c r="N815" t="str">
        <f t="shared" si="87"/>
        <v>2021-3711</v>
      </c>
      <c r="O815" t="e">
        <f>+(VLOOKUP(N815,[1]misa!O:O,1,0))</f>
        <v>#N/A</v>
      </c>
      <c r="P815">
        <f>-Table2[[#This Row],[Column1]]</f>
        <v>-3711</v>
      </c>
    </row>
    <row r="816" spans="1:16" hidden="1" x14ac:dyDescent="0.3">
      <c r="A816" s="41" t="s">
        <v>635</v>
      </c>
      <c r="B816" s="42">
        <v>44371</v>
      </c>
      <c r="C816" s="42">
        <v>44880</v>
      </c>
      <c r="D816" s="41" t="s">
        <v>636</v>
      </c>
      <c r="E816" s="41" t="s">
        <v>1927</v>
      </c>
      <c r="F816" s="41" t="s">
        <v>1928</v>
      </c>
      <c r="G816" s="41" t="s">
        <v>1778</v>
      </c>
      <c r="H816" s="44">
        <v>-2779304</v>
      </c>
      <c r="I816" s="45"/>
      <c r="J816">
        <f t="shared" si="88"/>
        <v>3777</v>
      </c>
      <c r="K816" t="str">
        <f t="shared" si="85"/>
        <v>-3777</v>
      </c>
      <c r="L816" t="e">
        <f>VLOOKUP(K816,[1]Sheet1!P:P,1,0)</f>
        <v>#N/A</v>
      </c>
      <c r="M816">
        <f t="shared" si="86"/>
        <v>2021</v>
      </c>
      <c r="N816" t="str">
        <f t="shared" si="87"/>
        <v>2021-3777</v>
      </c>
      <c r="O816" t="e">
        <f>+(VLOOKUP(N816,[1]misa!O:O,1,0))</f>
        <v>#N/A</v>
      </c>
      <c r="P816">
        <f>-Table2[[#This Row],[Column1]]</f>
        <v>-3777</v>
      </c>
    </row>
    <row r="817" spans="1:16" hidden="1" x14ac:dyDescent="0.3">
      <c r="A817" s="41" t="s">
        <v>635</v>
      </c>
      <c r="B817" s="42">
        <v>44371</v>
      </c>
      <c r="C817" s="42">
        <v>44880</v>
      </c>
      <c r="D817" s="41" t="s">
        <v>636</v>
      </c>
      <c r="E817" s="41" t="s">
        <v>1929</v>
      </c>
      <c r="F817" s="41" t="s">
        <v>1930</v>
      </c>
      <c r="G817" s="41" t="s">
        <v>1778</v>
      </c>
      <c r="H817" s="44">
        <v>-726968</v>
      </c>
      <c r="I817" s="45"/>
      <c r="J817">
        <f t="shared" si="88"/>
        <v>3727</v>
      </c>
      <c r="K817" t="str">
        <f t="shared" si="85"/>
        <v>-3727</v>
      </c>
      <c r="L817" t="e">
        <f>VLOOKUP(K817,[1]Sheet1!P:P,1,0)</f>
        <v>#N/A</v>
      </c>
      <c r="M817">
        <f t="shared" si="86"/>
        <v>2021</v>
      </c>
      <c r="N817" t="str">
        <f t="shared" si="87"/>
        <v>2021-3727</v>
      </c>
      <c r="O817" t="e">
        <f>+(VLOOKUP(N817,[1]misa!O:O,1,0))</f>
        <v>#N/A</v>
      </c>
      <c r="P817">
        <f>-Table2[[#This Row],[Column1]]</f>
        <v>-3727</v>
      </c>
    </row>
    <row r="818" spans="1:16" hidden="1" x14ac:dyDescent="0.3">
      <c r="A818" s="41" t="s">
        <v>635</v>
      </c>
      <c r="B818" s="42">
        <v>44377</v>
      </c>
      <c r="C818" s="42">
        <v>44880</v>
      </c>
      <c r="D818" s="41" t="s">
        <v>636</v>
      </c>
      <c r="E818" s="41" t="s">
        <v>1931</v>
      </c>
      <c r="F818" s="41" t="s">
        <v>1932</v>
      </c>
      <c r="G818" s="41" t="s">
        <v>1778</v>
      </c>
      <c r="H818" s="44">
        <v>-1413889</v>
      </c>
      <c r="I818" s="45"/>
      <c r="J818">
        <f t="shared" si="88"/>
        <v>4183</v>
      </c>
      <c r="K818" t="str">
        <f t="shared" si="85"/>
        <v>-4183</v>
      </c>
      <c r="L818" t="e">
        <f>VLOOKUP(K818,[1]Sheet1!P:P,1,0)</f>
        <v>#N/A</v>
      </c>
      <c r="M818">
        <f t="shared" si="86"/>
        <v>2021</v>
      </c>
      <c r="N818" t="str">
        <f t="shared" si="87"/>
        <v>2021-4183</v>
      </c>
      <c r="O818" t="e">
        <f>+(VLOOKUP(N818,[1]misa!O:O,1,0))</f>
        <v>#N/A</v>
      </c>
      <c r="P818">
        <f>-Table2[[#This Row],[Column1]]</f>
        <v>-4183</v>
      </c>
    </row>
    <row r="819" spans="1:16" hidden="1" x14ac:dyDescent="0.3">
      <c r="A819" s="41" t="s">
        <v>635</v>
      </c>
      <c r="B819" s="42">
        <v>44375</v>
      </c>
      <c r="C819" s="42">
        <v>44880</v>
      </c>
      <c r="D819" s="41" t="s">
        <v>636</v>
      </c>
      <c r="E819" s="41" t="s">
        <v>1933</v>
      </c>
      <c r="F819" s="41" t="s">
        <v>1934</v>
      </c>
      <c r="G819" s="41" t="s">
        <v>1778</v>
      </c>
      <c r="H819" s="44">
        <v>-1443666</v>
      </c>
      <c r="I819" s="45"/>
      <c r="J819">
        <f t="shared" si="88"/>
        <v>3947</v>
      </c>
      <c r="K819" t="str">
        <f t="shared" si="85"/>
        <v>-3947</v>
      </c>
      <c r="L819" t="e">
        <f>VLOOKUP(K819,[1]Sheet1!P:P,1,0)</f>
        <v>#N/A</v>
      </c>
      <c r="M819">
        <f t="shared" si="86"/>
        <v>2021</v>
      </c>
      <c r="N819" t="str">
        <f t="shared" si="87"/>
        <v>2021-3947</v>
      </c>
      <c r="O819" t="e">
        <f>+(VLOOKUP(N819,[1]misa!O:O,1,0))</f>
        <v>#N/A</v>
      </c>
      <c r="P819">
        <f>-Table2[[#This Row],[Column1]]</f>
        <v>-3947</v>
      </c>
    </row>
    <row r="820" spans="1:16" hidden="1" x14ac:dyDescent="0.3">
      <c r="A820" s="41" t="s">
        <v>635</v>
      </c>
      <c r="B820" s="42">
        <v>44377</v>
      </c>
      <c r="C820" s="42">
        <v>44880</v>
      </c>
      <c r="D820" s="41" t="s">
        <v>636</v>
      </c>
      <c r="E820" s="41" t="s">
        <v>1935</v>
      </c>
      <c r="F820" s="41" t="s">
        <v>1936</v>
      </c>
      <c r="G820" s="41" t="s">
        <v>1778</v>
      </c>
      <c r="H820" s="44">
        <v>-1453936</v>
      </c>
      <c r="I820" s="45"/>
      <c r="J820">
        <f t="shared" si="88"/>
        <v>4185</v>
      </c>
      <c r="K820" t="str">
        <f t="shared" si="85"/>
        <v>-4185</v>
      </c>
      <c r="L820" t="e">
        <f>VLOOKUP(K820,[1]Sheet1!P:P,1,0)</f>
        <v>#N/A</v>
      </c>
      <c r="M820">
        <f t="shared" si="86"/>
        <v>2021</v>
      </c>
      <c r="N820" t="str">
        <f t="shared" si="87"/>
        <v>2021-4185</v>
      </c>
      <c r="O820" t="e">
        <f>+(VLOOKUP(N820,[1]misa!O:O,1,0))</f>
        <v>#N/A</v>
      </c>
      <c r="P820">
        <f>-Table2[[#This Row],[Column1]]</f>
        <v>-4185</v>
      </c>
    </row>
    <row r="821" spans="1:16" hidden="1" x14ac:dyDescent="0.3">
      <c r="A821" s="41" t="s">
        <v>635</v>
      </c>
      <c r="B821" s="42">
        <v>44376</v>
      </c>
      <c r="C821" s="42">
        <v>44880</v>
      </c>
      <c r="D821" s="41" t="s">
        <v>636</v>
      </c>
      <c r="E821" s="41" t="s">
        <v>1937</v>
      </c>
      <c r="F821" s="41" t="s">
        <v>1938</v>
      </c>
      <c r="G821" s="41" t="s">
        <v>1778</v>
      </c>
      <c r="H821" s="44">
        <v>-3325411</v>
      </c>
      <c r="I821" s="45"/>
      <c r="J821">
        <f t="shared" si="88"/>
        <v>4175</v>
      </c>
      <c r="K821" t="str">
        <f t="shared" si="85"/>
        <v>-4175</v>
      </c>
      <c r="L821" t="e">
        <f>VLOOKUP(K821,[1]Sheet1!P:P,1,0)</f>
        <v>#N/A</v>
      </c>
      <c r="M821">
        <f t="shared" si="86"/>
        <v>2021</v>
      </c>
      <c r="N821" t="str">
        <f t="shared" si="87"/>
        <v>2021-4175</v>
      </c>
      <c r="O821" t="e">
        <f>+(VLOOKUP(N821,[1]misa!O:O,1,0))</f>
        <v>#N/A</v>
      </c>
      <c r="P821">
        <f>-Table2[[#This Row],[Column1]]</f>
        <v>-4175</v>
      </c>
    </row>
    <row r="822" spans="1:16" hidden="1" x14ac:dyDescent="0.3">
      <c r="A822" s="41" t="s">
        <v>635</v>
      </c>
      <c r="B822" s="42">
        <v>44376</v>
      </c>
      <c r="C822" s="42">
        <v>44880</v>
      </c>
      <c r="D822" s="41" t="s">
        <v>636</v>
      </c>
      <c r="E822" s="41" t="s">
        <v>1939</v>
      </c>
      <c r="F822" s="41" t="s">
        <v>1940</v>
      </c>
      <c r="G822" s="41" t="s">
        <v>1778</v>
      </c>
      <c r="H822" s="44">
        <v>-2644584</v>
      </c>
      <c r="I822" s="45"/>
      <c r="J822">
        <f t="shared" si="88"/>
        <v>4174</v>
      </c>
      <c r="K822" t="str">
        <f t="shared" si="85"/>
        <v>-4174</v>
      </c>
      <c r="L822" t="e">
        <f>VLOOKUP(K822,[1]Sheet1!P:P,1,0)</f>
        <v>#N/A</v>
      </c>
      <c r="M822">
        <f t="shared" si="86"/>
        <v>2021</v>
      </c>
      <c r="N822" t="str">
        <f t="shared" si="87"/>
        <v>2021-4174</v>
      </c>
      <c r="O822" t="e">
        <f>+(VLOOKUP(N822,[1]misa!O:O,1,0))</f>
        <v>#N/A</v>
      </c>
      <c r="P822">
        <f>-Table2[[#This Row],[Column1]]</f>
        <v>-4174</v>
      </c>
    </row>
    <row r="823" spans="1:16" hidden="1" x14ac:dyDescent="0.3">
      <c r="A823" s="41" t="s">
        <v>635</v>
      </c>
      <c r="B823" s="42">
        <v>44376</v>
      </c>
      <c r="C823" s="42">
        <v>44880</v>
      </c>
      <c r="D823" s="41" t="s">
        <v>636</v>
      </c>
      <c r="E823" s="41" t="s">
        <v>394</v>
      </c>
      <c r="F823" s="41" t="s">
        <v>1941</v>
      </c>
      <c r="G823" s="41" t="s">
        <v>1778</v>
      </c>
      <c r="H823" s="44">
        <v>-4027067</v>
      </c>
      <c r="I823" s="45"/>
      <c r="J823">
        <f t="shared" si="88"/>
        <v>3998</v>
      </c>
      <c r="K823" t="str">
        <f t="shared" si="85"/>
        <v>-3998</v>
      </c>
      <c r="L823" t="e">
        <f>VLOOKUP(K823,[1]Sheet1!P:P,1,0)</f>
        <v>#N/A</v>
      </c>
      <c r="M823">
        <f t="shared" si="86"/>
        <v>2021</v>
      </c>
      <c r="N823" t="str">
        <f t="shared" si="87"/>
        <v>2021-3998</v>
      </c>
      <c r="O823" t="e">
        <f>+(VLOOKUP(N823,[1]misa!O:O,1,0))</f>
        <v>#N/A</v>
      </c>
      <c r="P823">
        <f>-Table2[[#This Row],[Column1]]</f>
        <v>-3998</v>
      </c>
    </row>
    <row r="824" spans="1:16" hidden="1" x14ac:dyDescent="0.3">
      <c r="A824" s="41" t="s">
        <v>635</v>
      </c>
      <c r="B824" s="42">
        <v>44375</v>
      </c>
      <c r="C824" s="42">
        <v>44880</v>
      </c>
      <c r="D824" s="41" t="s">
        <v>636</v>
      </c>
      <c r="E824" s="41" t="s">
        <v>1942</v>
      </c>
      <c r="F824" s="41" t="s">
        <v>1943</v>
      </c>
      <c r="G824" s="41" t="s">
        <v>1778</v>
      </c>
      <c r="H824" s="44">
        <v>-1424418</v>
      </c>
      <c r="I824" s="45"/>
      <c r="J824">
        <f t="shared" si="88"/>
        <v>3902</v>
      </c>
      <c r="K824" t="str">
        <f t="shared" si="85"/>
        <v>-3902</v>
      </c>
      <c r="L824" t="e">
        <f>VLOOKUP(K824,[1]Sheet1!P:P,1,0)</f>
        <v>#N/A</v>
      </c>
      <c r="M824">
        <f t="shared" si="86"/>
        <v>2021</v>
      </c>
      <c r="N824" t="str">
        <f t="shared" si="87"/>
        <v>2021-3902</v>
      </c>
      <c r="O824" t="e">
        <f>+(VLOOKUP(N824,[1]misa!O:O,1,0))</f>
        <v>#N/A</v>
      </c>
      <c r="P824">
        <f>-Table2[[#This Row],[Column1]]</f>
        <v>-3902</v>
      </c>
    </row>
    <row r="825" spans="1:16" hidden="1" x14ac:dyDescent="0.3">
      <c r="A825" s="41" t="s">
        <v>635</v>
      </c>
      <c r="B825" s="42">
        <v>44312</v>
      </c>
      <c r="C825" s="42">
        <v>44880</v>
      </c>
      <c r="D825" s="41" t="s">
        <v>636</v>
      </c>
      <c r="E825" s="41" t="s">
        <v>1944</v>
      </c>
      <c r="F825" s="41" t="s">
        <v>1945</v>
      </c>
      <c r="G825" s="41" t="s">
        <v>1778</v>
      </c>
      <c r="H825" s="44">
        <v>-2900519</v>
      </c>
      <c r="I825" s="45"/>
      <c r="J825">
        <f t="shared" si="88"/>
        <v>49996</v>
      </c>
      <c r="K825" t="str">
        <f t="shared" si="85"/>
        <v>-49996</v>
      </c>
      <c r="L825" t="e">
        <f>VLOOKUP(K825,[1]Sheet1!P:P,1,0)</f>
        <v>#N/A</v>
      </c>
      <c r="M825">
        <f t="shared" si="86"/>
        <v>2021</v>
      </c>
      <c r="N825" t="str">
        <f t="shared" si="87"/>
        <v>2021-49996</v>
      </c>
      <c r="O825" t="e">
        <f>+(VLOOKUP(N825,[1]misa!O:O,1,0))</f>
        <v>#N/A</v>
      </c>
      <c r="P825">
        <f>-Table2[[#This Row],[Column1]]</f>
        <v>-49996</v>
      </c>
    </row>
    <row r="826" spans="1:16" hidden="1" x14ac:dyDescent="0.3">
      <c r="A826" s="41" t="s">
        <v>635</v>
      </c>
      <c r="B826" s="42">
        <v>44348</v>
      </c>
      <c r="C826" s="42">
        <v>44880</v>
      </c>
      <c r="D826" s="41" t="s">
        <v>636</v>
      </c>
      <c r="E826" s="41" t="s">
        <v>1946</v>
      </c>
      <c r="F826" s="41" t="s">
        <v>1947</v>
      </c>
      <c r="G826" s="41" t="s">
        <v>1778</v>
      </c>
      <c r="H826" s="44">
        <v>-1882722</v>
      </c>
      <c r="I826" s="45"/>
      <c r="J826">
        <f t="shared" si="88"/>
        <v>2236</v>
      </c>
      <c r="K826" t="str">
        <f t="shared" si="85"/>
        <v>-2236</v>
      </c>
      <c r="L826" t="e">
        <f>VLOOKUP(K826,[1]Sheet1!P:P,1,0)</f>
        <v>#N/A</v>
      </c>
      <c r="M826">
        <f t="shared" si="86"/>
        <v>2021</v>
      </c>
      <c r="N826" t="str">
        <f t="shared" si="87"/>
        <v>2021-2236</v>
      </c>
      <c r="O826" t="e">
        <f>+(VLOOKUP(N826,[1]misa!O:O,1,0))</f>
        <v>#N/A</v>
      </c>
      <c r="P826">
        <f>-Table2[[#This Row],[Column1]]</f>
        <v>-2236</v>
      </c>
    </row>
    <row r="827" spans="1:16" hidden="1" x14ac:dyDescent="0.3">
      <c r="A827" s="41" t="s">
        <v>635</v>
      </c>
      <c r="B827" s="42">
        <v>44358</v>
      </c>
      <c r="C827" s="42">
        <v>44880</v>
      </c>
      <c r="D827" s="41" t="s">
        <v>636</v>
      </c>
      <c r="E827" s="41" t="s">
        <v>1948</v>
      </c>
      <c r="F827" s="41" t="s">
        <v>1949</v>
      </c>
      <c r="G827" s="41" t="s">
        <v>1778</v>
      </c>
      <c r="H827" s="44">
        <v>-1349678</v>
      </c>
      <c r="I827" s="45"/>
      <c r="J827">
        <f t="shared" si="88"/>
        <v>2883</v>
      </c>
      <c r="K827" t="str">
        <f t="shared" si="85"/>
        <v>-2883</v>
      </c>
      <c r="L827" t="e">
        <f>VLOOKUP(K827,[1]Sheet1!P:P,1,0)</f>
        <v>#N/A</v>
      </c>
      <c r="M827">
        <f t="shared" si="86"/>
        <v>2021</v>
      </c>
      <c r="N827" t="str">
        <f t="shared" si="87"/>
        <v>2021-2883</v>
      </c>
      <c r="O827" t="e">
        <f>+(VLOOKUP(N827,[1]misa!O:O,1,0))</f>
        <v>#N/A</v>
      </c>
      <c r="P827">
        <f>-Table2[[#This Row],[Column1]]</f>
        <v>-2883</v>
      </c>
    </row>
    <row r="828" spans="1:16" hidden="1" x14ac:dyDescent="0.3">
      <c r="A828" s="41" t="s">
        <v>635</v>
      </c>
      <c r="B828" s="42">
        <v>44373</v>
      </c>
      <c r="C828" s="42">
        <v>44880</v>
      </c>
      <c r="D828" s="41" t="s">
        <v>636</v>
      </c>
      <c r="E828" s="41" t="s">
        <v>1950</v>
      </c>
      <c r="F828" s="41" t="s">
        <v>1951</v>
      </c>
      <c r="G828" s="41" t="s">
        <v>1778</v>
      </c>
      <c r="H828" s="44">
        <v>-1639407</v>
      </c>
      <c r="I828" s="45"/>
      <c r="J828">
        <f t="shared" si="88"/>
        <v>3853</v>
      </c>
      <c r="K828" t="str">
        <f t="shared" si="85"/>
        <v>-3853</v>
      </c>
      <c r="L828" t="e">
        <f>VLOOKUP(K828,[1]Sheet1!P:P,1,0)</f>
        <v>#N/A</v>
      </c>
      <c r="M828">
        <f t="shared" si="86"/>
        <v>2021</v>
      </c>
      <c r="N828" t="str">
        <f t="shared" si="87"/>
        <v>2021-3853</v>
      </c>
      <c r="O828" t="e">
        <f>+(VLOOKUP(N828,[1]misa!O:O,1,0))</f>
        <v>#N/A</v>
      </c>
      <c r="P828">
        <f>-Table2[[#This Row],[Column1]]</f>
        <v>-3853</v>
      </c>
    </row>
    <row r="829" spans="1:16" hidden="1" x14ac:dyDescent="0.3">
      <c r="A829" s="41" t="s">
        <v>635</v>
      </c>
      <c r="B829" s="42">
        <v>44309</v>
      </c>
      <c r="C829" s="42">
        <v>44880</v>
      </c>
      <c r="D829" s="41" t="s">
        <v>636</v>
      </c>
      <c r="E829" s="41" t="s">
        <v>1952</v>
      </c>
      <c r="F829" s="41" t="s">
        <v>1953</v>
      </c>
      <c r="G829" s="41" t="s">
        <v>1778</v>
      </c>
      <c r="H829" s="44">
        <v>-2225938</v>
      </c>
      <c r="I829" s="45"/>
      <c r="J829">
        <f t="shared" si="88"/>
        <v>49896</v>
      </c>
      <c r="K829" t="str">
        <f t="shared" si="85"/>
        <v>-49896</v>
      </c>
      <c r="L829" t="e">
        <f>VLOOKUP(K829,[1]Sheet1!P:P,1,0)</f>
        <v>#N/A</v>
      </c>
      <c r="M829">
        <f t="shared" si="86"/>
        <v>2021</v>
      </c>
      <c r="N829" t="str">
        <f t="shared" si="87"/>
        <v>2021-49896</v>
      </c>
      <c r="O829" t="e">
        <f>+(VLOOKUP(N829,[1]misa!O:O,1,0))</f>
        <v>#N/A</v>
      </c>
      <c r="P829">
        <f>-Table2[[#This Row],[Column1]]</f>
        <v>-49896</v>
      </c>
    </row>
    <row r="830" spans="1:16" hidden="1" x14ac:dyDescent="0.3">
      <c r="A830" s="41" t="s">
        <v>635</v>
      </c>
      <c r="B830" s="42">
        <v>44326</v>
      </c>
      <c r="C830" s="42">
        <v>44880</v>
      </c>
      <c r="D830" s="41" t="s">
        <v>636</v>
      </c>
      <c r="E830" s="41" t="s">
        <v>1954</v>
      </c>
      <c r="F830" s="41" t="s">
        <v>1955</v>
      </c>
      <c r="G830" s="41" t="s">
        <v>1778</v>
      </c>
      <c r="H830" s="44">
        <v>-1702338</v>
      </c>
      <c r="I830" s="45"/>
      <c r="J830">
        <f t="shared" si="88"/>
        <v>862</v>
      </c>
      <c r="K830" t="str">
        <f t="shared" si="85"/>
        <v>-862</v>
      </c>
      <c r="L830" t="e">
        <f>VLOOKUP(K830,[1]Sheet1!P:P,1,0)</f>
        <v>#N/A</v>
      </c>
      <c r="M830">
        <f t="shared" si="86"/>
        <v>2021</v>
      </c>
      <c r="N830" t="str">
        <f t="shared" si="87"/>
        <v>2021-862</v>
      </c>
      <c r="O830" t="e">
        <f>+(VLOOKUP(N830,[1]misa!O:O,1,0))</f>
        <v>#N/A</v>
      </c>
      <c r="P830">
        <f>-Table2[[#This Row],[Column1]]</f>
        <v>-862</v>
      </c>
    </row>
    <row r="831" spans="1:16" hidden="1" x14ac:dyDescent="0.3">
      <c r="A831" s="41" t="s">
        <v>635</v>
      </c>
      <c r="B831" s="42">
        <v>44348</v>
      </c>
      <c r="C831" s="42">
        <v>44880</v>
      </c>
      <c r="D831" s="41" t="s">
        <v>636</v>
      </c>
      <c r="E831" s="41" t="s">
        <v>1956</v>
      </c>
      <c r="F831" s="41" t="s">
        <v>1957</v>
      </c>
      <c r="G831" s="41" t="s">
        <v>1778</v>
      </c>
      <c r="H831" s="44">
        <v>-2448369</v>
      </c>
      <c r="I831" s="45"/>
      <c r="J831">
        <f t="shared" si="88"/>
        <v>2288</v>
      </c>
      <c r="K831" t="str">
        <f t="shared" si="85"/>
        <v>-2288</v>
      </c>
      <c r="L831" t="e">
        <f>VLOOKUP(K831,[1]Sheet1!P:P,1,0)</f>
        <v>#N/A</v>
      </c>
      <c r="M831">
        <f t="shared" si="86"/>
        <v>2021</v>
      </c>
      <c r="N831" t="str">
        <f t="shared" si="87"/>
        <v>2021-2288</v>
      </c>
      <c r="O831" t="e">
        <f>+(VLOOKUP(N831,[1]misa!O:O,1,0))</f>
        <v>#N/A</v>
      </c>
      <c r="P831">
        <f>-Table2[[#This Row],[Column1]]</f>
        <v>-2288</v>
      </c>
    </row>
    <row r="832" spans="1:16" hidden="1" x14ac:dyDescent="0.3">
      <c r="A832" s="41" t="s">
        <v>635</v>
      </c>
      <c r="B832" s="42">
        <v>44369</v>
      </c>
      <c r="C832" s="42">
        <v>44880</v>
      </c>
      <c r="D832" s="41" t="s">
        <v>636</v>
      </c>
      <c r="E832" s="41" t="s">
        <v>1958</v>
      </c>
      <c r="F832" s="41" t="s">
        <v>1959</v>
      </c>
      <c r="G832" s="41" t="s">
        <v>1778</v>
      </c>
      <c r="H832" s="44">
        <v>-3175337</v>
      </c>
      <c r="I832" s="45"/>
      <c r="J832">
        <f t="shared" si="88"/>
        <v>3603</v>
      </c>
      <c r="K832" t="str">
        <f t="shared" si="85"/>
        <v>-3603</v>
      </c>
      <c r="L832" t="e">
        <f>VLOOKUP(K832,[1]Sheet1!P:P,1,0)</f>
        <v>#N/A</v>
      </c>
      <c r="M832">
        <f t="shared" si="86"/>
        <v>2021</v>
      </c>
      <c r="N832" t="str">
        <f t="shared" si="87"/>
        <v>2021-3603</v>
      </c>
      <c r="O832" t="e">
        <f>+(VLOOKUP(N832,[1]misa!O:O,1,0))</f>
        <v>#N/A</v>
      </c>
      <c r="P832">
        <f>-Table2[[#This Row],[Column1]]</f>
        <v>-3603</v>
      </c>
    </row>
    <row r="833" spans="1:16" hidden="1" x14ac:dyDescent="0.3">
      <c r="A833" s="41" t="s">
        <v>635</v>
      </c>
      <c r="B833" s="42">
        <v>44357</v>
      </c>
      <c r="C833" s="42">
        <v>44880</v>
      </c>
      <c r="D833" s="41" t="s">
        <v>636</v>
      </c>
      <c r="E833" s="41" t="s">
        <v>1960</v>
      </c>
      <c r="F833" s="41" t="s">
        <v>1961</v>
      </c>
      <c r="G833" s="41" t="s">
        <v>1778</v>
      </c>
      <c r="H833" s="44">
        <v>-2003672</v>
      </c>
      <c r="I833" s="45"/>
      <c r="J833">
        <f t="shared" si="88"/>
        <v>2781</v>
      </c>
      <c r="K833" t="str">
        <f t="shared" si="85"/>
        <v>-2781</v>
      </c>
      <c r="L833" t="e">
        <f>VLOOKUP(K833,[1]Sheet1!P:P,1,0)</f>
        <v>#N/A</v>
      </c>
      <c r="M833">
        <f t="shared" si="86"/>
        <v>2021</v>
      </c>
      <c r="N833" t="str">
        <f t="shared" si="87"/>
        <v>2021-2781</v>
      </c>
      <c r="O833" t="e">
        <f>+(VLOOKUP(N833,[1]misa!O:O,1,0))</f>
        <v>#N/A</v>
      </c>
      <c r="P833">
        <f>-Table2[[#This Row],[Column1]]</f>
        <v>-2781</v>
      </c>
    </row>
    <row r="834" spans="1:16" hidden="1" x14ac:dyDescent="0.3">
      <c r="A834" s="41" t="s">
        <v>635</v>
      </c>
      <c r="B834" s="42">
        <v>44357</v>
      </c>
      <c r="C834" s="42">
        <v>44880</v>
      </c>
      <c r="D834" s="41" t="s">
        <v>636</v>
      </c>
      <c r="E834" s="41" t="s">
        <v>1962</v>
      </c>
      <c r="F834" s="41" t="s">
        <v>1963</v>
      </c>
      <c r="G834" s="41" t="s">
        <v>1778</v>
      </c>
      <c r="H834" s="44">
        <v>-248402</v>
      </c>
      <c r="I834" s="45"/>
      <c r="J834">
        <f t="shared" si="88"/>
        <v>2782</v>
      </c>
      <c r="K834" t="str">
        <f t="shared" si="85"/>
        <v>-2782</v>
      </c>
      <c r="L834" t="e">
        <f>VLOOKUP(K834,[1]Sheet1!P:P,1,0)</f>
        <v>#N/A</v>
      </c>
      <c r="M834">
        <f t="shared" si="86"/>
        <v>2021</v>
      </c>
      <c r="N834" t="str">
        <f t="shared" si="87"/>
        <v>2021-2782</v>
      </c>
      <c r="O834" t="e">
        <f>+(VLOOKUP(N834,[1]misa!O:O,1,0))</f>
        <v>#N/A</v>
      </c>
      <c r="P834">
        <f>-Table2[[#This Row],[Column1]]</f>
        <v>-2782</v>
      </c>
    </row>
    <row r="835" spans="1:16" hidden="1" x14ac:dyDescent="0.3">
      <c r="A835" s="41" t="s">
        <v>635</v>
      </c>
      <c r="B835" s="42">
        <v>44376</v>
      </c>
      <c r="C835" s="42">
        <v>44880</v>
      </c>
      <c r="D835" s="41" t="s">
        <v>636</v>
      </c>
      <c r="E835" s="41" t="s">
        <v>1964</v>
      </c>
      <c r="F835" s="41" t="s">
        <v>1965</v>
      </c>
      <c r="G835" s="41" t="s">
        <v>1778</v>
      </c>
      <c r="H835" s="44">
        <v>-2350040</v>
      </c>
      <c r="I835" s="45"/>
      <c r="J835">
        <f t="shared" si="88"/>
        <v>4176</v>
      </c>
      <c r="K835" t="str">
        <f t="shared" ref="K835:K898" si="89">I835&amp;"-"&amp;J835</f>
        <v>-4176</v>
      </c>
      <c r="L835" t="e">
        <f>VLOOKUP(K835,[1]Sheet1!P:P,1,0)</f>
        <v>#N/A</v>
      </c>
      <c r="M835">
        <f t="shared" ref="M835:M898" si="90">+YEAR(B835)</f>
        <v>2021</v>
      </c>
      <c r="N835" t="str">
        <f t="shared" ref="N835:N898" si="91">+M835&amp;"-"&amp;J835</f>
        <v>2021-4176</v>
      </c>
      <c r="O835" t="e">
        <f>+(VLOOKUP(N835,[1]misa!O:O,1,0))</f>
        <v>#N/A</v>
      </c>
      <c r="P835">
        <f>-Table2[[#This Row],[Column1]]</f>
        <v>-4176</v>
      </c>
    </row>
    <row r="836" spans="1:16" hidden="1" x14ac:dyDescent="0.3">
      <c r="A836" s="41" t="s">
        <v>635</v>
      </c>
      <c r="B836" s="42">
        <v>44369</v>
      </c>
      <c r="C836" s="42">
        <v>44880</v>
      </c>
      <c r="D836" s="41" t="s">
        <v>636</v>
      </c>
      <c r="E836" s="41" t="s">
        <v>1966</v>
      </c>
      <c r="F836" s="41" t="s">
        <v>1967</v>
      </c>
      <c r="G836" s="41" t="s">
        <v>1778</v>
      </c>
      <c r="H836" s="44">
        <v>605361</v>
      </c>
      <c r="I836" s="45"/>
      <c r="J836" s="46">
        <f t="shared" ref="J836:J839" si="92">+H836</f>
        <v>605361</v>
      </c>
      <c r="K836" t="str">
        <f t="shared" si="89"/>
        <v>-605361</v>
      </c>
      <c r="L836" t="e">
        <f>VLOOKUP(K836,[1]Sheet1!P:P,1,0)</f>
        <v>#N/A</v>
      </c>
      <c r="M836">
        <f t="shared" si="90"/>
        <v>2021</v>
      </c>
      <c r="N836" t="str">
        <f t="shared" si="91"/>
        <v>2021-605361</v>
      </c>
      <c r="O836" t="e">
        <f>+(VLOOKUP(N836,[1]misa!O:O,1,0))</f>
        <v>#N/A</v>
      </c>
      <c r="P836">
        <f>-Table2[[#This Row],[Column1]]</f>
        <v>-605361</v>
      </c>
    </row>
    <row r="837" spans="1:16" hidden="1" x14ac:dyDescent="0.3">
      <c r="A837" s="41" t="s">
        <v>635</v>
      </c>
      <c r="B837" s="42">
        <v>44328</v>
      </c>
      <c r="C837" s="42">
        <v>44880</v>
      </c>
      <c r="D837" s="41" t="s">
        <v>636</v>
      </c>
      <c r="E837" s="41" t="s">
        <v>1968</v>
      </c>
      <c r="F837" s="41" t="s">
        <v>1969</v>
      </c>
      <c r="G837" s="41" t="s">
        <v>1778</v>
      </c>
      <c r="H837" s="44">
        <v>212768</v>
      </c>
      <c r="I837" s="45"/>
      <c r="J837" s="46">
        <f t="shared" si="92"/>
        <v>212768</v>
      </c>
      <c r="K837" t="str">
        <f t="shared" si="89"/>
        <v>-212768</v>
      </c>
      <c r="L837" t="e">
        <f>VLOOKUP(K837,[1]Sheet1!P:P,1,0)</f>
        <v>#N/A</v>
      </c>
      <c r="M837">
        <f t="shared" si="90"/>
        <v>2021</v>
      </c>
      <c r="N837" t="str">
        <f t="shared" si="91"/>
        <v>2021-212768</v>
      </c>
      <c r="O837" t="e">
        <f>+(VLOOKUP(N837,[1]misa!O:O,1,0))</f>
        <v>#N/A</v>
      </c>
      <c r="P837">
        <f>-Table2[[#This Row],[Column1]]</f>
        <v>-212768</v>
      </c>
    </row>
    <row r="838" spans="1:16" hidden="1" x14ac:dyDescent="0.3">
      <c r="A838" s="41" t="s">
        <v>635</v>
      </c>
      <c r="B838" s="42">
        <v>44308</v>
      </c>
      <c r="C838" s="42">
        <v>44880</v>
      </c>
      <c r="D838" s="41" t="s">
        <v>636</v>
      </c>
      <c r="E838" s="41" t="s">
        <v>1970</v>
      </c>
      <c r="F838" s="41" t="s">
        <v>1971</v>
      </c>
      <c r="G838" s="41" t="s">
        <v>1778</v>
      </c>
      <c r="H838" s="44">
        <v>1141162</v>
      </c>
      <c r="I838" s="45"/>
      <c r="J838" s="46">
        <f t="shared" si="92"/>
        <v>1141162</v>
      </c>
      <c r="K838" t="str">
        <f t="shared" si="89"/>
        <v>-1141162</v>
      </c>
      <c r="L838" t="e">
        <f>VLOOKUP(K838,[1]Sheet1!P:P,1,0)</f>
        <v>#N/A</v>
      </c>
      <c r="M838">
        <f t="shared" si="90"/>
        <v>2021</v>
      </c>
      <c r="N838" t="str">
        <f t="shared" si="91"/>
        <v>2021-1141162</v>
      </c>
      <c r="O838" t="e">
        <f>+(VLOOKUP(N838,[1]misa!O:O,1,0))</f>
        <v>#N/A</v>
      </c>
      <c r="P838">
        <f>-Table2[[#This Row],[Column1]]</f>
        <v>-1141162</v>
      </c>
    </row>
    <row r="839" spans="1:16" hidden="1" x14ac:dyDescent="0.3">
      <c r="A839" s="41" t="s">
        <v>635</v>
      </c>
      <c r="B839" s="42">
        <v>44314</v>
      </c>
      <c r="C839" s="42">
        <v>44880</v>
      </c>
      <c r="D839" s="41" t="s">
        <v>636</v>
      </c>
      <c r="E839" s="41" t="s">
        <v>1972</v>
      </c>
      <c r="F839" s="41" t="s">
        <v>1973</v>
      </c>
      <c r="G839" s="41" t="s">
        <v>1778</v>
      </c>
      <c r="H839" s="44">
        <v>673127</v>
      </c>
      <c r="I839" s="45"/>
      <c r="J839" s="46">
        <f t="shared" si="92"/>
        <v>673127</v>
      </c>
      <c r="K839" t="str">
        <f t="shared" si="89"/>
        <v>-673127</v>
      </c>
      <c r="L839" t="e">
        <f>VLOOKUP(K839,[1]Sheet1!P:P,1,0)</f>
        <v>#N/A</v>
      </c>
      <c r="M839">
        <f t="shared" si="90"/>
        <v>2021</v>
      </c>
      <c r="N839" t="str">
        <f t="shared" si="91"/>
        <v>2021-673127</v>
      </c>
      <c r="O839" t="e">
        <f>+(VLOOKUP(N839,[1]misa!O:O,1,0))</f>
        <v>#N/A</v>
      </c>
      <c r="P839">
        <f>-Table2[[#This Row],[Column1]]</f>
        <v>-673127</v>
      </c>
    </row>
    <row r="840" spans="1:16" hidden="1" x14ac:dyDescent="0.3">
      <c r="A840" s="41" t="s">
        <v>635</v>
      </c>
      <c r="B840" s="42">
        <v>44378</v>
      </c>
      <c r="C840" s="42">
        <v>44880</v>
      </c>
      <c r="D840" s="41" t="s">
        <v>636</v>
      </c>
      <c r="E840" s="41" t="s">
        <v>1974</v>
      </c>
      <c r="F840" s="41" t="s">
        <v>1975</v>
      </c>
      <c r="G840" s="41" t="s">
        <v>1976</v>
      </c>
      <c r="H840" s="44">
        <v>-2974340</v>
      </c>
      <c r="I840" s="45"/>
      <c r="J840">
        <f t="shared" ref="J840:J903" si="93">VALUE(E840)</f>
        <v>4264</v>
      </c>
      <c r="K840" t="str">
        <f t="shared" si="89"/>
        <v>-4264</v>
      </c>
      <c r="L840" t="e">
        <f>VLOOKUP(K840,[1]Sheet1!P:P,1,0)</f>
        <v>#N/A</v>
      </c>
      <c r="M840">
        <f t="shared" si="90"/>
        <v>2021</v>
      </c>
      <c r="N840" t="str">
        <f t="shared" si="91"/>
        <v>2021-4264</v>
      </c>
      <c r="O840" t="e">
        <f>+(VLOOKUP(N840,[1]misa!O:O,1,0))</f>
        <v>#N/A</v>
      </c>
      <c r="P840">
        <f>-Table2[[#This Row],[Column1]]</f>
        <v>-4264</v>
      </c>
    </row>
    <row r="841" spans="1:16" hidden="1" x14ac:dyDescent="0.3">
      <c r="A841" s="41" t="s">
        <v>635</v>
      </c>
      <c r="B841" s="42">
        <v>44385</v>
      </c>
      <c r="C841" s="42">
        <v>44880</v>
      </c>
      <c r="D841" s="41" t="s">
        <v>636</v>
      </c>
      <c r="E841" s="41" t="s">
        <v>1977</v>
      </c>
      <c r="F841" s="41" t="s">
        <v>1978</v>
      </c>
      <c r="G841" s="41" t="s">
        <v>1976</v>
      </c>
      <c r="H841" s="44">
        <v>-1944943</v>
      </c>
      <c r="I841" s="45"/>
      <c r="J841">
        <f t="shared" si="93"/>
        <v>4738</v>
      </c>
      <c r="K841" t="str">
        <f t="shared" si="89"/>
        <v>-4738</v>
      </c>
      <c r="L841" t="e">
        <f>VLOOKUP(K841,[1]Sheet1!P:P,1,0)</f>
        <v>#N/A</v>
      </c>
      <c r="M841">
        <f t="shared" si="90"/>
        <v>2021</v>
      </c>
      <c r="N841" t="str">
        <f t="shared" si="91"/>
        <v>2021-4738</v>
      </c>
      <c r="O841" t="e">
        <f>+(VLOOKUP(N841,[1]misa!O:O,1,0))</f>
        <v>#N/A</v>
      </c>
      <c r="P841">
        <f>-Table2[[#This Row],[Column1]]</f>
        <v>-4738</v>
      </c>
    </row>
    <row r="842" spans="1:16" hidden="1" x14ac:dyDescent="0.3">
      <c r="A842" s="41" t="s">
        <v>635</v>
      </c>
      <c r="B842" s="42">
        <v>44385</v>
      </c>
      <c r="C842" s="42">
        <v>44880</v>
      </c>
      <c r="D842" s="41" t="s">
        <v>636</v>
      </c>
      <c r="E842" s="41" t="s">
        <v>1979</v>
      </c>
      <c r="F842" s="41" t="s">
        <v>1980</v>
      </c>
      <c r="G842" s="41" t="s">
        <v>1976</v>
      </c>
      <c r="H842" s="44">
        <v>-1795625</v>
      </c>
      <c r="I842" s="45"/>
      <c r="J842">
        <f t="shared" si="93"/>
        <v>4704</v>
      </c>
      <c r="K842" t="str">
        <f t="shared" si="89"/>
        <v>-4704</v>
      </c>
      <c r="L842" t="e">
        <f>VLOOKUP(K842,[1]Sheet1!P:P,1,0)</f>
        <v>#N/A</v>
      </c>
      <c r="M842">
        <f t="shared" si="90"/>
        <v>2021</v>
      </c>
      <c r="N842" t="str">
        <f t="shared" si="91"/>
        <v>2021-4704</v>
      </c>
      <c r="O842" t="e">
        <f>+(VLOOKUP(N842,[1]misa!O:O,1,0))</f>
        <v>#N/A</v>
      </c>
      <c r="P842">
        <f>-Table2[[#This Row],[Column1]]</f>
        <v>-4704</v>
      </c>
    </row>
    <row r="843" spans="1:16" hidden="1" x14ac:dyDescent="0.3">
      <c r="A843" s="41" t="s">
        <v>635</v>
      </c>
      <c r="B843" s="42">
        <v>44385</v>
      </c>
      <c r="C843" s="42">
        <v>44880</v>
      </c>
      <c r="D843" s="41" t="s">
        <v>636</v>
      </c>
      <c r="E843" s="41" t="s">
        <v>1981</v>
      </c>
      <c r="F843" s="41" t="s">
        <v>1982</v>
      </c>
      <c r="G843" s="41" t="s">
        <v>1976</v>
      </c>
      <c r="H843" s="44">
        <v>-1826440</v>
      </c>
      <c r="I843" s="45"/>
      <c r="J843">
        <f t="shared" si="93"/>
        <v>4743</v>
      </c>
      <c r="K843" t="str">
        <f t="shared" si="89"/>
        <v>-4743</v>
      </c>
      <c r="L843" t="e">
        <f>VLOOKUP(K843,[1]Sheet1!P:P,1,0)</f>
        <v>#N/A</v>
      </c>
      <c r="M843">
        <f t="shared" si="90"/>
        <v>2021</v>
      </c>
      <c r="N843" t="str">
        <f t="shared" si="91"/>
        <v>2021-4743</v>
      </c>
      <c r="O843" t="e">
        <f>+(VLOOKUP(N843,[1]misa!O:O,1,0))</f>
        <v>#N/A</v>
      </c>
      <c r="P843">
        <f>-Table2[[#This Row],[Column1]]</f>
        <v>-4743</v>
      </c>
    </row>
    <row r="844" spans="1:16" hidden="1" x14ac:dyDescent="0.3">
      <c r="A844" s="41" t="s">
        <v>635</v>
      </c>
      <c r="B844" s="42">
        <v>44387</v>
      </c>
      <c r="C844" s="42">
        <v>44880</v>
      </c>
      <c r="D844" s="41" t="s">
        <v>636</v>
      </c>
      <c r="E844" s="41" t="s">
        <v>1983</v>
      </c>
      <c r="F844" s="41" t="s">
        <v>1984</v>
      </c>
      <c r="G844" s="41" t="s">
        <v>1976</v>
      </c>
      <c r="H844" s="44">
        <v>-2097044</v>
      </c>
      <c r="I844" s="45"/>
      <c r="J844">
        <f t="shared" si="93"/>
        <v>5129</v>
      </c>
      <c r="K844" t="str">
        <f t="shared" si="89"/>
        <v>-5129</v>
      </c>
      <c r="L844" t="e">
        <f>VLOOKUP(K844,[1]Sheet1!P:P,1,0)</f>
        <v>#N/A</v>
      </c>
      <c r="M844">
        <f t="shared" si="90"/>
        <v>2021</v>
      </c>
      <c r="N844" t="str">
        <f t="shared" si="91"/>
        <v>2021-5129</v>
      </c>
      <c r="O844" t="e">
        <f>+(VLOOKUP(N844,[1]misa!O:O,1,0))</f>
        <v>#N/A</v>
      </c>
      <c r="P844">
        <f>-Table2[[#This Row],[Column1]]</f>
        <v>-5129</v>
      </c>
    </row>
    <row r="845" spans="1:16" hidden="1" x14ac:dyDescent="0.3">
      <c r="A845" s="41" t="s">
        <v>635</v>
      </c>
      <c r="B845" s="42">
        <v>44383</v>
      </c>
      <c r="C845" s="42">
        <v>44880</v>
      </c>
      <c r="D845" s="41" t="s">
        <v>636</v>
      </c>
      <c r="E845" s="41" t="s">
        <v>1985</v>
      </c>
      <c r="F845" s="41" t="s">
        <v>1986</v>
      </c>
      <c r="G845" s="41" t="s">
        <v>1976</v>
      </c>
      <c r="H845" s="44">
        <v>-1950740</v>
      </c>
      <c r="I845" s="45"/>
      <c r="J845">
        <f t="shared" si="93"/>
        <v>4550</v>
      </c>
      <c r="K845" t="str">
        <f t="shared" si="89"/>
        <v>-4550</v>
      </c>
      <c r="L845" t="e">
        <f>VLOOKUP(K845,[1]Sheet1!P:P,1,0)</f>
        <v>#N/A</v>
      </c>
      <c r="M845">
        <f t="shared" si="90"/>
        <v>2021</v>
      </c>
      <c r="N845" t="str">
        <f t="shared" si="91"/>
        <v>2021-4550</v>
      </c>
      <c r="O845" t="e">
        <f>+(VLOOKUP(N845,[1]misa!O:O,1,0))</f>
        <v>#N/A</v>
      </c>
      <c r="P845">
        <f>-Table2[[#This Row],[Column1]]</f>
        <v>-4550</v>
      </c>
    </row>
    <row r="846" spans="1:16" hidden="1" x14ac:dyDescent="0.3">
      <c r="A846" s="41" t="s">
        <v>635</v>
      </c>
      <c r="B846" s="42">
        <v>44384</v>
      </c>
      <c r="C846" s="42">
        <v>44880</v>
      </c>
      <c r="D846" s="41" t="s">
        <v>636</v>
      </c>
      <c r="E846" s="41" t="s">
        <v>1987</v>
      </c>
      <c r="F846" s="41" t="s">
        <v>1988</v>
      </c>
      <c r="G846" s="41" t="s">
        <v>1976</v>
      </c>
      <c r="H846" s="44">
        <v>-2750066</v>
      </c>
      <c r="I846" s="45"/>
      <c r="J846">
        <f t="shared" si="93"/>
        <v>4606</v>
      </c>
      <c r="K846" t="str">
        <f t="shared" si="89"/>
        <v>-4606</v>
      </c>
      <c r="L846" t="e">
        <f>VLOOKUP(K846,[1]Sheet1!P:P,1,0)</f>
        <v>#N/A</v>
      </c>
      <c r="M846">
        <f t="shared" si="90"/>
        <v>2021</v>
      </c>
      <c r="N846" t="str">
        <f t="shared" si="91"/>
        <v>2021-4606</v>
      </c>
      <c r="O846" t="e">
        <f>+(VLOOKUP(N846,[1]misa!O:O,1,0))</f>
        <v>#N/A</v>
      </c>
      <c r="P846">
        <f>-Table2[[#This Row],[Column1]]</f>
        <v>-4606</v>
      </c>
    </row>
    <row r="847" spans="1:16" hidden="1" x14ac:dyDescent="0.3">
      <c r="A847" s="41" t="s">
        <v>635</v>
      </c>
      <c r="B847" s="42">
        <v>44385</v>
      </c>
      <c r="C847" s="42">
        <v>44880</v>
      </c>
      <c r="D847" s="41" t="s">
        <v>636</v>
      </c>
      <c r="E847" s="41" t="s">
        <v>1989</v>
      </c>
      <c r="F847" s="41" t="s">
        <v>1990</v>
      </c>
      <c r="G847" s="41" t="s">
        <v>1976</v>
      </c>
      <c r="H847" s="44">
        <v>-2604672</v>
      </c>
      <c r="I847" s="45"/>
      <c r="J847">
        <f t="shared" si="93"/>
        <v>4675</v>
      </c>
      <c r="K847" t="str">
        <f t="shared" si="89"/>
        <v>-4675</v>
      </c>
      <c r="L847" t="e">
        <f>VLOOKUP(K847,[1]Sheet1!P:P,1,0)</f>
        <v>#N/A</v>
      </c>
      <c r="M847">
        <f t="shared" si="90"/>
        <v>2021</v>
      </c>
      <c r="N847" t="str">
        <f t="shared" si="91"/>
        <v>2021-4675</v>
      </c>
      <c r="O847" t="e">
        <f>+(VLOOKUP(N847,[1]misa!O:O,1,0))</f>
        <v>#N/A</v>
      </c>
      <c r="P847">
        <f>-Table2[[#This Row],[Column1]]</f>
        <v>-4675</v>
      </c>
    </row>
    <row r="848" spans="1:16" hidden="1" x14ac:dyDescent="0.3">
      <c r="A848" s="41" t="s">
        <v>635</v>
      </c>
      <c r="B848" s="42">
        <v>44385</v>
      </c>
      <c r="C848" s="42">
        <v>44880</v>
      </c>
      <c r="D848" s="41" t="s">
        <v>636</v>
      </c>
      <c r="E848" s="41" t="s">
        <v>1991</v>
      </c>
      <c r="F848" s="41" t="s">
        <v>1992</v>
      </c>
      <c r="G848" s="41" t="s">
        <v>1976</v>
      </c>
      <c r="H848" s="44">
        <v>-2181592</v>
      </c>
      <c r="I848" s="45"/>
      <c r="J848">
        <f t="shared" si="93"/>
        <v>4740</v>
      </c>
      <c r="K848" t="str">
        <f t="shared" si="89"/>
        <v>-4740</v>
      </c>
      <c r="L848" t="e">
        <f>VLOOKUP(K848,[1]Sheet1!P:P,1,0)</f>
        <v>#N/A</v>
      </c>
      <c r="M848">
        <f t="shared" si="90"/>
        <v>2021</v>
      </c>
      <c r="N848" t="str">
        <f t="shared" si="91"/>
        <v>2021-4740</v>
      </c>
      <c r="O848" t="e">
        <f>+(VLOOKUP(N848,[1]misa!O:O,1,0))</f>
        <v>#N/A</v>
      </c>
      <c r="P848">
        <f>-Table2[[#This Row],[Column1]]</f>
        <v>-4740</v>
      </c>
    </row>
    <row r="849" spans="1:16" hidden="1" x14ac:dyDescent="0.3">
      <c r="A849" s="41" t="s">
        <v>635</v>
      </c>
      <c r="B849" s="42">
        <v>44388</v>
      </c>
      <c r="C849" s="42">
        <v>44880</v>
      </c>
      <c r="D849" s="41" t="s">
        <v>636</v>
      </c>
      <c r="E849" s="41" t="s">
        <v>1993</v>
      </c>
      <c r="F849" s="41" t="s">
        <v>1994</v>
      </c>
      <c r="G849" s="41" t="s">
        <v>1976</v>
      </c>
      <c r="H849" s="44">
        <v>-3282477</v>
      </c>
      <c r="I849" s="45"/>
      <c r="J849">
        <f t="shared" si="93"/>
        <v>5329</v>
      </c>
      <c r="K849" t="str">
        <f t="shared" si="89"/>
        <v>-5329</v>
      </c>
      <c r="L849" t="e">
        <f>VLOOKUP(K849,[1]Sheet1!P:P,1,0)</f>
        <v>#N/A</v>
      </c>
      <c r="M849">
        <f t="shared" si="90"/>
        <v>2021</v>
      </c>
      <c r="N849" t="str">
        <f t="shared" si="91"/>
        <v>2021-5329</v>
      </c>
      <c r="O849" t="e">
        <f>+(VLOOKUP(N849,[1]misa!O:O,1,0))</f>
        <v>#N/A</v>
      </c>
      <c r="P849">
        <f>-Table2[[#This Row],[Column1]]</f>
        <v>-5329</v>
      </c>
    </row>
    <row r="850" spans="1:16" hidden="1" x14ac:dyDescent="0.3">
      <c r="A850" s="41" t="s">
        <v>635</v>
      </c>
      <c r="B850" s="42">
        <v>44386</v>
      </c>
      <c r="C850" s="42">
        <v>44880</v>
      </c>
      <c r="D850" s="41" t="s">
        <v>636</v>
      </c>
      <c r="E850" s="41" t="s">
        <v>1995</v>
      </c>
      <c r="F850" s="41" t="s">
        <v>1996</v>
      </c>
      <c r="G850" s="41" t="s">
        <v>1976</v>
      </c>
      <c r="H850" s="44">
        <v>-1034143</v>
      </c>
      <c r="I850" s="45"/>
      <c r="J850">
        <f t="shared" si="93"/>
        <v>4945</v>
      </c>
      <c r="K850" t="str">
        <f t="shared" si="89"/>
        <v>-4945</v>
      </c>
      <c r="L850" t="e">
        <f>VLOOKUP(K850,[1]Sheet1!P:P,1,0)</f>
        <v>#N/A</v>
      </c>
      <c r="M850">
        <f t="shared" si="90"/>
        <v>2021</v>
      </c>
      <c r="N850" t="str">
        <f t="shared" si="91"/>
        <v>2021-4945</v>
      </c>
      <c r="O850" t="e">
        <f>+(VLOOKUP(N850,[1]misa!O:O,1,0))</f>
        <v>#N/A</v>
      </c>
      <c r="P850">
        <f>-Table2[[#This Row],[Column1]]</f>
        <v>-4945</v>
      </c>
    </row>
    <row r="851" spans="1:16" hidden="1" x14ac:dyDescent="0.3">
      <c r="A851" s="41" t="s">
        <v>635</v>
      </c>
      <c r="B851" s="42">
        <v>44383</v>
      </c>
      <c r="C851" s="42">
        <v>44880</v>
      </c>
      <c r="D851" s="41" t="s">
        <v>636</v>
      </c>
      <c r="E851" s="41" t="s">
        <v>1997</v>
      </c>
      <c r="F851" s="41" t="s">
        <v>1998</v>
      </c>
      <c r="G851" s="41" t="s">
        <v>1976</v>
      </c>
      <c r="H851" s="44">
        <v>-3914885</v>
      </c>
      <c r="I851" s="45"/>
      <c r="J851">
        <f t="shared" si="93"/>
        <v>4548</v>
      </c>
      <c r="K851" t="str">
        <f t="shared" si="89"/>
        <v>-4548</v>
      </c>
      <c r="L851" t="e">
        <f>VLOOKUP(K851,[1]Sheet1!P:P,1,0)</f>
        <v>#N/A</v>
      </c>
      <c r="M851">
        <f t="shared" si="90"/>
        <v>2021</v>
      </c>
      <c r="N851" t="str">
        <f t="shared" si="91"/>
        <v>2021-4548</v>
      </c>
      <c r="O851" t="e">
        <f>+(VLOOKUP(N851,[1]misa!O:O,1,0))</f>
        <v>#N/A</v>
      </c>
      <c r="P851">
        <f>-Table2[[#This Row],[Column1]]</f>
        <v>-4548</v>
      </c>
    </row>
    <row r="852" spans="1:16" hidden="1" x14ac:dyDescent="0.3">
      <c r="A852" s="41" t="s">
        <v>635</v>
      </c>
      <c r="B852" s="42">
        <v>44390</v>
      </c>
      <c r="C852" s="42">
        <v>44880</v>
      </c>
      <c r="D852" s="41" t="s">
        <v>636</v>
      </c>
      <c r="E852" s="41" t="s">
        <v>1999</v>
      </c>
      <c r="F852" s="41" t="s">
        <v>2000</v>
      </c>
      <c r="G852" s="41" t="s">
        <v>1976</v>
      </c>
      <c r="H852" s="44">
        <v>-4563471</v>
      </c>
      <c r="I852" s="45"/>
      <c r="J852">
        <f t="shared" si="93"/>
        <v>5404</v>
      </c>
      <c r="K852" t="str">
        <f t="shared" si="89"/>
        <v>-5404</v>
      </c>
      <c r="L852" t="e">
        <f>VLOOKUP(K852,[1]Sheet1!P:P,1,0)</f>
        <v>#N/A</v>
      </c>
      <c r="M852">
        <f t="shared" si="90"/>
        <v>2021</v>
      </c>
      <c r="N852" t="str">
        <f t="shared" si="91"/>
        <v>2021-5404</v>
      </c>
      <c r="O852" t="e">
        <f>+(VLOOKUP(N852,[1]misa!O:O,1,0))</f>
        <v>#N/A</v>
      </c>
      <c r="P852">
        <f>-Table2[[#This Row],[Column1]]</f>
        <v>-5404</v>
      </c>
    </row>
    <row r="853" spans="1:16" hidden="1" x14ac:dyDescent="0.3">
      <c r="A853" s="41" t="s">
        <v>635</v>
      </c>
      <c r="B853" s="42">
        <v>44386</v>
      </c>
      <c r="C853" s="42">
        <v>44880</v>
      </c>
      <c r="D853" s="41" t="s">
        <v>636</v>
      </c>
      <c r="E853" s="41" t="s">
        <v>2001</v>
      </c>
      <c r="F853" s="41" t="s">
        <v>2002</v>
      </c>
      <c r="G853" s="41" t="s">
        <v>1976</v>
      </c>
      <c r="H853" s="44">
        <v>-726968</v>
      </c>
      <c r="I853" s="45"/>
      <c r="J853">
        <f t="shared" si="93"/>
        <v>4946</v>
      </c>
      <c r="K853" t="str">
        <f t="shared" si="89"/>
        <v>-4946</v>
      </c>
      <c r="L853" t="e">
        <f>VLOOKUP(K853,[1]Sheet1!P:P,1,0)</f>
        <v>#N/A</v>
      </c>
      <c r="M853">
        <f t="shared" si="90"/>
        <v>2021</v>
      </c>
      <c r="N853" t="str">
        <f t="shared" si="91"/>
        <v>2021-4946</v>
      </c>
      <c r="O853" t="e">
        <f>+(VLOOKUP(N853,[1]misa!O:O,1,0))</f>
        <v>#N/A</v>
      </c>
      <c r="P853">
        <f>-Table2[[#This Row],[Column1]]</f>
        <v>-4946</v>
      </c>
    </row>
    <row r="854" spans="1:16" hidden="1" x14ac:dyDescent="0.3">
      <c r="A854" s="41" t="s">
        <v>635</v>
      </c>
      <c r="B854" s="42">
        <v>44390</v>
      </c>
      <c r="C854" s="42">
        <v>44880</v>
      </c>
      <c r="D854" s="41" t="s">
        <v>636</v>
      </c>
      <c r="E854" s="41" t="s">
        <v>2003</v>
      </c>
      <c r="F854" s="41" t="s">
        <v>2004</v>
      </c>
      <c r="G854" s="41" t="s">
        <v>1976</v>
      </c>
      <c r="H854" s="44">
        <v>-1198461</v>
      </c>
      <c r="I854" s="45"/>
      <c r="J854">
        <f t="shared" si="93"/>
        <v>5396</v>
      </c>
      <c r="K854" t="str">
        <f t="shared" si="89"/>
        <v>-5396</v>
      </c>
      <c r="L854" t="e">
        <f>VLOOKUP(K854,[1]Sheet1!P:P,1,0)</f>
        <v>#N/A</v>
      </c>
      <c r="M854">
        <f t="shared" si="90"/>
        <v>2021</v>
      </c>
      <c r="N854" t="str">
        <f t="shared" si="91"/>
        <v>2021-5396</v>
      </c>
      <c r="O854" t="e">
        <f>+(VLOOKUP(N854,[1]misa!O:O,1,0))</f>
        <v>#N/A</v>
      </c>
      <c r="P854">
        <f>-Table2[[#This Row],[Column1]]</f>
        <v>-5396</v>
      </c>
    </row>
    <row r="855" spans="1:16" hidden="1" x14ac:dyDescent="0.3">
      <c r="A855" s="41" t="s">
        <v>635</v>
      </c>
      <c r="B855" s="42">
        <v>44390</v>
      </c>
      <c r="C855" s="42">
        <v>44880</v>
      </c>
      <c r="D855" s="41" t="s">
        <v>636</v>
      </c>
      <c r="E855" s="41" t="s">
        <v>2005</v>
      </c>
      <c r="F855" s="41" t="s">
        <v>2006</v>
      </c>
      <c r="G855" s="41" t="s">
        <v>1976</v>
      </c>
      <c r="H855" s="44">
        <v>-896467</v>
      </c>
      <c r="I855" s="45"/>
      <c r="J855">
        <f t="shared" si="93"/>
        <v>5402</v>
      </c>
      <c r="K855" t="str">
        <f t="shared" si="89"/>
        <v>-5402</v>
      </c>
      <c r="L855" t="e">
        <f>VLOOKUP(K855,[1]Sheet1!P:P,1,0)</f>
        <v>#N/A</v>
      </c>
      <c r="M855">
        <f t="shared" si="90"/>
        <v>2021</v>
      </c>
      <c r="N855" t="str">
        <f t="shared" si="91"/>
        <v>2021-5402</v>
      </c>
      <c r="O855" t="e">
        <f>+(VLOOKUP(N855,[1]misa!O:O,1,0))</f>
        <v>#N/A</v>
      </c>
      <c r="P855">
        <f>-Table2[[#This Row],[Column1]]</f>
        <v>-5402</v>
      </c>
    </row>
    <row r="856" spans="1:16" hidden="1" x14ac:dyDescent="0.3">
      <c r="A856" s="41" t="s">
        <v>635</v>
      </c>
      <c r="B856" s="42">
        <v>44386</v>
      </c>
      <c r="C856" s="42">
        <v>44880</v>
      </c>
      <c r="D856" s="41" t="s">
        <v>636</v>
      </c>
      <c r="E856" s="41" t="s">
        <v>2007</v>
      </c>
      <c r="F856" s="41" t="s">
        <v>2008</v>
      </c>
      <c r="G856" s="41" t="s">
        <v>1976</v>
      </c>
      <c r="H856" s="44">
        <v>-1205851</v>
      </c>
      <c r="I856" s="45"/>
      <c r="J856">
        <f t="shared" si="93"/>
        <v>4951</v>
      </c>
      <c r="K856" t="str">
        <f t="shared" si="89"/>
        <v>-4951</v>
      </c>
      <c r="L856" t="e">
        <f>VLOOKUP(K856,[1]Sheet1!P:P,1,0)</f>
        <v>#N/A</v>
      </c>
      <c r="M856">
        <f t="shared" si="90"/>
        <v>2021</v>
      </c>
      <c r="N856" t="str">
        <f t="shared" si="91"/>
        <v>2021-4951</v>
      </c>
      <c r="O856" t="e">
        <f>+(VLOOKUP(N856,[1]misa!O:O,1,0))</f>
        <v>#N/A</v>
      </c>
      <c r="P856">
        <f>-Table2[[#This Row],[Column1]]</f>
        <v>-4951</v>
      </c>
    </row>
    <row r="857" spans="1:16" hidden="1" x14ac:dyDescent="0.3">
      <c r="A857" s="41" t="s">
        <v>635</v>
      </c>
      <c r="B857" s="42">
        <v>44387</v>
      </c>
      <c r="C857" s="42">
        <v>44880</v>
      </c>
      <c r="D857" s="41" t="s">
        <v>636</v>
      </c>
      <c r="E857" s="41" t="s">
        <v>2009</v>
      </c>
      <c r="F857" s="41" t="s">
        <v>2010</v>
      </c>
      <c r="G857" s="41" t="s">
        <v>1976</v>
      </c>
      <c r="H857" s="44">
        <v>-2587123</v>
      </c>
      <c r="I857" s="45"/>
      <c r="J857">
        <f t="shared" si="93"/>
        <v>5130</v>
      </c>
      <c r="K857" t="str">
        <f t="shared" si="89"/>
        <v>-5130</v>
      </c>
      <c r="L857" t="e">
        <f>VLOOKUP(K857,[1]Sheet1!P:P,1,0)</f>
        <v>#N/A</v>
      </c>
      <c r="M857">
        <f t="shared" si="90"/>
        <v>2021</v>
      </c>
      <c r="N857" t="str">
        <f t="shared" si="91"/>
        <v>2021-5130</v>
      </c>
      <c r="O857" t="e">
        <f>+(VLOOKUP(N857,[1]misa!O:O,1,0))</f>
        <v>#N/A</v>
      </c>
      <c r="P857">
        <f>-Table2[[#This Row],[Column1]]</f>
        <v>-5130</v>
      </c>
    </row>
    <row r="858" spans="1:16" hidden="1" x14ac:dyDescent="0.3">
      <c r="A858" s="41" t="s">
        <v>635</v>
      </c>
      <c r="B858" s="42">
        <v>44390</v>
      </c>
      <c r="C858" s="42">
        <v>44880</v>
      </c>
      <c r="D858" s="41" t="s">
        <v>636</v>
      </c>
      <c r="E858" s="41" t="s">
        <v>2011</v>
      </c>
      <c r="F858" s="41" t="s">
        <v>2012</v>
      </c>
      <c r="G858" s="41" t="s">
        <v>1976</v>
      </c>
      <c r="H858" s="44">
        <v>-1029320</v>
      </c>
      <c r="I858" s="45"/>
      <c r="J858">
        <f t="shared" si="93"/>
        <v>5400</v>
      </c>
      <c r="K858" t="str">
        <f t="shared" si="89"/>
        <v>-5400</v>
      </c>
      <c r="L858" t="e">
        <f>VLOOKUP(K858,[1]Sheet1!P:P,1,0)</f>
        <v>#N/A</v>
      </c>
      <c r="M858">
        <f t="shared" si="90"/>
        <v>2021</v>
      </c>
      <c r="N858" t="str">
        <f t="shared" si="91"/>
        <v>2021-5400</v>
      </c>
      <c r="O858" t="e">
        <f>+(VLOOKUP(N858,[1]misa!O:O,1,0))</f>
        <v>#N/A</v>
      </c>
      <c r="P858">
        <f>-Table2[[#This Row],[Column1]]</f>
        <v>-5400</v>
      </c>
    </row>
    <row r="859" spans="1:16" hidden="1" x14ac:dyDescent="0.3">
      <c r="A859" s="41" t="s">
        <v>635</v>
      </c>
      <c r="B859" s="42">
        <v>44392</v>
      </c>
      <c r="C859" s="42">
        <v>44880</v>
      </c>
      <c r="D859" s="41" t="s">
        <v>636</v>
      </c>
      <c r="E859" s="41" t="s">
        <v>2013</v>
      </c>
      <c r="F859" s="41" t="s">
        <v>2014</v>
      </c>
      <c r="G859" s="41" t="s">
        <v>1976</v>
      </c>
      <c r="H859" s="44">
        <v>-3477034</v>
      </c>
      <c r="I859" s="45"/>
      <c r="J859">
        <f t="shared" si="93"/>
        <v>5528</v>
      </c>
      <c r="K859" t="str">
        <f t="shared" si="89"/>
        <v>-5528</v>
      </c>
      <c r="L859" t="e">
        <f>VLOOKUP(K859,[1]Sheet1!P:P,1,0)</f>
        <v>#N/A</v>
      </c>
      <c r="M859">
        <f t="shared" si="90"/>
        <v>2021</v>
      </c>
      <c r="N859" t="str">
        <f t="shared" si="91"/>
        <v>2021-5528</v>
      </c>
      <c r="O859" t="e">
        <f>+(VLOOKUP(N859,[1]misa!O:O,1,0))</f>
        <v>#N/A</v>
      </c>
      <c r="P859">
        <f>-Table2[[#This Row],[Column1]]</f>
        <v>-5528</v>
      </c>
    </row>
    <row r="860" spans="1:16" hidden="1" x14ac:dyDescent="0.3">
      <c r="A860" s="41" t="s">
        <v>635</v>
      </c>
      <c r="B860" s="42">
        <v>44383</v>
      </c>
      <c r="C860" s="42">
        <v>44880</v>
      </c>
      <c r="D860" s="41" t="s">
        <v>636</v>
      </c>
      <c r="E860" s="41" t="s">
        <v>2015</v>
      </c>
      <c r="F860" s="41" t="s">
        <v>2016</v>
      </c>
      <c r="G860" s="41" t="s">
        <v>1976</v>
      </c>
      <c r="H860" s="44">
        <v>-2749703</v>
      </c>
      <c r="I860" s="45"/>
      <c r="J860">
        <f t="shared" si="93"/>
        <v>4552</v>
      </c>
      <c r="K860" t="str">
        <f t="shared" si="89"/>
        <v>-4552</v>
      </c>
      <c r="L860" t="e">
        <f>VLOOKUP(K860,[1]Sheet1!P:P,1,0)</f>
        <v>#N/A</v>
      </c>
      <c r="M860">
        <f t="shared" si="90"/>
        <v>2021</v>
      </c>
      <c r="N860" t="str">
        <f t="shared" si="91"/>
        <v>2021-4552</v>
      </c>
      <c r="O860" t="e">
        <f>+(VLOOKUP(N860,[1]misa!O:O,1,0))</f>
        <v>#N/A</v>
      </c>
      <c r="P860">
        <f>-Table2[[#This Row],[Column1]]</f>
        <v>-4552</v>
      </c>
    </row>
    <row r="861" spans="1:16" hidden="1" x14ac:dyDescent="0.3">
      <c r="A861" s="41" t="s">
        <v>635</v>
      </c>
      <c r="B861" s="42">
        <v>44386</v>
      </c>
      <c r="C861" s="42">
        <v>44880</v>
      </c>
      <c r="D861" s="41" t="s">
        <v>636</v>
      </c>
      <c r="E861" s="41" t="s">
        <v>2017</v>
      </c>
      <c r="F861" s="41" t="s">
        <v>2018</v>
      </c>
      <c r="G861" s="41" t="s">
        <v>1976</v>
      </c>
      <c r="H861" s="44">
        <v>-2696771</v>
      </c>
      <c r="I861" s="45"/>
      <c r="J861">
        <f t="shared" si="93"/>
        <v>4948</v>
      </c>
      <c r="K861" t="str">
        <f t="shared" si="89"/>
        <v>-4948</v>
      </c>
      <c r="L861" t="e">
        <f>VLOOKUP(K861,[1]Sheet1!P:P,1,0)</f>
        <v>#N/A</v>
      </c>
      <c r="M861">
        <f t="shared" si="90"/>
        <v>2021</v>
      </c>
      <c r="N861" t="str">
        <f t="shared" si="91"/>
        <v>2021-4948</v>
      </c>
      <c r="O861" t="e">
        <f>+(VLOOKUP(N861,[1]misa!O:O,1,0))</f>
        <v>#N/A</v>
      </c>
      <c r="P861">
        <f>-Table2[[#This Row],[Column1]]</f>
        <v>-4948</v>
      </c>
    </row>
    <row r="862" spans="1:16" hidden="1" x14ac:dyDescent="0.3">
      <c r="A862" s="41" t="s">
        <v>635</v>
      </c>
      <c r="B862" s="42">
        <v>44393</v>
      </c>
      <c r="C862" s="42">
        <v>44880</v>
      </c>
      <c r="D862" s="41" t="s">
        <v>636</v>
      </c>
      <c r="E862" s="41" t="s">
        <v>2019</v>
      </c>
      <c r="F862" s="41" t="s">
        <v>2020</v>
      </c>
      <c r="G862" s="41" t="s">
        <v>2021</v>
      </c>
      <c r="H862" s="44">
        <v>-3930190</v>
      </c>
      <c r="I862" s="45"/>
      <c r="J862">
        <f t="shared" si="93"/>
        <v>5577</v>
      </c>
      <c r="K862" t="str">
        <f t="shared" si="89"/>
        <v>-5577</v>
      </c>
      <c r="L862" t="e">
        <f>VLOOKUP(K862,[1]Sheet1!P:P,1,0)</f>
        <v>#N/A</v>
      </c>
      <c r="M862">
        <f t="shared" si="90"/>
        <v>2021</v>
      </c>
      <c r="N862" t="str">
        <f t="shared" si="91"/>
        <v>2021-5577</v>
      </c>
      <c r="O862" t="e">
        <f>+(VLOOKUP(N862,[1]misa!O:O,1,0))</f>
        <v>#N/A</v>
      </c>
      <c r="P862">
        <f>-Table2[[#This Row],[Column1]]</f>
        <v>-5577</v>
      </c>
    </row>
    <row r="863" spans="1:16" hidden="1" x14ac:dyDescent="0.3">
      <c r="A863" s="41" t="s">
        <v>635</v>
      </c>
      <c r="B863" s="42">
        <v>44395</v>
      </c>
      <c r="C863" s="42">
        <v>44880</v>
      </c>
      <c r="D863" s="41" t="s">
        <v>636</v>
      </c>
      <c r="E863" s="41" t="s">
        <v>2022</v>
      </c>
      <c r="F863" s="41" t="s">
        <v>2023</v>
      </c>
      <c r="G863" s="41" t="s">
        <v>2021</v>
      </c>
      <c r="H863" s="44">
        <v>-1040672</v>
      </c>
      <c r="I863" s="45"/>
      <c r="J863">
        <f t="shared" si="93"/>
        <v>5629</v>
      </c>
      <c r="K863" t="str">
        <f t="shared" si="89"/>
        <v>-5629</v>
      </c>
      <c r="L863" t="e">
        <f>VLOOKUP(K863,[1]Sheet1!P:P,1,0)</f>
        <v>#N/A</v>
      </c>
      <c r="M863">
        <f t="shared" si="90"/>
        <v>2021</v>
      </c>
      <c r="N863" t="str">
        <f t="shared" si="91"/>
        <v>2021-5629</v>
      </c>
      <c r="O863" t="e">
        <f>+(VLOOKUP(N863,[1]misa!O:O,1,0))</f>
        <v>#N/A</v>
      </c>
      <c r="P863">
        <f>-Table2[[#This Row],[Column1]]</f>
        <v>-5629</v>
      </c>
    </row>
    <row r="864" spans="1:16" hidden="1" x14ac:dyDescent="0.3">
      <c r="A864" s="41" t="s">
        <v>635</v>
      </c>
      <c r="B864" s="42">
        <v>44398</v>
      </c>
      <c r="C864" s="42">
        <v>44880</v>
      </c>
      <c r="D864" s="41" t="s">
        <v>636</v>
      </c>
      <c r="E864" s="41" t="s">
        <v>2024</v>
      </c>
      <c r="F864" s="41" t="s">
        <v>2025</v>
      </c>
      <c r="G864" s="41" t="s">
        <v>2021</v>
      </c>
      <c r="H864" s="44">
        <v>-2180904</v>
      </c>
      <c r="I864" s="45"/>
      <c r="J864">
        <f t="shared" si="93"/>
        <v>5795</v>
      </c>
      <c r="K864" t="str">
        <f t="shared" si="89"/>
        <v>-5795</v>
      </c>
      <c r="L864" t="e">
        <f>VLOOKUP(K864,[1]Sheet1!P:P,1,0)</f>
        <v>#N/A</v>
      </c>
      <c r="M864">
        <f t="shared" si="90"/>
        <v>2021</v>
      </c>
      <c r="N864" t="str">
        <f t="shared" si="91"/>
        <v>2021-5795</v>
      </c>
      <c r="O864" t="e">
        <f>+(VLOOKUP(N864,[1]misa!O:O,1,0))</f>
        <v>#N/A</v>
      </c>
      <c r="P864">
        <f>-Table2[[#This Row],[Column1]]</f>
        <v>-5795</v>
      </c>
    </row>
    <row r="865" spans="1:16" hidden="1" x14ac:dyDescent="0.3">
      <c r="A865" s="41" t="s">
        <v>635</v>
      </c>
      <c r="B865" s="42">
        <v>44397</v>
      </c>
      <c r="C865" s="42">
        <v>44880</v>
      </c>
      <c r="D865" s="41" t="s">
        <v>636</v>
      </c>
      <c r="E865" s="41" t="s">
        <v>2026</v>
      </c>
      <c r="F865" s="41" t="s">
        <v>2027</v>
      </c>
      <c r="G865" s="41" t="s">
        <v>2021</v>
      </c>
      <c r="H865" s="44">
        <v>-2180904</v>
      </c>
      <c r="I865" s="45"/>
      <c r="J865">
        <f t="shared" si="93"/>
        <v>5768</v>
      </c>
      <c r="K865" t="str">
        <f t="shared" si="89"/>
        <v>-5768</v>
      </c>
      <c r="L865" t="e">
        <f>VLOOKUP(K865,[1]Sheet1!P:P,1,0)</f>
        <v>#N/A</v>
      </c>
      <c r="M865">
        <f t="shared" si="90"/>
        <v>2021</v>
      </c>
      <c r="N865" t="str">
        <f t="shared" si="91"/>
        <v>2021-5768</v>
      </c>
      <c r="O865" t="e">
        <f>+(VLOOKUP(N865,[1]misa!O:O,1,0))</f>
        <v>#N/A</v>
      </c>
      <c r="P865">
        <f>-Table2[[#This Row],[Column1]]</f>
        <v>-5768</v>
      </c>
    </row>
    <row r="866" spans="1:16" hidden="1" x14ac:dyDescent="0.3">
      <c r="A866" s="41" t="s">
        <v>635</v>
      </c>
      <c r="B866" s="42">
        <v>44401</v>
      </c>
      <c r="C866" s="42">
        <v>44880</v>
      </c>
      <c r="D866" s="41" t="s">
        <v>636</v>
      </c>
      <c r="E866" s="41" t="s">
        <v>2028</v>
      </c>
      <c r="F866" s="41" t="s">
        <v>2029</v>
      </c>
      <c r="G866" s="41" t="s">
        <v>2021</v>
      </c>
      <c r="H866" s="44">
        <v>-1590408</v>
      </c>
      <c r="I866" s="45"/>
      <c r="J866">
        <f t="shared" si="93"/>
        <v>5938</v>
      </c>
      <c r="K866" t="str">
        <f t="shared" si="89"/>
        <v>-5938</v>
      </c>
      <c r="L866" t="e">
        <f>VLOOKUP(K866,[1]Sheet1!P:P,1,0)</f>
        <v>#N/A</v>
      </c>
      <c r="M866">
        <f t="shared" si="90"/>
        <v>2021</v>
      </c>
      <c r="N866" t="str">
        <f t="shared" si="91"/>
        <v>2021-5938</v>
      </c>
      <c r="O866" t="e">
        <f>+(VLOOKUP(N866,[1]misa!O:O,1,0))</f>
        <v>#N/A</v>
      </c>
      <c r="P866">
        <f>-Table2[[#This Row],[Column1]]</f>
        <v>-5938</v>
      </c>
    </row>
    <row r="867" spans="1:16" hidden="1" x14ac:dyDescent="0.3">
      <c r="A867" s="41" t="s">
        <v>635</v>
      </c>
      <c r="B867" s="42">
        <v>44403</v>
      </c>
      <c r="C867" s="42">
        <v>44880</v>
      </c>
      <c r="D867" s="41" t="s">
        <v>636</v>
      </c>
      <c r="E867" s="41" t="s">
        <v>2030</v>
      </c>
      <c r="F867" s="41" t="s">
        <v>2031</v>
      </c>
      <c r="G867" s="41" t="s">
        <v>2021</v>
      </c>
      <c r="H867" s="44">
        <v>-2180904</v>
      </c>
      <c r="I867" s="45"/>
      <c r="J867">
        <f t="shared" si="93"/>
        <v>6024</v>
      </c>
      <c r="K867" t="str">
        <f t="shared" si="89"/>
        <v>-6024</v>
      </c>
      <c r="L867" t="e">
        <f>VLOOKUP(K867,[1]Sheet1!P:P,1,0)</f>
        <v>#N/A</v>
      </c>
      <c r="M867">
        <f t="shared" si="90"/>
        <v>2021</v>
      </c>
      <c r="N867" t="str">
        <f t="shared" si="91"/>
        <v>2021-6024</v>
      </c>
      <c r="O867" t="e">
        <f>+(VLOOKUP(N867,[1]misa!O:O,1,0))</f>
        <v>#N/A</v>
      </c>
      <c r="P867">
        <f>-Table2[[#This Row],[Column1]]</f>
        <v>-6024</v>
      </c>
    </row>
    <row r="868" spans="1:16" hidden="1" x14ac:dyDescent="0.3">
      <c r="A868" s="41" t="s">
        <v>635</v>
      </c>
      <c r="B868" s="42">
        <v>44398</v>
      </c>
      <c r="C868" s="42">
        <v>44880</v>
      </c>
      <c r="D868" s="41" t="s">
        <v>636</v>
      </c>
      <c r="E868" s="41" t="s">
        <v>2032</v>
      </c>
      <c r="F868" s="41" t="s">
        <v>2033</v>
      </c>
      <c r="G868" s="41" t="s">
        <v>2021</v>
      </c>
      <c r="H868" s="44">
        <v>-1560811</v>
      </c>
      <c r="I868" s="45"/>
      <c r="J868">
        <f t="shared" si="93"/>
        <v>5787</v>
      </c>
      <c r="K868" t="str">
        <f t="shared" si="89"/>
        <v>-5787</v>
      </c>
      <c r="L868" t="e">
        <f>VLOOKUP(K868,[1]Sheet1!P:P,1,0)</f>
        <v>#N/A</v>
      </c>
      <c r="M868">
        <f t="shared" si="90"/>
        <v>2021</v>
      </c>
      <c r="N868" t="str">
        <f t="shared" si="91"/>
        <v>2021-5787</v>
      </c>
      <c r="O868" t="e">
        <f>+(VLOOKUP(N868,[1]misa!O:O,1,0))</f>
        <v>#N/A</v>
      </c>
      <c r="P868">
        <f>-Table2[[#This Row],[Column1]]</f>
        <v>-5787</v>
      </c>
    </row>
    <row r="869" spans="1:16" hidden="1" x14ac:dyDescent="0.3">
      <c r="A869" s="41" t="s">
        <v>635</v>
      </c>
      <c r="B869" s="42">
        <v>44403</v>
      </c>
      <c r="C869" s="42">
        <v>44880</v>
      </c>
      <c r="D869" s="41" t="s">
        <v>636</v>
      </c>
      <c r="E869" s="41" t="s">
        <v>2034</v>
      </c>
      <c r="F869" s="41" t="s">
        <v>2035</v>
      </c>
      <c r="G869" s="41" t="s">
        <v>2021</v>
      </c>
      <c r="H869" s="44">
        <v>-2731300</v>
      </c>
      <c r="I869" s="45"/>
      <c r="J869">
        <f t="shared" si="93"/>
        <v>6033</v>
      </c>
      <c r="K869" t="str">
        <f t="shared" si="89"/>
        <v>-6033</v>
      </c>
      <c r="L869" t="e">
        <f>VLOOKUP(K869,[1]Sheet1!P:P,1,0)</f>
        <v>#N/A</v>
      </c>
      <c r="M869">
        <f t="shared" si="90"/>
        <v>2021</v>
      </c>
      <c r="N869" t="str">
        <f t="shared" si="91"/>
        <v>2021-6033</v>
      </c>
      <c r="O869" t="e">
        <f>+(VLOOKUP(N869,[1]misa!O:O,1,0))</f>
        <v>#N/A</v>
      </c>
      <c r="P869">
        <f>-Table2[[#This Row],[Column1]]</f>
        <v>-6033</v>
      </c>
    </row>
    <row r="870" spans="1:16" hidden="1" x14ac:dyDescent="0.3">
      <c r="A870" s="41" t="s">
        <v>635</v>
      </c>
      <c r="B870" s="42">
        <v>44410</v>
      </c>
      <c r="C870" s="42">
        <v>44880</v>
      </c>
      <c r="D870" s="41" t="s">
        <v>636</v>
      </c>
      <c r="E870" s="41" t="s">
        <v>2036</v>
      </c>
      <c r="F870" s="41" t="s">
        <v>2037</v>
      </c>
      <c r="G870" s="41" t="s">
        <v>2038</v>
      </c>
      <c r="H870" s="44">
        <v>-3631178</v>
      </c>
      <c r="I870" s="45"/>
      <c r="J870">
        <f t="shared" si="93"/>
        <v>6187</v>
      </c>
      <c r="K870" t="str">
        <f t="shared" si="89"/>
        <v>-6187</v>
      </c>
      <c r="L870" t="e">
        <f>VLOOKUP(K870,[1]Sheet1!P:P,1,0)</f>
        <v>#N/A</v>
      </c>
      <c r="M870">
        <f t="shared" si="90"/>
        <v>2021</v>
      </c>
      <c r="N870" t="str">
        <f t="shared" si="91"/>
        <v>2021-6187</v>
      </c>
      <c r="O870" t="e">
        <f>+(VLOOKUP(N870,[1]misa!O:O,1,0))</f>
        <v>#N/A</v>
      </c>
      <c r="P870">
        <f>-Table2[[#This Row],[Column1]]</f>
        <v>-6187</v>
      </c>
    </row>
    <row r="871" spans="1:16" hidden="1" x14ac:dyDescent="0.3">
      <c r="A871" s="41" t="s">
        <v>635</v>
      </c>
      <c r="B871" s="42">
        <v>44413</v>
      </c>
      <c r="C871" s="42">
        <v>44880</v>
      </c>
      <c r="D871" s="41" t="s">
        <v>636</v>
      </c>
      <c r="E871" s="41" t="s">
        <v>2039</v>
      </c>
      <c r="F871" s="41" t="s">
        <v>2040</v>
      </c>
      <c r="G871" s="41" t="s">
        <v>2038</v>
      </c>
      <c r="H871" s="44">
        <v>-4753672</v>
      </c>
      <c r="I871" s="45"/>
      <c r="J871">
        <f t="shared" si="93"/>
        <v>6406</v>
      </c>
      <c r="K871" t="str">
        <f t="shared" si="89"/>
        <v>-6406</v>
      </c>
      <c r="L871" t="e">
        <f>VLOOKUP(K871,[1]Sheet1!P:P,1,0)</f>
        <v>#N/A</v>
      </c>
      <c r="M871">
        <f t="shared" si="90"/>
        <v>2021</v>
      </c>
      <c r="N871" t="str">
        <f t="shared" si="91"/>
        <v>2021-6406</v>
      </c>
      <c r="O871" t="e">
        <f>+(VLOOKUP(N871,[1]misa!O:O,1,0))</f>
        <v>#N/A</v>
      </c>
      <c r="P871">
        <f>-Table2[[#This Row],[Column1]]</f>
        <v>-6406</v>
      </c>
    </row>
    <row r="872" spans="1:16" hidden="1" x14ac:dyDescent="0.3">
      <c r="A872" s="41" t="s">
        <v>635</v>
      </c>
      <c r="B872" s="42">
        <v>44410</v>
      </c>
      <c r="C872" s="42">
        <v>44880</v>
      </c>
      <c r="D872" s="41" t="s">
        <v>636</v>
      </c>
      <c r="E872" s="41" t="s">
        <v>2041</v>
      </c>
      <c r="F872" s="41" t="s">
        <v>2042</v>
      </c>
      <c r="G872" s="41" t="s">
        <v>2038</v>
      </c>
      <c r="H872" s="44">
        <v>-3634840</v>
      </c>
      <c r="I872" s="45"/>
      <c r="J872">
        <f t="shared" si="93"/>
        <v>6192</v>
      </c>
      <c r="K872" t="str">
        <f t="shared" si="89"/>
        <v>-6192</v>
      </c>
      <c r="L872" t="e">
        <f>VLOOKUP(K872,[1]Sheet1!P:P,1,0)</f>
        <v>#N/A</v>
      </c>
      <c r="M872">
        <f t="shared" si="90"/>
        <v>2021</v>
      </c>
      <c r="N872" t="str">
        <f t="shared" si="91"/>
        <v>2021-6192</v>
      </c>
      <c r="O872" t="e">
        <f>+(VLOOKUP(N872,[1]misa!O:O,1,0))</f>
        <v>#N/A</v>
      </c>
      <c r="P872">
        <f>-Table2[[#This Row],[Column1]]</f>
        <v>-6192</v>
      </c>
    </row>
    <row r="873" spans="1:16" hidden="1" x14ac:dyDescent="0.3">
      <c r="A873" s="41" t="s">
        <v>635</v>
      </c>
      <c r="B873" s="42">
        <v>44420</v>
      </c>
      <c r="C873" s="42">
        <v>44880</v>
      </c>
      <c r="D873" s="41" t="s">
        <v>636</v>
      </c>
      <c r="E873" s="41" t="s">
        <v>2043</v>
      </c>
      <c r="F873" s="41" t="s">
        <v>2044</v>
      </c>
      <c r="G873" s="41" t="s">
        <v>2038</v>
      </c>
      <c r="H873" s="44">
        <v>-3100724</v>
      </c>
      <c r="I873" s="45"/>
      <c r="J873">
        <f t="shared" si="93"/>
        <v>6648</v>
      </c>
      <c r="K873" t="str">
        <f t="shared" si="89"/>
        <v>-6648</v>
      </c>
      <c r="L873" t="e">
        <f>VLOOKUP(K873,[1]Sheet1!P:P,1,0)</f>
        <v>#N/A</v>
      </c>
      <c r="M873">
        <f t="shared" si="90"/>
        <v>2021</v>
      </c>
      <c r="N873" t="str">
        <f t="shared" si="91"/>
        <v>2021-6648</v>
      </c>
      <c r="O873" t="e">
        <f>+(VLOOKUP(N873,[1]misa!O:O,1,0))</f>
        <v>#N/A</v>
      </c>
      <c r="P873">
        <f>-Table2[[#This Row],[Column1]]</f>
        <v>-6648</v>
      </c>
    </row>
    <row r="874" spans="1:16" hidden="1" x14ac:dyDescent="0.3">
      <c r="A874" s="41" t="s">
        <v>635</v>
      </c>
      <c r="B874" s="42">
        <v>44413</v>
      </c>
      <c r="C874" s="42">
        <v>44880</v>
      </c>
      <c r="D874" s="41" t="s">
        <v>636</v>
      </c>
      <c r="E874" s="41" t="s">
        <v>2045</v>
      </c>
      <c r="F874" s="41" t="s">
        <v>2046</v>
      </c>
      <c r="G874" s="41" t="s">
        <v>2038</v>
      </c>
      <c r="H874" s="44">
        <v>-3634840</v>
      </c>
      <c r="I874" s="45"/>
      <c r="J874">
        <f t="shared" si="93"/>
        <v>6405</v>
      </c>
      <c r="K874" t="str">
        <f t="shared" si="89"/>
        <v>-6405</v>
      </c>
      <c r="L874" t="e">
        <f>VLOOKUP(K874,[1]Sheet1!P:P,1,0)</f>
        <v>#N/A</v>
      </c>
      <c r="M874">
        <f t="shared" si="90"/>
        <v>2021</v>
      </c>
      <c r="N874" t="str">
        <f t="shared" si="91"/>
        <v>2021-6405</v>
      </c>
      <c r="O874" t="e">
        <f>+(VLOOKUP(N874,[1]misa!O:O,1,0))</f>
        <v>#N/A</v>
      </c>
      <c r="P874">
        <f>-Table2[[#This Row],[Column1]]</f>
        <v>-6405</v>
      </c>
    </row>
    <row r="875" spans="1:16" hidden="1" x14ac:dyDescent="0.3">
      <c r="A875" s="41" t="s">
        <v>635</v>
      </c>
      <c r="B875" s="42">
        <v>44419</v>
      </c>
      <c r="C875" s="42">
        <v>44880</v>
      </c>
      <c r="D875" s="41" t="s">
        <v>636</v>
      </c>
      <c r="E875" s="41" t="s">
        <v>2047</v>
      </c>
      <c r="F875" s="41" t="s">
        <v>2048</v>
      </c>
      <c r="G875" s="41" t="s">
        <v>2038</v>
      </c>
      <c r="H875" s="44">
        <v>-2003672</v>
      </c>
      <c r="I875" s="45"/>
      <c r="J875">
        <f t="shared" si="93"/>
        <v>6611</v>
      </c>
      <c r="K875" t="str">
        <f t="shared" si="89"/>
        <v>-6611</v>
      </c>
      <c r="L875" t="e">
        <f>VLOOKUP(K875,[1]Sheet1!P:P,1,0)</f>
        <v>#N/A</v>
      </c>
      <c r="M875">
        <f t="shared" si="90"/>
        <v>2021</v>
      </c>
      <c r="N875" t="str">
        <f t="shared" si="91"/>
        <v>2021-6611</v>
      </c>
      <c r="O875" t="e">
        <f>+(VLOOKUP(N875,[1]misa!O:O,1,0))</f>
        <v>#N/A</v>
      </c>
      <c r="P875">
        <f>-Table2[[#This Row],[Column1]]</f>
        <v>-6611</v>
      </c>
    </row>
    <row r="876" spans="1:16" hidden="1" x14ac:dyDescent="0.3">
      <c r="A876" s="41" t="s">
        <v>635</v>
      </c>
      <c r="B876" s="42">
        <v>44426</v>
      </c>
      <c r="C876" s="42">
        <v>44880</v>
      </c>
      <c r="D876" s="41" t="s">
        <v>636</v>
      </c>
      <c r="E876" s="41" t="s">
        <v>2049</v>
      </c>
      <c r="F876" s="41" t="s">
        <v>2050</v>
      </c>
      <c r="G876" s="41" t="s">
        <v>2038</v>
      </c>
      <c r="H876" s="44">
        <v>-2421573</v>
      </c>
      <c r="I876" s="45"/>
      <c r="J876">
        <f t="shared" si="93"/>
        <v>6895</v>
      </c>
      <c r="K876" t="str">
        <f t="shared" si="89"/>
        <v>-6895</v>
      </c>
      <c r="L876" t="e">
        <f>VLOOKUP(K876,[1]Sheet1!P:P,1,0)</f>
        <v>#N/A</v>
      </c>
      <c r="M876">
        <f t="shared" si="90"/>
        <v>2021</v>
      </c>
      <c r="N876" t="str">
        <f t="shared" si="91"/>
        <v>2021-6895</v>
      </c>
      <c r="O876" t="e">
        <f>+(VLOOKUP(N876,[1]misa!O:O,1,0))</f>
        <v>#N/A</v>
      </c>
      <c r="P876">
        <f>-Table2[[#This Row],[Column1]]</f>
        <v>-6895</v>
      </c>
    </row>
    <row r="877" spans="1:16" hidden="1" x14ac:dyDescent="0.3">
      <c r="A877" s="41" t="s">
        <v>635</v>
      </c>
      <c r="B877" s="42">
        <v>44420</v>
      </c>
      <c r="C877" s="42">
        <v>44880</v>
      </c>
      <c r="D877" s="41" t="s">
        <v>636</v>
      </c>
      <c r="E877" s="41" t="s">
        <v>2051</v>
      </c>
      <c r="F877" s="41" t="s">
        <v>2052</v>
      </c>
      <c r="G877" s="41" t="s">
        <v>2038</v>
      </c>
      <c r="H877" s="44">
        <v>-3672966</v>
      </c>
      <c r="I877" s="45"/>
      <c r="J877">
        <f t="shared" si="93"/>
        <v>6655</v>
      </c>
      <c r="K877" t="str">
        <f t="shared" si="89"/>
        <v>-6655</v>
      </c>
      <c r="L877" t="e">
        <f>VLOOKUP(K877,[1]Sheet1!P:P,1,0)</f>
        <v>#N/A</v>
      </c>
      <c r="M877">
        <f t="shared" si="90"/>
        <v>2021</v>
      </c>
      <c r="N877" t="str">
        <f t="shared" si="91"/>
        <v>2021-6655</v>
      </c>
      <c r="O877" t="e">
        <f>+(VLOOKUP(N877,[1]misa!O:O,1,0))</f>
        <v>#N/A</v>
      </c>
      <c r="P877">
        <f>-Table2[[#This Row],[Column1]]</f>
        <v>-6655</v>
      </c>
    </row>
    <row r="878" spans="1:16" hidden="1" x14ac:dyDescent="0.3">
      <c r="A878" s="41" t="s">
        <v>635</v>
      </c>
      <c r="B878" s="42">
        <v>44424</v>
      </c>
      <c r="C878" s="42">
        <v>44880</v>
      </c>
      <c r="D878" s="41" t="s">
        <v>636</v>
      </c>
      <c r="E878" s="41" t="s">
        <v>2053</v>
      </c>
      <c r="F878" s="41" t="s">
        <v>2054</v>
      </c>
      <c r="G878" s="41" t="s">
        <v>2038</v>
      </c>
      <c r="H878" s="44">
        <v>-1640188</v>
      </c>
      <c r="I878" s="45"/>
      <c r="J878">
        <f t="shared" si="93"/>
        <v>6815</v>
      </c>
      <c r="K878" t="str">
        <f t="shared" si="89"/>
        <v>-6815</v>
      </c>
      <c r="L878" t="e">
        <f>VLOOKUP(K878,[1]Sheet1!P:P,1,0)</f>
        <v>#N/A</v>
      </c>
      <c r="M878">
        <f t="shared" si="90"/>
        <v>2021</v>
      </c>
      <c r="N878" t="str">
        <f t="shared" si="91"/>
        <v>2021-6815</v>
      </c>
      <c r="O878" t="e">
        <f>+(VLOOKUP(N878,[1]misa!O:O,1,0))</f>
        <v>#N/A</v>
      </c>
      <c r="P878">
        <f>-Table2[[#This Row],[Column1]]</f>
        <v>-6815</v>
      </c>
    </row>
    <row r="879" spans="1:16" hidden="1" x14ac:dyDescent="0.3">
      <c r="A879" s="41" t="s">
        <v>635</v>
      </c>
      <c r="B879" s="42">
        <v>44452</v>
      </c>
      <c r="C879" s="42">
        <v>44880</v>
      </c>
      <c r="D879" s="41" t="s">
        <v>636</v>
      </c>
      <c r="E879" s="41" t="s">
        <v>2055</v>
      </c>
      <c r="F879" s="41" t="s">
        <v>2056</v>
      </c>
      <c r="G879" s="41" t="s">
        <v>2038</v>
      </c>
      <c r="H879" s="44">
        <v>-1800304</v>
      </c>
      <c r="I879" s="45"/>
      <c r="J879">
        <f t="shared" si="93"/>
        <v>7176</v>
      </c>
      <c r="K879" t="str">
        <f t="shared" si="89"/>
        <v>-7176</v>
      </c>
      <c r="L879" t="e">
        <f>VLOOKUP(K879,[1]Sheet1!P:P,1,0)</f>
        <v>#N/A</v>
      </c>
      <c r="M879">
        <f t="shared" si="90"/>
        <v>2021</v>
      </c>
      <c r="N879" t="str">
        <f t="shared" si="91"/>
        <v>2021-7176</v>
      </c>
      <c r="O879" t="e">
        <f>+(VLOOKUP(N879,[1]misa!O:O,1,0))</f>
        <v>#N/A</v>
      </c>
      <c r="P879">
        <f>-Table2[[#This Row],[Column1]]</f>
        <v>-7176</v>
      </c>
    </row>
    <row r="880" spans="1:16" hidden="1" x14ac:dyDescent="0.3">
      <c r="A880" s="41" t="s">
        <v>635</v>
      </c>
      <c r="B880" s="42">
        <v>44460</v>
      </c>
      <c r="C880" s="42">
        <v>44880</v>
      </c>
      <c r="D880" s="41" t="s">
        <v>636</v>
      </c>
      <c r="E880" s="41" t="s">
        <v>2057</v>
      </c>
      <c r="F880" s="41" t="s">
        <v>2058</v>
      </c>
      <c r="G880" s="41" t="s">
        <v>2038</v>
      </c>
      <c r="H880" s="44">
        <v>-688191</v>
      </c>
      <c r="I880" s="45"/>
      <c r="J880">
        <f t="shared" si="93"/>
        <v>7411</v>
      </c>
      <c r="K880" t="str">
        <f t="shared" si="89"/>
        <v>-7411</v>
      </c>
      <c r="L880" t="e">
        <f>VLOOKUP(K880,[1]Sheet1!P:P,1,0)</f>
        <v>#N/A</v>
      </c>
      <c r="M880">
        <f t="shared" si="90"/>
        <v>2021</v>
      </c>
      <c r="N880" t="str">
        <f t="shared" si="91"/>
        <v>2021-7411</v>
      </c>
      <c r="O880" t="e">
        <f>+(VLOOKUP(N880,[1]misa!O:O,1,0))</f>
        <v>#N/A</v>
      </c>
      <c r="P880">
        <f>-Table2[[#This Row],[Column1]]</f>
        <v>-7411</v>
      </c>
    </row>
    <row r="881" spans="1:16" hidden="1" x14ac:dyDescent="0.3">
      <c r="A881" s="41" t="s">
        <v>635</v>
      </c>
      <c r="B881" s="42">
        <v>44460</v>
      </c>
      <c r="C881" s="42">
        <v>44880</v>
      </c>
      <c r="D881" s="41" t="s">
        <v>636</v>
      </c>
      <c r="E881" s="41" t="s">
        <v>2059</v>
      </c>
      <c r="F881" s="41" t="s">
        <v>2060</v>
      </c>
      <c r="G881" s="41" t="s">
        <v>2038</v>
      </c>
      <c r="H881" s="44">
        <v>-3069638</v>
      </c>
      <c r="I881" s="45"/>
      <c r="J881">
        <f t="shared" si="93"/>
        <v>7413</v>
      </c>
      <c r="K881" t="str">
        <f t="shared" si="89"/>
        <v>-7413</v>
      </c>
      <c r="L881" t="e">
        <f>VLOOKUP(K881,[1]Sheet1!P:P,1,0)</f>
        <v>#N/A</v>
      </c>
      <c r="M881">
        <f t="shared" si="90"/>
        <v>2021</v>
      </c>
      <c r="N881" t="str">
        <f t="shared" si="91"/>
        <v>2021-7413</v>
      </c>
      <c r="O881" t="e">
        <f>+(VLOOKUP(N881,[1]misa!O:O,1,0))</f>
        <v>#N/A</v>
      </c>
      <c r="P881">
        <f>-Table2[[#This Row],[Column1]]</f>
        <v>-7413</v>
      </c>
    </row>
    <row r="882" spans="1:16" hidden="1" x14ac:dyDescent="0.3">
      <c r="A882" s="41" t="s">
        <v>635</v>
      </c>
      <c r="B882" s="42">
        <v>44460</v>
      </c>
      <c r="C882" s="42">
        <v>44880</v>
      </c>
      <c r="D882" s="41" t="s">
        <v>636</v>
      </c>
      <c r="E882" s="41" t="s">
        <v>2061</v>
      </c>
      <c r="F882" s="41" t="s">
        <v>2062</v>
      </c>
      <c r="G882" s="41" t="s">
        <v>2038</v>
      </c>
      <c r="H882" s="44">
        <v>-4949010</v>
      </c>
      <c r="I882" s="45"/>
      <c r="J882">
        <f t="shared" si="93"/>
        <v>7417</v>
      </c>
      <c r="K882" t="str">
        <f t="shared" si="89"/>
        <v>-7417</v>
      </c>
      <c r="L882" t="e">
        <f>VLOOKUP(K882,[1]Sheet1!P:P,1,0)</f>
        <v>#N/A</v>
      </c>
      <c r="M882">
        <f t="shared" si="90"/>
        <v>2021</v>
      </c>
      <c r="N882" t="str">
        <f t="shared" si="91"/>
        <v>2021-7417</v>
      </c>
      <c r="O882" t="e">
        <f>+(VLOOKUP(N882,[1]misa!O:O,1,0))</f>
        <v>#N/A</v>
      </c>
      <c r="P882">
        <f>-Table2[[#This Row],[Column1]]</f>
        <v>-7417</v>
      </c>
    </row>
    <row r="883" spans="1:16" hidden="1" x14ac:dyDescent="0.3">
      <c r="A883" s="41" t="s">
        <v>635</v>
      </c>
      <c r="B883" s="42">
        <v>44460</v>
      </c>
      <c r="C883" s="42">
        <v>44880</v>
      </c>
      <c r="D883" s="41" t="s">
        <v>636</v>
      </c>
      <c r="E883" s="41" t="s">
        <v>2063</v>
      </c>
      <c r="F883" s="41" t="s">
        <v>2064</v>
      </c>
      <c r="G883" s="41" t="s">
        <v>2038</v>
      </c>
      <c r="H883" s="44">
        <v>-2935130</v>
      </c>
      <c r="I883" s="45"/>
      <c r="J883">
        <f t="shared" si="93"/>
        <v>7416</v>
      </c>
      <c r="K883" t="str">
        <f t="shared" si="89"/>
        <v>-7416</v>
      </c>
      <c r="L883" t="e">
        <f>VLOOKUP(K883,[1]Sheet1!P:P,1,0)</f>
        <v>#N/A</v>
      </c>
      <c r="M883">
        <f t="shared" si="90"/>
        <v>2021</v>
      </c>
      <c r="N883" t="str">
        <f t="shared" si="91"/>
        <v>2021-7416</v>
      </c>
      <c r="O883" t="e">
        <f>+(VLOOKUP(N883,[1]misa!O:O,1,0))</f>
        <v>#N/A</v>
      </c>
      <c r="P883">
        <f>-Table2[[#This Row],[Column1]]</f>
        <v>-7416</v>
      </c>
    </row>
    <row r="884" spans="1:16" hidden="1" x14ac:dyDescent="0.3">
      <c r="A884" s="41" t="s">
        <v>635</v>
      </c>
      <c r="B884" s="42">
        <v>44466</v>
      </c>
      <c r="C884" s="42">
        <v>44880</v>
      </c>
      <c r="D884" s="41" t="s">
        <v>636</v>
      </c>
      <c r="E884" s="41" t="s">
        <v>2065</v>
      </c>
      <c r="F884" s="41" t="s">
        <v>2066</v>
      </c>
      <c r="G884" s="41" t="s">
        <v>2038</v>
      </c>
      <c r="H884" s="44">
        <v>-1826440</v>
      </c>
      <c r="I884" s="45"/>
      <c r="J884">
        <f t="shared" si="93"/>
        <v>7667</v>
      </c>
      <c r="K884" t="str">
        <f t="shared" si="89"/>
        <v>-7667</v>
      </c>
      <c r="L884" t="e">
        <f>VLOOKUP(K884,[1]Sheet1!P:P,1,0)</f>
        <v>#N/A</v>
      </c>
      <c r="M884">
        <f t="shared" si="90"/>
        <v>2021</v>
      </c>
      <c r="N884" t="str">
        <f t="shared" si="91"/>
        <v>2021-7667</v>
      </c>
      <c r="O884" t="e">
        <f>+(VLOOKUP(N884,[1]misa!O:O,1,0))</f>
        <v>#N/A</v>
      </c>
      <c r="P884">
        <f>-Table2[[#This Row],[Column1]]</f>
        <v>-7667</v>
      </c>
    </row>
    <row r="885" spans="1:16" hidden="1" x14ac:dyDescent="0.3">
      <c r="A885" s="41" t="s">
        <v>635</v>
      </c>
      <c r="B885" s="42">
        <v>44467</v>
      </c>
      <c r="C885" s="42">
        <v>44880</v>
      </c>
      <c r="D885" s="41" t="s">
        <v>636</v>
      </c>
      <c r="E885" s="41" t="s">
        <v>2067</v>
      </c>
      <c r="F885" s="41" t="s">
        <v>2068</v>
      </c>
      <c r="G885" s="41" t="s">
        <v>2038</v>
      </c>
      <c r="H885" s="44">
        <v>-2199604</v>
      </c>
      <c r="I885" s="45"/>
      <c r="J885">
        <f t="shared" si="93"/>
        <v>7793</v>
      </c>
      <c r="K885" t="str">
        <f t="shared" si="89"/>
        <v>-7793</v>
      </c>
      <c r="L885" t="e">
        <f>VLOOKUP(K885,[1]Sheet1!P:P,1,0)</f>
        <v>#N/A</v>
      </c>
      <c r="M885">
        <f t="shared" si="90"/>
        <v>2021</v>
      </c>
      <c r="N885" t="str">
        <f t="shared" si="91"/>
        <v>2021-7793</v>
      </c>
      <c r="O885" t="e">
        <f>+(VLOOKUP(N885,[1]misa!O:O,1,0))</f>
        <v>#N/A</v>
      </c>
      <c r="P885">
        <f>-Table2[[#This Row],[Column1]]</f>
        <v>-7793</v>
      </c>
    </row>
    <row r="886" spans="1:16" hidden="1" x14ac:dyDescent="0.3">
      <c r="A886" s="41" t="s">
        <v>635</v>
      </c>
      <c r="B886" s="42">
        <v>44470</v>
      </c>
      <c r="C886" s="42">
        <v>44880</v>
      </c>
      <c r="D886" s="41" t="s">
        <v>636</v>
      </c>
      <c r="E886" s="41" t="s">
        <v>2069</v>
      </c>
      <c r="F886" s="41" t="s">
        <v>2070</v>
      </c>
      <c r="G886" s="41" t="s">
        <v>2038</v>
      </c>
      <c r="H886" s="44">
        <v>-2051676</v>
      </c>
      <c r="I886" s="45"/>
      <c r="J886">
        <f t="shared" si="93"/>
        <v>8022</v>
      </c>
      <c r="K886" t="str">
        <f t="shared" si="89"/>
        <v>-8022</v>
      </c>
      <c r="L886" t="e">
        <f>VLOOKUP(K886,[1]Sheet1!P:P,1,0)</f>
        <v>#N/A</v>
      </c>
      <c r="M886">
        <f t="shared" si="90"/>
        <v>2021</v>
      </c>
      <c r="N886" t="str">
        <f t="shared" si="91"/>
        <v>2021-8022</v>
      </c>
      <c r="O886" t="e">
        <f>+(VLOOKUP(N886,[1]misa!O:O,1,0))</f>
        <v>#N/A</v>
      </c>
      <c r="P886">
        <f>-Table2[[#This Row],[Column1]]</f>
        <v>-8022</v>
      </c>
    </row>
    <row r="887" spans="1:16" hidden="1" x14ac:dyDescent="0.3">
      <c r="A887" s="41" t="s">
        <v>635</v>
      </c>
      <c r="B887" s="42">
        <v>44473</v>
      </c>
      <c r="C887" s="42">
        <v>44880</v>
      </c>
      <c r="D887" s="41" t="s">
        <v>636</v>
      </c>
      <c r="E887" s="41" t="s">
        <v>2071</v>
      </c>
      <c r="F887" s="41" t="s">
        <v>2072</v>
      </c>
      <c r="G887" s="41" t="s">
        <v>2038</v>
      </c>
      <c r="H887" s="44">
        <v>-862330</v>
      </c>
      <c r="I887" s="45"/>
      <c r="J887">
        <f t="shared" si="93"/>
        <v>8097</v>
      </c>
      <c r="K887" t="str">
        <f t="shared" si="89"/>
        <v>-8097</v>
      </c>
      <c r="L887" t="e">
        <f>VLOOKUP(K887,[1]Sheet1!P:P,1,0)</f>
        <v>#N/A</v>
      </c>
      <c r="M887">
        <f t="shared" si="90"/>
        <v>2021</v>
      </c>
      <c r="N887" t="str">
        <f t="shared" si="91"/>
        <v>2021-8097</v>
      </c>
      <c r="O887" t="e">
        <f>+(VLOOKUP(N887,[1]misa!O:O,1,0))</f>
        <v>#N/A</v>
      </c>
      <c r="P887">
        <f>-Table2[[#This Row],[Column1]]</f>
        <v>-8097</v>
      </c>
    </row>
    <row r="888" spans="1:16" hidden="1" x14ac:dyDescent="0.3">
      <c r="A888" s="41" t="s">
        <v>635</v>
      </c>
      <c r="B888" s="42">
        <v>44411</v>
      </c>
      <c r="C888" s="42">
        <v>44880</v>
      </c>
      <c r="D888" s="41" t="s">
        <v>636</v>
      </c>
      <c r="E888" s="41" t="s">
        <v>2073</v>
      </c>
      <c r="F888" s="41" t="s">
        <v>2074</v>
      </c>
      <c r="G888" s="41" t="s">
        <v>2038</v>
      </c>
      <c r="H888" s="44">
        <v>-3228104</v>
      </c>
      <c r="I888" s="45"/>
      <c r="J888">
        <f t="shared" si="93"/>
        <v>6234</v>
      </c>
      <c r="K888" t="str">
        <f t="shared" si="89"/>
        <v>-6234</v>
      </c>
      <c r="L888" t="e">
        <f>VLOOKUP(K888,[1]Sheet1!P:P,1,0)</f>
        <v>#N/A</v>
      </c>
      <c r="M888">
        <f t="shared" si="90"/>
        <v>2021</v>
      </c>
      <c r="N888" t="str">
        <f t="shared" si="91"/>
        <v>2021-6234</v>
      </c>
      <c r="O888" t="e">
        <f>+(VLOOKUP(N888,[1]misa!O:O,1,0))</f>
        <v>#N/A</v>
      </c>
      <c r="P888">
        <f>-Table2[[#This Row],[Column1]]</f>
        <v>-6234</v>
      </c>
    </row>
    <row r="889" spans="1:16" hidden="1" x14ac:dyDescent="0.3">
      <c r="A889" s="41" t="s">
        <v>635</v>
      </c>
      <c r="B889" s="42">
        <v>44428</v>
      </c>
      <c r="C889" s="42">
        <v>44880</v>
      </c>
      <c r="D889" s="41" t="s">
        <v>636</v>
      </c>
      <c r="E889" s="41" t="s">
        <v>2075</v>
      </c>
      <c r="F889" s="41" t="s">
        <v>2076</v>
      </c>
      <c r="G889" s="41" t="s">
        <v>2038</v>
      </c>
      <c r="H889" s="44">
        <v>-3849538</v>
      </c>
      <c r="I889" s="45"/>
      <c r="J889">
        <f t="shared" si="93"/>
        <v>6921</v>
      </c>
      <c r="K889" t="str">
        <f t="shared" si="89"/>
        <v>-6921</v>
      </c>
      <c r="L889" t="e">
        <f>VLOOKUP(K889,[1]Sheet1!P:P,1,0)</f>
        <v>#N/A</v>
      </c>
      <c r="M889">
        <f t="shared" si="90"/>
        <v>2021</v>
      </c>
      <c r="N889" t="str">
        <f t="shared" si="91"/>
        <v>2021-6921</v>
      </c>
      <c r="O889" t="e">
        <f>+(VLOOKUP(N889,[1]misa!O:O,1,0))</f>
        <v>#N/A</v>
      </c>
      <c r="P889">
        <f>-Table2[[#This Row],[Column1]]</f>
        <v>-6921</v>
      </c>
    </row>
    <row r="890" spans="1:16" hidden="1" x14ac:dyDescent="0.3">
      <c r="A890" s="41" t="s">
        <v>635</v>
      </c>
      <c r="B890" s="42">
        <v>44473</v>
      </c>
      <c r="C890" s="42">
        <v>44880</v>
      </c>
      <c r="D890" s="41" t="s">
        <v>636</v>
      </c>
      <c r="E890" s="41" t="s">
        <v>2077</v>
      </c>
      <c r="F890" s="41" t="s">
        <v>2078</v>
      </c>
      <c r="G890" s="41" t="s">
        <v>2038</v>
      </c>
      <c r="H890" s="44">
        <v>-2448369</v>
      </c>
      <c r="I890" s="45"/>
      <c r="J890">
        <f t="shared" si="93"/>
        <v>8099</v>
      </c>
      <c r="K890" t="str">
        <f t="shared" si="89"/>
        <v>-8099</v>
      </c>
      <c r="L890" t="e">
        <f>VLOOKUP(K890,[1]Sheet1!P:P,1,0)</f>
        <v>#N/A</v>
      </c>
      <c r="M890">
        <f t="shared" si="90"/>
        <v>2021</v>
      </c>
      <c r="N890" t="str">
        <f t="shared" si="91"/>
        <v>2021-8099</v>
      </c>
      <c r="O890" t="e">
        <f>+(VLOOKUP(N890,[1]misa!O:O,1,0))</f>
        <v>#N/A</v>
      </c>
      <c r="P890">
        <f>-Table2[[#This Row],[Column1]]</f>
        <v>-8099</v>
      </c>
    </row>
    <row r="891" spans="1:16" hidden="1" x14ac:dyDescent="0.3">
      <c r="A891" s="41" t="s">
        <v>635</v>
      </c>
      <c r="B891" s="42">
        <v>44203</v>
      </c>
      <c r="C891" s="42">
        <v>44880</v>
      </c>
      <c r="D891" s="41" t="s">
        <v>636</v>
      </c>
      <c r="E891" s="41" t="s">
        <v>2079</v>
      </c>
      <c r="F891" s="41" t="s">
        <v>2080</v>
      </c>
      <c r="G891" s="41" t="s">
        <v>2038</v>
      </c>
      <c r="H891" s="44">
        <v>-1855608</v>
      </c>
      <c r="I891" s="45"/>
      <c r="J891">
        <f t="shared" si="93"/>
        <v>38498</v>
      </c>
      <c r="K891" t="str">
        <f t="shared" si="89"/>
        <v>-38498</v>
      </c>
      <c r="L891" t="e">
        <f>VLOOKUP(K891,[1]Sheet1!P:P,1,0)</f>
        <v>#N/A</v>
      </c>
      <c r="M891">
        <f t="shared" si="90"/>
        <v>2021</v>
      </c>
      <c r="N891" t="str">
        <f t="shared" si="91"/>
        <v>2021-38498</v>
      </c>
      <c r="O891" t="e">
        <f>+(VLOOKUP(N891,[1]misa!O:O,1,0))</f>
        <v>#N/A</v>
      </c>
      <c r="P891">
        <f>-Table2[[#This Row],[Column1]]</f>
        <v>-38498</v>
      </c>
    </row>
    <row r="892" spans="1:16" hidden="1" x14ac:dyDescent="0.3">
      <c r="A892" s="41" t="s">
        <v>635</v>
      </c>
      <c r="B892" s="42">
        <v>44475</v>
      </c>
      <c r="C892" s="42">
        <v>44880</v>
      </c>
      <c r="D892" s="41" t="s">
        <v>636</v>
      </c>
      <c r="E892" s="41" t="s">
        <v>2081</v>
      </c>
      <c r="F892" s="41" t="s">
        <v>2082</v>
      </c>
      <c r="G892" s="41" t="s">
        <v>2083</v>
      </c>
      <c r="H892" s="44">
        <v>-2936978</v>
      </c>
      <c r="I892" s="45"/>
      <c r="J892">
        <f t="shared" si="93"/>
        <v>8213</v>
      </c>
      <c r="K892" t="str">
        <f t="shared" si="89"/>
        <v>-8213</v>
      </c>
      <c r="L892" t="e">
        <f>VLOOKUP(K892,[1]Sheet1!P:P,1,0)</f>
        <v>#N/A</v>
      </c>
      <c r="M892">
        <f t="shared" si="90"/>
        <v>2021</v>
      </c>
      <c r="N892" t="str">
        <f t="shared" si="91"/>
        <v>2021-8213</v>
      </c>
      <c r="O892" t="e">
        <f>+(VLOOKUP(N892,[1]misa!O:O,1,0))</f>
        <v>#N/A</v>
      </c>
      <c r="P892">
        <f>-Table2[[#This Row],[Column1]]</f>
        <v>-8213</v>
      </c>
    </row>
    <row r="893" spans="1:16" hidden="1" x14ac:dyDescent="0.3">
      <c r="A893" s="41" t="s">
        <v>635</v>
      </c>
      <c r="B893" s="42">
        <v>44475</v>
      </c>
      <c r="C893" s="42">
        <v>44880</v>
      </c>
      <c r="D893" s="41" t="s">
        <v>636</v>
      </c>
      <c r="E893" s="41" t="s">
        <v>2084</v>
      </c>
      <c r="F893" s="41" t="s">
        <v>2085</v>
      </c>
      <c r="G893" s="41" t="s">
        <v>2083</v>
      </c>
      <c r="H893" s="44">
        <v>-4084082</v>
      </c>
      <c r="I893" s="45"/>
      <c r="J893">
        <f t="shared" si="93"/>
        <v>8225</v>
      </c>
      <c r="K893" t="str">
        <f t="shared" si="89"/>
        <v>-8225</v>
      </c>
      <c r="L893" t="e">
        <f>VLOOKUP(K893,[1]Sheet1!P:P,1,0)</f>
        <v>#N/A</v>
      </c>
      <c r="M893">
        <f t="shared" si="90"/>
        <v>2021</v>
      </c>
      <c r="N893" t="str">
        <f t="shared" si="91"/>
        <v>2021-8225</v>
      </c>
      <c r="O893" t="e">
        <f>+(VLOOKUP(N893,[1]misa!O:O,1,0))</f>
        <v>#N/A</v>
      </c>
      <c r="P893">
        <f>-Table2[[#This Row],[Column1]]</f>
        <v>-8225</v>
      </c>
    </row>
    <row r="894" spans="1:16" hidden="1" x14ac:dyDescent="0.3">
      <c r="A894" s="41" t="s">
        <v>635</v>
      </c>
      <c r="B894" s="42">
        <v>44475</v>
      </c>
      <c r="C894" s="42">
        <v>44880</v>
      </c>
      <c r="D894" s="41" t="s">
        <v>636</v>
      </c>
      <c r="E894" s="41" t="s">
        <v>2086</v>
      </c>
      <c r="F894" s="41" t="s">
        <v>2087</v>
      </c>
      <c r="G894" s="41" t="s">
        <v>2083</v>
      </c>
      <c r="H894" s="44">
        <v>-1812763</v>
      </c>
      <c r="I894" s="45"/>
      <c r="J894">
        <f t="shared" si="93"/>
        <v>8238</v>
      </c>
      <c r="K894" t="str">
        <f t="shared" si="89"/>
        <v>-8238</v>
      </c>
      <c r="L894" t="e">
        <f>VLOOKUP(K894,[1]Sheet1!P:P,1,0)</f>
        <v>#N/A</v>
      </c>
      <c r="M894">
        <f t="shared" si="90"/>
        <v>2021</v>
      </c>
      <c r="N894" t="str">
        <f t="shared" si="91"/>
        <v>2021-8238</v>
      </c>
      <c r="O894" t="e">
        <f>+(VLOOKUP(N894,[1]misa!O:O,1,0))</f>
        <v>#N/A</v>
      </c>
      <c r="P894">
        <f>-Table2[[#This Row],[Column1]]</f>
        <v>-8238</v>
      </c>
    </row>
    <row r="895" spans="1:16" hidden="1" x14ac:dyDescent="0.3">
      <c r="A895" s="41" t="s">
        <v>635</v>
      </c>
      <c r="B895" s="42">
        <v>44477</v>
      </c>
      <c r="C895" s="42">
        <v>44880</v>
      </c>
      <c r="D895" s="41" t="s">
        <v>636</v>
      </c>
      <c r="E895" s="41" t="s">
        <v>2088</v>
      </c>
      <c r="F895" s="41" t="s">
        <v>2089</v>
      </c>
      <c r="G895" s="41" t="s">
        <v>2083</v>
      </c>
      <c r="H895" s="44">
        <v>-1296130</v>
      </c>
      <c r="I895" s="45"/>
      <c r="J895">
        <f t="shared" si="93"/>
        <v>8333</v>
      </c>
      <c r="K895" t="str">
        <f t="shared" si="89"/>
        <v>-8333</v>
      </c>
      <c r="L895" t="e">
        <f>VLOOKUP(K895,[1]Sheet1!P:P,1,0)</f>
        <v>#N/A</v>
      </c>
      <c r="M895">
        <f t="shared" si="90"/>
        <v>2021</v>
      </c>
      <c r="N895" t="str">
        <f t="shared" si="91"/>
        <v>2021-8333</v>
      </c>
      <c r="O895" t="e">
        <f>+(VLOOKUP(N895,[1]misa!O:O,1,0))</f>
        <v>#N/A</v>
      </c>
      <c r="P895">
        <f>-Table2[[#This Row],[Column1]]</f>
        <v>-8333</v>
      </c>
    </row>
    <row r="896" spans="1:16" hidden="1" x14ac:dyDescent="0.3">
      <c r="A896" s="41" t="s">
        <v>635</v>
      </c>
      <c r="B896" s="42">
        <v>44477</v>
      </c>
      <c r="C896" s="42">
        <v>44880</v>
      </c>
      <c r="D896" s="41" t="s">
        <v>636</v>
      </c>
      <c r="E896" s="41" t="s">
        <v>2090</v>
      </c>
      <c r="F896" s="41" t="s">
        <v>2091</v>
      </c>
      <c r="G896" s="41" t="s">
        <v>2083</v>
      </c>
      <c r="H896" s="44">
        <v>-1213859</v>
      </c>
      <c r="I896" s="45"/>
      <c r="J896">
        <f t="shared" si="93"/>
        <v>8314</v>
      </c>
      <c r="K896" t="str">
        <f t="shared" si="89"/>
        <v>-8314</v>
      </c>
      <c r="L896" t="e">
        <f>VLOOKUP(K896,[1]Sheet1!P:P,1,0)</f>
        <v>#N/A</v>
      </c>
      <c r="M896">
        <f t="shared" si="90"/>
        <v>2021</v>
      </c>
      <c r="N896" t="str">
        <f t="shared" si="91"/>
        <v>2021-8314</v>
      </c>
      <c r="O896" t="e">
        <f>+(VLOOKUP(N896,[1]misa!O:O,1,0))</f>
        <v>#N/A</v>
      </c>
      <c r="P896">
        <f>-Table2[[#This Row],[Column1]]</f>
        <v>-8314</v>
      </c>
    </row>
    <row r="897" spans="1:16" hidden="1" x14ac:dyDescent="0.3">
      <c r="A897" s="41" t="s">
        <v>635</v>
      </c>
      <c r="B897" s="42">
        <v>44478</v>
      </c>
      <c r="C897" s="42">
        <v>44880</v>
      </c>
      <c r="D897" s="41" t="s">
        <v>636</v>
      </c>
      <c r="E897" s="41" t="s">
        <v>2092</v>
      </c>
      <c r="F897" s="41" t="s">
        <v>2093</v>
      </c>
      <c r="G897" s="41" t="s">
        <v>2083</v>
      </c>
      <c r="H897" s="44">
        <v>-3670502</v>
      </c>
      <c r="I897" s="45"/>
      <c r="J897">
        <f t="shared" si="93"/>
        <v>8355</v>
      </c>
      <c r="K897" t="str">
        <f t="shared" si="89"/>
        <v>-8355</v>
      </c>
      <c r="L897" t="e">
        <f>VLOOKUP(K897,[1]Sheet1!P:P,1,0)</f>
        <v>#N/A</v>
      </c>
      <c r="M897">
        <f t="shared" si="90"/>
        <v>2021</v>
      </c>
      <c r="N897" t="str">
        <f t="shared" si="91"/>
        <v>2021-8355</v>
      </c>
      <c r="O897" t="e">
        <f>+(VLOOKUP(N897,[1]misa!O:O,1,0))</f>
        <v>#N/A</v>
      </c>
      <c r="P897">
        <f>-Table2[[#This Row],[Column1]]</f>
        <v>-8355</v>
      </c>
    </row>
    <row r="898" spans="1:16" hidden="1" x14ac:dyDescent="0.3">
      <c r="A898" s="41" t="s">
        <v>635</v>
      </c>
      <c r="B898" s="42">
        <v>44477</v>
      </c>
      <c r="C898" s="42">
        <v>44880</v>
      </c>
      <c r="D898" s="41" t="s">
        <v>636</v>
      </c>
      <c r="E898" s="41" t="s">
        <v>2094</v>
      </c>
      <c r="F898" s="41" t="s">
        <v>2095</v>
      </c>
      <c r="G898" s="41" t="s">
        <v>2083</v>
      </c>
      <c r="H898" s="44">
        <v>-3046265</v>
      </c>
      <c r="I898" s="45"/>
      <c r="J898">
        <f t="shared" si="93"/>
        <v>8304</v>
      </c>
      <c r="K898" t="str">
        <f t="shared" si="89"/>
        <v>-8304</v>
      </c>
      <c r="L898" t="e">
        <f>VLOOKUP(K898,[1]Sheet1!P:P,1,0)</f>
        <v>#N/A</v>
      </c>
      <c r="M898">
        <f t="shared" si="90"/>
        <v>2021</v>
      </c>
      <c r="N898" t="str">
        <f t="shared" si="91"/>
        <v>2021-8304</v>
      </c>
      <c r="O898" t="e">
        <f>+(VLOOKUP(N898,[1]misa!O:O,1,0))</f>
        <v>#N/A</v>
      </c>
      <c r="P898">
        <f>-Table2[[#This Row],[Column1]]</f>
        <v>-8304</v>
      </c>
    </row>
    <row r="899" spans="1:16" hidden="1" x14ac:dyDescent="0.3">
      <c r="A899" s="41" t="s">
        <v>635</v>
      </c>
      <c r="B899" s="42">
        <v>44482</v>
      </c>
      <c r="C899" s="42">
        <v>44880</v>
      </c>
      <c r="D899" s="41" t="s">
        <v>636</v>
      </c>
      <c r="E899" s="41" t="s">
        <v>2096</v>
      </c>
      <c r="F899" s="41" t="s">
        <v>2097</v>
      </c>
      <c r="G899" s="41" t="s">
        <v>2083</v>
      </c>
      <c r="H899" s="44">
        <v>-1840853</v>
      </c>
      <c r="I899" s="45"/>
      <c r="J899">
        <f t="shared" si="93"/>
        <v>8547</v>
      </c>
      <c r="K899" t="str">
        <f t="shared" ref="K899:K962" si="94">I899&amp;"-"&amp;J899</f>
        <v>-8547</v>
      </c>
      <c r="L899" t="e">
        <f>VLOOKUP(K899,[1]Sheet1!P:P,1,0)</f>
        <v>#N/A</v>
      </c>
      <c r="M899">
        <f t="shared" ref="M899:M962" si="95">+YEAR(B899)</f>
        <v>2021</v>
      </c>
      <c r="N899" t="str">
        <f t="shared" ref="N899:N962" si="96">+M899&amp;"-"&amp;J899</f>
        <v>2021-8547</v>
      </c>
      <c r="O899" t="e">
        <f>+(VLOOKUP(N899,[1]misa!O:O,1,0))</f>
        <v>#N/A</v>
      </c>
      <c r="P899">
        <f>-Table2[[#This Row],[Column1]]</f>
        <v>-8547</v>
      </c>
    </row>
    <row r="900" spans="1:16" hidden="1" x14ac:dyDescent="0.3">
      <c r="A900" s="41" t="s">
        <v>635</v>
      </c>
      <c r="B900" s="42">
        <v>44477</v>
      </c>
      <c r="C900" s="42">
        <v>44880</v>
      </c>
      <c r="D900" s="41" t="s">
        <v>636</v>
      </c>
      <c r="E900" s="41" t="s">
        <v>2098</v>
      </c>
      <c r="F900" s="41" t="s">
        <v>2099</v>
      </c>
      <c r="G900" s="41" t="s">
        <v>2083</v>
      </c>
      <c r="H900" s="44">
        <v>-1182368</v>
      </c>
      <c r="I900" s="45"/>
      <c r="J900">
        <f t="shared" si="93"/>
        <v>8296</v>
      </c>
      <c r="K900" t="str">
        <f t="shared" si="94"/>
        <v>-8296</v>
      </c>
      <c r="L900" t="e">
        <f>VLOOKUP(K900,[1]Sheet1!P:P,1,0)</f>
        <v>#N/A</v>
      </c>
      <c r="M900">
        <f t="shared" si="95"/>
        <v>2021</v>
      </c>
      <c r="N900" t="str">
        <f t="shared" si="96"/>
        <v>2021-8296</v>
      </c>
      <c r="O900" t="e">
        <f>+(VLOOKUP(N900,[1]misa!O:O,1,0))</f>
        <v>#N/A</v>
      </c>
      <c r="P900">
        <f>-Table2[[#This Row],[Column1]]</f>
        <v>-8296</v>
      </c>
    </row>
    <row r="901" spans="1:16" hidden="1" x14ac:dyDescent="0.3">
      <c r="A901" s="41" t="s">
        <v>635</v>
      </c>
      <c r="B901" s="42">
        <v>44478</v>
      </c>
      <c r="C901" s="42">
        <v>44880</v>
      </c>
      <c r="D901" s="41" t="s">
        <v>636</v>
      </c>
      <c r="E901" s="41" t="s">
        <v>2100</v>
      </c>
      <c r="F901" s="41" t="s">
        <v>2101</v>
      </c>
      <c r="G901" s="41" t="s">
        <v>2083</v>
      </c>
      <c r="H901" s="44">
        <v>-963389</v>
      </c>
      <c r="I901" s="45"/>
      <c r="J901">
        <f t="shared" si="93"/>
        <v>8354</v>
      </c>
      <c r="K901" t="str">
        <f t="shared" si="94"/>
        <v>-8354</v>
      </c>
      <c r="L901" t="e">
        <f>VLOOKUP(K901,[1]Sheet1!P:P,1,0)</f>
        <v>#N/A</v>
      </c>
      <c r="M901">
        <f t="shared" si="95"/>
        <v>2021</v>
      </c>
      <c r="N901" t="str">
        <f t="shared" si="96"/>
        <v>2021-8354</v>
      </c>
      <c r="O901" t="e">
        <f>+(VLOOKUP(N901,[1]misa!O:O,1,0))</f>
        <v>#N/A</v>
      </c>
      <c r="P901">
        <f>-Table2[[#This Row],[Column1]]</f>
        <v>-8354</v>
      </c>
    </row>
    <row r="902" spans="1:16" hidden="1" x14ac:dyDescent="0.3">
      <c r="A902" s="41" t="s">
        <v>635</v>
      </c>
      <c r="B902" s="42">
        <v>44482</v>
      </c>
      <c r="C902" s="42">
        <v>44880</v>
      </c>
      <c r="D902" s="41" t="s">
        <v>636</v>
      </c>
      <c r="E902" s="41" t="s">
        <v>2102</v>
      </c>
      <c r="F902" s="41" t="s">
        <v>2103</v>
      </c>
      <c r="G902" s="41" t="s">
        <v>2083</v>
      </c>
      <c r="H902" s="44">
        <v>-2104010</v>
      </c>
      <c r="I902" s="45"/>
      <c r="J902">
        <f t="shared" si="93"/>
        <v>8525</v>
      </c>
      <c r="K902" t="str">
        <f t="shared" si="94"/>
        <v>-8525</v>
      </c>
      <c r="L902" t="e">
        <f>VLOOKUP(K902,[1]Sheet1!P:P,1,0)</f>
        <v>#N/A</v>
      </c>
      <c r="M902">
        <f t="shared" si="95"/>
        <v>2021</v>
      </c>
      <c r="N902" t="str">
        <f t="shared" si="96"/>
        <v>2021-8525</v>
      </c>
      <c r="O902" t="e">
        <f>+(VLOOKUP(N902,[1]misa!O:O,1,0))</f>
        <v>#N/A</v>
      </c>
      <c r="P902">
        <f>-Table2[[#This Row],[Column1]]</f>
        <v>-8525</v>
      </c>
    </row>
    <row r="903" spans="1:16" hidden="1" x14ac:dyDescent="0.3">
      <c r="A903" s="41" t="s">
        <v>635</v>
      </c>
      <c r="B903" s="42">
        <v>44483</v>
      </c>
      <c r="C903" s="42">
        <v>44880</v>
      </c>
      <c r="D903" s="41" t="s">
        <v>636</v>
      </c>
      <c r="E903" s="41" t="s">
        <v>2104</v>
      </c>
      <c r="F903" s="41" t="s">
        <v>2105</v>
      </c>
      <c r="G903" s="41" t="s">
        <v>2083</v>
      </c>
      <c r="H903" s="44">
        <v>-726968</v>
      </c>
      <c r="I903" s="45"/>
      <c r="J903">
        <f t="shared" si="93"/>
        <v>8676</v>
      </c>
      <c r="K903" t="str">
        <f t="shared" si="94"/>
        <v>-8676</v>
      </c>
      <c r="L903" t="e">
        <f>VLOOKUP(K903,[1]Sheet1!P:P,1,0)</f>
        <v>#N/A</v>
      </c>
      <c r="M903">
        <f t="shared" si="95"/>
        <v>2021</v>
      </c>
      <c r="N903" t="str">
        <f t="shared" si="96"/>
        <v>2021-8676</v>
      </c>
      <c r="O903" t="e">
        <f>+(VLOOKUP(N903,[1]misa!O:O,1,0))</f>
        <v>#N/A</v>
      </c>
      <c r="P903">
        <f>-Table2[[#This Row],[Column1]]</f>
        <v>-8676</v>
      </c>
    </row>
    <row r="904" spans="1:16" hidden="1" x14ac:dyDescent="0.3">
      <c r="A904" s="41" t="s">
        <v>635</v>
      </c>
      <c r="B904" s="42">
        <v>44483</v>
      </c>
      <c r="C904" s="42">
        <v>44880</v>
      </c>
      <c r="D904" s="41" t="s">
        <v>636</v>
      </c>
      <c r="E904" s="41" t="s">
        <v>2106</v>
      </c>
      <c r="F904" s="41" t="s">
        <v>2107</v>
      </c>
      <c r="G904" s="41" t="s">
        <v>2083</v>
      </c>
      <c r="H904" s="44">
        <v>-298082</v>
      </c>
      <c r="I904" s="45"/>
      <c r="J904">
        <f t="shared" ref="J904:J967" si="97">VALUE(E904)</f>
        <v>8677</v>
      </c>
      <c r="K904" t="str">
        <f t="shared" si="94"/>
        <v>-8677</v>
      </c>
      <c r="L904" t="e">
        <f>VLOOKUP(K904,[1]Sheet1!P:P,1,0)</f>
        <v>#N/A</v>
      </c>
      <c r="M904">
        <f t="shared" si="95"/>
        <v>2021</v>
      </c>
      <c r="N904" t="str">
        <f t="shared" si="96"/>
        <v>2021-8677</v>
      </c>
      <c r="O904" t="e">
        <f>+(VLOOKUP(N904,[1]misa!O:O,1,0))</f>
        <v>#N/A</v>
      </c>
      <c r="P904">
        <f>-Table2[[#This Row],[Column1]]</f>
        <v>-8677</v>
      </c>
    </row>
    <row r="905" spans="1:16" hidden="1" x14ac:dyDescent="0.3">
      <c r="A905" s="41" t="s">
        <v>635</v>
      </c>
      <c r="B905" s="42">
        <v>44487</v>
      </c>
      <c r="C905" s="42">
        <v>44880</v>
      </c>
      <c r="D905" s="41" t="s">
        <v>636</v>
      </c>
      <c r="E905" s="41" t="s">
        <v>2108</v>
      </c>
      <c r="F905" s="41" t="s">
        <v>2109</v>
      </c>
      <c r="G905" s="41" t="s">
        <v>2083</v>
      </c>
      <c r="H905" s="44">
        <v>-4563471</v>
      </c>
      <c r="I905" s="45"/>
      <c r="J905">
        <f t="shared" si="97"/>
        <v>8973</v>
      </c>
      <c r="K905" t="str">
        <f t="shared" si="94"/>
        <v>-8973</v>
      </c>
      <c r="L905" t="e">
        <f>VLOOKUP(K905,[1]Sheet1!P:P,1,0)</f>
        <v>#N/A</v>
      </c>
      <c r="M905">
        <f t="shared" si="95"/>
        <v>2021</v>
      </c>
      <c r="N905" t="str">
        <f t="shared" si="96"/>
        <v>2021-8973</v>
      </c>
      <c r="O905" t="e">
        <f>+(VLOOKUP(N905,[1]misa!O:O,1,0))</f>
        <v>#N/A</v>
      </c>
      <c r="P905">
        <f>-Table2[[#This Row],[Column1]]</f>
        <v>-8973</v>
      </c>
    </row>
    <row r="906" spans="1:16" hidden="1" x14ac:dyDescent="0.3">
      <c r="A906" s="41" t="s">
        <v>635</v>
      </c>
      <c r="B906" s="42">
        <v>44499</v>
      </c>
      <c r="C906" s="42">
        <v>44880</v>
      </c>
      <c r="D906" s="41" t="s">
        <v>636</v>
      </c>
      <c r="E906" s="41" t="s">
        <v>2110</v>
      </c>
      <c r="F906" s="41" t="s">
        <v>2111</v>
      </c>
      <c r="G906" s="41" t="s">
        <v>2083</v>
      </c>
      <c r="H906" s="44">
        <v>-2808311</v>
      </c>
      <c r="I906" s="45"/>
      <c r="J906">
        <f t="shared" si="97"/>
        <v>506</v>
      </c>
      <c r="K906" t="str">
        <f t="shared" si="94"/>
        <v>-506</v>
      </c>
      <c r="L906" t="e">
        <f>VLOOKUP(K906,[1]Sheet1!P:P,1,0)</f>
        <v>#N/A</v>
      </c>
      <c r="M906">
        <f t="shared" si="95"/>
        <v>2021</v>
      </c>
      <c r="N906" t="str">
        <f t="shared" si="96"/>
        <v>2021-506</v>
      </c>
      <c r="O906" t="e">
        <f>+(VLOOKUP(N906,[1]misa!O:O,1,0))</f>
        <v>#N/A</v>
      </c>
      <c r="P906">
        <f>-Table2[[#This Row],[Column1]]</f>
        <v>-506</v>
      </c>
    </row>
    <row r="907" spans="1:16" hidden="1" x14ac:dyDescent="0.3">
      <c r="A907" s="41" t="s">
        <v>635</v>
      </c>
      <c r="B907" s="42">
        <v>44502</v>
      </c>
      <c r="C907" s="42">
        <v>44880</v>
      </c>
      <c r="D907" s="41" t="s">
        <v>636</v>
      </c>
      <c r="E907" s="41" t="s">
        <v>2112</v>
      </c>
      <c r="F907" s="41" t="s">
        <v>2113</v>
      </c>
      <c r="G907" s="41" t="s">
        <v>2083</v>
      </c>
      <c r="H907" s="44">
        <v>-3688399</v>
      </c>
      <c r="I907" s="45"/>
      <c r="J907">
        <f t="shared" si="97"/>
        <v>643</v>
      </c>
      <c r="K907" t="str">
        <f t="shared" si="94"/>
        <v>-643</v>
      </c>
      <c r="L907" t="e">
        <f>VLOOKUP(K907,[1]Sheet1!P:P,1,0)</f>
        <v>#N/A</v>
      </c>
      <c r="M907">
        <f t="shared" si="95"/>
        <v>2021</v>
      </c>
      <c r="N907" t="str">
        <f t="shared" si="96"/>
        <v>2021-643</v>
      </c>
      <c r="O907" t="e">
        <f>+(VLOOKUP(N907,[1]misa!O:O,1,0))</f>
        <v>#N/A</v>
      </c>
      <c r="P907">
        <f>-Table2[[#This Row],[Column1]]</f>
        <v>-643</v>
      </c>
    </row>
    <row r="908" spans="1:16" hidden="1" x14ac:dyDescent="0.3">
      <c r="A908" s="41" t="s">
        <v>635</v>
      </c>
      <c r="B908" s="42">
        <v>44494</v>
      </c>
      <c r="C908" s="42">
        <v>44880</v>
      </c>
      <c r="D908" s="41" t="s">
        <v>636</v>
      </c>
      <c r="E908" s="41" t="s">
        <v>2114</v>
      </c>
      <c r="F908" s="41" t="s">
        <v>2115</v>
      </c>
      <c r="G908" s="41" t="s">
        <v>2083</v>
      </c>
      <c r="H908" s="44">
        <v>-2971969</v>
      </c>
      <c r="I908" s="45"/>
      <c r="J908">
        <f t="shared" si="97"/>
        <v>9995</v>
      </c>
      <c r="K908" t="str">
        <f t="shared" si="94"/>
        <v>-9995</v>
      </c>
      <c r="L908" t="e">
        <f>VLOOKUP(K908,[1]Sheet1!P:P,1,0)</f>
        <v>#N/A</v>
      </c>
      <c r="M908">
        <f t="shared" si="95"/>
        <v>2021</v>
      </c>
      <c r="N908" t="str">
        <f t="shared" si="96"/>
        <v>2021-9995</v>
      </c>
      <c r="O908" t="e">
        <f>+(VLOOKUP(N908,[1]misa!O:O,1,0))</f>
        <v>#N/A</v>
      </c>
      <c r="P908">
        <f>-Table2[[#This Row],[Column1]]</f>
        <v>-9995</v>
      </c>
    </row>
    <row r="909" spans="1:16" hidden="1" x14ac:dyDescent="0.3">
      <c r="A909" s="41" t="s">
        <v>635</v>
      </c>
      <c r="B909" s="42">
        <v>44495</v>
      </c>
      <c r="C909" s="42">
        <v>44880</v>
      </c>
      <c r="D909" s="41" t="s">
        <v>636</v>
      </c>
      <c r="E909" s="41" t="s">
        <v>2116</v>
      </c>
      <c r="F909" s="41" t="s">
        <v>2117</v>
      </c>
      <c r="G909" s="41" t="s">
        <v>2083</v>
      </c>
      <c r="H909" s="44">
        <v>-875970</v>
      </c>
      <c r="I909" s="45"/>
      <c r="J909">
        <f t="shared" si="97"/>
        <v>122</v>
      </c>
      <c r="K909" t="str">
        <f t="shared" si="94"/>
        <v>-122</v>
      </c>
      <c r="L909" t="e">
        <f>VLOOKUP(K909,[1]Sheet1!P:P,1,0)</f>
        <v>#N/A</v>
      </c>
      <c r="M909">
        <f t="shared" si="95"/>
        <v>2021</v>
      </c>
      <c r="N909" t="str">
        <f t="shared" si="96"/>
        <v>2021-122</v>
      </c>
      <c r="O909" t="e">
        <f>+(VLOOKUP(N909,[1]misa!O:O,1,0))</f>
        <v>#N/A</v>
      </c>
      <c r="P909">
        <f>-Table2[[#This Row],[Column1]]</f>
        <v>-122</v>
      </c>
    </row>
    <row r="910" spans="1:16" hidden="1" x14ac:dyDescent="0.3">
      <c r="A910" s="41" t="s">
        <v>635</v>
      </c>
      <c r="B910" s="42">
        <v>44495</v>
      </c>
      <c r="C910" s="42">
        <v>44880</v>
      </c>
      <c r="D910" s="41" t="s">
        <v>636</v>
      </c>
      <c r="E910" s="41" t="s">
        <v>2118</v>
      </c>
      <c r="F910" s="41" t="s">
        <v>2119</v>
      </c>
      <c r="G910" s="41" t="s">
        <v>2083</v>
      </c>
      <c r="H910" s="44">
        <v>-2300531</v>
      </c>
      <c r="I910" s="45"/>
      <c r="J910">
        <f t="shared" si="97"/>
        <v>129</v>
      </c>
      <c r="K910" t="str">
        <f t="shared" si="94"/>
        <v>-129</v>
      </c>
      <c r="L910" t="e">
        <f>VLOOKUP(K910,[1]Sheet1!P:P,1,0)</f>
        <v>#N/A</v>
      </c>
      <c r="M910">
        <f t="shared" si="95"/>
        <v>2021</v>
      </c>
      <c r="N910" t="str">
        <f t="shared" si="96"/>
        <v>2021-129</v>
      </c>
      <c r="O910" t="e">
        <f>+(VLOOKUP(N910,[1]misa!O:O,1,0))</f>
        <v>#N/A</v>
      </c>
      <c r="P910">
        <f>-Table2[[#This Row],[Column1]]</f>
        <v>-129</v>
      </c>
    </row>
    <row r="911" spans="1:16" hidden="1" x14ac:dyDescent="0.3">
      <c r="A911" s="41" t="s">
        <v>635</v>
      </c>
      <c r="B911" s="42">
        <v>44494</v>
      </c>
      <c r="C911" s="42">
        <v>44880</v>
      </c>
      <c r="D911" s="41" t="s">
        <v>636</v>
      </c>
      <c r="E911" s="41" t="s">
        <v>2120</v>
      </c>
      <c r="F911" s="41" t="s">
        <v>2121</v>
      </c>
      <c r="G911" s="41" t="s">
        <v>2083</v>
      </c>
      <c r="H911" s="44">
        <v>-1095864</v>
      </c>
      <c r="I911" s="45"/>
      <c r="J911">
        <f t="shared" si="97"/>
        <v>9980</v>
      </c>
      <c r="K911" t="str">
        <f t="shared" si="94"/>
        <v>-9980</v>
      </c>
      <c r="L911" t="e">
        <f>VLOOKUP(K911,[1]Sheet1!P:P,1,0)</f>
        <v>#N/A</v>
      </c>
      <c r="M911">
        <f t="shared" si="95"/>
        <v>2021</v>
      </c>
      <c r="N911" t="str">
        <f t="shared" si="96"/>
        <v>2021-9980</v>
      </c>
      <c r="O911" t="e">
        <f>+(VLOOKUP(N911,[1]misa!O:O,1,0))</f>
        <v>#N/A</v>
      </c>
      <c r="P911">
        <f>-Table2[[#This Row],[Column1]]</f>
        <v>-9980</v>
      </c>
    </row>
    <row r="912" spans="1:16" hidden="1" x14ac:dyDescent="0.3">
      <c r="A912" s="41" t="s">
        <v>635</v>
      </c>
      <c r="B912" s="42">
        <v>44499</v>
      </c>
      <c r="C912" s="42">
        <v>44880</v>
      </c>
      <c r="D912" s="41" t="s">
        <v>636</v>
      </c>
      <c r="E912" s="41" t="s">
        <v>2122</v>
      </c>
      <c r="F912" s="41" t="s">
        <v>2123</v>
      </c>
      <c r="G912" s="41" t="s">
        <v>2083</v>
      </c>
      <c r="H912" s="44">
        <v>-1754869</v>
      </c>
      <c r="I912" s="45"/>
      <c r="J912">
        <f t="shared" si="97"/>
        <v>490</v>
      </c>
      <c r="K912" t="str">
        <f t="shared" si="94"/>
        <v>-490</v>
      </c>
      <c r="L912" t="e">
        <f>VLOOKUP(K912,[1]Sheet1!P:P,1,0)</f>
        <v>#N/A</v>
      </c>
      <c r="M912">
        <f t="shared" si="95"/>
        <v>2021</v>
      </c>
      <c r="N912" t="str">
        <f t="shared" si="96"/>
        <v>2021-490</v>
      </c>
      <c r="O912" t="e">
        <f>+(VLOOKUP(N912,[1]misa!O:O,1,0))</f>
        <v>#N/A</v>
      </c>
      <c r="P912">
        <f>-Table2[[#This Row],[Column1]]</f>
        <v>-490</v>
      </c>
    </row>
    <row r="913" spans="1:16" hidden="1" x14ac:dyDescent="0.3">
      <c r="A913" s="41" t="s">
        <v>635</v>
      </c>
      <c r="B913" s="42">
        <v>44502</v>
      </c>
      <c r="C913" s="42">
        <v>44880</v>
      </c>
      <c r="D913" s="41" t="s">
        <v>636</v>
      </c>
      <c r="E913" s="41" t="s">
        <v>2124</v>
      </c>
      <c r="F913" s="41" t="s">
        <v>2125</v>
      </c>
      <c r="G913" s="41" t="s">
        <v>2083</v>
      </c>
      <c r="H913" s="44">
        <v>-1862282</v>
      </c>
      <c r="I913" s="45"/>
      <c r="J913">
        <f t="shared" si="97"/>
        <v>647</v>
      </c>
      <c r="K913" t="str">
        <f t="shared" si="94"/>
        <v>-647</v>
      </c>
      <c r="L913" t="e">
        <f>VLOOKUP(K913,[1]Sheet1!P:P,1,0)</f>
        <v>#N/A</v>
      </c>
      <c r="M913">
        <f t="shared" si="95"/>
        <v>2021</v>
      </c>
      <c r="N913" t="str">
        <f t="shared" si="96"/>
        <v>2021-647</v>
      </c>
      <c r="O913" t="e">
        <f>+(VLOOKUP(N913,[1]misa!O:O,1,0))</f>
        <v>#N/A</v>
      </c>
      <c r="P913">
        <f>-Table2[[#This Row],[Column1]]</f>
        <v>-647</v>
      </c>
    </row>
    <row r="914" spans="1:16" hidden="1" x14ac:dyDescent="0.3">
      <c r="A914" s="41" t="s">
        <v>635</v>
      </c>
      <c r="B914" s="42">
        <v>44502</v>
      </c>
      <c r="C914" s="42">
        <v>44880</v>
      </c>
      <c r="D914" s="41" t="s">
        <v>636</v>
      </c>
      <c r="E914" s="41" t="s">
        <v>2126</v>
      </c>
      <c r="F914" s="41" t="s">
        <v>2127</v>
      </c>
      <c r="G914" s="41" t="s">
        <v>2083</v>
      </c>
      <c r="H914" s="44">
        <v>-2092151</v>
      </c>
      <c r="I914" s="45"/>
      <c r="J914">
        <f t="shared" si="97"/>
        <v>667</v>
      </c>
      <c r="K914" t="str">
        <f t="shared" si="94"/>
        <v>-667</v>
      </c>
      <c r="L914" t="e">
        <f>VLOOKUP(K914,[1]Sheet1!P:P,1,0)</f>
        <v>#N/A</v>
      </c>
      <c r="M914">
        <f t="shared" si="95"/>
        <v>2021</v>
      </c>
      <c r="N914" t="str">
        <f t="shared" si="96"/>
        <v>2021-667</v>
      </c>
      <c r="O914" t="e">
        <f>+(VLOOKUP(N914,[1]misa!O:O,1,0))</f>
        <v>#N/A</v>
      </c>
      <c r="P914">
        <f>-Table2[[#This Row],[Column1]]</f>
        <v>-667</v>
      </c>
    </row>
    <row r="915" spans="1:16" hidden="1" x14ac:dyDescent="0.3">
      <c r="A915" s="41" t="s">
        <v>635</v>
      </c>
      <c r="B915" s="42">
        <v>44502</v>
      </c>
      <c r="C915" s="42">
        <v>44880</v>
      </c>
      <c r="D915" s="41" t="s">
        <v>636</v>
      </c>
      <c r="E915" s="41" t="s">
        <v>2128</v>
      </c>
      <c r="F915" s="41" t="s">
        <v>2129</v>
      </c>
      <c r="G915" s="41" t="s">
        <v>2083</v>
      </c>
      <c r="H915" s="44">
        <v>-2084885</v>
      </c>
      <c r="I915" s="45"/>
      <c r="J915">
        <f t="shared" si="97"/>
        <v>636</v>
      </c>
      <c r="K915" t="str">
        <f t="shared" si="94"/>
        <v>-636</v>
      </c>
      <c r="L915" t="e">
        <f>VLOOKUP(K915,[1]Sheet1!P:P,1,0)</f>
        <v>#N/A</v>
      </c>
      <c r="M915">
        <f t="shared" si="95"/>
        <v>2021</v>
      </c>
      <c r="N915" t="str">
        <f t="shared" si="96"/>
        <v>2021-636</v>
      </c>
      <c r="O915" t="e">
        <f>+(VLOOKUP(N915,[1]misa!O:O,1,0))</f>
        <v>#N/A</v>
      </c>
      <c r="P915">
        <f>-Table2[[#This Row],[Column1]]</f>
        <v>-636</v>
      </c>
    </row>
    <row r="916" spans="1:16" hidden="1" x14ac:dyDescent="0.3">
      <c r="A916" s="41" t="s">
        <v>635</v>
      </c>
      <c r="B916" s="42">
        <v>44494</v>
      </c>
      <c r="C916" s="42">
        <v>44880</v>
      </c>
      <c r="D916" s="41" t="s">
        <v>636</v>
      </c>
      <c r="E916" s="41" t="s">
        <v>2130</v>
      </c>
      <c r="F916" s="41" t="s">
        <v>2131</v>
      </c>
      <c r="G916" s="41" t="s">
        <v>2083</v>
      </c>
      <c r="H916" s="44">
        <v>-2137652</v>
      </c>
      <c r="I916" s="45"/>
      <c r="J916">
        <f t="shared" si="97"/>
        <v>9996</v>
      </c>
      <c r="K916" t="str">
        <f t="shared" si="94"/>
        <v>-9996</v>
      </c>
      <c r="L916" t="e">
        <f>VLOOKUP(K916,[1]Sheet1!P:P,1,0)</f>
        <v>#N/A</v>
      </c>
      <c r="M916">
        <f t="shared" si="95"/>
        <v>2021</v>
      </c>
      <c r="N916" t="str">
        <f t="shared" si="96"/>
        <v>2021-9996</v>
      </c>
      <c r="O916" t="e">
        <f>+(VLOOKUP(N916,[1]misa!O:O,1,0))</f>
        <v>#N/A</v>
      </c>
      <c r="P916">
        <f>-Table2[[#This Row],[Column1]]</f>
        <v>-9996</v>
      </c>
    </row>
    <row r="917" spans="1:16" hidden="1" x14ac:dyDescent="0.3">
      <c r="A917" s="41" t="s">
        <v>635</v>
      </c>
      <c r="B917" s="42">
        <v>44478</v>
      </c>
      <c r="C917" s="42">
        <v>44880</v>
      </c>
      <c r="D917" s="41" t="s">
        <v>636</v>
      </c>
      <c r="E917" s="41" t="s">
        <v>2132</v>
      </c>
      <c r="F917" s="41" t="s">
        <v>2133</v>
      </c>
      <c r="G917" s="41" t="s">
        <v>2083</v>
      </c>
      <c r="H917" s="44">
        <v>-1453936</v>
      </c>
      <c r="I917" s="45"/>
      <c r="J917">
        <f t="shared" si="97"/>
        <v>8377</v>
      </c>
      <c r="K917" t="str">
        <f t="shared" si="94"/>
        <v>-8377</v>
      </c>
      <c r="L917" t="e">
        <f>VLOOKUP(K917,[1]Sheet1!P:P,1,0)</f>
        <v>#N/A</v>
      </c>
      <c r="M917">
        <f t="shared" si="95"/>
        <v>2021</v>
      </c>
      <c r="N917" t="str">
        <f t="shared" si="96"/>
        <v>2021-8377</v>
      </c>
      <c r="O917" t="e">
        <f>+(VLOOKUP(N917,[1]misa!O:O,1,0))</f>
        <v>#N/A</v>
      </c>
      <c r="P917">
        <f>-Table2[[#This Row],[Column1]]</f>
        <v>-8377</v>
      </c>
    </row>
    <row r="918" spans="1:16" hidden="1" x14ac:dyDescent="0.3">
      <c r="A918" s="41" t="s">
        <v>635</v>
      </c>
      <c r="B918" s="42">
        <v>44488</v>
      </c>
      <c r="C918" s="42">
        <v>44880</v>
      </c>
      <c r="D918" s="41" t="s">
        <v>636</v>
      </c>
      <c r="E918" s="41" t="s">
        <v>2134</v>
      </c>
      <c r="F918" s="41" t="s">
        <v>2135</v>
      </c>
      <c r="G918" s="41" t="s">
        <v>2083</v>
      </c>
      <c r="H918" s="44">
        <v>-1596276</v>
      </c>
      <c r="I918" s="45"/>
      <c r="J918">
        <f t="shared" si="97"/>
        <v>9265</v>
      </c>
      <c r="K918" t="str">
        <f t="shared" si="94"/>
        <v>-9265</v>
      </c>
      <c r="L918" t="e">
        <f>VLOOKUP(K918,[1]Sheet1!P:P,1,0)</f>
        <v>#N/A</v>
      </c>
      <c r="M918">
        <f t="shared" si="95"/>
        <v>2021</v>
      </c>
      <c r="N918" t="str">
        <f t="shared" si="96"/>
        <v>2021-9265</v>
      </c>
      <c r="O918" t="e">
        <f>+(VLOOKUP(N918,[1]misa!O:O,1,0))</f>
        <v>#N/A</v>
      </c>
      <c r="P918">
        <f>-Table2[[#This Row],[Column1]]</f>
        <v>-9265</v>
      </c>
    </row>
    <row r="919" spans="1:16" hidden="1" x14ac:dyDescent="0.3">
      <c r="A919" s="41" t="s">
        <v>635</v>
      </c>
      <c r="B919" s="42">
        <v>44503</v>
      </c>
      <c r="C919" s="42">
        <v>44880</v>
      </c>
      <c r="D919" s="41" t="s">
        <v>636</v>
      </c>
      <c r="E919" s="41" t="s">
        <v>2136</v>
      </c>
      <c r="F919" s="41" t="s">
        <v>2137</v>
      </c>
      <c r="G919" s="41" t="s">
        <v>2083</v>
      </c>
      <c r="H919" s="44">
        <v>-2013715</v>
      </c>
      <c r="I919" s="45"/>
      <c r="J919">
        <f t="shared" si="97"/>
        <v>737</v>
      </c>
      <c r="K919" t="str">
        <f t="shared" si="94"/>
        <v>-737</v>
      </c>
      <c r="L919" t="e">
        <f>VLOOKUP(K919,[1]Sheet1!P:P,1,0)</f>
        <v>#N/A</v>
      </c>
      <c r="M919">
        <f t="shared" si="95"/>
        <v>2021</v>
      </c>
      <c r="N919" t="str">
        <f t="shared" si="96"/>
        <v>2021-737</v>
      </c>
      <c r="O919" t="e">
        <f>+(VLOOKUP(N919,[1]misa!O:O,1,0))</f>
        <v>#N/A</v>
      </c>
      <c r="P919">
        <f>-Table2[[#This Row],[Column1]]</f>
        <v>-737</v>
      </c>
    </row>
    <row r="920" spans="1:16" hidden="1" x14ac:dyDescent="0.3">
      <c r="A920" s="41" t="s">
        <v>635</v>
      </c>
      <c r="B920" s="42">
        <v>44485</v>
      </c>
      <c r="C920" s="42">
        <v>44880</v>
      </c>
      <c r="D920" s="41" t="s">
        <v>636</v>
      </c>
      <c r="E920" s="41" t="s">
        <v>2138</v>
      </c>
      <c r="F920" s="41" t="s">
        <v>2139</v>
      </c>
      <c r="G920" s="41" t="s">
        <v>2140</v>
      </c>
      <c r="H920" s="44">
        <v>-2501862</v>
      </c>
      <c r="I920" s="45"/>
      <c r="J920">
        <f t="shared" si="97"/>
        <v>8822</v>
      </c>
      <c r="K920" t="str">
        <f t="shared" si="94"/>
        <v>-8822</v>
      </c>
      <c r="L920" t="e">
        <f>VLOOKUP(K920,[1]Sheet1!P:P,1,0)</f>
        <v>#N/A</v>
      </c>
      <c r="M920">
        <f t="shared" si="95"/>
        <v>2021</v>
      </c>
      <c r="N920" t="str">
        <f t="shared" si="96"/>
        <v>2021-8822</v>
      </c>
      <c r="O920" t="e">
        <f>+(VLOOKUP(N920,[1]misa!O:O,1,0))</f>
        <v>#N/A</v>
      </c>
      <c r="P920">
        <f>-Table2[[#This Row],[Column1]]</f>
        <v>-8822</v>
      </c>
    </row>
    <row r="921" spans="1:16" hidden="1" x14ac:dyDescent="0.3">
      <c r="A921" s="41" t="s">
        <v>635</v>
      </c>
      <c r="B921" s="42">
        <v>44487</v>
      </c>
      <c r="C921" s="42">
        <v>44880</v>
      </c>
      <c r="D921" s="41" t="s">
        <v>636</v>
      </c>
      <c r="E921" s="41" t="s">
        <v>2141</v>
      </c>
      <c r="F921" s="41" t="s">
        <v>2142</v>
      </c>
      <c r="G921" s="41" t="s">
        <v>2140</v>
      </c>
      <c r="H921" s="44">
        <v>-1716889</v>
      </c>
      <c r="I921" s="45"/>
      <c r="J921">
        <f t="shared" si="97"/>
        <v>8965</v>
      </c>
      <c r="K921" t="str">
        <f t="shared" si="94"/>
        <v>-8965</v>
      </c>
      <c r="L921" t="e">
        <f>VLOOKUP(K921,[1]Sheet1!P:P,1,0)</f>
        <v>#N/A</v>
      </c>
      <c r="M921">
        <f t="shared" si="95"/>
        <v>2021</v>
      </c>
      <c r="N921" t="str">
        <f t="shared" si="96"/>
        <v>2021-8965</v>
      </c>
      <c r="O921" t="e">
        <f>+(VLOOKUP(N921,[1]misa!O:O,1,0))</f>
        <v>#N/A</v>
      </c>
      <c r="P921">
        <f>-Table2[[#This Row],[Column1]]</f>
        <v>-8965</v>
      </c>
    </row>
    <row r="922" spans="1:16" hidden="1" x14ac:dyDescent="0.3">
      <c r="A922" s="41" t="s">
        <v>635</v>
      </c>
      <c r="B922" s="42">
        <v>44506</v>
      </c>
      <c r="C922" s="42">
        <v>44880</v>
      </c>
      <c r="D922" s="41" t="s">
        <v>636</v>
      </c>
      <c r="E922" s="41" t="s">
        <v>2143</v>
      </c>
      <c r="F922" s="41" t="s">
        <v>2144</v>
      </c>
      <c r="G922" s="41" t="s">
        <v>2140</v>
      </c>
      <c r="H922" s="44">
        <v>-1096260</v>
      </c>
      <c r="I922" s="45"/>
      <c r="J922">
        <f t="shared" si="97"/>
        <v>1049</v>
      </c>
      <c r="K922" t="str">
        <f t="shared" si="94"/>
        <v>-1049</v>
      </c>
      <c r="L922" t="e">
        <f>VLOOKUP(K922,[1]Sheet1!P:P,1,0)</f>
        <v>#N/A</v>
      </c>
      <c r="M922">
        <f t="shared" si="95"/>
        <v>2021</v>
      </c>
      <c r="N922" t="str">
        <f t="shared" si="96"/>
        <v>2021-1049</v>
      </c>
      <c r="O922" t="e">
        <f>+(VLOOKUP(N922,[1]misa!O:O,1,0))</f>
        <v>#N/A</v>
      </c>
      <c r="P922">
        <f>-Table2[[#This Row],[Column1]]</f>
        <v>-1049</v>
      </c>
    </row>
    <row r="923" spans="1:16" hidden="1" x14ac:dyDescent="0.3">
      <c r="A923" s="41" t="s">
        <v>635</v>
      </c>
      <c r="B923" s="42">
        <v>44505</v>
      </c>
      <c r="C923" s="42">
        <v>44880</v>
      </c>
      <c r="D923" s="41" t="s">
        <v>636</v>
      </c>
      <c r="E923" s="41" t="s">
        <v>2145</v>
      </c>
      <c r="F923" s="41" t="s">
        <v>2146</v>
      </c>
      <c r="G923" s="41" t="s">
        <v>2140</v>
      </c>
      <c r="H923" s="44">
        <v>-875970</v>
      </c>
      <c r="I923" s="45"/>
      <c r="J923">
        <f t="shared" si="97"/>
        <v>906</v>
      </c>
      <c r="K923" t="str">
        <f t="shared" si="94"/>
        <v>-906</v>
      </c>
      <c r="L923" t="e">
        <f>VLOOKUP(K923,[1]Sheet1!P:P,1,0)</f>
        <v>#N/A</v>
      </c>
      <c r="M923">
        <f t="shared" si="95"/>
        <v>2021</v>
      </c>
      <c r="N923" t="str">
        <f t="shared" si="96"/>
        <v>2021-906</v>
      </c>
      <c r="O923" t="e">
        <f>+(VLOOKUP(N923,[1]misa!O:O,1,0))</f>
        <v>#N/A</v>
      </c>
      <c r="P923">
        <f>-Table2[[#This Row],[Column1]]</f>
        <v>-906</v>
      </c>
    </row>
    <row r="924" spans="1:16" hidden="1" x14ac:dyDescent="0.3">
      <c r="A924" s="41" t="s">
        <v>635</v>
      </c>
      <c r="B924" s="42">
        <v>44509</v>
      </c>
      <c r="C924" s="42">
        <v>44880</v>
      </c>
      <c r="D924" s="41" t="s">
        <v>636</v>
      </c>
      <c r="E924" s="41" t="s">
        <v>2147</v>
      </c>
      <c r="F924" s="41" t="s">
        <v>2148</v>
      </c>
      <c r="G924" s="41" t="s">
        <v>2140</v>
      </c>
      <c r="H924" s="44">
        <v>-1900967</v>
      </c>
      <c r="I924" s="45"/>
      <c r="J924">
        <f t="shared" si="97"/>
        <v>1169</v>
      </c>
      <c r="K924" t="str">
        <f t="shared" si="94"/>
        <v>-1169</v>
      </c>
      <c r="L924" t="e">
        <f>VLOOKUP(K924,[1]Sheet1!P:P,1,0)</f>
        <v>#N/A</v>
      </c>
      <c r="M924">
        <f t="shared" si="95"/>
        <v>2021</v>
      </c>
      <c r="N924" t="str">
        <f t="shared" si="96"/>
        <v>2021-1169</v>
      </c>
      <c r="O924" t="e">
        <f>+(VLOOKUP(N924,[1]misa!O:O,1,0))</f>
        <v>#N/A</v>
      </c>
      <c r="P924">
        <f>-Table2[[#This Row],[Column1]]</f>
        <v>-1169</v>
      </c>
    </row>
    <row r="925" spans="1:16" hidden="1" x14ac:dyDescent="0.3">
      <c r="A925" s="41" t="s">
        <v>635</v>
      </c>
      <c r="B925" s="42">
        <v>44509</v>
      </c>
      <c r="C925" s="42">
        <v>44880</v>
      </c>
      <c r="D925" s="41" t="s">
        <v>636</v>
      </c>
      <c r="E925" s="41" t="s">
        <v>2149</v>
      </c>
      <c r="F925" s="41" t="s">
        <v>2150</v>
      </c>
      <c r="G925" s="41" t="s">
        <v>2140</v>
      </c>
      <c r="H925" s="44">
        <v>-2480689</v>
      </c>
      <c r="I925" s="45"/>
      <c r="J925">
        <f t="shared" si="97"/>
        <v>1185</v>
      </c>
      <c r="K925" t="str">
        <f t="shared" si="94"/>
        <v>-1185</v>
      </c>
      <c r="L925" t="e">
        <f>VLOOKUP(K925,[1]Sheet1!P:P,1,0)</f>
        <v>#N/A</v>
      </c>
      <c r="M925">
        <f t="shared" si="95"/>
        <v>2021</v>
      </c>
      <c r="N925" t="str">
        <f t="shared" si="96"/>
        <v>2021-1185</v>
      </c>
      <c r="O925" t="e">
        <f>+(VLOOKUP(N925,[1]misa!O:O,1,0))</f>
        <v>#N/A</v>
      </c>
      <c r="P925">
        <f>-Table2[[#This Row],[Column1]]</f>
        <v>-1185</v>
      </c>
    </row>
    <row r="926" spans="1:16" hidden="1" x14ac:dyDescent="0.3">
      <c r="A926" s="41" t="s">
        <v>635</v>
      </c>
      <c r="B926" s="42">
        <v>44511</v>
      </c>
      <c r="C926" s="42">
        <v>44880</v>
      </c>
      <c r="D926" s="41" t="s">
        <v>636</v>
      </c>
      <c r="E926" s="41" t="s">
        <v>2151</v>
      </c>
      <c r="F926" s="41" t="s">
        <v>2152</v>
      </c>
      <c r="G926" s="41" t="s">
        <v>2140</v>
      </c>
      <c r="H926" s="44">
        <v>-1826440</v>
      </c>
      <c r="I926" s="45"/>
      <c r="J926">
        <f t="shared" si="97"/>
        <v>1306</v>
      </c>
      <c r="K926" t="str">
        <f t="shared" si="94"/>
        <v>-1306</v>
      </c>
      <c r="L926" t="e">
        <f>VLOOKUP(K926,[1]Sheet1!P:P,1,0)</f>
        <v>#N/A</v>
      </c>
      <c r="M926">
        <f t="shared" si="95"/>
        <v>2021</v>
      </c>
      <c r="N926" t="str">
        <f t="shared" si="96"/>
        <v>2021-1306</v>
      </c>
      <c r="O926" t="e">
        <f>+(VLOOKUP(N926,[1]misa!O:O,1,0))</f>
        <v>#N/A</v>
      </c>
      <c r="P926">
        <f>-Table2[[#This Row],[Column1]]</f>
        <v>-1306</v>
      </c>
    </row>
    <row r="927" spans="1:16" hidden="1" x14ac:dyDescent="0.3">
      <c r="A927" s="41" t="s">
        <v>635</v>
      </c>
      <c r="B927" s="42">
        <v>44512</v>
      </c>
      <c r="C927" s="42">
        <v>44880</v>
      </c>
      <c r="D927" s="41" t="s">
        <v>636</v>
      </c>
      <c r="E927" s="41" t="s">
        <v>2153</v>
      </c>
      <c r="F927" s="41" t="s">
        <v>2154</v>
      </c>
      <c r="G927" s="41" t="s">
        <v>2140</v>
      </c>
      <c r="H927" s="44">
        <v>-3698277</v>
      </c>
      <c r="I927" s="45"/>
      <c r="J927">
        <f t="shared" si="97"/>
        <v>1354</v>
      </c>
      <c r="K927" t="str">
        <f t="shared" si="94"/>
        <v>-1354</v>
      </c>
      <c r="L927" t="e">
        <f>VLOOKUP(K927,[1]Sheet1!P:P,1,0)</f>
        <v>#N/A</v>
      </c>
      <c r="M927">
        <f t="shared" si="95"/>
        <v>2021</v>
      </c>
      <c r="N927" t="str">
        <f t="shared" si="96"/>
        <v>2021-1354</v>
      </c>
      <c r="O927" t="e">
        <f>+(VLOOKUP(N927,[1]misa!O:O,1,0))</f>
        <v>#N/A</v>
      </c>
      <c r="P927">
        <f>-Table2[[#This Row],[Column1]]</f>
        <v>-1354</v>
      </c>
    </row>
    <row r="928" spans="1:16" hidden="1" x14ac:dyDescent="0.3">
      <c r="A928" s="41" t="s">
        <v>635</v>
      </c>
      <c r="B928" s="42">
        <v>44511</v>
      </c>
      <c r="C928" s="42">
        <v>44880</v>
      </c>
      <c r="D928" s="41" t="s">
        <v>636</v>
      </c>
      <c r="E928" s="41" t="s">
        <v>2155</v>
      </c>
      <c r="F928" s="41" t="s">
        <v>2156</v>
      </c>
      <c r="G928" s="41" t="s">
        <v>2140</v>
      </c>
      <c r="H928" s="44">
        <v>-2070823</v>
      </c>
      <c r="I928" s="45"/>
      <c r="J928">
        <f t="shared" si="97"/>
        <v>1311</v>
      </c>
      <c r="K928" t="str">
        <f t="shared" si="94"/>
        <v>-1311</v>
      </c>
      <c r="L928" t="e">
        <f>VLOOKUP(K928,[1]Sheet1!P:P,1,0)</f>
        <v>#N/A</v>
      </c>
      <c r="M928">
        <f t="shared" si="95"/>
        <v>2021</v>
      </c>
      <c r="N928" t="str">
        <f t="shared" si="96"/>
        <v>2021-1311</v>
      </c>
      <c r="O928" t="e">
        <f>+(VLOOKUP(N928,[1]misa!O:O,1,0))</f>
        <v>#N/A</v>
      </c>
      <c r="P928">
        <f>-Table2[[#This Row],[Column1]]</f>
        <v>-1311</v>
      </c>
    </row>
    <row r="929" spans="1:16" hidden="1" x14ac:dyDescent="0.3">
      <c r="A929" s="41" t="s">
        <v>635</v>
      </c>
      <c r="B929" s="42">
        <v>44511</v>
      </c>
      <c r="C929" s="42">
        <v>44880</v>
      </c>
      <c r="D929" s="41" t="s">
        <v>636</v>
      </c>
      <c r="E929" s="41" t="s">
        <v>2157</v>
      </c>
      <c r="F929" s="41" t="s">
        <v>2158</v>
      </c>
      <c r="G929" s="41" t="s">
        <v>2140</v>
      </c>
      <c r="H929" s="44">
        <v>-2045808</v>
      </c>
      <c r="I929" s="45"/>
      <c r="J929">
        <f t="shared" si="97"/>
        <v>1296</v>
      </c>
      <c r="K929" t="str">
        <f t="shared" si="94"/>
        <v>-1296</v>
      </c>
      <c r="L929" t="e">
        <f>VLOOKUP(K929,[1]Sheet1!P:P,1,0)</f>
        <v>#N/A</v>
      </c>
      <c r="M929">
        <f t="shared" si="95"/>
        <v>2021</v>
      </c>
      <c r="N929" t="str">
        <f t="shared" si="96"/>
        <v>2021-1296</v>
      </c>
      <c r="O929" t="e">
        <f>+(VLOOKUP(N929,[1]misa!O:O,1,0))</f>
        <v>#N/A</v>
      </c>
      <c r="P929">
        <f>-Table2[[#This Row],[Column1]]</f>
        <v>-1296</v>
      </c>
    </row>
    <row r="930" spans="1:16" hidden="1" x14ac:dyDescent="0.3">
      <c r="A930" s="41" t="s">
        <v>635</v>
      </c>
      <c r="B930" s="42">
        <v>44512</v>
      </c>
      <c r="C930" s="42">
        <v>44880</v>
      </c>
      <c r="D930" s="41" t="s">
        <v>636</v>
      </c>
      <c r="E930" s="41" t="s">
        <v>2159</v>
      </c>
      <c r="F930" s="41" t="s">
        <v>2160</v>
      </c>
      <c r="G930" s="41" t="s">
        <v>2140</v>
      </c>
      <c r="H930" s="44">
        <v>-1339347</v>
      </c>
      <c r="I930" s="45"/>
      <c r="J930">
        <f t="shared" si="97"/>
        <v>1349</v>
      </c>
      <c r="K930" t="str">
        <f t="shared" si="94"/>
        <v>-1349</v>
      </c>
      <c r="L930" t="e">
        <f>VLOOKUP(K930,[1]Sheet1!P:P,1,0)</f>
        <v>#N/A</v>
      </c>
      <c r="M930">
        <f t="shared" si="95"/>
        <v>2021</v>
      </c>
      <c r="N930" t="str">
        <f t="shared" si="96"/>
        <v>2021-1349</v>
      </c>
      <c r="O930" t="e">
        <f>+(VLOOKUP(N930,[1]misa!O:O,1,0))</f>
        <v>#N/A</v>
      </c>
      <c r="P930">
        <f>-Table2[[#This Row],[Column1]]</f>
        <v>-1349</v>
      </c>
    </row>
    <row r="931" spans="1:16" hidden="1" x14ac:dyDescent="0.3">
      <c r="A931" s="41" t="s">
        <v>635</v>
      </c>
      <c r="B931" s="42">
        <v>44523</v>
      </c>
      <c r="C931" s="42">
        <v>44880</v>
      </c>
      <c r="D931" s="41" t="s">
        <v>636</v>
      </c>
      <c r="E931" s="41" t="s">
        <v>2161</v>
      </c>
      <c r="F931" s="41" t="s">
        <v>2162</v>
      </c>
      <c r="G931" s="41" t="s">
        <v>2140</v>
      </c>
      <c r="H931" s="44">
        <v>-1190217</v>
      </c>
      <c r="I931" s="45"/>
      <c r="J931">
        <f t="shared" si="97"/>
        <v>2155</v>
      </c>
      <c r="K931" t="str">
        <f t="shared" si="94"/>
        <v>-2155</v>
      </c>
      <c r="L931" t="e">
        <f>VLOOKUP(K931,[1]Sheet1!P:P,1,0)</f>
        <v>#N/A</v>
      </c>
      <c r="M931">
        <f t="shared" si="95"/>
        <v>2021</v>
      </c>
      <c r="N931" t="str">
        <f t="shared" si="96"/>
        <v>2021-2155</v>
      </c>
      <c r="O931" t="e">
        <f>+(VLOOKUP(N931,[1]misa!O:O,1,0))</f>
        <v>#N/A</v>
      </c>
      <c r="P931">
        <f>-Table2[[#This Row],[Column1]]</f>
        <v>-2155</v>
      </c>
    </row>
    <row r="932" spans="1:16" hidden="1" x14ac:dyDescent="0.3">
      <c r="A932" s="41" t="s">
        <v>635</v>
      </c>
      <c r="B932" s="42">
        <v>44520</v>
      </c>
      <c r="C932" s="42">
        <v>44880</v>
      </c>
      <c r="D932" s="41" t="s">
        <v>636</v>
      </c>
      <c r="E932" s="41" t="s">
        <v>2163</v>
      </c>
      <c r="F932" s="41" t="s">
        <v>2164</v>
      </c>
      <c r="G932" s="41" t="s">
        <v>2140</v>
      </c>
      <c r="H932" s="44">
        <v>-1223463</v>
      </c>
      <c r="I932" s="45"/>
      <c r="J932">
        <f t="shared" si="97"/>
        <v>2032</v>
      </c>
      <c r="K932" t="str">
        <f t="shared" si="94"/>
        <v>-2032</v>
      </c>
      <c r="L932" t="e">
        <f>VLOOKUP(K932,[1]Sheet1!P:P,1,0)</f>
        <v>#N/A</v>
      </c>
      <c r="M932">
        <f t="shared" si="95"/>
        <v>2021</v>
      </c>
      <c r="N932" t="str">
        <f t="shared" si="96"/>
        <v>2021-2032</v>
      </c>
      <c r="O932" t="e">
        <f>+(VLOOKUP(N932,[1]misa!O:O,1,0))</f>
        <v>#N/A</v>
      </c>
      <c r="P932">
        <f>-Table2[[#This Row],[Column1]]</f>
        <v>-2032</v>
      </c>
    </row>
    <row r="933" spans="1:16" hidden="1" x14ac:dyDescent="0.3">
      <c r="A933" s="41" t="s">
        <v>635</v>
      </c>
      <c r="B933" s="42">
        <v>44522</v>
      </c>
      <c r="C933" s="42">
        <v>44880</v>
      </c>
      <c r="D933" s="41" t="s">
        <v>636</v>
      </c>
      <c r="E933" s="41" t="s">
        <v>2165</v>
      </c>
      <c r="F933" s="41" t="s">
        <v>2166</v>
      </c>
      <c r="G933" s="41" t="s">
        <v>2140</v>
      </c>
      <c r="H933" s="44">
        <v>-2471442</v>
      </c>
      <c r="I933" s="45"/>
      <c r="J933">
        <f t="shared" si="97"/>
        <v>2099</v>
      </c>
      <c r="K933" t="str">
        <f t="shared" si="94"/>
        <v>-2099</v>
      </c>
      <c r="L933" t="e">
        <f>VLOOKUP(K933,[1]Sheet1!P:P,1,0)</f>
        <v>#N/A</v>
      </c>
      <c r="M933">
        <f t="shared" si="95"/>
        <v>2021</v>
      </c>
      <c r="N933" t="str">
        <f t="shared" si="96"/>
        <v>2021-2099</v>
      </c>
      <c r="O933" t="e">
        <f>+(VLOOKUP(N933,[1]misa!O:O,1,0))</f>
        <v>#N/A</v>
      </c>
      <c r="P933">
        <f>-Table2[[#This Row],[Column1]]</f>
        <v>-2099</v>
      </c>
    </row>
    <row r="934" spans="1:16" hidden="1" x14ac:dyDescent="0.3">
      <c r="A934" s="41" t="s">
        <v>635</v>
      </c>
      <c r="B934" s="42">
        <v>44518</v>
      </c>
      <c r="C934" s="42">
        <v>44880</v>
      </c>
      <c r="D934" s="41" t="s">
        <v>636</v>
      </c>
      <c r="E934" s="41" t="s">
        <v>2167</v>
      </c>
      <c r="F934" s="41" t="s">
        <v>2168</v>
      </c>
      <c r="G934" s="41" t="s">
        <v>2140</v>
      </c>
      <c r="H934" s="44">
        <v>-2423938</v>
      </c>
      <c r="I934" s="45"/>
      <c r="J934">
        <f t="shared" si="97"/>
        <v>1853</v>
      </c>
      <c r="K934" t="str">
        <f t="shared" si="94"/>
        <v>-1853</v>
      </c>
      <c r="L934" t="e">
        <f>VLOOKUP(K934,[1]Sheet1!P:P,1,0)</f>
        <v>#N/A</v>
      </c>
      <c r="M934">
        <f t="shared" si="95"/>
        <v>2021</v>
      </c>
      <c r="N934" t="str">
        <f t="shared" si="96"/>
        <v>2021-1853</v>
      </c>
      <c r="O934" t="e">
        <f>+(VLOOKUP(N934,[1]misa!O:O,1,0))</f>
        <v>#N/A</v>
      </c>
      <c r="P934">
        <f>-Table2[[#This Row],[Column1]]</f>
        <v>-1853</v>
      </c>
    </row>
    <row r="935" spans="1:16" hidden="1" x14ac:dyDescent="0.3">
      <c r="A935" s="41" t="s">
        <v>635</v>
      </c>
      <c r="B935" s="42">
        <v>44519</v>
      </c>
      <c r="C935" s="42">
        <v>44880</v>
      </c>
      <c r="D935" s="41" t="s">
        <v>636</v>
      </c>
      <c r="E935" s="41" t="s">
        <v>2169</v>
      </c>
      <c r="F935" s="41" t="s">
        <v>2170</v>
      </c>
      <c r="G935" s="41" t="s">
        <v>2140</v>
      </c>
      <c r="H935" s="44">
        <v>-1206207</v>
      </c>
      <c r="I935" s="45"/>
      <c r="J935">
        <f t="shared" si="97"/>
        <v>1956</v>
      </c>
      <c r="K935" t="str">
        <f t="shared" si="94"/>
        <v>-1956</v>
      </c>
      <c r="L935" t="e">
        <f>VLOOKUP(K935,[1]Sheet1!P:P,1,0)</f>
        <v>#N/A</v>
      </c>
      <c r="M935">
        <f t="shared" si="95"/>
        <v>2021</v>
      </c>
      <c r="N935" t="str">
        <f t="shared" si="96"/>
        <v>2021-1956</v>
      </c>
      <c r="O935" t="e">
        <f>+(VLOOKUP(N935,[1]misa!O:O,1,0))</f>
        <v>#N/A</v>
      </c>
      <c r="P935">
        <f>-Table2[[#This Row],[Column1]]</f>
        <v>-1956</v>
      </c>
    </row>
    <row r="936" spans="1:16" hidden="1" x14ac:dyDescent="0.3">
      <c r="A936" s="41" t="s">
        <v>635</v>
      </c>
      <c r="B936" s="42">
        <v>44519</v>
      </c>
      <c r="C936" s="42">
        <v>44880</v>
      </c>
      <c r="D936" s="41" t="s">
        <v>636</v>
      </c>
      <c r="E936" s="41" t="s">
        <v>2171</v>
      </c>
      <c r="F936" s="41" t="s">
        <v>2172</v>
      </c>
      <c r="G936" s="41" t="s">
        <v>2140</v>
      </c>
      <c r="H936" s="44">
        <v>-2357861</v>
      </c>
      <c r="I936" s="45"/>
      <c r="J936">
        <f t="shared" si="97"/>
        <v>1992</v>
      </c>
      <c r="K936" t="str">
        <f t="shared" si="94"/>
        <v>-1992</v>
      </c>
      <c r="L936" t="e">
        <f>VLOOKUP(K936,[1]Sheet1!P:P,1,0)</f>
        <v>#N/A</v>
      </c>
      <c r="M936">
        <f t="shared" si="95"/>
        <v>2021</v>
      </c>
      <c r="N936" t="str">
        <f t="shared" si="96"/>
        <v>2021-1992</v>
      </c>
      <c r="O936" t="e">
        <f>+(VLOOKUP(N936,[1]misa!O:O,1,0))</f>
        <v>#N/A</v>
      </c>
      <c r="P936">
        <f>-Table2[[#This Row],[Column1]]</f>
        <v>-1992</v>
      </c>
    </row>
    <row r="937" spans="1:16" hidden="1" x14ac:dyDescent="0.3">
      <c r="A937" s="41" t="s">
        <v>635</v>
      </c>
      <c r="B937" s="42">
        <v>44530</v>
      </c>
      <c r="C937" s="42">
        <v>44880</v>
      </c>
      <c r="D937" s="41" t="s">
        <v>636</v>
      </c>
      <c r="E937" s="41" t="s">
        <v>2173</v>
      </c>
      <c r="F937" s="41" t="s">
        <v>2174</v>
      </c>
      <c r="G937" s="41" t="s">
        <v>2140</v>
      </c>
      <c r="H937" s="44">
        <v>-2594984</v>
      </c>
      <c r="I937" s="45"/>
      <c r="J937">
        <f t="shared" si="97"/>
        <v>2657</v>
      </c>
      <c r="K937" t="str">
        <f t="shared" si="94"/>
        <v>-2657</v>
      </c>
      <c r="L937" t="e">
        <f>VLOOKUP(K937,[1]Sheet1!P:P,1,0)</f>
        <v>#N/A</v>
      </c>
      <c r="M937">
        <f t="shared" si="95"/>
        <v>2021</v>
      </c>
      <c r="N937" t="str">
        <f t="shared" si="96"/>
        <v>2021-2657</v>
      </c>
      <c r="O937" t="e">
        <f>+(VLOOKUP(N937,[1]misa!O:O,1,0))</f>
        <v>#N/A</v>
      </c>
      <c r="P937">
        <f>-Table2[[#This Row],[Column1]]</f>
        <v>-2657</v>
      </c>
    </row>
    <row r="938" spans="1:16" hidden="1" x14ac:dyDescent="0.3">
      <c r="A938" s="41" t="s">
        <v>635</v>
      </c>
      <c r="B938" s="42">
        <v>44526</v>
      </c>
      <c r="C938" s="42">
        <v>44880</v>
      </c>
      <c r="D938" s="41" t="s">
        <v>636</v>
      </c>
      <c r="E938" s="41" t="s">
        <v>2175</v>
      </c>
      <c r="F938" s="41" t="s">
        <v>2176</v>
      </c>
      <c r="G938" s="41" t="s">
        <v>2140</v>
      </c>
      <c r="H938" s="44">
        <v>-1930557</v>
      </c>
      <c r="I938" s="45"/>
      <c r="J938">
        <f t="shared" si="97"/>
        <v>2455</v>
      </c>
      <c r="K938" t="str">
        <f t="shared" si="94"/>
        <v>-2455</v>
      </c>
      <c r="L938" t="e">
        <f>VLOOKUP(K938,[1]Sheet1!P:P,1,0)</f>
        <v>#N/A</v>
      </c>
      <c r="M938">
        <f t="shared" si="95"/>
        <v>2021</v>
      </c>
      <c r="N938" t="str">
        <f t="shared" si="96"/>
        <v>2021-2455</v>
      </c>
      <c r="O938" t="e">
        <f>+(VLOOKUP(N938,[1]misa!O:O,1,0))</f>
        <v>#N/A</v>
      </c>
      <c r="P938">
        <f>-Table2[[#This Row],[Column1]]</f>
        <v>-2455</v>
      </c>
    </row>
    <row r="939" spans="1:16" hidden="1" x14ac:dyDescent="0.3">
      <c r="A939" s="41" t="s">
        <v>635</v>
      </c>
      <c r="B939" s="42">
        <v>44527</v>
      </c>
      <c r="C939" s="42">
        <v>44880</v>
      </c>
      <c r="D939" s="41" t="s">
        <v>636</v>
      </c>
      <c r="E939" s="41" t="s">
        <v>2177</v>
      </c>
      <c r="F939" s="41" t="s">
        <v>2178</v>
      </c>
      <c r="G939" s="41" t="s">
        <v>2140</v>
      </c>
      <c r="H939" s="44">
        <v>-591184</v>
      </c>
      <c r="I939" s="45"/>
      <c r="J939">
        <f t="shared" si="97"/>
        <v>2502</v>
      </c>
      <c r="K939" t="str">
        <f t="shared" si="94"/>
        <v>-2502</v>
      </c>
      <c r="L939" t="e">
        <f>VLOOKUP(K939,[1]Sheet1!P:P,1,0)</f>
        <v>#N/A</v>
      </c>
      <c r="M939">
        <f t="shared" si="95"/>
        <v>2021</v>
      </c>
      <c r="N939" t="str">
        <f t="shared" si="96"/>
        <v>2021-2502</v>
      </c>
      <c r="O939" t="e">
        <f>+(VLOOKUP(N939,[1]misa!O:O,1,0))</f>
        <v>#N/A</v>
      </c>
      <c r="P939">
        <f>-Table2[[#This Row],[Column1]]</f>
        <v>-2502</v>
      </c>
    </row>
    <row r="940" spans="1:16" hidden="1" x14ac:dyDescent="0.3">
      <c r="A940" s="41" t="s">
        <v>635</v>
      </c>
      <c r="B940" s="42">
        <v>44525</v>
      </c>
      <c r="C940" s="42">
        <v>44880</v>
      </c>
      <c r="D940" s="41" t="s">
        <v>636</v>
      </c>
      <c r="E940" s="41" t="s">
        <v>2179</v>
      </c>
      <c r="F940" s="41" t="s">
        <v>2180</v>
      </c>
      <c r="G940" s="41" t="s">
        <v>2140</v>
      </c>
      <c r="H940" s="44">
        <v>-1550461</v>
      </c>
      <c r="I940" s="45"/>
      <c r="J940">
        <f t="shared" si="97"/>
        <v>2363</v>
      </c>
      <c r="K940" t="str">
        <f t="shared" si="94"/>
        <v>-2363</v>
      </c>
      <c r="L940" t="e">
        <f>VLOOKUP(K940,[1]Sheet1!P:P,1,0)</f>
        <v>#N/A</v>
      </c>
      <c r="M940">
        <f t="shared" si="95"/>
        <v>2021</v>
      </c>
      <c r="N940" t="str">
        <f t="shared" si="96"/>
        <v>2021-2363</v>
      </c>
      <c r="O940" t="e">
        <f>+(VLOOKUP(N940,[1]misa!O:O,1,0))</f>
        <v>#N/A</v>
      </c>
      <c r="P940">
        <f>-Table2[[#This Row],[Column1]]</f>
        <v>-2363</v>
      </c>
    </row>
    <row r="941" spans="1:16" hidden="1" x14ac:dyDescent="0.3">
      <c r="A941" s="41" t="s">
        <v>635</v>
      </c>
      <c r="B941" s="42">
        <v>44524</v>
      </c>
      <c r="C941" s="42">
        <v>44880</v>
      </c>
      <c r="D941" s="41" t="s">
        <v>636</v>
      </c>
      <c r="E941" s="41" t="s">
        <v>2181</v>
      </c>
      <c r="F941" s="41" t="s">
        <v>2182</v>
      </c>
      <c r="G941" s="41" t="s">
        <v>2140</v>
      </c>
      <c r="H941" s="44">
        <v>-1393041</v>
      </c>
      <c r="I941" s="45"/>
      <c r="J941">
        <f t="shared" si="97"/>
        <v>2255</v>
      </c>
      <c r="K941" t="str">
        <f t="shared" si="94"/>
        <v>-2255</v>
      </c>
      <c r="L941" t="e">
        <f>VLOOKUP(K941,[1]Sheet1!P:P,1,0)</f>
        <v>#N/A</v>
      </c>
      <c r="M941">
        <f t="shared" si="95"/>
        <v>2021</v>
      </c>
      <c r="N941" t="str">
        <f t="shared" si="96"/>
        <v>2021-2255</v>
      </c>
      <c r="O941" t="e">
        <f>+(VLOOKUP(N941,[1]misa!O:O,1,0))</f>
        <v>#N/A</v>
      </c>
      <c r="P941">
        <f>-Table2[[#This Row],[Column1]]</f>
        <v>-2255</v>
      </c>
    </row>
    <row r="942" spans="1:16" hidden="1" x14ac:dyDescent="0.3">
      <c r="A942" s="41" t="s">
        <v>635</v>
      </c>
      <c r="B942" s="42">
        <v>44526</v>
      </c>
      <c r="C942" s="42">
        <v>44880</v>
      </c>
      <c r="D942" s="41" t="s">
        <v>636</v>
      </c>
      <c r="E942" s="41" t="s">
        <v>2183</v>
      </c>
      <c r="F942" s="41" t="s">
        <v>2184</v>
      </c>
      <c r="G942" s="41" t="s">
        <v>2140</v>
      </c>
      <c r="H942" s="44">
        <v>-1064105</v>
      </c>
      <c r="I942" s="45"/>
      <c r="J942">
        <f t="shared" si="97"/>
        <v>2466</v>
      </c>
      <c r="K942" t="str">
        <f t="shared" si="94"/>
        <v>-2466</v>
      </c>
      <c r="L942" t="e">
        <f>VLOOKUP(K942,[1]Sheet1!P:P,1,0)</f>
        <v>#N/A</v>
      </c>
      <c r="M942">
        <f t="shared" si="95"/>
        <v>2021</v>
      </c>
      <c r="N942" t="str">
        <f t="shared" si="96"/>
        <v>2021-2466</v>
      </c>
      <c r="O942" t="e">
        <f>+(VLOOKUP(N942,[1]misa!O:O,1,0))</f>
        <v>#N/A</v>
      </c>
      <c r="P942">
        <f>-Table2[[#This Row],[Column1]]</f>
        <v>-2466</v>
      </c>
    </row>
    <row r="943" spans="1:16" hidden="1" x14ac:dyDescent="0.3">
      <c r="A943" s="41" t="s">
        <v>635</v>
      </c>
      <c r="B943" s="42">
        <v>44530</v>
      </c>
      <c r="C943" s="42">
        <v>44880</v>
      </c>
      <c r="D943" s="41" t="s">
        <v>636</v>
      </c>
      <c r="E943" s="41" t="s">
        <v>2185</v>
      </c>
      <c r="F943" s="41" t="s">
        <v>2186</v>
      </c>
      <c r="G943" s="41" t="s">
        <v>2140</v>
      </c>
      <c r="H943" s="44">
        <v>-938839</v>
      </c>
      <c r="I943" s="45"/>
      <c r="J943">
        <f t="shared" si="97"/>
        <v>2655</v>
      </c>
      <c r="K943" t="str">
        <f t="shared" si="94"/>
        <v>-2655</v>
      </c>
      <c r="L943" t="e">
        <f>VLOOKUP(K943,[1]Sheet1!P:P,1,0)</f>
        <v>#N/A</v>
      </c>
      <c r="M943">
        <f t="shared" si="95"/>
        <v>2021</v>
      </c>
      <c r="N943" t="str">
        <f t="shared" si="96"/>
        <v>2021-2655</v>
      </c>
      <c r="O943" t="e">
        <f>+(VLOOKUP(N943,[1]misa!O:O,1,0))</f>
        <v>#N/A</v>
      </c>
      <c r="P943">
        <f>-Table2[[#This Row],[Column1]]</f>
        <v>-2655</v>
      </c>
    </row>
    <row r="944" spans="1:16" hidden="1" x14ac:dyDescent="0.3">
      <c r="A944" s="41" t="s">
        <v>635</v>
      </c>
      <c r="B944" s="42">
        <v>44532</v>
      </c>
      <c r="C944" s="42">
        <v>44880</v>
      </c>
      <c r="D944" s="41" t="s">
        <v>636</v>
      </c>
      <c r="E944" s="41" t="s">
        <v>2187</v>
      </c>
      <c r="F944" s="41" t="s">
        <v>2188</v>
      </c>
      <c r="G944" s="41" t="s">
        <v>2140</v>
      </c>
      <c r="H944" s="44">
        <v>-1217467</v>
      </c>
      <c r="I944" s="45"/>
      <c r="J944">
        <f t="shared" si="97"/>
        <v>2832</v>
      </c>
      <c r="K944" t="str">
        <f t="shared" si="94"/>
        <v>-2832</v>
      </c>
      <c r="L944" t="e">
        <f>VLOOKUP(K944,[1]Sheet1!P:P,1,0)</f>
        <v>#N/A</v>
      </c>
      <c r="M944">
        <f t="shared" si="95"/>
        <v>2021</v>
      </c>
      <c r="N944" t="str">
        <f t="shared" si="96"/>
        <v>2021-2832</v>
      </c>
      <c r="O944" t="e">
        <f>+(VLOOKUP(N944,[1]misa!O:O,1,0))</f>
        <v>#N/A</v>
      </c>
      <c r="P944">
        <f>-Table2[[#This Row],[Column1]]</f>
        <v>-2832</v>
      </c>
    </row>
    <row r="945" spans="1:16" hidden="1" x14ac:dyDescent="0.3">
      <c r="A945" s="41" t="s">
        <v>635</v>
      </c>
      <c r="B945" s="42">
        <v>44534</v>
      </c>
      <c r="C945" s="42">
        <v>44880</v>
      </c>
      <c r="D945" s="41" t="s">
        <v>636</v>
      </c>
      <c r="E945" s="41" t="s">
        <v>2189</v>
      </c>
      <c r="F945" s="41" t="s">
        <v>2190</v>
      </c>
      <c r="G945" s="41" t="s">
        <v>2140</v>
      </c>
      <c r="H945" s="44">
        <v>-1394342</v>
      </c>
      <c r="I945" s="45"/>
      <c r="J945">
        <f t="shared" si="97"/>
        <v>3149</v>
      </c>
      <c r="K945" t="str">
        <f t="shared" si="94"/>
        <v>-3149</v>
      </c>
      <c r="L945" t="e">
        <f>VLOOKUP(K945,[1]Sheet1!P:P,1,0)</f>
        <v>#N/A</v>
      </c>
      <c r="M945">
        <f t="shared" si="95"/>
        <v>2021</v>
      </c>
      <c r="N945" t="str">
        <f t="shared" si="96"/>
        <v>2021-3149</v>
      </c>
      <c r="O945" t="e">
        <f>+(VLOOKUP(N945,[1]misa!O:O,1,0))</f>
        <v>#N/A</v>
      </c>
      <c r="P945">
        <f>-Table2[[#This Row],[Column1]]</f>
        <v>-3149</v>
      </c>
    </row>
    <row r="946" spans="1:16" hidden="1" x14ac:dyDescent="0.3">
      <c r="A946" s="41" t="s">
        <v>635</v>
      </c>
      <c r="B946" s="42">
        <v>44540</v>
      </c>
      <c r="C946" s="42">
        <v>44880</v>
      </c>
      <c r="D946" s="41" t="s">
        <v>636</v>
      </c>
      <c r="E946" s="41" t="s">
        <v>2191</v>
      </c>
      <c r="F946" s="41" t="s">
        <v>2192</v>
      </c>
      <c r="G946" s="41" t="s">
        <v>2140</v>
      </c>
      <c r="H946" s="44">
        <v>-2607010</v>
      </c>
      <c r="I946" s="45"/>
      <c r="J946">
        <f t="shared" si="97"/>
        <v>3758</v>
      </c>
      <c r="K946" t="str">
        <f t="shared" si="94"/>
        <v>-3758</v>
      </c>
      <c r="L946" t="e">
        <f>VLOOKUP(K946,[1]Sheet1!P:P,1,0)</f>
        <v>#N/A</v>
      </c>
      <c r="M946">
        <f t="shared" si="95"/>
        <v>2021</v>
      </c>
      <c r="N946" t="str">
        <f t="shared" si="96"/>
        <v>2021-3758</v>
      </c>
      <c r="O946" t="e">
        <f>+(VLOOKUP(N946,[1]misa!O:O,1,0))</f>
        <v>#N/A</v>
      </c>
      <c r="P946">
        <f>-Table2[[#This Row],[Column1]]</f>
        <v>-3758</v>
      </c>
    </row>
    <row r="947" spans="1:16" hidden="1" x14ac:dyDescent="0.3">
      <c r="A947" s="41" t="s">
        <v>635</v>
      </c>
      <c r="B947" s="42">
        <v>44534</v>
      </c>
      <c r="C947" s="42">
        <v>44880</v>
      </c>
      <c r="D947" s="41" t="s">
        <v>636</v>
      </c>
      <c r="E947" s="41" t="s">
        <v>2193</v>
      </c>
      <c r="F947" s="41" t="s">
        <v>2194</v>
      </c>
      <c r="G947" s="41" t="s">
        <v>2140</v>
      </c>
      <c r="H947" s="44">
        <v>-1918356</v>
      </c>
      <c r="I947" s="45"/>
      <c r="J947">
        <f t="shared" si="97"/>
        <v>3270</v>
      </c>
      <c r="K947" t="str">
        <f t="shared" si="94"/>
        <v>-3270</v>
      </c>
      <c r="L947" t="e">
        <f>VLOOKUP(K947,[1]Sheet1!P:P,1,0)</f>
        <v>#N/A</v>
      </c>
      <c r="M947">
        <f t="shared" si="95"/>
        <v>2021</v>
      </c>
      <c r="N947" t="str">
        <f t="shared" si="96"/>
        <v>2021-3270</v>
      </c>
      <c r="O947" t="e">
        <f>+(VLOOKUP(N947,[1]misa!O:O,1,0))</f>
        <v>#N/A</v>
      </c>
      <c r="P947">
        <f>-Table2[[#This Row],[Column1]]</f>
        <v>-3270</v>
      </c>
    </row>
    <row r="948" spans="1:16" hidden="1" x14ac:dyDescent="0.3">
      <c r="A948" s="41" t="s">
        <v>635</v>
      </c>
      <c r="B948" s="42">
        <v>44540</v>
      </c>
      <c r="C948" s="42">
        <v>44880</v>
      </c>
      <c r="D948" s="41" t="s">
        <v>636</v>
      </c>
      <c r="E948" s="41" t="s">
        <v>2195</v>
      </c>
      <c r="F948" s="41" t="s">
        <v>2196</v>
      </c>
      <c r="G948" s="41" t="s">
        <v>2140</v>
      </c>
      <c r="H948" s="44">
        <v>-766022</v>
      </c>
      <c r="I948" s="45"/>
      <c r="J948">
        <f t="shared" si="97"/>
        <v>3760</v>
      </c>
      <c r="K948" t="str">
        <f t="shared" si="94"/>
        <v>-3760</v>
      </c>
      <c r="L948" t="e">
        <f>VLOOKUP(K948,[1]Sheet1!P:P,1,0)</f>
        <v>#N/A</v>
      </c>
      <c r="M948">
        <f t="shared" si="95"/>
        <v>2021</v>
      </c>
      <c r="N948" t="str">
        <f t="shared" si="96"/>
        <v>2021-3760</v>
      </c>
      <c r="O948" t="e">
        <f>+(VLOOKUP(N948,[1]misa!O:O,1,0))</f>
        <v>#N/A</v>
      </c>
      <c r="P948">
        <f>-Table2[[#This Row],[Column1]]</f>
        <v>-3760</v>
      </c>
    </row>
    <row r="949" spans="1:16" hidden="1" x14ac:dyDescent="0.3">
      <c r="A949" s="41" t="s">
        <v>635</v>
      </c>
      <c r="B949" s="42">
        <v>44537</v>
      </c>
      <c r="C949" s="42">
        <v>44880</v>
      </c>
      <c r="D949" s="41" t="s">
        <v>636</v>
      </c>
      <c r="E949" s="41" t="s">
        <v>2197</v>
      </c>
      <c r="F949" s="41" t="s">
        <v>2198</v>
      </c>
      <c r="G949" s="41" t="s">
        <v>2140</v>
      </c>
      <c r="H949" s="44">
        <v>-1607206</v>
      </c>
      <c r="I949" s="45"/>
      <c r="J949">
        <f t="shared" si="97"/>
        <v>3373</v>
      </c>
      <c r="K949" t="str">
        <f t="shared" si="94"/>
        <v>-3373</v>
      </c>
      <c r="L949" t="e">
        <f>VLOOKUP(K949,[1]Sheet1!P:P,1,0)</f>
        <v>#N/A</v>
      </c>
      <c r="M949">
        <f t="shared" si="95"/>
        <v>2021</v>
      </c>
      <c r="N949" t="str">
        <f t="shared" si="96"/>
        <v>2021-3373</v>
      </c>
      <c r="O949" t="e">
        <f>+(VLOOKUP(N949,[1]misa!O:O,1,0))</f>
        <v>#N/A</v>
      </c>
      <c r="P949">
        <f>-Table2[[#This Row],[Column1]]</f>
        <v>-3373</v>
      </c>
    </row>
    <row r="950" spans="1:16" hidden="1" x14ac:dyDescent="0.3">
      <c r="A950" s="41" t="s">
        <v>635</v>
      </c>
      <c r="B950" s="42">
        <v>44539</v>
      </c>
      <c r="C950" s="42">
        <v>44880</v>
      </c>
      <c r="D950" s="41" t="s">
        <v>636</v>
      </c>
      <c r="E950" s="41" t="s">
        <v>1907</v>
      </c>
      <c r="F950" s="41" t="s">
        <v>2199</v>
      </c>
      <c r="G950" s="41" t="s">
        <v>2140</v>
      </c>
      <c r="H950" s="44">
        <v>-1464839</v>
      </c>
      <c r="I950" s="45"/>
      <c r="J950">
        <f t="shared" si="97"/>
        <v>3712</v>
      </c>
      <c r="K950" t="str">
        <f t="shared" si="94"/>
        <v>-3712</v>
      </c>
      <c r="L950" t="e">
        <f>VLOOKUP(K950,[1]Sheet1!P:P,1,0)</f>
        <v>#N/A</v>
      </c>
      <c r="M950">
        <f t="shared" si="95"/>
        <v>2021</v>
      </c>
      <c r="N950" t="str">
        <f t="shared" si="96"/>
        <v>2021-3712</v>
      </c>
      <c r="O950" t="e">
        <f>+(VLOOKUP(N950,[1]misa!O:O,1,0))</f>
        <v>#N/A</v>
      </c>
      <c r="P950">
        <f>-Table2[[#This Row],[Column1]]</f>
        <v>-3712</v>
      </c>
    </row>
    <row r="951" spans="1:16" hidden="1" x14ac:dyDescent="0.3">
      <c r="A951" s="41" t="s">
        <v>635</v>
      </c>
      <c r="B951" s="42">
        <v>44534</v>
      </c>
      <c r="C951" s="42">
        <v>44880</v>
      </c>
      <c r="D951" s="41" t="s">
        <v>636</v>
      </c>
      <c r="E951" s="41" t="s">
        <v>2200</v>
      </c>
      <c r="F951" s="41" t="s">
        <v>2201</v>
      </c>
      <c r="G951" s="41" t="s">
        <v>2140</v>
      </c>
      <c r="H951" s="44">
        <v>-1873542</v>
      </c>
      <c r="I951" s="45"/>
      <c r="J951">
        <f t="shared" si="97"/>
        <v>3267</v>
      </c>
      <c r="K951" t="str">
        <f t="shared" si="94"/>
        <v>-3267</v>
      </c>
      <c r="L951" t="e">
        <f>VLOOKUP(K951,[1]Sheet1!P:P,1,0)</f>
        <v>#N/A</v>
      </c>
      <c r="M951">
        <f t="shared" si="95"/>
        <v>2021</v>
      </c>
      <c r="N951" t="str">
        <f t="shared" si="96"/>
        <v>2021-3267</v>
      </c>
      <c r="O951" t="e">
        <f>+(VLOOKUP(N951,[1]misa!O:O,1,0))</f>
        <v>#N/A</v>
      </c>
      <c r="P951">
        <f>-Table2[[#This Row],[Column1]]</f>
        <v>-3267</v>
      </c>
    </row>
    <row r="952" spans="1:16" hidden="1" x14ac:dyDescent="0.3">
      <c r="A952" s="41" t="s">
        <v>635</v>
      </c>
      <c r="B952" s="42">
        <v>44539</v>
      </c>
      <c r="C952" s="42">
        <v>44880</v>
      </c>
      <c r="D952" s="41" t="s">
        <v>636</v>
      </c>
      <c r="E952" s="41" t="s">
        <v>2202</v>
      </c>
      <c r="F952" s="41" t="s">
        <v>2203</v>
      </c>
      <c r="G952" s="41" t="s">
        <v>2140</v>
      </c>
      <c r="H952" s="44">
        <v>-1951730</v>
      </c>
      <c r="I952" s="45"/>
      <c r="J952">
        <f t="shared" si="97"/>
        <v>3701</v>
      </c>
      <c r="K952" t="str">
        <f t="shared" si="94"/>
        <v>-3701</v>
      </c>
      <c r="L952" t="e">
        <f>VLOOKUP(K952,[1]Sheet1!P:P,1,0)</f>
        <v>#N/A</v>
      </c>
      <c r="M952">
        <f t="shared" si="95"/>
        <v>2021</v>
      </c>
      <c r="N952" t="str">
        <f t="shared" si="96"/>
        <v>2021-3701</v>
      </c>
      <c r="O952" t="e">
        <f>+(VLOOKUP(N952,[1]misa!O:O,1,0))</f>
        <v>#N/A</v>
      </c>
      <c r="P952">
        <f>-Table2[[#This Row],[Column1]]</f>
        <v>-3701</v>
      </c>
    </row>
    <row r="953" spans="1:16" hidden="1" x14ac:dyDescent="0.3">
      <c r="A953" s="41" t="s">
        <v>635</v>
      </c>
      <c r="B953" s="42">
        <v>44546</v>
      </c>
      <c r="C953" s="42">
        <v>44880</v>
      </c>
      <c r="D953" s="41" t="s">
        <v>636</v>
      </c>
      <c r="E953" s="41" t="s">
        <v>2204</v>
      </c>
      <c r="F953" s="41" t="s">
        <v>2205</v>
      </c>
      <c r="G953" s="41" t="s">
        <v>2140</v>
      </c>
      <c r="H953" s="44">
        <v>-1375033</v>
      </c>
      <c r="I953" s="45"/>
      <c r="J953">
        <f t="shared" si="97"/>
        <v>4556</v>
      </c>
      <c r="K953" t="str">
        <f t="shared" si="94"/>
        <v>-4556</v>
      </c>
      <c r="L953" t="e">
        <f>VLOOKUP(K953,[1]Sheet1!P:P,1,0)</f>
        <v>#N/A</v>
      </c>
      <c r="M953">
        <f t="shared" si="95"/>
        <v>2021</v>
      </c>
      <c r="N953" t="str">
        <f t="shared" si="96"/>
        <v>2021-4556</v>
      </c>
      <c r="O953" t="e">
        <f>+(VLOOKUP(N953,[1]misa!O:O,1,0))</f>
        <v>#N/A</v>
      </c>
      <c r="P953">
        <f>-Table2[[#This Row],[Column1]]</f>
        <v>-4556</v>
      </c>
    </row>
    <row r="954" spans="1:16" hidden="1" x14ac:dyDescent="0.3">
      <c r="A954" s="41" t="s">
        <v>635</v>
      </c>
      <c r="B954" s="42">
        <v>44506</v>
      </c>
      <c r="C954" s="42">
        <v>44880</v>
      </c>
      <c r="D954" s="41" t="s">
        <v>636</v>
      </c>
      <c r="E954" s="41" t="s">
        <v>2206</v>
      </c>
      <c r="F954" s="41" t="s">
        <v>2207</v>
      </c>
      <c r="G954" s="41" t="s">
        <v>2140</v>
      </c>
      <c r="H954" s="44">
        <v>-2501136</v>
      </c>
      <c r="I954" s="45"/>
      <c r="J954">
        <f t="shared" si="97"/>
        <v>1069</v>
      </c>
      <c r="K954" t="str">
        <f t="shared" si="94"/>
        <v>-1069</v>
      </c>
      <c r="L954" t="e">
        <f>VLOOKUP(K954,[1]Sheet1!P:P,1,0)</f>
        <v>#N/A</v>
      </c>
      <c r="M954">
        <f t="shared" si="95"/>
        <v>2021</v>
      </c>
      <c r="N954" t="str">
        <f t="shared" si="96"/>
        <v>2021-1069</v>
      </c>
      <c r="O954" t="e">
        <f>+(VLOOKUP(N954,[1]misa!O:O,1,0))</f>
        <v>#N/A</v>
      </c>
      <c r="P954">
        <f>-Table2[[#This Row],[Column1]]</f>
        <v>-1069</v>
      </c>
    </row>
    <row r="955" spans="1:16" hidden="1" x14ac:dyDescent="0.3">
      <c r="A955" s="41" t="s">
        <v>635</v>
      </c>
      <c r="B955" s="42">
        <v>44515</v>
      </c>
      <c r="C955" s="42">
        <v>44880</v>
      </c>
      <c r="D955" s="41" t="s">
        <v>636</v>
      </c>
      <c r="E955" s="41" t="s">
        <v>2208</v>
      </c>
      <c r="F955" s="41" t="s">
        <v>2209</v>
      </c>
      <c r="G955" s="41" t="s">
        <v>2140</v>
      </c>
      <c r="H955" s="44">
        <v>-1844608</v>
      </c>
      <c r="I955" s="45"/>
      <c r="J955">
        <f t="shared" si="97"/>
        <v>1550</v>
      </c>
      <c r="K955" t="str">
        <f t="shared" si="94"/>
        <v>-1550</v>
      </c>
      <c r="L955" t="e">
        <f>VLOOKUP(K955,[1]Sheet1!P:P,1,0)</f>
        <v>#N/A</v>
      </c>
      <c r="M955">
        <f t="shared" si="95"/>
        <v>2021</v>
      </c>
      <c r="N955" t="str">
        <f t="shared" si="96"/>
        <v>2021-1550</v>
      </c>
      <c r="O955" t="e">
        <f>+(VLOOKUP(N955,[1]misa!O:O,1,0))</f>
        <v>#N/A</v>
      </c>
      <c r="P955">
        <f>-Table2[[#This Row],[Column1]]</f>
        <v>-1550</v>
      </c>
    </row>
    <row r="956" spans="1:16" hidden="1" x14ac:dyDescent="0.3">
      <c r="A956" s="41" t="s">
        <v>635</v>
      </c>
      <c r="B956" s="42">
        <v>44537</v>
      </c>
      <c r="C956" s="42">
        <v>44880</v>
      </c>
      <c r="D956" s="41" t="s">
        <v>636</v>
      </c>
      <c r="E956" s="41" t="s">
        <v>2210</v>
      </c>
      <c r="F956" s="41" t="s">
        <v>2211</v>
      </c>
      <c r="G956" s="41" t="s">
        <v>2140</v>
      </c>
      <c r="H956" s="44">
        <v>-1693347</v>
      </c>
      <c r="I956" s="45"/>
      <c r="J956">
        <f t="shared" si="97"/>
        <v>3367</v>
      </c>
      <c r="K956" t="str">
        <f t="shared" si="94"/>
        <v>-3367</v>
      </c>
      <c r="L956" t="e">
        <f>VLOOKUP(K956,[1]Sheet1!P:P,1,0)</f>
        <v>#N/A</v>
      </c>
      <c r="M956">
        <f t="shared" si="95"/>
        <v>2021</v>
      </c>
      <c r="N956" t="str">
        <f t="shared" si="96"/>
        <v>2021-3367</v>
      </c>
      <c r="O956" t="e">
        <f>+(VLOOKUP(N956,[1]misa!O:O,1,0))</f>
        <v>#N/A</v>
      </c>
      <c r="P956">
        <f>-Table2[[#This Row],[Column1]]</f>
        <v>-3367</v>
      </c>
    </row>
    <row r="957" spans="1:16" hidden="1" x14ac:dyDescent="0.3">
      <c r="A957" s="41" t="s">
        <v>635</v>
      </c>
      <c r="B957" s="42">
        <v>44520</v>
      </c>
      <c r="C957" s="42">
        <v>44880</v>
      </c>
      <c r="D957" s="41" t="s">
        <v>636</v>
      </c>
      <c r="E957" s="41" t="s">
        <v>2212</v>
      </c>
      <c r="F957" s="41" t="s">
        <v>2213</v>
      </c>
      <c r="G957" s="41" t="s">
        <v>2140</v>
      </c>
      <c r="H957" s="44">
        <v>-3069638</v>
      </c>
      <c r="I957" s="45"/>
      <c r="J957">
        <f t="shared" si="97"/>
        <v>2044</v>
      </c>
      <c r="K957" t="str">
        <f t="shared" si="94"/>
        <v>-2044</v>
      </c>
      <c r="L957" t="e">
        <f>VLOOKUP(K957,[1]Sheet1!P:P,1,0)</f>
        <v>#N/A</v>
      </c>
      <c r="M957">
        <f t="shared" si="95"/>
        <v>2021</v>
      </c>
      <c r="N957" t="str">
        <f t="shared" si="96"/>
        <v>2021-2044</v>
      </c>
      <c r="O957" t="e">
        <f>+(VLOOKUP(N957,[1]misa!O:O,1,0))</f>
        <v>#N/A</v>
      </c>
      <c r="P957">
        <f>-Table2[[#This Row],[Column1]]</f>
        <v>-2044</v>
      </c>
    </row>
    <row r="958" spans="1:16" hidden="1" x14ac:dyDescent="0.3">
      <c r="A958" s="41" t="s">
        <v>635</v>
      </c>
      <c r="B958" s="42">
        <v>44536</v>
      </c>
      <c r="C958" s="42">
        <v>44880</v>
      </c>
      <c r="D958" s="41" t="s">
        <v>636</v>
      </c>
      <c r="E958" s="41" t="s">
        <v>2214</v>
      </c>
      <c r="F958" s="41" t="s">
        <v>2215</v>
      </c>
      <c r="G958" s="41" t="s">
        <v>2140</v>
      </c>
      <c r="H958" s="44">
        <v>-1365650</v>
      </c>
      <c r="I958" s="45"/>
      <c r="J958">
        <f t="shared" si="97"/>
        <v>3319</v>
      </c>
      <c r="K958" t="str">
        <f t="shared" si="94"/>
        <v>-3319</v>
      </c>
      <c r="L958" t="e">
        <f>VLOOKUP(K958,[1]Sheet1!P:P,1,0)</f>
        <v>#N/A</v>
      </c>
      <c r="M958">
        <f t="shared" si="95"/>
        <v>2021</v>
      </c>
      <c r="N958" t="str">
        <f t="shared" si="96"/>
        <v>2021-3319</v>
      </c>
      <c r="O958" t="e">
        <f>+(VLOOKUP(N958,[1]misa!O:O,1,0))</f>
        <v>#N/A</v>
      </c>
      <c r="P958">
        <f>-Table2[[#This Row],[Column1]]</f>
        <v>-3319</v>
      </c>
    </row>
    <row r="959" spans="1:16" hidden="1" x14ac:dyDescent="0.3">
      <c r="A959" s="41" t="s">
        <v>635</v>
      </c>
      <c r="B959" s="42">
        <v>44541</v>
      </c>
      <c r="C959" s="42">
        <v>44880</v>
      </c>
      <c r="D959" s="41" t="s">
        <v>636</v>
      </c>
      <c r="E959" s="41" t="s">
        <v>2216</v>
      </c>
      <c r="F959" s="41" t="s">
        <v>2217</v>
      </c>
      <c r="G959" s="41" t="s">
        <v>2140</v>
      </c>
      <c r="H959" s="44">
        <v>-1623072</v>
      </c>
      <c r="I959" s="45"/>
      <c r="J959">
        <f t="shared" si="97"/>
        <v>3779</v>
      </c>
      <c r="K959" t="str">
        <f t="shared" si="94"/>
        <v>-3779</v>
      </c>
      <c r="L959" t="e">
        <f>VLOOKUP(K959,[1]Sheet1!P:P,1,0)</f>
        <v>#N/A</v>
      </c>
      <c r="M959">
        <f t="shared" si="95"/>
        <v>2021</v>
      </c>
      <c r="N959" t="str">
        <f t="shared" si="96"/>
        <v>2021-3779</v>
      </c>
      <c r="O959" t="e">
        <f>+(VLOOKUP(N959,[1]misa!O:O,1,0))</f>
        <v>#N/A</v>
      </c>
      <c r="P959">
        <f>-Table2[[#This Row],[Column1]]</f>
        <v>-3779</v>
      </c>
    </row>
    <row r="960" spans="1:16" hidden="1" x14ac:dyDescent="0.3">
      <c r="A960" s="41" t="s">
        <v>635</v>
      </c>
      <c r="B960" s="42">
        <v>44548</v>
      </c>
      <c r="C960" s="42">
        <v>44880</v>
      </c>
      <c r="D960" s="41" t="s">
        <v>636</v>
      </c>
      <c r="E960" s="41" t="s">
        <v>2218</v>
      </c>
      <c r="F960" s="41" t="s">
        <v>2219</v>
      </c>
      <c r="G960" s="41" t="s">
        <v>2220</v>
      </c>
      <c r="H960" s="44">
        <v>-2575729</v>
      </c>
      <c r="I960" s="45"/>
      <c r="J960">
        <f t="shared" si="97"/>
        <v>4681</v>
      </c>
      <c r="K960" t="str">
        <f t="shared" si="94"/>
        <v>-4681</v>
      </c>
      <c r="L960" t="e">
        <f>VLOOKUP(K960,[1]Sheet1!P:P,1,0)</f>
        <v>#N/A</v>
      </c>
      <c r="M960">
        <f t="shared" si="95"/>
        <v>2021</v>
      </c>
      <c r="N960" t="str">
        <f t="shared" si="96"/>
        <v>2021-4681</v>
      </c>
      <c r="O960" t="e">
        <f>+(VLOOKUP(N960,[1]misa!O:O,1,0))</f>
        <v>#N/A</v>
      </c>
      <c r="P960">
        <f>-Table2[[#This Row],[Column1]]</f>
        <v>-4681</v>
      </c>
    </row>
    <row r="961" spans="1:16" hidden="1" x14ac:dyDescent="0.3">
      <c r="A961" s="41" t="s">
        <v>635</v>
      </c>
      <c r="B961" s="42">
        <v>44550</v>
      </c>
      <c r="C961" s="42">
        <v>44880</v>
      </c>
      <c r="D961" s="41" t="s">
        <v>636</v>
      </c>
      <c r="E961" s="41" t="s">
        <v>2221</v>
      </c>
      <c r="F961" s="41" t="s">
        <v>2222</v>
      </c>
      <c r="G961" s="41" t="s">
        <v>2220</v>
      </c>
      <c r="H961" s="44">
        <v>-1572225</v>
      </c>
      <c r="I961" s="45"/>
      <c r="J961">
        <f t="shared" si="97"/>
        <v>4734</v>
      </c>
      <c r="K961" t="str">
        <f t="shared" si="94"/>
        <v>-4734</v>
      </c>
      <c r="L961" t="e">
        <f>VLOOKUP(K961,[1]Sheet1!P:P,1,0)</f>
        <v>#N/A</v>
      </c>
      <c r="M961">
        <f t="shared" si="95"/>
        <v>2021</v>
      </c>
      <c r="N961" t="str">
        <f t="shared" si="96"/>
        <v>2021-4734</v>
      </c>
      <c r="O961" t="e">
        <f>+(VLOOKUP(N961,[1]misa!O:O,1,0))</f>
        <v>#N/A</v>
      </c>
      <c r="P961">
        <f>-Table2[[#This Row],[Column1]]</f>
        <v>-4734</v>
      </c>
    </row>
    <row r="962" spans="1:16" hidden="1" x14ac:dyDescent="0.3">
      <c r="A962" s="41" t="s">
        <v>635</v>
      </c>
      <c r="B962" s="42">
        <v>44552</v>
      </c>
      <c r="C962" s="42">
        <v>44880</v>
      </c>
      <c r="D962" s="41" t="s">
        <v>636</v>
      </c>
      <c r="E962" s="41" t="s">
        <v>2223</v>
      </c>
      <c r="F962" s="41" t="s">
        <v>2224</v>
      </c>
      <c r="G962" s="41" t="s">
        <v>2220</v>
      </c>
      <c r="H962" s="44">
        <v>-1276704</v>
      </c>
      <c r="I962" s="45"/>
      <c r="J962">
        <f t="shared" si="97"/>
        <v>5091</v>
      </c>
      <c r="K962" t="str">
        <f t="shared" si="94"/>
        <v>-5091</v>
      </c>
      <c r="L962" t="e">
        <f>VLOOKUP(K962,[1]Sheet1!P:P,1,0)</f>
        <v>#N/A</v>
      </c>
      <c r="M962">
        <f t="shared" si="95"/>
        <v>2021</v>
      </c>
      <c r="N962" t="str">
        <f t="shared" si="96"/>
        <v>2021-5091</v>
      </c>
      <c r="O962" t="e">
        <f>+(VLOOKUP(N962,[1]misa!O:O,1,0))</f>
        <v>#N/A</v>
      </c>
      <c r="P962">
        <f>-Table2[[#This Row],[Column1]]</f>
        <v>-5091</v>
      </c>
    </row>
    <row r="963" spans="1:16" hidden="1" x14ac:dyDescent="0.3">
      <c r="A963" s="41" t="s">
        <v>635</v>
      </c>
      <c r="B963" s="42">
        <v>44569</v>
      </c>
      <c r="C963" s="42">
        <v>44880</v>
      </c>
      <c r="D963" s="41" t="s">
        <v>636</v>
      </c>
      <c r="E963" s="41" t="s">
        <v>2225</v>
      </c>
      <c r="F963" s="41" t="s">
        <v>2226</v>
      </c>
      <c r="G963" s="41" t="s">
        <v>2220</v>
      </c>
      <c r="H963" s="44">
        <v>-1558326</v>
      </c>
      <c r="I963" s="45"/>
      <c r="J963">
        <f t="shared" si="97"/>
        <v>6902</v>
      </c>
      <c r="K963" t="str">
        <f t="shared" ref="K963:K1026" si="98">I963&amp;"-"&amp;J963</f>
        <v>-6902</v>
      </c>
      <c r="L963" t="e">
        <f>VLOOKUP(K963,[1]Sheet1!P:P,1,0)</f>
        <v>#N/A</v>
      </c>
      <c r="M963">
        <f t="shared" ref="M963:M1026" si="99">+YEAR(B963)</f>
        <v>2022</v>
      </c>
      <c r="N963" t="str">
        <f t="shared" ref="N963:N1026" si="100">+M963&amp;"-"&amp;J963</f>
        <v>2022-6902</v>
      </c>
      <c r="O963" t="str">
        <f>+(VLOOKUP(N963,[1]misa!O:O,1,0))</f>
        <v>2022-6902</v>
      </c>
      <c r="P963">
        <f>-Table2[[#This Row],[Column1]]</f>
        <v>-6902</v>
      </c>
    </row>
    <row r="964" spans="1:16" hidden="1" x14ac:dyDescent="0.3">
      <c r="A964" s="41" t="s">
        <v>635</v>
      </c>
      <c r="B964" s="42">
        <v>44547</v>
      </c>
      <c r="C964" s="42">
        <v>44880</v>
      </c>
      <c r="D964" s="41" t="s">
        <v>636</v>
      </c>
      <c r="E964" s="41" t="s">
        <v>2227</v>
      </c>
      <c r="F964" s="41" t="s">
        <v>2228</v>
      </c>
      <c r="G964" s="41" t="s">
        <v>2220</v>
      </c>
      <c r="H964" s="44">
        <v>-1064501</v>
      </c>
      <c r="I964" s="45"/>
      <c r="J964">
        <f t="shared" si="97"/>
        <v>4667</v>
      </c>
      <c r="K964" t="str">
        <f t="shared" si="98"/>
        <v>-4667</v>
      </c>
      <c r="L964" t="e">
        <f>VLOOKUP(K964,[1]Sheet1!P:P,1,0)</f>
        <v>#N/A</v>
      </c>
      <c r="M964">
        <f t="shared" si="99"/>
        <v>2021</v>
      </c>
      <c r="N964" t="str">
        <f t="shared" si="100"/>
        <v>2021-4667</v>
      </c>
      <c r="O964" t="e">
        <f>+(VLOOKUP(N964,[1]misa!O:O,1,0))</f>
        <v>#N/A</v>
      </c>
      <c r="P964">
        <f>-Table2[[#This Row],[Column1]]</f>
        <v>-4667</v>
      </c>
    </row>
    <row r="965" spans="1:16" hidden="1" x14ac:dyDescent="0.3">
      <c r="A965" s="41" t="s">
        <v>635</v>
      </c>
      <c r="B965" s="42">
        <v>44552</v>
      </c>
      <c r="C965" s="42">
        <v>44880</v>
      </c>
      <c r="D965" s="41" t="s">
        <v>636</v>
      </c>
      <c r="E965" s="41" t="s">
        <v>2229</v>
      </c>
      <c r="F965" s="41" t="s">
        <v>2230</v>
      </c>
      <c r="G965" s="41" t="s">
        <v>2220</v>
      </c>
      <c r="H965" s="44">
        <v>-3135781</v>
      </c>
      <c r="I965" s="45"/>
      <c r="J965">
        <f t="shared" si="97"/>
        <v>5080</v>
      </c>
      <c r="K965" t="str">
        <f t="shared" si="98"/>
        <v>-5080</v>
      </c>
      <c r="L965" t="e">
        <f>VLOOKUP(K965,[1]Sheet1!P:P,1,0)</f>
        <v>#N/A</v>
      </c>
      <c r="M965">
        <f t="shared" si="99"/>
        <v>2021</v>
      </c>
      <c r="N965" t="str">
        <f t="shared" si="100"/>
        <v>2021-5080</v>
      </c>
      <c r="O965" t="e">
        <f>+(VLOOKUP(N965,[1]misa!O:O,1,0))</f>
        <v>#N/A</v>
      </c>
      <c r="P965">
        <f>-Table2[[#This Row],[Column1]]</f>
        <v>-5080</v>
      </c>
    </row>
    <row r="966" spans="1:16" hidden="1" x14ac:dyDescent="0.3">
      <c r="A966" s="41" t="s">
        <v>635</v>
      </c>
      <c r="B966" s="42">
        <v>44547</v>
      </c>
      <c r="C966" s="42">
        <v>44880</v>
      </c>
      <c r="D966" s="41" t="s">
        <v>636</v>
      </c>
      <c r="E966" s="41" t="s">
        <v>2231</v>
      </c>
      <c r="F966" s="41" t="s">
        <v>2232</v>
      </c>
      <c r="G966" s="41" t="s">
        <v>2220</v>
      </c>
      <c r="H966" s="44">
        <v>-4149068</v>
      </c>
      <c r="I966" s="45"/>
      <c r="J966">
        <f t="shared" si="97"/>
        <v>4595</v>
      </c>
      <c r="K966" t="str">
        <f t="shared" si="98"/>
        <v>-4595</v>
      </c>
      <c r="L966" t="e">
        <f>VLOOKUP(K966,[1]Sheet1!P:P,1,0)</f>
        <v>#N/A</v>
      </c>
      <c r="M966">
        <f t="shared" si="99"/>
        <v>2021</v>
      </c>
      <c r="N966" t="str">
        <f t="shared" si="100"/>
        <v>2021-4595</v>
      </c>
      <c r="O966" t="e">
        <f>+(VLOOKUP(N966,[1]misa!O:O,1,0))</f>
        <v>#N/A</v>
      </c>
      <c r="P966">
        <f>-Table2[[#This Row],[Column1]]</f>
        <v>-4595</v>
      </c>
    </row>
    <row r="967" spans="1:16" hidden="1" x14ac:dyDescent="0.3">
      <c r="A967" s="41" t="s">
        <v>635</v>
      </c>
      <c r="B967" s="42">
        <v>44560</v>
      </c>
      <c r="C967" s="42">
        <v>44880</v>
      </c>
      <c r="D967" s="41" t="s">
        <v>636</v>
      </c>
      <c r="E967" s="41" t="s">
        <v>2233</v>
      </c>
      <c r="F967" s="41" t="s">
        <v>2234</v>
      </c>
      <c r="G967" s="41" t="s">
        <v>2220</v>
      </c>
      <c r="H967" s="44">
        <v>-1436820</v>
      </c>
      <c r="I967" s="45"/>
      <c r="J967">
        <f t="shared" si="97"/>
        <v>5988</v>
      </c>
      <c r="K967" t="str">
        <f t="shared" si="98"/>
        <v>-5988</v>
      </c>
      <c r="L967" t="e">
        <f>VLOOKUP(K967,[1]Sheet1!P:P,1,0)</f>
        <v>#N/A</v>
      </c>
      <c r="M967">
        <f t="shared" si="99"/>
        <v>2021</v>
      </c>
      <c r="N967" t="str">
        <f t="shared" si="100"/>
        <v>2021-5988</v>
      </c>
      <c r="O967" t="e">
        <f>+(VLOOKUP(N967,[1]misa!O:O,1,0))</f>
        <v>#N/A</v>
      </c>
      <c r="P967">
        <f>-Table2[[#This Row],[Column1]]</f>
        <v>-5988</v>
      </c>
    </row>
    <row r="968" spans="1:16" hidden="1" x14ac:dyDescent="0.3">
      <c r="A968" s="41" t="s">
        <v>635</v>
      </c>
      <c r="B968" s="42">
        <v>44554</v>
      </c>
      <c r="C968" s="42">
        <v>44880</v>
      </c>
      <c r="D968" s="41" t="s">
        <v>636</v>
      </c>
      <c r="E968" s="41" t="s">
        <v>2235</v>
      </c>
      <c r="F968" s="41" t="s">
        <v>2236</v>
      </c>
      <c r="G968" s="41" t="s">
        <v>2220</v>
      </c>
      <c r="H968" s="44">
        <v>-866512</v>
      </c>
      <c r="I968" s="45"/>
      <c r="J968">
        <f t="shared" ref="J968:J1031" si="101">VALUE(E968)</f>
        <v>5342</v>
      </c>
      <c r="K968" t="str">
        <f t="shared" si="98"/>
        <v>-5342</v>
      </c>
      <c r="L968" t="e">
        <f>VLOOKUP(K968,[1]Sheet1!P:P,1,0)</f>
        <v>#N/A</v>
      </c>
      <c r="M968">
        <f t="shared" si="99"/>
        <v>2021</v>
      </c>
      <c r="N968" t="str">
        <f t="shared" si="100"/>
        <v>2021-5342</v>
      </c>
      <c r="O968" t="e">
        <f>+(VLOOKUP(N968,[1]misa!O:O,1,0))</f>
        <v>#N/A</v>
      </c>
      <c r="P968">
        <f>-Table2[[#This Row],[Column1]]</f>
        <v>-5342</v>
      </c>
    </row>
    <row r="969" spans="1:16" hidden="1" x14ac:dyDescent="0.3">
      <c r="A969" s="41" t="s">
        <v>635</v>
      </c>
      <c r="B969" s="42">
        <v>44553</v>
      </c>
      <c r="C969" s="42">
        <v>44880</v>
      </c>
      <c r="D969" s="41" t="s">
        <v>636</v>
      </c>
      <c r="E969" s="41" t="s">
        <v>2237</v>
      </c>
      <c r="F969" s="41" t="s">
        <v>2238</v>
      </c>
      <c r="G969" s="41" t="s">
        <v>2220</v>
      </c>
      <c r="H969" s="44">
        <v>-1249028</v>
      </c>
      <c r="I969" s="45"/>
      <c r="J969">
        <f t="shared" si="101"/>
        <v>5253</v>
      </c>
      <c r="K969" t="str">
        <f t="shared" si="98"/>
        <v>-5253</v>
      </c>
      <c r="L969" t="e">
        <f>VLOOKUP(K969,[1]Sheet1!P:P,1,0)</f>
        <v>#N/A</v>
      </c>
      <c r="M969">
        <f t="shared" si="99"/>
        <v>2021</v>
      </c>
      <c r="N969" t="str">
        <f t="shared" si="100"/>
        <v>2021-5253</v>
      </c>
      <c r="O969" t="e">
        <f>+(VLOOKUP(N969,[1]misa!O:O,1,0))</f>
        <v>#N/A</v>
      </c>
      <c r="P969">
        <f>-Table2[[#This Row],[Column1]]</f>
        <v>-5253</v>
      </c>
    </row>
    <row r="970" spans="1:16" hidden="1" x14ac:dyDescent="0.3">
      <c r="A970" s="41" t="s">
        <v>635</v>
      </c>
      <c r="B970" s="42">
        <v>44555</v>
      </c>
      <c r="C970" s="42">
        <v>44880</v>
      </c>
      <c r="D970" s="41" t="s">
        <v>636</v>
      </c>
      <c r="E970" s="41" t="s">
        <v>2239</v>
      </c>
      <c r="F970" s="41" t="s">
        <v>2240</v>
      </c>
      <c r="G970" s="41" t="s">
        <v>2220</v>
      </c>
      <c r="H970" s="44">
        <v>-1883455</v>
      </c>
      <c r="I970" s="45"/>
      <c r="J970">
        <f t="shared" si="101"/>
        <v>5454</v>
      </c>
      <c r="K970" t="str">
        <f t="shared" si="98"/>
        <v>-5454</v>
      </c>
      <c r="L970" t="e">
        <f>VLOOKUP(K970,[1]Sheet1!P:P,1,0)</f>
        <v>#N/A</v>
      </c>
      <c r="M970">
        <f t="shared" si="99"/>
        <v>2021</v>
      </c>
      <c r="N970" t="str">
        <f t="shared" si="100"/>
        <v>2021-5454</v>
      </c>
      <c r="O970" t="e">
        <f>+(VLOOKUP(N970,[1]misa!O:O,1,0))</f>
        <v>#N/A</v>
      </c>
      <c r="P970">
        <f>-Table2[[#This Row],[Column1]]</f>
        <v>-5454</v>
      </c>
    </row>
    <row r="971" spans="1:16" hidden="1" x14ac:dyDescent="0.3">
      <c r="A971" s="41" t="s">
        <v>635</v>
      </c>
      <c r="B971" s="42">
        <v>44553</v>
      </c>
      <c r="C971" s="42">
        <v>44880</v>
      </c>
      <c r="D971" s="41" t="s">
        <v>636</v>
      </c>
      <c r="E971" s="41" t="s">
        <v>2241</v>
      </c>
      <c r="F971" s="41" t="s">
        <v>2242</v>
      </c>
      <c r="G971" s="41" t="s">
        <v>2220</v>
      </c>
      <c r="H971" s="44">
        <v>-915460</v>
      </c>
      <c r="I971" s="45"/>
      <c r="J971">
        <f t="shared" si="101"/>
        <v>5257</v>
      </c>
      <c r="K971" t="str">
        <f t="shared" si="98"/>
        <v>-5257</v>
      </c>
      <c r="L971" t="e">
        <f>VLOOKUP(K971,[1]Sheet1!P:P,1,0)</f>
        <v>#N/A</v>
      </c>
      <c r="M971">
        <f t="shared" si="99"/>
        <v>2021</v>
      </c>
      <c r="N971" t="str">
        <f t="shared" si="100"/>
        <v>2021-5257</v>
      </c>
      <c r="O971" t="e">
        <f>+(VLOOKUP(N971,[1]misa!O:O,1,0))</f>
        <v>#N/A</v>
      </c>
      <c r="P971">
        <f>-Table2[[#This Row],[Column1]]</f>
        <v>-5257</v>
      </c>
    </row>
    <row r="972" spans="1:16" hidden="1" x14ac:dyDescent="0.3">
      <c r="A972" s="41" t="s">
        <v>635</v>
      </c>
      <c r="B972" s="42">
        <v>44553</v>
      </c>
      <c r="C972" s="42">
        <v>44880</v>
      </c>
      <c r="D972" s="41" t="s">
        <v>636</v>
      </c>
      <c r="E972" s="41" t="s">
        <v>2243</v>
      </c>
      <c r="F972" s="41" t="s">
        <v>2244</v>
      </c>
      <c r="G972" s="41" t="s">
        <v>2220</v>
      </c>
      <c r="H972" s="44">
        <v>-1726298</v>
      </c>
      <c r="I972" s="45"/>
      <c r="J972">
        <f t="shared" si="101"/>
        <v>5254</v>
      </c>
      <c r="K972" t="str">
        <f t="shared" si="98"/>
        <v>-5254</v>
      </c>
      <c r="L972" t="e">
        <f>VLOOKUP(K972,[1]Sheet1!P:P,1,0)</f>
        <v>#N/A</v>
      </c>
      <c r="M972">
        <f t="shared" si="99"/>
        <v>2021</v>
      </c>
      <c r="N972" t="str">
        <f t="shared" si="100"/>
        <v>2021-5254</v>
      </c>
      <c r="O972" t="e">
        <f>+(VLOOKUP(N972,[1]misa!O:O,1,0))</f>
        <v>#N/A</v>
      </c>
      <c r="P972">
        <f>-Table2[[#This Row],[Column1]]</f>
        <v>-5254</v>
      </c>
    </row>
    <row r="973" spans="1:16" hidden="1" x14ac:dyDescent="0.3">
      <c r="A973" s="41" t="s">
        <v>635</v>
      </c>
      <c r="B973" s="42">
        <v>44558</v>
      </c>
      <c r="C973" s="42">
        <v>44880</v>
      </c>
      <c r="D973" s="41" t="s">
        <v>636</v>
      </c>
      <c r="E973" s="41" t="s">
        <v>2245</v>
      </c>
      <c r="F973" s="41" t="s">
        <v>2246</v>
      </c>
      <c r="G973" s="41" t="s">
        <v>2220</v>
      </c>
      <c r="H973" s="44">
        <v>-3102825</v>
      </c>
      <c r="I973" s="45"/>
      <c r="J973">
        <f t="shared" si="101"/>
        <v>5646</v>
      </c>
      <c r="K973" t="str">
        <f t="shared" si="98"/>
        <v>-5646</v>
      </c>
      <c r="L973" t="e">
        <f>VLOOKUP(K973,[1]Sheet1!P:P,1,0)</f>
        <v>#N/A</v>
      </c>
      <c r="M973">
        <f t="shared" si="99"/>
        <v>2021</v>
      </c>
      <c r="N973" t="str">
        <f t="shared" si="100"/>
        <v>2021-5646</v>
      </c>
      <c r="O973" t="e">
        <f>+(VLOOKUP(N973,[1]misa!O:O,1,0))</f>
        <v>#N/A</v>
      </c>
      <c r="P973">
        <f>-Table2[[#This Row],[Column1]]</f>
        <v>-5646</v>
      </c>
    </row>
    <row r="974" spans="1:16" hidden="1" x14ac:dyDescent="0.3">
      <c r="A974" s="41" t="s">
        <v>635</v>
      </c>
      <c r="B974" s="42">
        <v>44560</v>
      </c>
      <c r="C974" s="42">
        <v>44880</v>
      </c>
      <c r="D974" s="41" t="s">
        <v>636</v>
      </c>
      <c r="E974" s="41" t="s">
        <v>2247</v>
      </c>
      <c r="F974" s="41" t="s">
        <v>2248</v>
      </c>
      <c r="G974" s="41" t="s">
        <v>2220</v>
      </c>
      <c r="H974" s="44">
        <v>-1095864</v>
      </c>
      <c r="I974" s="45"/>
      <c r="J974">
        <f t="shared" si="101"/>
        <v>5967</v>
      </c>
      <c r="K974" t="str">
        <f t="shared" si="98"/>
        <v>-5967</v>
      </c>
      <c r="L974" t="e">
        <f>VLOOKUP(K974,[1]Sheet1!P:P,1,0)</f>
        <v>#N/A</v>
      </c>
      <c r="M974">
        <f t="shared" si="99"/>
        <v>2021</v>
      </c>
      <c r="N974" t="str">
        <f t="shared" si="100"/>
        <v>2021-5967</v>
      </c>
      <c r="O974" t="e">
        <f>+(VLOOKUP(N974,[1]misa!O:O,1,0))</f>
        <v>#N/A</v>
      </c>
      <c r="P974">
        <f>-Table2[[#This Row],[Column1]]</f>
        <v>-5967</v>
      </c>
    </row>
    <row r="975" spans="1:16" hidden="1" x14ac:dyDescent="0.3">
      <c r="A975" s="41" t="s">
        <v>635</v>
      </c>
      <c r="B975" s="42">
        <v>44561</v>
      </c>
      <c r="C975" s="42">
        <v>44880</v>
      </c>
      <c r="D975" s="41" t="s">
        <v>636</v>
      </c>
      <c r="E975" s="41" t="s">
        <v>2249</v>
      </c>
      <c r="F975" s="41" t="s">
        <v>2250</v>
      </c>
      <c r="G975" s="41" t="s">
        <v>2220</v>
      </c>
      <c r="H975" s="44">
        <v>-1881447</v>
      </c>
      <c r="I975" s="45"/>
      <c r="J975">
        <f t="shared" si="101"/>
        <v>6016</v>
      </c>
      <c r="K975" t="str">
        <f t="shared" si="98"/>
        <v>-6016</v>
      </c>
      <c r="L975" t="e">
        <f>VLOOKUP(K975,[1]Sheet1!P:P,1,0)</f>
        <v>#N/A</v>
      </c>
      <c r="M975">
        <f t="shared" si="99"/>
        <v>2021</v>
      </c>
      <c r="N975" t="str">
        <f t="shared" si="100"/>
        <v>2021-6016</v>
      </c>
      <c r="O975" t="e">
        <f>+(VLOOKUP(N975,[1]misa!O:O,1,0))</f>
        <v>#N/A</v>
      </c>
      <c r="P975">
        <f>-Table2[[#This Row],[Column1]]</f>
        <v>-6016</v>
      </c>
    </row>
    <row r="976" spans="1:16" hidden="1" x14ac:dyDescent="0.3">
      <c r="A976" s="41" t="s">
        <v>635</v>
      </c>
      <c r="B976" s="42">
        <v>44558</v>
      </c>
      <c r="C976" s="42">
        <v>44880</v>
      </c>
      <c r="D976" s="41" t="s">
        <v>636</v>
      </c>
      <c r="E976" s="41" t="s">
        <v>2251</v>
      </c>
      <c r="F976" s="41" t="s">
        <v>2252</v>
      </c>
      <c r="G976" s="41" t="s">
        <v>2220</v>
      </c>
      <c r="H976" s="44">
        <v>-5080570</v>
      </c>
      <c r="I976" s="45"/>
      <c r="J976">
        <f t="shared" si="101"/>
        <v>5655</v>
      </c>
      <c r="K976" t="str">
        <f t="shared" si="98"/>
        <v>-5655</v>
      </c>
      <c r="L976" t="e">
        <f>VLOOKUP(K976,[1]Sheet1!P:P,1,0)</f>
        <v>#N/A</v>
      </c>
      <c r="M976">
        <f t="shared" si="99"/>
        <v>2021</v>
      </c>
      <c r="N976" t="str">
        <f t="shared" si="100"/>
        <v>2021-5655</v>
      </c>
      <c r="O976" t="e">
        <f>+(VLOOKUP(N976,[1]misa!O:O,1,0))</f>
        <v>#N/A</v>
      </c>
      <c r="P976">
        <f>-Table2[[#This Row],[Column1]]</f>
        <v>-5655</v>
      </c>
    </row>
    <row r="977" spans="1:16" hidden="1" x14ac:dyDescent="0.3">
      <c r="A977" s="41" t="s">
        <v>635</v>
      </c>
      <c r="B977" s="42">
        <v>44564</v>
      </c>
      <c r="C977" s="42">
        <v>44880</v>
      </c>
      <c r="D977" s="41" t="s">
        <v>636</v>
      </c>
      <c r="E977" s="41" t="s">
        <v>2253</v>
      </c>
      <c r="F977" s="41" t="s">
        <v>2254</v>
      </c>
      <c r="G977" s="41" t="s">
        <v>2220</v>
      </c>
      <c r="H977" s="44">
        <v>-1325709</v>
      </c>
      <c r="I977" s="45"/>
      <c r="J977">
        <f t="shared" si="101"/>
        <v>6262</v>
      </c>
      <c r="K977" t="str">
        <f t="shared" si="98"/>
        <v>-6262</v>
      </c>
      <c r="L977" t="e">
        <f>VLOOKUP(K977,[1]Sheet1!P:P,1,0)</f>
        <v>#N/A</v>
      </c>
      <c r="M977">
        <f t="shared" si="99"/>
        <v>2022</v>
      </c>
      <c r="N977" t="str">
        <f t="shared" si="100"/>
        <v>2022-6262</v>
      </c>
      <c r="O977" t="str">
        <f>+(VLOOKUP(N977,[1]misa!O:O,1,0))</f>
        <v>2022-6262</v>
      </c>
      <c r="P977">
        <f>-Table2[[#This Row],[Column1]]</f>
        <v>-6262</v>
      </c>
    </row>
    <row r="978" spans="1:16" hidden="1" x14ac:dyDescent="0.3">
      <c r="A978" s="41" t="s">
        <v>635</v>
      </c>
      <c r="B978" s="42">
        <v>44567</v>
      </c>
      <c r="C978" s="42">
        <v>44880</v>
      </c>
      <c r="D978" s="41" t="s">
        <v>636</v>
      </c>
      <c r="E978" s="41" t="s">
        <v>2255</v>
      </c>
      <c r="F978" s="41" t="s">
        <v>2256</v>
      </c>
      <c r="G978" s="41" t="s">
        <v>2220</v>
      </c>
      <c r="H978" s="44">
        <v>-986577</v>
      </c>
      <c r="I978" s="45"/>
      <c r="J978">
        <f t="shared" si="101"/>
        <v>6684</v>
      </c>
      <c r="K978" t="str">
        <f t="shared" si="98"/>
        <v>-6684</v>
      </c>
      <c r="L978" t="e">
        <f>VLOOKUP(K978,[1]Sheet1!P:P,1,0)</f>
        <v>#N/A</v>
      </c>
      <c r="M978">
        <f t="shared" si="99"/>
        <v>2022</v>
      </c>
      <c r="N978" t="str">
        <f t="shared" si="100"/>
        <v>2022-6684</v>
      </c>
      <c r="O978" t="str">
        <f>+(VLOOKUP(N978,[1]misa!O:O,1,0))</f>
        <v>2022-6684</v>
      </c>
      <c r="P978">
        <f>-Table2[[#This Row],[Column1]]</f>
        <v>-6684</v>
      </c>
    </row>
    <row r="979" spans="1:16" hidden="1" x14ac:dyDescent="0.3">
      <c r="A979" s="41" t="s">
        <v>635</v>
      </c>
      <c r="B979" s="42">
        <v>44569</v>
      </c>
      <c r="C979" s="42">
        <v>44880</v>
      </c>
      <c r="D979" s="41" t="s">
        <v>636</v>
      </c>
      <c r="E979" s="41" t="s">
        <v>2257</v>
      </c>
      <c r="F979" s="41" t="s">
        <v>2258</v>
      </c>
      <c r="G979" s="41" t="s">
        <v>2220</v>
      </c>
      <c r="H979" s="44">
        <v>-3759015</v>
      </c>
      <c r="I979" s="45"/>
      <c r="J979">
        <f t="shared" si="101"/>
        <v>6903</v>
      </c>
      <c r="K979" t="str">
        <f t="shared" si="98"/>
        <v>-6903</v>
      </c>
      <c r="L979" t="e">
        <f>VLOOKUP(K979,[1]Sheet1!P:P,1,0)</f>
        <v>#N/A</v>
      </c>
      <c r="M979">
        <f t="shared" si="99"/>
        <v>2022</v>
      </c>
      <c r="N979" t="str">
        <f t="shared" si="100"/>
        <v>2022-6903</v>
      </c>
      <c r="O979" t="str">
        <f>+(VLOOKUP(N979,[1]misa!O:O,1,0))</f>
        <v>2022-6903</v>
      </c>
      <c r="P979">
        <f>-Table2[[#This Row],[Column1]]</f>
        <v>-6903</v>
      </c>
    </row>
    <row r="980" spans="1:16" hidden="1" x14ac:dyDescent="0.3">
      <c r="A980" s="41" t="s">
        <v>635</v>
      </c>
      <c r="B980" s="42">
        <v>44567</v>
      </c>
      <c r="C980" s="42">
        <v>44880</v>
      </c>
      <c r="D980" s="41" t="s">
        <v>636</v>
      </c>
      <c r="E980" s="41" t="s">
        <v>2259</v>
      </c>
      <c r="F980" s="41" t="s">
        <v>2260</v>
      </c>
      <c r="G980" s="41" t="s">
        <v>2220</v>
      </c>
      <c r="H980" s="44">
        <v>-1386651</v>
      </c>
      <c r="I980" s="45"/>
      <c r="J980">
        <f t="shared" si="101"/>
        <v>6708</v>
      </c>
      <c r="K980" t="str">
        <f t="shared" si="98"/>
        <v>-6708</v>
      </c>
      <c r="L980" t="e">
        <f>VLOOKUP(K980,[1]Sheet1!P:P,1,0)</f>
        <v>#N/A</v>
      </c>
      <c r="M980">
        <f t="shared" si="99"/>
        <v>2022</v>
      </c>
      <c r="N980" t="str">
        <f t="shared" si="100"/>
        <v>2022-6708</v>
      </c>
      <c r="O980" t="str">
        <f>+(VLOOKUP(N980,[1]misa!O:O,1,0))</f>
        <v>2022-6708</v>
      </c>
      <c r="P980">
        <f>-Table2[[#This Row],[Column1]]</f>
        <v>-6708</v>
      </c>
    </row>
    <row r="981" spans="1:16" hidden="1" x14ac:dyDescent="0.3">
      <c r="A981" s="41" t="s">
        <v>635</v>
      </c>
      <c r="B981" s="42">
        <v>44573</v>
      </c>
      <c r="C981" s="42">
        <v>44880</v>
      </c>
      <c r="D981" s="41" t="s">
        <v>636</v>
      </c>
      <c r="E981" s="41" t="s">
        <v>2261</v>
      </c>
      <c r="F981" s="41" t="s">
        <v>2262</v>
      </c>
      <c r="G981" s="41" t="s">
        <v>2220</v>
      </c>
      <c r="H981" s="44">
        <v>-3300462</v>
      </c>
      <c r="I981" s="45"/>
      <c r="J981">
        <f t="shared" si="101"/>
        <v>7452</v>
      </c>
      <c r="K981" t="str">
        <f t="shared" si="98"/>
        <v>-7452</v>
      </c>
      <c r="L981" t="e">
        <f>VLOOKUP(K981,[1]Sheet1!P:P,1,0)</f>
        <v>#N/A</v>
      </c>
      <c r="M981">
        <f t="shared" si="99"/>
        <v>2022</v>
      </c>
      <c r="N981" t="str">
        <f t="shared" si="100"/>
        <v>2022-7452</v>
      </c>
      <c r="O981" t="str">
        <f>+(VLOOKUP(N981,[1]misa!O:O,1,0))</f>
        <v>2022-7452</v>
      </c>
      <c r="P981">
        <f>-Table2[[#This Row],[Column1]]</f>
        <v>-7452</v>
      </c>
    </row>
    <row r="982" spans="1:16" hidden="1" x14ac:dyDescent="0.3">
      <c r="A982" s="41" t="s">
        <v>635</v>
      </c>
      <c r="B982" s="42">
        <v>44575</v>
      </c>
      <c r="C982" s="42">
        <v>44880</v>
      </c>
      <c r="D982" s="41" t="s">
        <v>636</v>
      </c>
      <c r="E982" s="41" t="s">
        <v>2263</v>
      </c>
      <c r="F982" s="41" t="s">
        <v>2264</v>
      </c>
      <c r="G982" s="41" t="s">
        <v>2220</v>
      </c>
      <c r="H982" s="44">
        <v>-1944435</v>
      </c>
      <c r="I982" s="45"/>
      <c r="J982">
        <f t="shared" si="101"/>
        <v>7700</v>
      </c>
      <c r="K982" t="str">
        <f t="shared" si="98"/>
        <v>-7700</v>
      </c>
      <c r="L982" t="e">
        <f>VLOOKUP(K982,[1]Sheet1!P:P,1,0)</f>
        <v>#N/A</v>
      </c>
      <c r="M982">
        <f t="shared" si="99"/>
        <v>2022</v>
      </c>
      <c r="N982" t="str">
        <f t="shared" si="100"/>
        <v>2022-7700</v>
      </c>
      <c r="O982" t="str">
        <f>+(VLOOKUP(N982,[1]misa!O:O,1,0))</f>
        <v>2022-7700</v>
      </c>
      <c r="P982">
        <f>-Table2[[#This Row],[Column1]]</f>
        <v>-7700</v>
      </c>
    </row>
    <row r="983" spans="1:16" hidden="1" x14ac:dyDescent="0.3">
      <c r="A983" s="41" t="s">
        <v>635</v>
      </c>
      <c r="B983" s="42">
        <v>44572</v>
      </c>
      <c r="C983" s="42">
        <v>44880</v>
      </c>
      <c r="D983" s="41" t="s">
        <v>636</v>
      </c>
      <c r="E983" s="41" t="s">
        <v>2265</v>
      </c>
      <c r="F983" s="41" t="s">
        <v>2266</v>
      </c>
      <c r="G983" s="41" t="s">
        <v>2220</v>
      </c>
      <c r="H983" s="44">
        <v>-2105047</v>
      </c>
      <c r="I983" s="45"/>
      <c r="J983">
        <f t="shared" si="101"/>
        <v>7167</v>
      </c>
      <c r="K983" t="str">
        <f t="shared" si="98"/>
        <v>-7167</v>
      </c>
      <c r="L983" t="e">
        <f>VLOOKUP(K983,[1]Sheet1!P:P,1,0)</f>
        <v>#N/A</v>
      </c>
      <c r="M983">
        <f t="shared" si="99"/>
        <v>2022</v>
      </c>
      <c r="N983" t="str">
        <f t="shared" si="100"/>
        <v>2022-7167</v>
      </c>
      <c r="O983" t="str">
        <f>+(VLOOKUP(N983,[1]misa!O:O,1,0))</f>
        <v>2022-7167</v>
      </c>
      <c r="P983">
        <f>-Table2[[#This Row],[Column1]]</f>
        <v>-7167</v>
      </c>
    </row>
    <row r="984" spans="1:16" hidden="1" x14ac:dyDescent="0.3">
      <c r="A984" s="41" t="s">
        <v>635</v>
      </c>
      <c r="B984" s="42">
        <v>44572</v>
      </c>
      <c r="C984" s="42">
        <v>44880</v>
      </c>
      <c r="D984" s="41" t="s">
        <v>636</v>
      </c>
      <c r="E984" s="41" t="s">
        <v>2267</v>
      </c>
      <c r="F984" s="41" t="s">
        <v>2268</v>
      </c>
      <c r="G984" s="41" t="s">
        <v>2220</v>
      </c>
      <c r="H984" s="44">
        <v>-1624960</v>
      </c>
      <c r="I984" s="45"/>
      <c r="J984">
        <f t="shared" si="101"/>
        <v>7170</v>
      </c>
      <c r="K984" t="str">
        <f t="shared" si="98"/>
        <v>-7170</v>
      </c>
      <c r="L984" t="e">
        <f>VLOOKUP(K984,[1]Sheet1!P:P,1,0)</f>
        <v>#N/A</v>
      </c>
      <c r="M984">
        <f t="shared" si="99"/>
        <v>2022</v>
      </c>
      <c r="N984" t="str">
        <f t="shared" si="100"/>
        <v>2022-7170</v>
      </c>
      <c r="O984" t="str">
        <f>+(VLOOKUP(N984,[1]misa!O:O,1,0))</f>
        <v>2022-7170</v>
      </c>
      <c r="P984">
        <f>-Table2[[#This Row],[Column1]]</f>
        <v>-7170</v>
      </c>
    </row>
    <row r="985" spans="1:16" hidden="1" x14ac:dyDescent="0.3">
      <c r="A985" s="41" t="s">
        <v>635</v>
      </c>
      <c r="B985" s="42">
        <v>44573</v>
      </c>
      <c r="C985" s="42">
        <v>44880</v>
      </c>
      <c r="D985" s="41" t="s">
        <v>636</v>
      </c>
      <c r="E985" s="41" t="s">
        <v>2269</v>
      </c>
      <c r="F985" s="41" t="s">
        <v>2270</v>
      </c>
      <c r="G985" s="41" t="s">
        <v>2220</v>
      </c>
      <c r="H985" s="44">
        <v>-1863004</v>
      </c>
      <c r="I985" s="45"/>
      <c r="J985">
        <f t="shared" si="101"/>
        <v>7451</v>
      </c>
      <c r="K985" t="str">
        <f t="shared" si="98"/>
        <v>-7451</v>
      </c>
      <c r="L985" t="e">
        <f>VLOOKUP(K985,[1]Sheet1!P:P,1,0)</f>
        <v>#N/A</v>
      </c>
      <c r="M985">
        <f t="shared" si="99"/>
        <v>2022</v>
      </c>
      <c r="N985" t="str">
        <f t="shared" si="100"/>
        <v>2022-7451</v>
      </c>
      <c r="O985" t="str">
        <f>+(VLOOKUP(N985,[1]misa!O:O,1,0))</f>
        <v>2022-7451</v>
      </c>
      <c r="P985">
        <f>-Table2[[#This Row],[Column1]]</f>
        <v>-7451</v>
      </c>
    </row>
    <row r="986" spans="1:16" hidden="1" x14ac:dyDescent="0.3">
      <c r="A986" s="41" t="s">
        <v>635</v>
      </c>
      <c r="B986" s="42">
        <v>44572</v>
      </c>
      <c r="C986" s="42">
        <v>44880</v>
      </c>
      <c r="D986" s="41" t="s">
        <v>636</v>
      </c>
      <c r="E986" s="41" t="s">
        <v>2271</v>
      </c>
      <c r="F986" s="41" t="s">
        <v>2272</v>
      </c>
      <c r="G986" s="41" t="s">
        <v>2220</v>
      </c>
      <c r="H986" s="44">
        <v>-2203780</v>
      </c>
      <c r="I986" s="45"/>
      <c r="J986">
        <f t="shared" si="101"/>
        <v>7169</v>
      </c>
      <c r="K986" t="str">
        <f t="shared" si="98"/>
        <v>-7169</v>
      </c>
      <c r="L986" t="e">
        <f>VLOOKUP(K986,[1]Sheet1!P:P,1,0)</f>
        <v>#N/A</v>
      </c>
      <c r="M986">
        <f t="shared" si="99"/>
        <v>2022</v>
      </c>
      <c r="N986" t="str">
        <f t="shared" si="100"/>
        <v>2022-7169</v>
      </c>
      <c r="O986" t="str">
        <f>+(VLOOKUP(N986,[1]misa!O:O,1,0))</f>
        <v>2022-7169</v>
      </c>
      <c r="P986">
        <f>-Table2[[#This Row],[Column1]]</f>
        <v>-7169</v>
      </c>
    </row>
    <row r="987" spans="1:16" hidden="1" x14ac:dyDescent="0.3">
      <c r="A987" s="41" t="s">
        <v>635</v>
      </c>
      <c r="B987" s="42">
        <v>44572</v>
      </c>
      <c r="C987" s="42">
        <v>44880</v>
      </c>
      <c r="D987" s="41" t="s">
        <v>636</v>
      </c>
      <c r="E987" s="41" t="s">
        <v>2273</v>
      </c>
      <c r="F987" s="41" t="s">
        <v>2274</v>
      </c>
      <c r="G987" s="41" t="s">
        <v>2220</v>
      </c>
      <c r="H987" s="44">
        <v>-1248553</v>
      </c>
      <c r="I987" s="45"/>
      <c r="J987">
        <f t="shared" si="101"/>
        <v>7162</v>
      </c>
      <c r="K987" t="str">
        <f t="shared" si="98"/>
        <v>-7162</v>
      </c>
      <c r="L987" t="e">
        <f>VLOOKUP(K987,[1]Sheet1!P:P,1,0)</f>
        <v>#N/A</v>
      </c>
      <c r="M987">
        <f t="shared" si="99"/>
        <v>2022</v>
      </c>
      <c r="N987" t="str">
        <f t="shared" si="100"/>
        <v>2022-7162</v>
      </c>
      <c r="O987" t="str">
        <f>+(VLOOKUP(N987,[1]misa!O:O,1,0))</f>
        <v>2022-7162</v>
      </c>
      <c r="P987">
        <f>-Table2[[#This Row],[Column1]]</f>
        <v>-7162</v>
      </c>
    </row>
    <row r="988" spans="1:16" hidden="1" x14ac:dyDescent="0.3">
      <c r="A988" s="41" t="s">
        <v>635</v>
      </c>
      <c r="B988" s="42">
        <v>44580</v>
      </c>
      <c r="C988" s="42">
        <v>44880</v>
      </c>
      <c r="D988" s="41" t="s">
        <v>636</v>
      </c>
      <c r="E988" s="41" t="s">
        <v>2275</v>
      </c>
      <c r="F988" s="41" t="s">
        <v>2276</v>
      </c>
      <c r="G988" s="41" t="s">
        <v>2220</v>
      </c>
      <c r="H988" s="44">
        <v>-1805531</v>
      </c>
      <c r="I988" s="45"/>
      <c r="J988">
        <f t="shared" si="101"/>
        <v>8637</v>
      </c>
      <c r="K988" t="str">
        <f t="shared" si="98"/>
        <v>-8637</v>
      </c>
      <c r="L988" t="e">
        <f>VLOOKUP(K988,[1]Sheet1!P:P,1,0)</f>
        <v>#N/A</v>
      </c>
      <c r="M988">
        <f t="shared" si="99"/>
        <v>2022</v>
      </c>
      <c r="N988" t="str">
        <f t="shared" si="100"/>
        <v>2022-8637</v>
      </c>
      <c r="O988" t="str">
        <f>+(VLOOKUP(N988,[1]misa!O:O,1,0))</f>
        <v>2022-8637</v>
      </c>
      <c r="P988">
        <f>-Table2[[#This Row],[Column1]]</f>
        <v>-8637</v>
      </c>
    </row>
    <row r="989" spans="1:16" hidden="1" x14ac:dyDescent="0.3">
      <c r="A989" s="41" t="s">
        <v>635</v>
      </c>
      <c r="B989" s="42">
        <v>44581</v>
      </c>
      <c r="C989" s="42">
        <v>44880</v>
      </c>
      <c r="D989" s="41" t="s">
        <v>636</v>
      </c>
      <c r="E989" s="41" t="s">
        <v>2277</v>
      </c>
      <c r="F989" s="41" t="s">
        <v>2278</v>
      </c>
      <c r="G989" s="41" t="s">
        <v>2220</v>
      </c>
      <c r="H989" s="44">
        <v>-726968</v>
      </c>
      <c r="I989" s="45"/>
      <c r="J989">
        <f t="shared" si="101"/>
        <v>8879</v>
      </c>
      <c r="K989" t="str">
        <f t="shared" si="98"/>
        <v>-8879</v>
      </c>
      <c r="L989" t="e">
        <f>VLOOKUP(K989,[1]Sheet1!P:P,1,0)</f>
        <v>#N/A</v>
      </c>
      <c r="M989">
        <f t="shared" si="99"/>
        <v>2022</v>
      </c>
      <c r="N989" t="str">
        <f t="shared" si="100"/>
        <v>2022-8879</v>
      </c>
      <c r="O989" t="str">
        <f>+(VLOOKUP(N989,[1]misa!O:O,1,0))</f>
        <v>2022-8879</v>
      </c>
      <c r="P989">
        <f>-Table2[[#This Row],[Column1]]</f>
        <v>-8879</v>
      </c>
    </row>
    <row r="990" spans="1:16" hidden="1" x14ac:dyDescent="0.3">
      <c r="A990" s="41" t="s">
        <v>635</v>
      </c>
      <c r="B990" s="42">
        <v>44581</v>
      </c>
      <c r="C990" s="42">
        <v>44880</v>
      </c>
      <c r="D990" s="41" t="s">
        <v>636</v>
      </c>
      <c r="E990" s="41" t="s">
        <v>2279</v>
      </c>
      <c r="F990" s="41" t="s">
        <v>2280</v>
      </c>
      <c r="G990" s="41" t="s">
        <v>2220</v>
      </c>
      <c r="H990" s="44">
        <v>-2902676</v>
      </c>
      <c r="I990" s="45"/>
      <c r="J990">
        <f t="shared" si="101"/>
        <v>8878</v>
      </c>
      <c r="K990" t="str">
        <f t="shared" si="98"/>
        <v>-8878</v>
      </c>
      <c r="L990" t="e">
        <f>VLOOKUP(K990,[1]Sheet1!P:P,1,0)</f>
        <v>#N/A</v>
      </c>
      <c r="M990">
        <f t="shared" si="99"/>
        <v>2022</v>
      </c>
      <c r="N990" t="str">
        <f t="shared" si="100"/>
        <v>2022-8878</v>
      </c>
      <c r="O990" t="str">
        <f>+(VLOOKUP(N990,[1]misa!O:O,1,0))</f>
        <v>2022-8878</v>
      </c>
      <c r="P990">
        <f>-Table2[[#This Row],[Column1]]</f>
        <v>-8878</v>
      </c>
    </row>
    <row r="991" spans="1:16" hidden="1" x14ac:dyDescent="0.3">
      <c r="A991" s="41" t="s">
        <v>635</v>
      </c>
      <c r="B991" s="42">
        <v>44580</v>
      </c>
      <c r="C991" s="42">
        <v>44880</v>
      </c>
      <c r="D991" s="41" t="s">
        <v>636</v>
      </c>
      <c r="E991" s="41" t="s">
        <v>2281</v>
      </c>
      <c r="F991" s="41" t="s">
        <v>2282</v>
      </c>
      <c r="G991" s="41" t="s">
        <v>2220</v>
      </c>
      <c r="H991" s="44">
        <v>-1726298</v>
      </c>
      <c r="I991" s="45"/>
      <c r="J991">
        <f t="shared" si="101"/>
        <v>8632</v>
      </c>
      <c r="K991" t="str">
        <f t="shared" si="98"/>
        <v>-8632</v>
      </c>
      <c r="L991" t="e">
        <f>VLOOKUP(K991,[1]Sheet1!P:P,1,0)</f>
        <v>#N/A</v>
      </c>
      <c r="M991">
        <f t="shared" si="99"/>
        <v>2022</v>
      </c>
      <c r="N991" t="str">
        <f t="shared" si="100"/>
        <v>2022-8632</v>
      </c>
      <c r="O991" t="str">
        <f>+(VLOOKUP(N991,[1]misa!O:O,1,0))</f>
        <v>2022-8632</v>
      </c>
      <c r="P991">
        <f>-Table2[[#This Row],[Column1]]</f>
        <v>-8632</v>
      </c>
    </row>
    <row r="992" spans="1:16" hidden="1" x14ac:dyDescent="0.3">
      <c r="A992" s="41" t="s">
        <v>635</v>
      </c>
      <c r="B992" s="42">
        <v>44582</v>
      </c>
      <c r="C992" s="42">
        <v>44880</v>
      </c>
      <c r="D992" s="41" t="s">
        <v>636</v>
      </c>
      <c r="E992" s="41" t="s">
        <v>2283</v>
      </c>
      <c r="F992" s="41" t="s">
        <v>2284</v>
      </c>
      <c r="G992" s="41" t="s">
        <v>2220</v>
      </c>
      <c r="H992" s="44">
        <v>-2630419</v>
      </c>
      <c r="I992" s="45"/>
      <c r="J992">
        <f t="shared" si="101"/>
        <v>8935</v>
      </c>
      <c r="K992" t="str">
        <f t="shared" si="98"/>
        <v>-8935</v>
      </c>
      <c r="L992" t="e">
        <f>VLOOKUP(K992,[1]Sheet1!P:P,1,0)</f>
        <v>#N/A</v>
      </c>
      <c r="M992">
        <f t="shared" si="99"/>
        <v>2022</v>
      </c>
      <c r="N992" t="str">
        <f t="shared" si="100"/>
        <v>2022-8935</v>
      </c>
      <c r="O992" t="str">
        <f>+(VLOOKUP(N992,[1]misa!O:O,1,0))</f>
        <v>2022-8935</v>
      </c>
      <c r="P992">
        <f>-Table2[[#This Row],[Column1]]</f>
        <v>-8935</v>
      </c>
    </row>
    <row r="993" spans="1:16" hidden="1" x14ac:dyDescent="0.3">
      <c r="A993" s="41" t="s">
        <v>635</v>
      </c>
      <c r="B993" s="42">
        <v>44582</v>
      </c>
      <c r="C993" s="42">
        <v>44880</v>
      </c>
      <c r="D993" s="41" t="s">
        <v>636</v>
      </c>
      <c r="E993" s="41" t="s">
        <v>2285</v>
      </c>
      <c r="F993" s="41" t="s">
        <v>2286</v>
      </c>
      <c r="G993" s="41" t="s">
        <v>2220</v>
      </c>
      <c r="H993" s="44">
        <v>-1549187</v>
      </c>
      <c r="I993" s="45"/>
      <c r="J993">
        <f t="shared" si="101"/>
        <v>8933</v>
      </c>
      <c r="K993" t="str">
        <f t="shared" si="98"/>
        <v>-8933</v>
      </c>
      <c r="L993" t="e">
        <f>VLOOKUP(K993,[1]Sheet1!P:P,1,0)</f>
        <v>#N/A</v>
      </c>
      <c r="M993">
        <f t="shared" si="99"/>
        <v>2022</v>
      </c>
      <c r="N993" t="str">
        <f t="shared" si="100"/>
        <v>2022-8933</v>
      </c>
      <c r="O993" t="str">
        <f>+(VLOOKUP(N993,[1]misa!O:O,1,0))</f>
        <v>2022-8933</v>
      </c>
      <c r="P993">
        <f>-Table2[[#This Row],[Column1]]</f>
        <v>-8933</v>
      </c>
    </row>
    <row r="994" spans="1:16" hidden="1" x14ac:dyDescent="0.3">
      <c r="A994" s="41" t="s">
        <v>635</v>
      </c>
      <c r="B994" s="42">
        <v>44585</v>
      </c>
      <c r="C994" s="42">
        <v>44880</v>
      </c>
      <c r="D994" s="41" t="s">
        <v>636</v>
      </c>
      <c r="E994" s="41" t="s">
        <v>2287</v>
      </c>
      <c r="F994" s="41" t="s">
        <v>2288</v>
      </c>
      <c r="G994" s="41" t="s">
        <v>2220</v>
      </c>
      <c r="H994" s="44">
        <v>-1795077</v>
      </c>
      <c r="I994" s="45"/>
      <c r="J994">
        <f t="shared" si="101"/>
        <v>9712</v>
      </c>
      <c r="K994" t="str">
        <f t="shared" si="98"/>
        <v>-9712</v>
      </c>
      <c r="L994" t="e">
        <f>VLOOKUP(K994,[1]Sheet1!P:P,1,0)</f>
        <v>#N/A</v>
      </c>
      <c r="M994">
        <f t="shared" si="99"/>
        <v>2022</v>
      </c>
      <c r="N994" t="str">
        <f t="shared" si="100"/>
        <v>2022-9712</v>
      </c>
      <c r="O994" t="str">
        <f>+(VLOOKUP(N994,[1]misa!O:O,1,0))</f>
        <v>2022-9712</v>
      </c>
      <c r="P994">
        <f>-Table2[[#This Row],[Column1]]</f>
        <v>-9712</v>
      </c>
    </row>
    <row r="995" spans="1:16" hidden="1" x14ac:dyDescent="0.3">
      <c r="A995" s="41" t="s">
        <v>635</v>
      </c>
      <c r="B995" s="42">
        <v>44585</v>
      </c>
      <c r="C995" s="42">
        <v>44880</v>
      </c>
      <c r="D995" s="41" t="s">
        <v>636</v>
      </c>
      <c r="E995" s="41" t="s">
        <v>2289</v>
      </c>
      <c r="F995" s="41" t="s">
        <v>2290</v>
      </c>
      <c r="G995" s="41" t="s">
        <v>2220</v>
      </c>
      <c r="H995" s="44">
        <v>-2475165</v>
      </c>
      <c r="I995" s="45"/>
      <c r="J995">
        <f t="shared" si="101"/>
        <v>9720</v>
      </c>
      <c r="K995" t="str">
        <f t="shared" si="98"/>
        <v>-9720</v>
      </c>
      <c r="L995" t="e">
        <f>VLOOKUP(K995,[1]Sheet1!P:P,1,0)</f>
        <v>#N/A</v>
      </c>
      <c r="M995">
        <f t="shared" si="99"/>
        <v>2022</v>
      </c>
      <c r="N995" t="str">
        <f t="shared" si="100"/>
        <v>2022-9720</v>
      </c>
      <c r="O995" t="str">
        <f>+(VLOOKUP(N995,[1]misa!O:O,1,0))</f>
        <v>2022-9720</v>
      </c>
      <c r="P995">
        <f>-Table2[[#This Row],[Column1]]</f>
        <v>-9720</v>
      </c>
    </row>
    <row r="996" spans="1:16" hidden="1" x14ac:dyDescent="0.3">
      <c r="A996" s="41" t="s">
        <v>635</v>
      </c>
      <c r="B996" s="42">
        <v>44585</v>
      </c>
      <c r="C996" s="42">
        <v>44880</v>
      </c>
      <c r="D996" s="41" t="s">
        <v>636</v>
      </c>
      <c r="E996" s="41" t="s">
        <v>2291</v>
      </c>
      <c r="F996" s="41" t="s">
        <v>2292</v>
      </c>
      <c r="G996" s="41" t="s">
        <v>2220</v>
      </c>
      <c r="H996" s="44">
        <v>-2396262</v>
      </c>
      <c r="I996" s="45"/>
      <c r="J996">
        <f t="shared" si="101"/>
        <v>9713</v>
      </c>
      <c r="K996" t="str">
        <f t="shared" si="98"/>
        <v>-9713</v>
      </c>
      <c r="L996" t="e">
        <f>VLOOKUP(K996,[1]Sheet1!P:P,1,0)</f>
        <v>#N/A</v>
      </c>
      <c r="M996">
        <f t="shared" si="99"/>
        <v>2022</v>
      </c>
      <c r="N996" t="str">
        <f t="shared" si="100"/>
        <v>2022-9713</v>
      </c>
      <c r="O996" t="str">
        <f>+(VLOOKUP(N996,[1]misa!O:O,1,0))</f>
        <v>2022-9713</v>
      </c>
      <c r="P996">
        <f>-Table2[[#This Row],[Column1]]</f>
        <v>-9713</v>
      </c>
    </row>
    <row r="997" spans="1:16" hidden="1" x14ac:dyDescent="0.3">
      <c r="A997" s="41" t="s">
        <v>635</v>
      </c>
      <c r="B997" s="42">
        <v>44586</v>
      </c>
      <c r="C997" s="42">
        <v>44880</v>
      </c>
      <c r="D997" s="41" t="s">
        <v>636</v>
      </c>
      <c r="E997" s="41" t="s">
        <v>2293</v>
      </c>
      <c r="F997" s="41" t="s">
        <v>2294</v>
      </c>
      <c r="G997" s="41" t="s">
        <v>2220</v>
      </c>
      <c r="H997" s="44">
        <v>-1774168</v>
      </c>
      <c r="I997" s="45"/>
      <c r="J997">
        <f t="shared" si="101"/>
        <v>10247</v>
      </c>
      <c r="K997" t="str">
        <f t="shared" si="98"/>
        <v>-10247</v>
      </c>
      <c r="L997" t="e">
        <f>VLOOKUP(K997,[1]Sheet1!P:P,1,0)</f>
        <v>#N/A</v>
      </c>
      <c r="M997">
        <f t="shared" si="99"/>
        <v>2022</v>
      </c>
      <c r="N997" t="str">
        <f t="shared" si="100"/>
        <v>2022-10247</v>
      </c>
      <c r="O997" t="str">
        <f>+(VLOOKUP(N997,[1]misa!O:O,1,0))</f>
        <v>2022-10247</v>
      </c>
      <c r="P997">
        <f>-Table2[[#This Row],[Column1]]</f>
        <v>-10247</v>
      </c>
    </row>
    <row r="998" spans="1:16" hidden="1" x14ac:dyDescent="0.3">
      <c r="A998" s="41" t="s">
        <v>635</v>
      </c>
      <c r="B998" s="42">
        <v>44588</v>
      </c>
      <c r="C998" s="42">
        <v>44880</v>
      </c>
      <c r="D998" s="41" t="s">
        <v>636</v>
      </c>
      <c r="E998" s="41" t="s">
        <v>2295</v>
      </c>
      <c r="F998" s="41" t="s">
        <v>2296</v>
      </c>
      <c r="G998" s="41" t="s">
        <v>2220</v>
      </c>
      <c r="H998" s="44">
        <v>-20533590</v>
      </c>
      <c r="I998" s="45"/>
      <c r="J998">
        <f t="shared" si="101"/>
        <v>10348</v>
      </c>
      <c r="K998" t="str">
        <f t="shared" si="98"/>
        <v>-10348</v>
      </c>
      <c r="L998" t="e">
        <f>VLOOKUP(K998,[1]Sheet1!P:P,1,0)</f>
        <v>#N/A</v>
      </c>
      <c r="M998">
        <f t="shared" si="99"/>
        <v>2022</v>
      </c>
      <c r="N998" t="str">
        <f t="shared" si="100"/>
        <v>2022-10348</v>
      </c>
      <c r="O998" t="str">
        <f>+(VLOOKUP(N998,[1]misa!O:O,1,0))</f>
        <v>2022-10348</v>
      </c>
      <c r="P998">
        <f>-Table2[[#This Row],[Column1]]</f>
        <v>-10348</v>
      </c>
    </row>
    <row r="999" spans="1:16" hidden="1" x14ac:dyDescent="0.3">
      <c r="A999" s="41" t="s">
        <v>635</v>
      </c>
      <c r="B999" s="42">
        <v>44590</v>
      </c>
      <c r="C999" s="42">
        <v>44880</v>
      </c>
      <c r="D999" s="41" t="s">
        <v>636</v>
      </c>
      <c r="E999" s="41" t="s">
        <v>2297</v>
      </c>
      <c r="F999" s="41" t="s">
        <v>2298</v>
      </c>
      <c r="G999" s="41" t="s">
        <v>2220</v>
      </c>
      <c r="H999" s="44">
        <v>-1156487</v>
      </c>
      <c r="I999" s="45"/>
      <c r="J999">
        <f t="shared" si="101"/>
        <v>10460</v>
      </c>
      <c r="K999" t="str">
        <f t="shared" si="98"/>
        <v>-10460</v>
      </c>
      <c r="L999" t="e">
        <f>VLOOKUP(K999,[1]Sheet1!P:P,1,0)</f>
        <v>#N/A</v>
      </c>
      <c r="M999">
        <f t="shared" si="99"/>
        <v>2022</v>
      </c>
      <c r="N999" t="str">
        <f t="shared" si="100"/>
        <v>2022-10460</v>
      </c>
      <c r="O999" t="str">
        <f>+(VLOOKUP(N999,[1]misa!O:O,1,0))</f>
        <v>2022-10460</v>
      </c>
      <c r="P999">
        <f>-Table2[[#This Row],[Column1]]</f>
        <v>-10460</v>
      </c>
    </row>
    <row r="1000" spans="1:16" hidden="1" x14ac:dyDescent="0.3">
      <c r="A1000" s="41" t="s">
        <v>635</v>
      </c>
      <c r="B1000" s="42">
        <v>44590</v>
      </c>
      <c r="C1000" s="42">
        <v>44880</v>
      </c>
      <c r="D1000" s="41" t="s">
        <v>636</v>
      </c>
      <c r="E1000" s="41" t="s">
        <v>2299</v>
      </c>
      <c r="F1000" s="41" t="s">
        <v>2300</v>
      </c>
      <c r="G1000" s="41" t="s">
        <v>2220</v>
      </c>
      <c r="H1000" s="44">
        <v>-1078339</v>
      </c>
      <c r="I1000" s="45"/>
      <c r="J1000">
        <f t="shared" si="101"/>
        <v>10432</v>
      </c>
      <c r="K1000" t="str">
        <f t="shared" si="98"/>
        <v>-10432</v>
      </c>
      <c r="L1000" t="e">
        <f>VLOOKUP(K1000,[1]Sheet1!P:P,1,0)</f>
        <v>#N/A</v>
      </c>
      <c r="M1000">
        <f t="shared" si="99"/>
        <v>2022</v>
      </c>
      <c r="N1000" t="str">
        <f t="shared" si="100"/>
        <v>2022-10432</v>
      </c>
      <c r="O1000" t="str">
        <f>+(VLOOKUP(N1000,[1]misa!O:O,1,0))</f>
        <v>2022-10432</v>
      </c>
      <c r="P1000">
        <f>-Table2[[#This Row],[Column1]]</f>
        <v>-10432</v>
      </c>
    </row>
    <row r="1001" spans="1:16" hidden="1" x14ac:dyDescent="0.3">
      <c r="A1001" s="41" t="s">
        <v>635</v>
      </c>
      <c r="B1001" s="42">
        <v>44588</v>
      </c>
      <c r="C1001" s="42">
        <v>44880</v>
      </c>
      <c r="D1001" s="41" t="s">
        <v>636</v>
      </c>
      <c r="E1001" s="41" t="s">
        <v>2301</v>
      </c>
      <c r="F1001" s="41" t="s">
        <v>2302</v>
      </c>
      <c r="G1001" s="41" t="s">
        <v>2220</v>
      </c>
      <c r="H1001" s="44">
        <v>-2124522</v>
      </c>
      <c r="I1001" s="45"/>
      <c r="J1001">
        <f t="shared" si="101"/>
        <v>10354</v>
      </c>
      <c r="K1001" t="str">
        <f t="shared" si="98"/>
        <v>-10354</v>
      </c>
      <c r="L1001" t="e">
        <f>VLOOKUP(K1001,[1]Sheet1!P:P,1,0)</f>
        <v>#N/A</v>
      </c>
      <c r="M1001">
        <f t="shared" si="99"/>
        <v>2022</v>
      </c>
      <c r="N1001" t="str">
        <f t="shared" si="100"/>
        <v>2022-10354</v>
      </c>
      <c r="O1001" t="str">
        <f>+(VLOOKUP(N1001,[1]misa!O:O,1,0))</f>
        <v>2022-10354</v>
      </c>
      <c r="P1001">
        <f>-Table2[[#This Row],[Column1]]</f>
        <v>-10354</v>
      </c>
    </row>
    <row r="1002" spans="1:16" hidden="1" x14ac:dyDescent="0.3">
      <c r="A1002" s="41" t="s">
        <v>635</v>
      </c>
      <c r="B1002" s="42">
        <v>44590</v>
      </c>
      <c r="C1002" s="42">
        <v>44880</v>
      </c>
      <c r="D1002" s="41" t="s">
        <v>636</v>
      </c>
      <c r="E1002" s="41" t="s">
        <v>2303</v>
      </c>
      <c r="F1002" s="41" t="s">
        <v>2304</v>
      </c>
      <c r="G1002" s="41" t="s">
        <v>2220</v>
      </c>
      <c r="H1002" s="44">
        <v>-770554</v>
      </c>
      <c r="I1002" s="45"/>
      <c r="J1002">
        <f t="shared" si="101"/>
        <v>10478</v>
      </c>
      <c r="K1002" t="str">
        <f t="shared" si="98"/>
        <v>-10478</v>
      </c>
      <c r="L1002" t="e">
        <f>VLOOKUP(K1002,[1]Sheet1!P:P,1,0)</f>
        <v>#N/A</v>
      </c>
      <c r="M1002">
        <f t="shared" si="99"/>
        <v>2022</v>
      </c>
      <c r="N1002" t="str">
        <f t="shared" si="100"/>
        <v>2022-10478</v>
      </c>
      <c r="O1002" t="str">
        <f>+(VLOOKUP(N1002,[1]misa!O:O,1,0))</f>
        <v>2022-10478</v>
      </c>
      <c r="P1002">
        <f>-Table2[[#This Row],[Column1]]</f>
        <v>-10478</v>
      </c>
    </row>
    <row r="1003" spans="1:16" hidden="1" x14ac:dyDescent="0.3">
      <c r="A1003" s="41" t="s">
        <v>635</v>
      </c>
      <c r="B1003" s="42">
        <v>44590</v>
      </c>
      <c r="C1003" s="42">
        <v>44880</v>
      </c>
      <c r="D1003" s="41" t="s">
        <v>636</v>
      </c>
      <c r="E1003" s="41" t="s">
        <v>2305</v>
      </c>
      <c r="F1003" s="41" t="s">
        <v>2306</v>
      </c>
      <c r="G1003" s="41" t="s">
        <v>2220</v>
      </c>
      <c r="H1003" s="44">
        <v>-4149068</v>
      </c>
      <c r="I1003" s="45"/>
      <c r="J1003">
        <f t="shared" si="101"/>
        <v>10471</v>
      </c>
      <c r="K1003" t="str">
        <f t="shared" si="98"/>
        <v>-10471</v>
      </c>
      <c r="L1003" t="e">
        <f>VLOOKUP(K1003,[1]Sheet1!P:P,1,0)</f>
        <v>#N/A</v>
      </c>
      <c r="M1003">
        <f t="shared" si="99"/>
        <v>2022</v>
      </c>
      <c r="N1003" t="str">
        <f t="shared" si="100"/>
        <v>2022-10471</v>
      </c>
      <c r="O1003" t="str">
        <f>+(VLOOKUP(N1003,[1]misa!O:O,1,0))</f>
        <v>2022-10471</v>
      </c>
      <c r="P1003">
        <f>-Table2[[#This Row],[Column1]]</f>
        <v>-10471</v>
      </c>
    </row>
    <row r="1004" spans="1:16" hidden="1" x14ac:dyDescent="0.3">
      <c r="A1004" s="41" t="s">
        <v>635</v>
      </c>
      <c r="B1004" s="42">
        <v>44590</v>
      </c>
      <c r="C1004" s="42">
        <v>44880</v>
      </c>
      <c r="D1004" s="41" t="s">
        <v>636</v>
      </c>
      <c r="E1004" s="41" t="s">
        <v>2307</v>
      </c>
      <c r="F1004" s="41" t="s">
        <v>2308</v>
      </c>
      <c r="G1004" s="41" t="s">
        <v>2220</v>
      </c>
      <c r="H1004" s="44">
        <v>-1711358</v>
      </c>
      <c r="I1004" s="45"/>
      <c r="J1004">
        <f t="shared" si="101"/>
        <v>10433</v>
      </c>
      <c r="K1004" t="str">
        <f t="shared" si="98"/>
        <v>-10433</v>
      </c>
      <c r="L1004" t="e">
        <f>VLOOKUP(K1004,[1]Sheet1!P:P,1,0)</f>
        <v>#N/A</v>
      </c>
      <c r="M1004">
        <f t="shared" si="99"/>
        <v>2022</v>
      </c>
      <c r="N1004" t="str">
        <f t="shared" si="100"/>
        <v>2022-10433</v>
      </c>
      <c r="O1004" t="str">
        <f>+(VLOOKUP(N1004,[1]misa!O:O,1,0))</f>
        <v>2022-10433</v>
      </c>
      <c r="P1004">
        <f>-Table2[[#This Row],[Column1]]</f>
        <v>-10433</v>
      </c>
    </row>
    <row r="1005" spans="1:16" hidden="1" x14ac:dyDescent="0.3">
      <c r="A1005" s="41" t="s">
        <v>635</v>
      </c>
      <c r="B1005" s="42">
        <v>44589</v>
      </c>
      <c r="C1005" s="42">
        <v>44880</v>
      </c>
      <c r="D1005" s="41" t="s">
        <v>636</v>
      </c>
      <c r="E1005" s="41" t="s">
        <v>2309</v>
      </c>
      <c r="F1005" s="41" t="s">
        <v>2310</v>
      </c>
      <c r="G1005" s="41" t="s">
        <v>2220</v>
      </c>
      <c r="H1005" s="44">
        <v>-1099472</v>
      </c>
      <c r="I1005" s="45"/>
      <c r="J1005">
        <f t="shared" si="101"/>
        <v>10407</v>
      </c>
      <c r="K1005" t="str">
        <f t="shared" si="98"/>
        <v>-10407</v>
      </c>
      <c r="L1005" t="e">
        <f>VLOOKUP(K1005,[1]Sheet1!P:P,1,0)</f>
        <v>#N/A</v>
      </c>
      <c r="M1005">
        <f t="shared" si="99"/>
        <v>2022</v>
      </c>
      <c r="N1005" t="str">
        <f t="shared" si="100"/>
        <v>2022-10407</v>
      </c>
      <c r="O1005" t="str">
        <f>+(VLOOKUP(N1005,[1]misa!O:O,1,0))</f>
        <v>2022-10407</v>
      </c>
      <c r="P1005">
        <f>-Table2[[#This Row],[Column1]]</f>
        <v>-10407</v>
      </c>
    </row>
    <row r="1006" spans="1:16" hidden="1" x14ac:dyDescent="0.3">
      <c r="A1006" s="41" t="s">
        <v>635</v>
      </c>
      <c r="B1006" s="42">
        <v>44600</v>
      </c>
      <c r="C1006" s="42">
        <v>44880</v>
      </c>
      <c r="D1006" s="41" t="s">
        <v>636</v>
      </c>
      <c r="E1006" s="41" t="s">
        <v>2311</v>
      </c>
      <c r="F1006" s="41" t="s">
        <v>2312</v>
      </c>
      <c r="G1006" s="41" t="s">
        <v>2220</v>
      </c>
      <c r="H1006" s="44">
        <v>-1882241</v>
      </c>
      <c r="I1006" s="45"/>
      <c r="J1006">
        <f t="shared" si="101"/>
        <v>10681</v>
      </c>
      <c r="K1006" t="str">
        <f t="shared" si="98"/>
        <v>-10681</v>
      </c>
      <c r="L1006" t="e">
        <f>VLOOKUP(K1006,[1]Sheet1!P:P,1,0)</f>
        <v>#N/A</v>
      </c>
      <c r="M1006">
        <f t="shared" si="99"/>
        <v>2022</v>
      </c>
      <c r="N1006" t="str">
        <f t="shared" si="100"/>
        <v>2022-10681</v>
      </c>
      <c r="O1006" t="str">
        <f>+(VLOOKUP(N1006,[1]misa!O:O,1,0))</f>
        <v>2022-10681</v>
      </c>
      <c r="P1006">
        <f>-Table2[[#This Row],[Column1]]</f>
        <v>-10681</v>
      </c>
    </row>
    <row r="1007" spans="1:16" hidden="1" x14ac:dyDescent="0.3">
      <c r="A1007" s="41" t="s">
        <v>635</v>
      </c>
      <c r="B1007" s="42">
        <v>44600</v>
      </c>
      <c r="C1007" s="42">
        <v>44880</v>
      </c>
      <c r="D1007" s="41" t="s">
        <v>636</v>
      </c>
      <c r="E1007" s="41" t="s">
        <v>2313</v>
      </c>
      <c r="F1007" s="41" t="s">
        <v>2314</v>
      </c>
      <c r="G1007" s="41" t="s">
        <v>2220</v>
      </c>
      <c r="H1007" s="44">
        <v>-2159967</v>
      </c>
      <c r="I1007" s="45"/>
      <c r="J1007">
        <f t="shared" si="101"/>
        <v>10685</v>
      </c>
      <c r="K1007" t="str">
        <f t="shared" si="98"/>
        <v>-10685</v>
      </c>
      <c r="L1007" t="e">
        <f>VLOOKUP(K1007,[1]Sheet1!P:P,1,0)</f>
        <v>#N/A</v>
      </c>
      <c r="M1007">
        <f t="shared" si="99"/>
        <v>2022</v>
      </c>
      <c r="N1007" t="str">
        <f t="shared" si="100"/>
        <v>2022-10685</v>
      </c>
      <c r="O1007" t="str">
        <f>+(VLOOKUP(N1007,[1]misa!O:O,1,0))</f>
        <v>2022-10685</v>
      </c>
      <c r="P1007">
        <f>-Table2[[#This Row],[Column1]]</f>
        <v>-10685</v>
      </c>
    </row>
    <row r="1008" spans="1:16" hidden="1" x14ac:dyDescent="0.3">
      <c r="A1008" s="41" t="s">
        <v>635</v>
      </c>
      <c r="B1008" s="42">
        <v>44599</v>
      </c>
      <c r="C1008" s="42">
        <v>44880</v>
      </c>
      <c r="D1008" s="41" t="s">
        <v>636</v>
      </c>
      <c r="E1008" s="41" t="s">
        <v>2315</v>
      </c>
      <c r="F1008" s="41" t="s">
        <v>2316</v>
      </c>
      <c r="G1008" s="41" t="s">
        <v>2220</v>
      </c>
      <c r="H1008" s="44">
        <v>-2665367</v>
      </c>
      <c r="I1008" s="45"/>
      <c r="J1008">
        <f t="shared" si="101"/>
        <v>10652</v>
      </c>
      <c r="K1008" t="str">
        <f t="shared" si="98"/>
        <v>-10652</v>
      </c>
      <c r="L1008" t="e">
        <f>VLOOKUP(K1008,[1]Sheet1!P:P,1,0)</f>
        <v>#N/A</v>
      </c>
      <c r="M1008">
        <f t="shared" si="99"/>
        <v>2022</v>
      </c>
      <c r="N1008" t="str">
        <f t="shared" si="100"/>
        <v>2022-10652</v>
      </c>
      <c r="O1008" t="str">
        <f>+(VLOOKUP(N1008,[1]misa!O:O,1,0))</f>
        <v>2022-10652</v>
      </c>
      <c r="P1008">
        <f>-Table2[[#This Row],[Column1]]</f>
        <v>-10652</v>
      </c>
    </row>
    <row r="1009" spans="1:16" hidden="1" x14ac:dyDescent="0.3">
      <c r="A1009" s="41" t="s">
        <v>635</v>
      </c>
      <c r="B1009" s="42">
        <v>44601</v>
      </c>
      <c r="C1009" s="42">
        <v>44880</v>
      </c>
      <c r="D1009" s="41" t="s">
        <v>636</v>
      </c>
      <c r="E1009" s="41" t="s">
        <v>2317</v>
      </c>
      <c r="F1009" s="41" t="s">
        <v>2318</v>
      </c>
      <c r="G1009" s="41" t="s">
        <v>2220</v>
      </c>
      <c r="H1009" s="44">
        <v>-1806147</v>
      </c>
      <c r="I1009" s="45"/>
      <c r="J1009">
        <f t="shared" si="101"/>
        <v>10756</v>
      </c>
      <c r="K1009" t="str">
        <f t="shared" si="98"/>
        <v>-10756</v>
      </c>
      <c r="L1009" t="e">
        <f>VLOOKUP(K1009,[1]Sheet1!P:P,1,0)</f>
        <v>#N/A</v>
      </c>
      <c r="M1009">
        <f t="shared" si="99"/>
        <v>2022</v>
      </c>
      <c r="N1009" t="str">
        <f t="shared" si="100"/>
        <v>2022-10756</v>
      </c>
      <c r="O1009" t="str">
        <f>+(VLOOKUP(N1009,[1]misa!O:O,1,0))</f>
        <v>2022-10756</v>
      </c>
      <c r="P1009">
        <f>-Table2[[#This Row],[Column1]]</f>
        <v>-10756</v>
      </c>
    </row>
    <row r="1010" spans="1:16" hidden="1" x14ac:dyDescent="0.3">
      <c r="A1010" s="41" t="s">
        <v>635</v>
      </c>
      <c r="B1010" s="42">
        <v>44599</v>
      </c>
      <c r="C1010" s="42">
        <v>44880</v>
      </c>
      <c r="D1010" s="41" t="s">
        <v>636</v>
      </c>
      <c r="E1010" s="41" t="s">
        <v>2319</v>
      </c>
      <c r="F1010" s="41" t="s">
        <v>2320</v>
      </c>
      <c r="G1010" s="41" t="s">
        <v>2220</v>
      </c>
      <c r="H1010" s="44">
        <v>-3446267</v>
      </c>
      <c r="I1010" s="45"/>
      <c r="J1010">
        <f t="shared" si="101"/>
        <v>10657</v>
      </c>
      <c r="K1010" t="str">
        <f t="shared" si="98"/>
        <v>-10657</v>
      </c>
      <c r="L1010" t="e">
        <f>VLOOKUP(K1010,[1]Sheet1!P:P,1,0)</f>
        <v>#N/A</v>
      </c>
      <c r="M1010">
        <f t="shared" si="99"/>
        <v>2022</v>
      </c>
      <c r="N1010" t="str">
        <f t="shared" si="100"/>
        <v>2022-10657</v>
      </c>
      <c r="O1010" t="str">
        <f>+(VLOOKUP(N1010,[1]misa!O:O,1,0))</f>
        <v>2022-10657</v>
      </c>
      <c r="P1010">
        <f>-Table2[[#This Row],[Column1]]</f>
        <v>-10657</v>
      </c>
    </row>
    <row r="1011" spans="1:16" hidden="1" x14ac:dyDescent="0.3">
      <c r="A1011" s="41" t="s">
        <v>635</v>
      </c>
      <c r="B1011" s="42">
        <v>44603</v>
      </c>
      <c r="C1011" s="42">
        <v>44880</v>
      </c>
      <c r="D1011" s="41" t="s">
        <v>636</v>
      </c>
      <c r="E1011" s="41" t="s">
        <v>2321</v>
      </c>
      <c r="F1011" s="41" t="s">
        <v>2322</v>
      </c>
      <c r="G1011" s="41" t="s">
        <v>2220</v>
      </c>
      <c r="H1011" s="44">
        <v>-713750</v>
      </c>
      <c r="I1011" s="45"/>
      <c r="J1011">
        <f t="shared" si="101"/>
        <v>11487</v>
      </c>
      <c r="K1011" t="str">
        <f t="shared" si="98"/>
        <v>-11487</v>
      </c>
      <c r="L1011" t="e">
        <f>VLOOKUP(K1011,[1]Sheet1!P:P,1,0)</f>
        <v>#N/A</v>
      </c>
      <c r="M1011">
        <f t="shared" si="99"/>
        <v>2022</v>
      </c>
      <c r="N1011" t="str">
        <f t="shared" si="100"/>
        <v>2022-11487</v>
      </c>
      <c r="O1011" t="str">
        <f>+(VLOOKUP(N1011,[1]misa!O:O,1,0))</f>
        <v>2022-11487</v>
      </c>
      <c r="P1011">
        <f>-Table2[[#This Row],[Column1]]</f>
        <v>-11487</v>
      </c>
    </row>
    <row r="1012" spans="1:16" hidden="1" x14ac:dyDescent="0.3">
      <c r="A1012" s="41" t="s">
        <v>635</v>
      </c>
      <c r="B1012" s="42">
        <v>44607</v>
      </c>
      <c r="C1012" s="42">
        <v>44880</v>
      </c>
      <c r="D1012" s="41" t="s">
        <v>636</v>
      </c>
      <c r="E1012" s="41" t="s">
        <v>2323</v>
      </c>
      <c r="F1012" s="41" t="s">
        <v>2324</v>
      </c>
      <c r="G1012" s="41" t="s">
        <v>2220</v>
      </c>
      <c r="H1012" s="44">
        <v>-1889773</v>
      </c>
      <c r="I1012" s="45"/>
      <c r="J1012">
        <f t="shared" si="101"/>
        <v>12713</v>
      </c>
      <c r="K1012" t="str">
        <f t="shared" si="98"/>
        <v>-12713</v>
      </c>
      <c r="L1012" t="e">
        <f>VLOOKUP(K1012,[1]Sheet1!P:P,1,0)</f>
        <v>#N/A</v>
      </c>
      <c r="M1012">
        <f t="shared" si="99"/>
        <v>2022</v>
      </c>
      <c r="N1012" t="str">
        <f t="shared" si="100"/>
        <v>2022-12713</v>
      </c>
      <c r="O1012" t="str">
        <f>+(VLOOKUP(N1012,[1]misa!O:O,1,0))</f>
        <v>2022-12713</v>
      </c>
      <c r="P1012">
        <f>-Table2[[#This Row],[Column1]]</f>
        <v>-12713</v>
      </c>
    </row>
    <row r="1013" spans="1:16" hidden="1" x14ac:dyDescent="0.3">
      <c r="A1013" s="41" t="s">
        <v>635</v>
      </c>
      <c r="B1013" s="42">
        <v>44602</v>
      </c>
      <c r="C1013" s="42">
        <v>44880</v>
      </c>
      <c r="D1013" s="41" t="s">
        <v>636</v>
      </c>
      <c r="E1013" s="41" t="s">
        <v>2325</v>
      </c>
      <c r="F1013" s="41" t="s">
        <v>2326</v>
      </c>
      <c r="G1013" s="41" t="s">
        <v>2220</v>
      </c>
      <c r="H1013" s="44">
        <v>-458011</v>
      </c>
      <c r="I1013" s="45"/>
      <c r="J1013">
        <f t="shared" si="101"/>
        <v>11247</v>
      </c>
      <c r="K1013" t="str">
        <f t="shared" si="98"/>
        <v>-11247</v>
      </c>
      <c r="L1013" t="e">
        <f>VLOOKUP(K1013,[1]Sheet1!P:P,1,0)</f>
        <v>#N/A</v>
      </c>
      <c r="M1013">
        <f t="shared" si="99"/>
        <v>2022</v>
      </c>
      <c r="N1013" t="str">
        <f t="shared" si="100"/>
        <v>2022-11247</v>
      </c>
      <c r="O1013" t="str">
        <f>+(VLOOKUP(N1013,[1]misa!O:O,1,0))</f>
        <v>2022-11247</v>
      </c>
      <c r="P1013">
        <f>-Table2[[#This Row],[Column1]]</f>
        <v>-11247</v>
      </c>
    </row>
    <row r="1014" spans="1:16" hidden="1" x14ac:dyDescent="0.3">
      <c r="A1014" s="41" t="s">
        <v>635</v>
      </c>
      <c r="B1014" s="42">
        <v>44608</v>
      </c>
      <c r="C1014" s="42">
        <v>44880</v>
      </c>
      <c r="D1014" s="41" t="s">
        <v>636</v>
      </c>
      <c r="E1014" s="41" t="s">
        <v>2327</v>
      </c>
      <c r="F1014" s="41" t="s">
        <v>2328</v>
      </c>
      <c r="G1014" s="41" t="s">
        <v>2220</v>
      </c>
      <c r="H1014" s="44">
        <v>-863844</v>
      </c>
      <c r="I1014" s="45"/>
      <c r="J1014">
        <f t="shared" si="101"/>
        <v>12774</v>
      </c>
      <c r="K1014" t="str">
        <f t="shared" si="98"/>
        <v>-12774</v>
      </c>
      <c r="L1014" t="e">
        <f>VLOOKUP(K1014,[1]Sheet1!P:P,1,0)</f>
        <v>#N/A</v>
      </c>
      <c r="M1014">
        <f t="shared" si="99"/>
        <v>2022</v>
      </c>
      <c r="N1014" t="str">
        <f t="shared" si="100"/>
        <v>2022-12774</v>
      </c>
      <c r="O1014" t="str">
        <f>+(VLOOKUP(N1014,[1]misa!O:O,1,0))</f>
        <v>2022-12774</v>
      </c>
      <c r="P1014">
        <f>-Table2[[#This Row],[Column1]]</f>
        <v>-12774</v>
      </c>
    </row>
    <row r="1015" spans="1:16" hidden="1" x14ac:dyDescent="0.3">
      <c r="A1015" s="41" t="s">
        <v>635</v>
      </c>
      <c r="B1015" s="42">
        <v>44609</v>
      </c>
      <c r="C1015" s="42">
        <v>44880</v>
      </c>
      <c r="D1015" s="41" t="s">
        <v>636</v>
      </c>
      <c r="E1015" s="41" t="s">
        <v>2329</v>
      </c>
      <c r="F1015" s="41" t="s">
        <v>2330</v>
      </c>
      <c r="G1015" s="41" t="s">
        <v>2220</v>
      </c>
      <c r="H1015" s="44">
        <v>-1361439</v>
      </c>
      <c r="I1015" s="45"/>
      <c r="J1015">
        <f t="shared" si="101"/>
        <v>12834</v>
      </c>
      <c r="K1015" t="str">
        <f t="shared" si="98"/>
        <v>-12834</v>
      </c>
      <c r="L1015" t="e">
        <f>VLOOKUP(K1015,[1]Sheet1!P:P,1,0)</f>
        <v>#N/A</v>
      </c>
      <c r="M1015">
        <f t="shared" si="99"/>
        <v>2022</v>
      </c>
      <c r="N1015" t="str">
        <f t="shared" si="100"/>
        <v>2022-12834</v>
      </c>
      <c r="O1015" t="str">
        <f>+(VLOOKUP(N1015,[1]misa!O:O,1,0))</f>
        <v>2022-12834</v>
      </c>
      <c r="P1015">
        <f>-Table2[[#This Row],[Column1]]</f>
        <v>-12834</v>
      </c>
    </row>
    <row r="1016" spans="1:16" hidden="1" x14ac:dyDescent="0.3">
      <c r="A1016" s="41" t="s">
        <v>635</v>
      </c>
      <c r="B1016" s="42">
        <v>44609</v>
      </c>
      <c r="C1016" s="42">
        <v>44880</v>
      </c>
      <c r="D1016" s="41" t="s">
        <v>636</v>
      </c>
      <c r="E1016" s="41" t="s">
        <v>2331</v>
      </c>
      <c r="F1016" s="41" t="s">
        <v>2332</v>
      </c>
      <c r="G1016" s="41" t="s">
        <v>2220</v>
      </c>
      <c r="H1016" s="44">
        <v>-967991</v>
      </c>
      <c r="I1016" s="45"/>
      <c r="J1016">
        <f t="shared" si="101"/>
        <v>12828</v>
      </c>
      <c r="K1016" t="str">
        <f t="shared" si="98"/>
        <v>-12828</v>
      </c>
      <c r="L1016" t="e">
        <f>VLOOKUP(K1016,[1]Sheet1!P:P,1,0)</f>
        <v>#N/A</v>
      </c>
      <c r="M1016">
        <f t="shared" si="99"/>
        <v>2022</v>
      </c>
      <c r="N1016" t="str">
        <f t="shared" si="100"/>
        <v>2022-12828</v>
      </c>
      <c r="O1016" t="str">
        <f>+(VLOOKUP(N1016,[1]misa!O:O,1,0))</f>
        <v>2022-12828</v>
      </c>
      <c r="P1016">
        <f>-Table2[[#This Row],[Column1]]</f>
        <v>-12828</v>
      </c>
    </row>
    <row r="1017" spans="1:16" hidden="1" x14ac:dyDescent="0.3">
      <c r="A1017" s="41" t="s">
        <v>635</v>
      </c>
      <c r="B1017" s="42">
        <v>44547</v>
      </c>
      <c r="C1017" s="42">
        <v>44880</v>
      </c>
      <c r="D1017" s="41" t="s">
        <v>636</v>
      </c>
      <c r="E1017" s="41" t="s">
        <v>2333</v>
      </c>
      <c r="F1017" s="41" t="s">
        <v>2334</v>
      </c>
      <c r="G1017" s="41" t="s">
        <v>2220</v>
      </c>
      <c r="H1017" s="44">
        <v>-1100132</v>
      </c>
      <c r="I1017" s="45"/>
      <c r="J1017">
        <f t="shared" si="101"/>
        <v>4588</v>
      </c>
      <c r="K1017" t="str">
        <f t="shared" si="98"/>
        <v>-4588</v>
      </c>
      <c r="L1017" t="e">
        <f>VLOOKUP(K1017,[1]Sheet1!P:P,1,0)</f>
        <v>#N/A</v>
      </c>
      <c r="M1017">
        <f t="shared" si="99"/>
        <v>2021</v>
      </c>
      <c r="N1017" t="str">
        <f t="shared" si="100"/>
        <v>2021-4588</v>
      </c>
      <c r="O1017" t="e">
        <f>+(VLOOKUP(N1017,[1]misa!O:O,1,0))</f>
        <v>#N/A</v>
      </c>
      <c r="P1017">
        <f>-Table2[[#This Row],[Column1]]</f>
        <v>-4588</v>
      </c>
    </row>
    <row r="1018" spans="1:16" hidden="1" x14ac:dyDescent="0.3">
      <c r="A1018" s="41" t="s">
        <v>635</v>
      </c>
      <c r="B1018" s="42">
        <v>44555</v>
      </c>
      <c r="C1018" s="42">
        <v>44880</v>
      </c>
      <c r="D1018" s="41" t="s">
        <v>636</v>
      </c>
      <c r="E1018" s="41" t="s">
        <v>2335</v>
      </c>
      <c r="F1018" s="41" t="s">
        <v>2336</v>
      </c>
      <c r="G1018" s="41" t="s">
        <v>2220</v>
      </c>
      <c r="H1018" s="44">
        <v>-1923511</v>
      </c>
      <c r="I1018" s="45"/>
      <c r="J1018">
        <f t="shared" si="101"/>
        <v>5468</v>
      </c>
      <c r="K1018" t="str">
        <f t="shared" si="98"/>
        <v>-5468</v>
      </c>
      <c r="L1018" t="e">
        <f>VLOOKUP(K1018,[1]Sheet1!P:P,1,0)</f>
        <v>#N/A</v>
      </c>
      <c r="M1018">
        <f t="shared" si="99"/>
        <v>2021</v>
      </c>
      <c r="N1018" t="str">
        <f t="shared" si="100"/>
        <v>2021-5468</v>
      </c>
      <c r="O1018" t="e">
        <f>+(VLOOKUP(N1018,[1]misa!O:O,1,0))</f>
        <v>#N/A</v>
      </c>
      <c r="P1018">
        <f>-Table2[[#This Row],[Column1]]</f>
        <v>-5468</v>
      </c>
    </row>
    <row r="1019" spans="1:16" hidden="1" x14ac:dyDescent="0.3">
      <c r="A1019" s="41" t="s">
        <v>635</v>
      </c>
      <c r="B1019" s="42">
        <v>44573</v>
      </c>
      <c r="C1019" s="42">
        <v>44880</v>
      </c>
      <c r="D1019" s="41" t="s">
        <v>636</v>
      </c>
      <c r="E1019" s="41" t="s">
        <v>2337</v>
      </c>
      <c r="F1019" s="41" t="s">
        <v>2338</v>
      </c>
      <c r="G1019" s="41" t="s">
        <v>2220</v>
      </c>
      <c r="H1019" s="44">
        <v>-1862454</v>
      </c>
      <c r="I1019" s="45"/>
      <c r="J1019">
        <f t="shared" si="101"/>
        <v>7440</v>
      </c>
      <c r="K1019" t="str">
        <f t="shared" si="98"/>
        <v>-7440</v>
      </c>
      <c r="L1019" t="e">
        <f>VLOOKUP(K1019,[1]Sheet1!P:P,1,0)</f>
        <v>#N/A</v>
      </c>
      <c r="M1019">
        <f t="shared" si="99"/>
        <v>2022</v>
      </c>
      <c r="N1019" t="str">
        <f t="shared" si="100"/>
        <v>2022-7440</v>
      </c>
      <c r="O1019" t="str">
        <f>+(VLOOKUP(N1019,[1]misa!O:O,1,0))</f>
        <v>2022-7440</v>
      </c>
      <c r="P1019">
        <f>-Table2[[#This Row],[Column1]]</f>
        <v>-7440</v>
      </c>
    </row>
    <row r="1020" spans="1:16" hidden="1" x14ac:dyDescent="0.3">
      <c r="A1020" s="41" t="s">
        <v>635</v>
      </c>
      <c r="B1020" s="42">
        <v>44586</v>
      </c>
      <c r="C1020" s="42">
        <v>44880</v>
      </c>
      <c r="D1020" s="41" t="s">
        <v>636</v>
      </c>
      <c r="E1020" s="41" t="s">
        <v>2339</v>
      </c>
      <c r="F1020" s="41" t="s">
        <v>2340</v>
      </c>
      <c r="G1020" s="41" t="s">
        <v>2220</v>
      </c>
      <c r="H1020" s="44">
        <v>-2163788</v>
      </c>
      <c r="I1020" s="45"/>
      <c r="J1020">
        <f t="shared" si="101"/>
        <v>10219</v>
      </c>
      <c r="K1020" t="str">
        <f t="shared" si="98"/>
        <v>-10219</v>
      </c>
      <c r="L1020" t="e">
        <f>VLOOKUP(K1020,[1]Sheet1!P:P,1,0)</f>
        <v>#N/A</v>
      </c>
      <c r="M1020">
        <f t="shared" si="99"/>
        <v>2022</v>
      </c>
      <c r="N1020" t="str">
        <f t="shared" si="100"/>
        <v>2022-10219</v>
      </c>
      <c r="O1020" t="str">
        <f>+(VLOOKUP(N1020,[1]misa!O:O,1,0))</f>
        <v>2022-10219</v>
      </c>
      <c r="P1020">
        <f>-Table2[[#This Row],[Column1]]</f>
        <v>-10219</v>
      </c>
    </row>
    <row r="1021" spans="1:16" hidden="1" x14ac:dyDescent="0.3">
      <c r="A1021" s="41" t="s">
        <v>635</v>
      </c>
      <c r="B1021" s="42">
        <v>44588</v>
      </c>
      <c r="C1021" s="42">
        <v>44880</v>
      </c>
      <c r="D1021" s="41" t="s">
        <v>636</v>
      </c>
      <c r="E1021" s="41" t="s">
        <v>2341</v>
      </c>
      <c r="F1021" s="41" t="s">
        <v>2342</v>
      </c>
      <c r="G1021" s="41" t="s">
        <v>2220</v>
      </c>
      <c r="H1021" s="44">
        <v>-1738517</v>
      </c>
      <c r="I1021" s="45"/>
      <c r="J1021">
        <f t="shared" si="101"/>
        <v>10347</v>
      </c>
      <c r="K1021" t="str">
        <f t="shared" si="98"/>
        <v>-10347</v>
      </c>
      <c r="L1021" t="e">
        <f>VLOOKUP(K1021,[1]Sheet1!P:P,1,0)</f>
        <v>#N/A</v>
      </c>
      <c r="M1021">
        <f t="shared" si="99"/>
        <v>2022</v>
      </c>
      <c r="N1021" t="str">
        <f t="shared" si="100"/>
        <v>2022-10347</v>
      </c>
      <c r="O1021" t="str">
        <f>+(VLOOKUP(N1021,[1]misa!O:O,1,0))</f>
        <v>2022-10347</v>
      </c>
      <c r="P1021">
        <f>-Table2[[#This Row],[Column1]]</f>
        <v>-10347</v>
      </c>
    </row>
    <row r="1022" spans="1:16" hidden="1" x14ac:dyDescent="0.3">
      <c r="A1022" s="41" t="s">
        <v>635</v>
      </c>
      <c r="B1022" s="42">
        <v>44608</v>
      </c>
      <c r="C1022" s="42">
        <v>44880</v>
      </c>
      <c r="D1022" s="41" t="s">
        <v>636</v>
      </c>
      <c r="E1022" s="41" t="s">
        <v>2343</v>
      </c>
      <c r="F1022" s="41" t="s">
        <v>2344</v>
      </c>
      <c r="G1022" s="41" t="s">
        <v>2220</v>
      </c>
      <c r="H1022" s="44">
        <v>-1435590</v>
      </c>
      <c r="I1022" s="45"/>
      <c r="J1022">
        <f t="shared" si="101"/>
        <v>12797</v>
      </c>
      <c r="K1022" t="str">
        <f t="shared" si="98"/>
        <v>-12797</v>
      </c>
      <c r="L1022" t="e">
        <f>VLOOKUP(K1022,[1]Sheet1!P:P,1,0)</f>
        <v>#N/A</v>
      </c>
      <c r="M1022">
        <f t="shared" si="99"/>
        <v>2022</v>
      </c>
      <c r="N1022" t="str">
        <f t="shared" si="100"/>
        <v>2022-12797</v>
      </c>
      <c r="O1022" t="str">
        <f>+(VLOOKUP(N1022,[1]misa!O:O,1,0))</f>
        <v>2022-12797</v>
      </c>
      <c r="P1022">
        <f>-Table2[[#This Row],[Column1]]</f>
        <v>-12797</v>
      </c>
    </row>
    <row r="1023" spans="1:16" hidden="1" x14ac:dyDescent="0.3">
      <c r="A1023" s="41" t="s">
        <v>635</v>
      </c>
      <c r="B1023" s="42">
        <v>44551</v>
      </c>
      <c r="C1023" s="42">
        <v>44880</v>
      </c>
      <c r="D1023" s="41" t="s">
        <v>636</v>
      </c>
      <c r="E1023" s="41" t="s">
        <v>2345</v>
      </c>
      <c r="F1023" s="41" t="s">
        <v>2346</v>
      </c>
      <c r="G1023" s="41" t="s">
        <v>2220</v>
      </c>
      <c r="H1023" s="44">
        <v>-2500476</v>
      </c>
      <c r="I1023" s="45"/>
      <c r="J1023">
        <f t="shared" si="101"/>
        <v>4905</v>
      </c>
      <c r="K1023" t="str">
        <f t="shared" si="98"/>
        <v>-4905</v>
      </c>
      <c r="L1023" t="e">
        <f>VLOOKUP(K1023,[1]Sheet1!P:P,1,0)</f>
        <v>#N/A</v>
      </c>
      <c r="M1023">
        <f t="shared" si="99"/>
        <v>2021</v>
      </c>
      <c r="N1023" t="str">
        <f t="shared" si="100"/>
        <v>2021-4905</v>
      </c>
      <c r="O1023" t="e">
        <f>+(VLOOKUP(N1023,[1]misa!O:O,1,0))</f>
        <v>#N/A</v>
      </c>
      <c r="P1023">
        <f>-Table2[[#This Row],[Column1]]</f>
        <v>-4905</v>
      </c>
    </row>
    <row r="1024" spans="1:16" hidden="1" x14ac:dyDescent="0.3">
      <c r="A1024" s="41" t="s">
        <v>635</v>
      </c>
      <c r="B1024" s="42">
        <v>44561</v>
      </c>
      <c r="C1024" s="42">
        <v>44880</v>
      </c>
      <c r="D1024" s="41" t="s">
        <v>636</v>
      </c>
      <c r="E1024" s="41" t="s">
        <v>2347</v>
      </c>
      <c r="F1024" s="41" t="s">
        <v>2348</v>
      </c>
      <c r="G1024" s="41" t="s">
        <v>2220</v>
      </c>
      <c r="H1024" s="44">
        <v>-1099472</v>
      </c>
      <c r="I1024" s="45"/>
      <c r="J1024">
        <f t="shared" si="101"/>
        <v>6026</v>
      </c>
      <c r="K1024" t="str">
        <f t="shared" si="98"/>
        <v>-6026</v>
      </c>
      <c r="L1024" t="e">
        <f>VLOOKUP(K1024,[1]Sheet1!P:P,1,0)</f>
        <v>#N/A</v>
      </c>
      <c r="M1024">
        <f t="shared" si="99"/>
        <v>2021</v>
      </c>
      <c r="N1024" t="str">
        <f t="shared" si="100"/>
        <v>2021-6026</v>
      </c>
      <c r="O1024" t="e">
        <f>+(VLOOKUP(N1024,[1]misa!O:O,1,0))</f>
        <v>#N/A</v>
      </c>
      <c r="P1024">
        <f>-Table2[[#This Row],[Column1]]</f>
        <v>-6026</v>
      </c>
    </row>
    <row r="1025" spans="1:16" hidden="1" x14ac:dyDescent="0.3">
      <c r="A1025" s="41" t="s">
        <v>635</v>
      </c>
      <c r="B1025" s="42">
        <v>44572</v>
      </c>
      <c r="C1025" s="42">
        <v>44880</v>
      </c>
      <c r="D1025" s="41" t="s">
        <v>636</v>
      </c>
      <c r="E1025" s="41" t="s">
        <v>2349</v>
      </c>
      <c r="F1025" s="41" t="s">
        <v>2350</v>
      </c>
      <c r="G1025" s="41" t="s">
        <v>2220</v>
      </c>
      <c r="H1025" s="44">
        <v>-2004332</v>
      </c>
      <c r="I1025" s="45"/>
      <c r="J1025">
        <f t="shared" si="101"/>
        <v>7174</v>
      </c>
      <c r="K1025" t="str">
        <f t="shared" si="98"/>
        <v>-7174</v>
      </c>
      <c r="L1025" t="e">
        <f>VLOOKUP(K1025,[1]Sheet1!P:P,1,0)</f>
        <v>#N/A</v>
      </c>
      <c r="M1025">
        <f t="shared" si="99"/>
        <v>2022</v>
      </c>
      <c r="N1025" t="str">
        <f t="shared" si="100"/>
        <v>2022-7174</v>
      </c>
      <c r="O1025" t="str">
        <f>+(VLOOKUP(N1025,[1]misa!O:O,1,0))</f>
        <v>2022-7174</v>
      </c>
      <c r="P1025">
        <f>-Table2[[#This Row],[Column1]]</f>
        <v>-7174</v>
      </c>
    </row>
    <row r="1026" spans="1:16" hidden="1" x14ac:dyDescent="0.3">
      <c r="A1026" s="41" t="s">
        <v>635</v>
      </c>
      <c r="B1026" s="42">
        <v>44590</v>
      </c>
      <c r="C1026" s="42">
        <v>44880</v>
      </c>
      <c r="D1026" s="41" t="s">
        <v>636</v>
      </c>
      <c r="E1026" s="41" t="s">
        <v>2351</v>
      </c>
      <c r="F1026" s="41" t="s">
        <v>2352</v>
      </c>
      <c r="G1026" s="41" t="s">
        <v>2220</v>
      </c>
      <c r="H1026" s="44">
        <v>-1596276</v>
      </c>
      <c r="I1026" s="45"/>
      <c r="J1026">
        <f t="shared" si="101"/>
        <v>10486</v>
      </c>
      <c r="K1026" t="str">
        <f t="shared" si="98"/>
        <v>-10486</v>
      </c>
      <c r="L1026" t="e">
        <f>VLOOKUP(K1026,[1]Sheet1!P:P,1,0)</f>
        <v>#N/A</v>
      </c>
      <c r="M1026">
        <f t="shared" si="99"/>
        <v>2022</v>
      </c>
      <c r="N1026" t="str">
        <f t="shared" si="100"/>
        <v>2022-10486</v>
      </c>
      <c r="O1026" t="str">
        <f>+(VLOOKUP(N1026,[1]misa!O:O,1,0))</f>
        <v>2022-10486</v>
      </c>
      <c r="P1026">
        <f>-Table2[[#This Row],[Column1]]</f>
        <v>-10486</v>
      </c>
    </row>
    <row r="1027" spans="1:16" hidden="1" x14ac:dyDescent="0.3">
      <c r="A1027" s="41" t="s">
        <v>635</v>
      </c>
      <c r="B1027" s="42">
        <v>44600</v>
      </c>
      <c r="C1027" s="42">
        <v>44880</v>
      </c>
      <c r="D1027" s="41" t="s">
        <v>636</v>
      </c>
      <c r="E1027" s="41" t="s">
        <v>2353</v>
      </c>
      <c r="F1027" s="41" t="s">
        <v>2354</v>
      </c>
      <c r="G1027" s="41" t="s">
        <v>2220</v>
      </c>
      <c r="H1027" s="44">
        <v>-1610367</v>
      </c>
      <c r="I1027" s="45"/>
      <c r="J1027">
        <f t="shared" si="101"/>
        <v>10690</v>
      </c>
      <c r="K1027" t="str">
        <f t="shared" ref="K1027:K1090" si="102">I1027&amp;"-"&amp;J1027</f>
        <v>-10690</v>
      </c>
      <c r="L1027" t="e">
        <f>VLOOKUP(K1027,[1]Sheet1!P:P,1,0)</f>
        <v>#N/A</v>
      </c>
      <c r="M1027">
        <f t="shared" ref="M1027:M1090" si="103">+YEAR(B1027)</f>
        <v>2022</v>
      </c>
      <c r="N1027" t="str">
        <f t="shared" ref="N1027:N1090" si="104">+M1027&amp;"-"&amp;J1027</f>
        <v>2022-10690</v>
      </c>
      <c r="O1027" t="str">
        <f>+(VLOOKUP(N1027,[1]misa!O:O,1,0))</f>
        <v>2022-10690</v>
      </c>
      <c r="P1027">
        <f>-Table2[[#This Row],[Column1]]</f>
        <v>-10690</v>
      </c>
    </row>
    <row r="1028" spans="1:16" hidden="1" x14ac:dyDescent="0.3">
      <c r="A1028" s="41" t="s">
        <v>635</v>
      </c>
      <c r="B1028" s="42">
        <v>44590</v>
      </c>
      <c r="C1028" s="42">
        <v>44880</v>
      </c>
      <c r="D1028" s="41" t="s">
        <v>636</v>
      </c>
      <c r="E1028" s="41" t="s">
        <v>2355</v>
      </c>
      <c r="F1028" s="41" t="s">
        <v>2356</v>
      </c>
      <c r="G1028" s="41" t="s">
        <v>2220</v>
      </c>
      <c r="H1028" s="44">
        <v>248402</v>
      </c>
      <c r="I1028" s="45"/>
      <c r="J1028" s="46">
        <f>+H1028</f>
        <v>248402</v>
      </c>
      <c r="K1028" t="str">
        <f t="shared" si="102"/>
        <v>-248402</v>
      </c>
      <c r="L1028" t="e">
        <f>VLOOKUP(K1028,[1]Sheet1!P:P,1,0)</f>
        <v>#N/A</v>
      </c>
      <c r="M1028">
        <f t="shared" si="103"/>
        <v>2022</v>
      </c>
      <c r="N1028" t="str">
        <f t="shared" si="104"/>
        <v>2022-248402</v>
      </c>
      <c r="O1028" t="str">
        <f>+(VLOOKUP(N1028,[1]misa!O:O,1,0))</f>
        <v>2022-248402</v>
      </c>
      <c r="P1028">
        <f>-Table2[[#This Row],[Column1]]</f>
        <v>-248402</v>
      </c>
    </row>
    <row r="1029" spans="1:16" hidden="1" x14ac:dyDescent="0.3">
      <c r="A1029" s="41" t="s">
        <v>635</v>
      </c>
      <c r="B1029" s="42">
        <v>44611</v>
      </c>
      <c r="C1029" s="42">
        <v>44880</v>
      </c>
      <c r="D1029" s="41" t="s">
        <v>636</v>
      </c>
      <c r="E1029" s="41" t="s">
        <v>2357</v>
      </c>
      <c r="F1029" s="41" t="s">
        <v>2358</v>
      </c>
      <c r="G1029" s="41" t="s">
        <v>2359</v>
      </c>
      <c r="H1029" s="44">
        <v>-950914</v>
      </c>
      <c r="I1029" s="45"/>
      <c r="J1029">
        <f t="shared" si="101"/>
        <v>13083</v>
      </c>
      <c r="K1029" t="str">
        <f t="shared" si="102"/>
        <v>-13083</v>
      </c>
      <c r="L1029" t="e">
        <f>VLOOKUP(K1029,[1]Sheet1!P:P,1,0)</f>
        <v>#N/A</v>
      </c>
      <c r="M1029">
        <f t="shared" si="103"/>
        <v>2022</v>
      </c>
      <c r="N1029" t="str">
        <f t="shared" si="104"/>
        <v>2022-13083</v>
      </c>
      <c r="O1029" t="str">
        <f>+(VLOOKUP(N1029,[1]misa!O:O,1,0))</f>
        <v>2022-13083</v>
      </c>
      <c r="P1029">
        <f>-Table2[[#This Row],[Column1]]</f>
        <v>-13083</v>
      </c>
    </row>
    <row r="1030" spans="1:16" hidden="1" x14ac:dyDescent="0.3">
      <c r="A1030" s="41" t="s">
        <v>635</v>
      </c>
      <c r="B1030" s="42">
        <v>44613</v>
      </c>
      <c r="C1030" s="42">
        <v>44880</v>
      </c>
      <c r="D1030" s="41" t="s">
        <v>636</v>
      </c>
      <c r="E1030" s="41" t="s">
        <v>2360</v>
      </c>
      <c r="F1030" s="41" t="s">
        <v>2361</v>
      </c>
      <c r="G1030" s="41" t="s">
        <v>2359</v>
      </c>
      <c r="H1030" s="44">
        <v>-1890421</v>
      </c>
      <c r="I1030" s="45"/>
      <c r="J1030">
        <f t="shared" si="101"/>
        <v>13248</v>
      </c>
      <c r="K1030" t="str">
        <f t="shared" si="102"/>
        <v>-13248</v>
      </c>
      <c r="L1030" t="e">
        <f>VLOOKUP(K1030,[1]Sheet1!P:P,1,0)</f>
        <v>#N/A</v>
      </c>
      <c r="M1030">
        <f t="shared" si="103"/>
        <v>2022</v>
      </c>
      <c r="N1030" t="str">
        <f t="shared" si="104"/>
        <v>2022-13248</v>
      </c>
      <c r="O1030" t="str">
        <f>+(VLOOKUP(N1030,[1]misa!O:O,1,0))</f>
        <v>2022-13248</v>
      </c>
      <c r="P1030">
        <f>-Table2[[#This Row],[Column1]]</f>
        <v>-13248</v>
      </c>
    </row>
    <row r="1031" spans="1:16" hidden="1" x14ac:dyDescent="0.3">
      <c r="A1031" s="41" t="s">
        <v>635</v>
      </c>
      <c r="B1031" s="42">
        <v>44616</v>
      </c>
      <c r="C1031" s="42">
        <v>44880</v>
      </c>
      <c r="D1031" s="41" t="s">
        <v>636</v>
      </c>
      <c r="E1031" s="41" t="s">
        <v>2362</v>
      </c>
      <c r="F1031" s="41" t="s">
        <v>2363</v>
      </c>
      <c r="G1031" s="41" t="s">
        <v>2359</v>
      </c>
      <c r="H1031" s="44">
        <v>-1251310</v>
      </c>
      <c r="I1031" s="45"/>
      <c r="J1031">
        <f t="shared" si="101"/>
        <v>13842</v>
      </c>
      <c r="K1031" t="str">
        <f t="shared" si="102"/>
        <v>-13842</v>
      </c>
      <c r="L1031" t="e">
        <f>VLOOKUP(K1031,[1]Sheet1!P:P,1,0)</f>
        <v>#N/A</v>
      </c>
      <c r="M1031">
        <f t="shared" si="103"/>
        <v>2022</v>
      </c>
      <c r="N1031" t="str">
        <f t="shared" si="104"/>
        <v>2022-13842</v>
      </c>
      <c r="O1031" t="str">
        <f>+(VLOOKUP(N1031,[1]misa!O:O,1,0))</f>
        <v>2022-13842</v>
      </c>
      <c r="P1031">
        <f>-Table2[[#This Row],[Column1]]</f>
        <v>-13842</v>
      </c>
    </row>
    <row r="1032" spans="1:16" hidden="1" x14ac:dyDescent="0.3">
      <c r="A1032" s="41" t="s">
        <v>635</v>
      </c>
      <c r="B1032" s="42">
        <v>44618</v>
      </c>
      <c r="C1032" s="42">
        <v>44880</v>
      </c>
      <c r="D1032" s="41" t="s">
        <v>636</v>
      </c>
      <c r="E1032" s="41" t="s">
        <v>2364</v>
      </c>
      <c r="F1032" s="41" t="s">
        <v>2365</v>
      </c>
      <c r="G1032" s="41" t="s">
        <v>2359</v>
      </c>
      <c r="H1032" s="44">
        <v>-860043</v>
      </c>
      <c r="I1032" s="45"/>
      <c r="J1032">
        <f t="shared" ref="J1032:J1095" si="105">VALUE(E1032)</f>
        <v>14313</v>
      </c>
      <c r="K1032" t="str">
        <f t="shared" si="102"/>
        <v>-14313</v>
      </c>
      <c r="L1032" t="e">
        <f>VLOOKUP(K1032,[1]Sheet1!P:P,1,0)</f>
        <v>#N/A</v>
      </c>
      <c r="M1032">
        <f t="shared" si="103"/>
        <v>2022</v>
      </c>
      <c r="N1032" t="str">
        <f t="shared" si="104"/>
        <v>2022-14313</v>
      </c>
      <c r="O1032" t="str">
        <f>+(VLOOKUP(N1032,[1]misa!O:O,1,0))</f>
        <v>2022-14313</v>
      </c>
      <c r="P1032">
        <f>-Table2[[#This Row],[Column1]]</f>
        <v>-14313</v>
      </c>
    </row>
    <row r="1033" spans="1:16" hidden="1" x14ac:dyDescent="0.3">
      <c r="A1033" s="41" t="s">
        <v>635</v>
      </c>
      <c r="B1033" s="42">
        <v>44614</v>
      </c>
      <c r="C1033" s="42">
        <v>44880</v>
      </c>
      <c r="D1033" s="41" t="s">
        <v>636</v>
      </c>
      <c r="E1033" s="41" t="s">
        <v>2366</v>
      </c>
      <c r="F1033" s="41" t="s">
        <v>2367</v>
      </c>
      <c r="G1033" s="41" t="s">
        <v>2359</v>
      </c>
      <c r="H1033" s="44">
        <v>-752484</v>
      </c>
      <c r="I1033" s="45"/>
      <c r="J1033">
        <f t="shared" si="105"/>
        <v>13299</v>
      </c>
      <c r="K1033" t="str">
        <f t="shared" si="102"/>
        <v>-13299</v>
      </c>
      <c r="L1033" t="e">
        <f>VLOOKUP(K1033,[1]Sheet1!P:P,1,0)</f>
        <v>#N/A</v>
      </c>
      <c r="M1033">
        <f t="shared" si="103"/>
        <v>2022</v>
      </c>
      <c r="N1033" t="str">
        <f t="shared" si="104"/>
        <v>2022-13299</v>
      </c>
      <c r="O1033" t="str">
        <f>+(VLOOKUP(N1033,[1]misa!O:O,1,0))</f>
        <v>2022-13299</v>
      </c>
      <c r="P1033">
        <f>-Table2[[#This Row],[Column1]]</f>
        <v>-13299</v>
      </c>
    </row>
    <row r="1034" spans="1:16" hidden="1" x14ac:dyDescent="0.3">
      <c r="A1034" s="41" t="s">
        <v>635</v>
      </c>
      <c r="B1034" s="42">
        <v>44616</v>
      </c>
      <c r="C1034" s="42">
        <v>44880</v>
      </c>
      <c r="D1034" s="41" t="s">
        <v>636</v>
      </c>
      <c r="E1034" s="41" t="s">
        <v>2368</v>
      </c>
      <c r="F1034" s="41" t="s">
        <v>2369</v>
      </c>
      <c r="G1034" s="41" t="s">
        <v>2359</v>
      </c>
      <c r="H1034" s="44">
        <v>-1745831</v>
      </c>
      <c r="I1034" s="45"/>
      <c r="J1034">
        <f t="shared" si="105"/>
        <v>13847</v>
      </c>
      <c r="K1034" t="str">
        <f t="shared" si="102"/>
        <v>-13847</v>
      </c>
      <c r="L1034" t="e">
        <f>VLOOKUP(K1034,[1]Sheet1!P:P,1,0)</f>
        <v>#N/A</v>
      </c>
      <c r="M1034">
        <f t="shared" si="103"/>
        <v>2022</v>
      </c>
      <c r="N1034" t="str">
        <f t="shared" si="104"/>
        <v>2022-13847</v>
      </c>
      <c r="O1034" t="str">
        <f>+(VLOOKUP(N1034,[1]misa!O:O,1,0))</f>
        <v>2022-13847</v>
      </c>
      <c r="P1034">
        <f>-Table2[[#This Row],[Column1]]</f>
        <v>-13847</v>
      </c>
    </row>
    <row r="1035" spans="1:16" hidden="1" x14ac:dyDescent="0.3">
      <c r="A1035" s="41" t="s">
        <v>635</v>
      </c>
      <c r="B1035" s="42">
        <v>44616</v>
      </c>
      <c r="C1035" s="42">
        <v>44880</v>
      </c>
      <c r="D1035" s="41" t="s">
        <v>636</v>
      </c>
      <c r="E1035" s="41" t="s">
        <v>2370</v>
      </c>
      <c r="F1035" s="41" t="s">
        <v>2371</v>
      </c>
      <c r="G1035" s="41" t="s">
        <v>2359</v>
      </c>
      <c r="H1035" s="44">
        <v>-1190631</v>
      </c>
      <c r="I1035" s="45"/>
      <c r="J1035">
        <f t="shared" si="105"/>
        <v>13846</v>
      </c>
      <c r="K1035" t="str">
        <f t="shared" si="102"/>
        <v>-13846</v>
      </c>
      <c r="L1035" t="e">
        <f>VLOOKUP(K1035,[1]Sheet1!P:P,1,0)</f>
        <v>#N/A</v>
      </c>
      <c r="M1035">
        <f t="shared" si="103"/>
        <v>2022</v>
      </c>
      <c r="N1035" t="str">
        <f t="shared" si="104"/>
        <v>2022-13846</v>
      </c>
      <c r="O1035" t="str">
        <f>+(VLOOKUP(N1035,[1]misa!O:O,1,0))</f>
        <v>2022-13846</v>
      </c>
      <c r="P1035">
        <f>-Table2[[#This Row],[Column1]]</f>
        <v>-13846</v>
      </c>
    </row>
    <row r="1036" spans="1:16" hidden="1" x14ac:dyDescent="0.3">
      <c r="A1036" s="41" t="s">
        <v>635</v>
      </c>
      <c r="B1036" s="42">
        <v>44614</v>
      </c>
      <c r="C1036" s="42">
        <v>44880</v>
      </c>
      <c r="D1036" s="41" t="s">
        <v>636</v>
      </c>
      <c r="E1036" s="41" t="s">
        <v>2372</v>
      </c>
      <c r="F1036" s="41" t="s">
        <v>2373</v>
      </c>
      <c r="G1036" s="41" t="s">
        <v>2359</v>
      </c>
      <c r="H1036" s="44">
        <v>-680720</v>
      </c>
      <c r="I1036" s="45"/>
      <c r="J1036">
        <f t="shared" si="105"/>
        <v>13306</v>
      </c>
      <c r="K1036" t="str">
        <f t="shared" si="102"/>
        <v>-13306</v>
      </c>
      <c r="L1036" t="e">
        <f>VLOOKUP(K1036,[1]Sheet1!P:P,1,0)</f>
        <v>#N/A</v>
      </c>
      <c r="M1036">
        <f t="shared" si="103"/>
        <v>2022</v>
      </c>
      <c r="N1036" t="str">
        <f t="shared" si="104"/>
        <v>2022-13306</v>
      </c>
      <c r="O1036" t="str">
        <f>+(VLOOKUP(N1036,[1]misa!O:O,1,0))</f>
        <v>2022-13306</v>
      </c>
      <c r="P1036">
        <f>-Table2[[#This Row],[Column1]]</f>
        <v>-13306</v>
      </c>
    </row>
    <row r="1037" spans="1:16" hidden="1" x14ac:dyDescent="0.3">
      <c r="A1037" s="41" t="s">
        <v>635</v>
      </c>
      <c r="B1037" s="42">
        <v>44620</v>
      </c>
      <c r="C1037" s="42">
        <v>44880</v>
      </c>
      <c r="D1037" s="41" t="s">
        <v>636</v>
      </c>
      <c r="E1037" s="41" t="s">
        <v>2374</v>
      </c>
      <c r="F1037" s="41" t="s">
        <v>2375</v>
      </c>
      <c r="G1037" s="41" t="s">
        <v>2359</v>
      </c>
      <c r="H1037" s="44">
        <v>-1436357</v>
      </c>
      <c r="I1037" s="45"/>
      <c r="J1037">
        <f t="shared" si="105"/>
        <v>14351</v>
      </c>
      <c r="K1037" t="str">
        <f t="shared" si="102"/>
        <v>-14351</v>
      </c>
      <c r="L1037" t="e">
        <f>VLOOKUP(K1037,[1]Sheet1!P:P,1,0)</f>
        <v>#N/A</v>
      </c>
      <c r="M1037">
        <f t="shared" si="103"/>
        <v>2022</v>
      </c>
      <c r="N1037" t="str">
        <f t="shared" si="104"/>
        <v>2022-14351</v>
      </c>
      <c r="O1037" t="str">
        <f>+(VLOOKUP(N1037,[1]misa!O:O,1,0))</f>
        <v>2022-14351</v>
      </c>
      <c r="P1037">
        <f>-Table2[[#This Row],[Column1]]</f>
        <v>-14351</v>
      </c>
    </row>
    <row r="1038" spans="1:16" hidden="1" x14ac:dyDescent="0.3">
      <c r="A1038" s="41" t="s">
        <v>635</v>
      </c>
      <c r="B1038" s="42">
        <v>44618</v>
      </c>
      <c r="C1038" s="42">
        <v>44880</v>
      </c>
      <c r="D1038" s="41" t="s">
        <v>636</v>
      </c>
      <c r="E1038" s="41" t="s">
        <v>2376</v>
      </c>
      <c r="F1038" s="41" t="s">
        <v>2377</v>
      </c>
      <c r="G1038" s="41" t="s">
        <v>2359</v>
      </c>
      <c r="H1038" s="44">
        <v>-2333621</v>
      </c>
      <c r="I1038" s="45"/>
      <c r="J1038">
        <f t="shared" si="105"/>
        <v>14314</v>
      </c>
      <c r="K1038" t="str">
        <f t="shared" si="102"/>
        <v>-14314</v>
      </c>
      <c r="L1038" t="e">
        <f>VLOOKUP(K1038,[1]Sheet1!P:P,1,0)</f>
        <v>#N/A</v>
      </c>
      <c r="M1038">
        <f t="shared" si="103"/>
        <v>2022</v>
      </c>
      <c r="N1038" t="str">
        <f t="shared" si="104"/>
        <v>2022-14314</v>
      </c>
      <c r="O1038" t="str">
        <f>+(VLOOKUP(N1038,[1]misa!O:O,1,0))</f>
        <v>2022-14314</v>
      </c>
      <c r="P1038">
        <f>-Table2[[#This Row],[Column1]]</f>
        <v>-14314</v>
      </c>
    </row>
    <row r="1039" spans="1:16" hidden="1" x14ac:dyDescent="0.3">
      <c r="A1039" s="41" t="s">
        <v>635</v>
      </c>
      <c r="B1039" s="42">
        <v>44650</v>
      </c>
      <c r="C1039" s="42">
        <v>44880</v>
      </c>
      <c r="D1039" s="41" t="s">
        <v>636</v>
      </c>
      <c r="E1039" s="41" t="s">
        <v>2378</v>
      </c>
      <c r="F1039" s="41" t="s">
        <v>2379</v>
      </c>
      <c r="G1039" s="41" t="s">
        <v>2359</v>
      </c>
      <c r="H1039" s="44">
        <v>-717293</v>
      </c>
      <c r="I1039" s="45"/>
      <c r="J1039">
        <f t="shared" si="105"/>
        <v>4668</v>
      </c>
      <c r="K1039" t="str">
        <f t="shared" si="102"/>
        <v>-4668</v>
      </c>
      <c r="L1039" t="e">
        <f>VLOOKUP(K1039,[1]Sheet1!P:P,1,0)</f>
        <v>#N/A</v>
      </c>
      <c r="M1039">
        <f t="shared" si="103"/>
        <v>2022</v>
      </c>
      <c r="N1039" t="str">
        <f t="shared" si="104"/>
        <v>2022-4668</v>
      </c>
      <c r="O1039" t="str">
        <f>+(VLOOKUP(N1039,[1]misa!O:O,1,0))</f>
        <v>2022-4668</v>
      </c>
      <c r="P1039">
        <f>-Table2[[#This Row],[Column1]]</f>
        <v>-4668</v>
      </c>
    </row>
    <row r="1040" spans="1:16" hidden="1" x14ac:dyDescent="0.3">
      <c r="A1040" s="41" t="s">
        <v>635</v>
      </c>
      <c r="B1040" s="42">
        <v>44653</v>
      </c>
      <c r="C1040" s="42">
        <v>44880</v>
      </c>
      <c r="D1040" s="41" t="s">
        <v>636</v>
      </c>
      <c r="E1040" s="41" t="s">
        <v>2380</v>
      </c>
      <c r="F1040" s="41" t="s">
        <v>2381</v>
      </c>
      <c r="G1040" s="41" t="s">
        <v>2359</v>
      </c>
      <c r="H1040" s="44">
        <v>-1079482</v>
      </c>
      <c r="I1040" s="45"/>
      <c r="J1040">
        <f t="shared" si="105"/>
        <v>5101</v>
      </c>
      <c r="K1040" t="str">
        <f t="shared" si="102"/>
        <v>-5101</v>
      </c>
      <c r="L1040" t="e">
        <f>VLOOKUP(K1040,[1]Sheet1!P:P,1,0)</f>
        <v>#N/A</v>
      </c>
      <c r="M1040">
        <f t="shared" si="103"/>
        <v>2022</v>
      </c>
      <c r="N1040" t="str">
        <f t="shared" si="104"/>
        <v>2022-5101</v>
      </c>
      <c r="O1040" t="str">
        <f>+(VLOOKUP(N1040,[1]misa!O:O,1,0))</f>
        <v>2022-5101</v>
      </c>
      <c r="P1040">
        <f>-Table2[[#This Row],[Column1]]</f>
        <v>-5101</v>
      </c>
    </row>
    <row r="1041" spans="1:16" hidden="1" x14ac:dyDescent="0.3">
      <c r="A1041" s="41" t="s">
        <v>635</v>
      </c>
      <c r="B1041" s="42">
        <v>44659</v>
      </c>
      <c r="C1041" s="42">
        <v>44880</v>
      </c>
      <c r="D1041" s="41" t="s">
        <v>636</v>
      </c>
      <c r="E1041" s="41" t="s">
        <v>2382</v>
      </c>
      <c r="F1041" s="41" t="s">
        <v>2383</v>
      </c>
      <c r="G1041" s="41" t="s">
        <v>2359</v>
      </c>
      <c r="H1041" s="44">
        <v>-243886</v>
      </c>
      <c r="I1041" s="45"/>
      <c r="J1041">
        <f t="shared" si="105"/>
        <v>6013</v>
      </c>
      <c r="K1041" t="str">
        <f t="shared" si="102"/>
        <v>-6013</v>
      </c>
      <c r="L1041" t="e">
        <f>VLOOKUP(K1041,[1]Sheet1!P:P,1,0)</f>
        <v>#N/A</v>
      </c>
      <c r="M1041">
        <f t="shared" si="103"/>
        <v>2022</v>
      </c>
      <c r="N1041" t="str">
        <f t="shared" si="104"/>
        <v>2022-6013</v>
      </c>
      <c r="O1041" t="str">
        <f>+(VLOOKUP(N1041,[1]misa!O:O,1,0))</f>
        <v>2022-6013</v>
      </c>
      <c r="P1041">
        <f>-Table2[[#This Row],[Column1]]</f>
        <v>-6013</v>
      </c>
    </row>
    <row r="1042" spans="1:16" hidden="1" x14ac:dyDescent="0.3">
      <c r="A1042" s="41" t="s">
        <v>635</v>
      </c>
      <c r="B1042" s="42">
        <v>44659</v>
      </c>
      <c r="C1042" s="42">
        <v>44880</v>
      </c>
      <c r="D1042" s="41" t="s">
        <v>636</v>
      </c>
      <c r="E1042" s="41" t="s">
        <v>2384</v>
      </c>
      <c r="F1042" s="41" t="s">
        <v>2385</v>
      </c>
      <c r="G1042" s="41" t="s">
        <v>2359</v>
      </c>
      <c r="H1042" s="44">
        <v>-1075939</v>
      </c>
      <c r="I1042" s="45"/>
      <c r="J1042">
        <f t="shared" si="105"/>
        <v>6023</v>
      </c>
      <c r="K1042" t="str">
        <f t="shared" si="102"/>
        <v>-6023</v>
      </c>
      <c r="L1042" t="e">
        <f>VLOOKUP(K1042,[1]Sheet1!P:P,1,0)</f>
        <v>#N/A</v>
      </c>
      <c r="M1042">
        <f t="shared" si="103"/>
        <v>2022</v>
      </c>
      <c r="N1042" t="str">
        <f t="shared" si="104"/>
        <v>2022-6023</v>
      </c>
      <c r="O1042" t="str">
        <f>+(VLOOKUP(N1042,[1]misa!O:O,1,0))</f>
        <v>2022-6023</v>
      </c>
      <c r="P1042">
        <f>-Table2[[#This Row],[Column1]]</f>
        <v>-6023</v>
      </c>
    </row>
    <row r="1043" spans="1:16" hidden="1" x14ac:dyDescent="0.3">
      <c r="A1043" s="41" t="s">
        <v>635</v>
      </c>
      <c r="B1043" s="42">
        <v>44660</v>
      </c>
      <c r="C1043" s="42">
        <v>44880</v>
      </c>
      <c r="D1043" s="41" t="s">
        <v>636</v>
      </c>
      <c r="E1043" s="41" t="s">
        <v>2386</v>
      </c>
      <c r="F1043" s="41" t="s">
        <v>2387</v>
      </c>
      <c r="G1043" s="41" t="s">
        <v>2359</v>
      </c>
      <c r="H1043" s="44">
        <v>-896616</v>
      </c>
      <c r="I1043" s="45"/>
      <c r="J1043">
        <f t="shared" si="105"/>
        <v>6209</v>
      </c>
      <c r="K1043" t="str">
        <f t="shared" si="102"/>
        <v>-6209</v>
      </c>
      <c r="L1043" t="e">
        <f>VLOOKUP(K1043,[1]Sheet1!P:P,1,0)</f>
        <v>#N/A</v>
      </c>
      <c r="M1043">
        <f t="shared" si="103"/>
        <v>2022</v>
      </c>
      <c r="N1043" t="str">
        <f t="shared" si="104"/>
        <v>2022-6209</v>
      </c>
      <c r="O1043" t="str">
        <f>+(VLOOKUP(N1043,[1]misa!O:O,1,0))</f>
        <v>2022-6209</v>
      </c>
      <c r="P1043">
        <f>-Table2[[#This Row],[Column1]]</f>
        <v>-6209</v>
      </c>
    </row>
    <row r="1044" spans="1:16" hidden="1" x14ac:dyDescent="0.3">
      <c r="A1044" s="41" t="s">
        <v>635</v>
      </c>
      <c r="B1044" s="42">
        <v>44671</v>
      </c>
      <c r="C1044" s="42">
        <v>44880</v>
      </c>
      <c r="D1044" s="41" t="s">
        <v>636</v>
      </c>
      <c r="E1044" s="41" t="s">
        <v>2388</v>
      </c>
      <c r="F1044" s="41" t="s">
        <v>2389</v>
      </c>
      <c r="G1044" s="41" t="s">
        <v>2359</v>
      </c>
      <c r="H1044" s="44">
        <v>-1812305</v>
      </c>
      <c r="I1044" s="45"/>
      <c r="J1044">
        <f t="shared" si="105"/>
        <v>8827</v>
      </c>
      <c r="K1044" t="str">
        <f t="shared" si="102"/>
        <v>-8827</v>
      </c>
      <c r="L1044" t="e">
        <f>VLOOKUP(K1044,[1]Sheet1!P:P,1,0)</f>
        <v>#N/A</v>
      </c>
      <c r="M1044">
        <f t="shared" si="103"/>
        <v>2022</v>
      </c>
      <c r="N1044" t="str">
        <f t="shared" si="104"/>
        <v>2022-8827</v>
      </c>
      <c r="O1044" t="str">
        <f>+(VLOOKUP(N1044,[1]misa!O:O,1,0))</f>
        <v>2022-8827</v>
      </c>
      <c r="P1044">
        <f>-Table2[[#This Row],[Column1]]</f>
        <v>-8827</v>
      </c>
    </row>
    <row r="1045" spans="1:16" hidden="1" x14ac:dyDescent="0.3">
      <c r="A1045" s="41" t="s">
        <v>635</v>
      </c>
      <c r="B1045" s="42">
        <v>44670</v>
      </c>
      <c r="C1045" s="42">
        <v>44880</v>
      </c>
      <c r="D1045" s="41" t="s">
        <v>636</v>
      </c>
      <c r="E1045" s="41" t="s">
        <v>2390</v>
      </c>
      <c r="F1045" s="41" t="s">
        <v>2391</v>
      </c>
      <c r="G1045" s="41" t="s">
        <v>2359</v>
      </c>
      <c r="H1045" s="44">
        <v>-1070626</v>
      </c>
      <c r="I1045" s="45"/>
      <c r="J1045">
        <f t="shared" si="105"/>
        <v>8449</v>
      </c>
      <c r="K1045" t="str">
        <f t="shared" si="102"/>
        <v>-8449</v>
      </c>
      <c r="L1045" t="e">
        <f>VLOOKUP(K1045,[1]Sheet1!P:P,1,0)</f>
        <v>#N/A</v>
      </c>
      <c r="M1045">
        <f t="shared" si="103"/>
        <v>2022</v>
      </c>
      <c r="N1045" t="str">
        <f t="shared" si="104"/>
        <v>2022-8449</v>
      </c>
      <c r="O1045" t="str">
        <f>+(VLOOKUP(N1045,[1]misa!O:O,1,0))</f>
        <v>2022-8449</v>
      </c>
      <c r="P1045">
        <f>-Table2[[#This Row],[Column1]]</f>
        <v>-8449</v>
      </c>
    </row>
    <row r="1046" spans="1:16" hidden="1" x14ac:dyDescent="0.3">
      <c r="A1046" s="41" t="s">
        <v>635</v>
      </c>
      <c r="B1046" s="42">
        <v>44673</v>
      </c>
      <c r="C1046" s="42">
        <v>44880</v>
      </c>
      <c r="D1046" s="41" t="s">
        <v>636</v>
      </c>
      <c r="E1046" s="41" t="s">
        <v>2392</v>
      </c>
      <c r="F1046" s="41" t="s">
        <v>2393</v>
      </c>
      <c r="G1046" s="41" t="s">
        <v>2359</v>
      </c>
      <c r="H1046" s="44">
        <v>-1977806</v>
      </c>
      <c r="I1046" s="45"/>
      <c r="J1046">
        <f t="shared" si="105"/>
        <v>9268</v>
      </c>
      <c r="K1046" t="str">
        <f t="shared" si="102"/>
        <v>-9268</v>
      </c>
      <c r="L1046" t="e">
        <f>VLOOKUP(K1046,[1]Sheet1!P:P,1,0)</f>
        <v>#N/A</v>
      </c>
      <c r="M1046">
        <f t="shared" si="103"/>
        <v>2022</v>
      </c>
      <c r="N1046" t="str">
        <f t="shared" si="104"/>
        <v>2022-9268</v>
      </c>
      <c r="O1046" t="str">
        <f>+(VLOOKUP(N1046,[1]misa!O:O,1,0))</f>
        <v>2022-9268</v>
      </c>
      <c r="P1046">
        <f>-Table2[[#This Row],[Column1]]</f>
        <v>-9268</v>
      </c>
    </row>
    <row r="1047" spans="1:16" hidden="1" x14ac:dyDescent="0.3">
      <c r="A1047" s="41" t="s">
        <v>635</v>
      </c>
      <c r="B1047" s="42">
        <v>44672</v>
      </c>
      <c r="C1047" s="42">
        <v>44880</v>
      </c>
      <c r="D1047" s="41" t="s">
        <v>636</v>
      </c>
      <c r="E1047" s="41" t="s">
        <v>2394</v>
      </c>
      <c r="F1047" s="41" t="s">
        <v>2395</v>
      </c>
      <c r="G1047" s="41" t="s">
        <v>2359</v>
      </c>
      <c r="H1047" s="44">
        <v>-2778208</v>
      </c>
      <c r="I1047" s="45"/>
      <c r="J1047">
        <f t="shared" si="105"/>
        <v>9168</v>
      </c>
      <c r="K1047" t="str">
        <f t="shared" si="102"/>
        <v>-9168</v>
      </c>
      <c r="L1047" t="e">
        <f>VLOOKUP(K1047,[1]Sheet1!P:P,1,0)</f>
        <v>#N/A</v>
      </c>
      <c r="M1047">
        <f t="shared" si="103"/>
        <v>2022</v>
      </c>
      <c r="N1047" t="str">
        <f t="shared" si="104"/>
        <v>2022-9168</v>
      </c>
      <c r="O1047" t="str">
        <f>+(VLOOKUP(N1047,[1]misa!O:O,1,0))</f>
        <v>2022-9168</v>
      </c>
      <c r="P1047">
        <f>-Table2[[#This Row],[Column1]]</f>
        <v>-9168</v>
      </c>
    </row>
    <row r="1048" spans="1:16" hidden="1" x14ac:dyDescent="0.3">
      <c r="A1048" s="41" t="s">
        <v>635</v>
      </c>
      <c r="B1048" s="42">
        <v>44673</v>
      </c>
      <c r="C1048" s="42">
        <v>44880</v>
      </c>
      <c r="D1048" s="41" t="s">
        <v>636</v>
      </c>
      <c r="E1048" s="41" t="s">
        <v>2396</v>
      </c>
      <c r="F1048" s="41" t="s">
        <v>2397</v>
      </c>
      <c r="G1048" s="41" t="s">
        <v>2359</v>
      </c>
      <c r="H1048" s="44">
        <v>-1222776</v>
      </c>
      <c r="I1048" s="45"/>
      <c r="J1048">
        <f t="shared" si="105"/>
        <v>9261</v>
      </c>
      <c r="K1048" t="str">
        <f t="shared" si="102"/>
        <v>-9261</v>
      </c>
      <c r="L1048" t="e">
        <f>VLOOKUP(K1048,[1]Sheet1!P:P,1,0)</f>
        <v>#N/A</v>
      </c>
      <c r="M1048">
        <f t="shared" si="103"/>
        <v>2022</v>
      </c>
      <c r="N1048" t="str">
        <f t="shared" si="104"/>
        <v>2022-9261</v>
      </c>
      <c r="O1048" t="str">
        <f>+(VLOOKUP(N1048,[1]misa!O:O,1,0))</f>
        <v>2022-9261</v>
      </c>
      <c r="P1048">
        <f>-Table2[[#This Row],[Column1]]</f>
        <v>-9261</v>
      </c>
    </row>
    <row r="1049" spans="1:16" hidden="1" x14ac:dyDescent="0.3">
      <c r="A1049" s="41" t="s">
        <v>635</v>
      </c>
      <c r="B1049" s="42">
        <v>44677</v>
      </c>
      <c r="C1049" s="42">
        <v>44880</v>
      </c>
      <c r="D1049" s="41" t="s">
        <v>636</v>
      </c>
      <c r="E1049" s="41" t="s">
        <v>2398</v>
      </c>
      <c r="F1049" s="41" t="s">
        <v>2399</v>
      </c>
      <c r="G1049" s="41" t="s">
        <v>2359</v>
      </c>
      <c r="H1049" s="44">
        <v>-1226377</v>
      </c>
      <c r="I1049" s="45"/>
      <c r="J1049">
        <f t="shared" si="105"/>
        <v>9900</v>
      </c>
      <c r="K1049" t="str">
        <f t="shared" si="102"/>
        <v>-9900</v>
      </c>
      <c r="L1049" t="e">
        <f>VLOOKUP(K1049,[1]Sheet1!P:P,1,0)</f>
        <v>#N/A</v>
      </c>
      <c r="M1049">
        <f t="shared" si="103"/>
        <v>2022</v>
      </c>
      <c r="N1049" t="str">
        <f t="shared" si="104"/>
        <v>2022-9900</v>
      </c>
      <c r="O1049" t="str">
        <f>+(VLOOKUP(N1049,[1]misa!O:O,1,0))</f>
        <v>2022-9900</v>
      </c>
      <c r="P1049">
        <f>-Table2[[#This Row],[Column1]]</f>
        <v>-9900</v>
      </c>
    </row>
    <row r="1050" spans="1:16" hidden="1" x14ac:dyDescent="0.3">
      <c r="A1050" s="41" t="s">
        <v>635</v>
      </c>
      <c r="B1050" s="42">
        <v>44679</v>
      </c>
      <c r="C1050" s="42">
        <v>44880</v>
      </c>
      <c r="D1050" s="41" t="s">
        <v>636</v>
      </c>
      <c r="E1050" s="41" t="s">
        <v>2400</v>
      </c>
      <c r="F1050" s="41" t="s">
        <v>2401</v>
      </c>
      <c r="G1050" s="41" t="s">
        <v>2359</v>
      </c>
      <c r="H1050" s="44">
        <v>-1164645</v>
      </c>
      <c r="I1050" s="45"/>
      <c r="J1050">
        <f t="shared" si="105"/>
        <v>10419</v>
      </c>
      <c r="K1050" t="str">
        <f t="shared" si="102"/>
        <v>-10419</v>
      </c>
      <c r="L1050" t="e">
        <f>VLOOKUP(K1050,[1]Sheet1!P:P,1,0)</f>
        <v>#N/A</v>
      </c>
      <c r="M1050">
        <f t="shared" si="103"/>
        <v>2022</v>
      </c>
      <c r="N1050" t="str">
        <f t="shared" si="104"/>
        <v>2022-10419</v>
      </c>
      <c r="O1050" t="str">
        <f>+(VLOOKUP(N1050,[1]misa!O:O,1,0))</f>
        <v>2022-10419</v>
      </c>
      <c r="P1050">
        <f>-Table2[[#This Row],[Column1]]</f>
        <v>-10419</v>
      </c>
    </row>
    <row r="1051" spans="1:16" hidden="1" x14ac:dyDescent="0.3">
      <c r="A1051" s="41" t="s">
        <v>635</v>
      </c>
      <c r="B1051" s="42">
        <v>44679</v>
      </c>
      <c r="C1051" s="42">
        <v>44880</v>
      </c>
      <c r="D1051" s="41" t="s">
        <v>636</v>
      </c>
      <c r="E1051" s="41" t="s">
        <v>2402</v>
      </c>
      <c r="F1051" s="41" t="s">
        <v>2403</v>
      </c>
      <c r="G1051" s="41" t="s">
        <v>2359</v>
      </c>
      <c r="H1051" s="44">
        <v>-1079482</v>
      </c>
      <c r="I1051" s="45"/>
      <c r="J1051">
        <f t="shared" si="105"/>
        <v>10420</v>
      </c>
      <c r="K1051" t="str">
        <f t="shared" si="102"/>
        <v>-10420</v>
      </c>
      <c r="L1051" t="e">
        <f>VLOOKUP(K1051,[1]Sheet1!P:P,1,0)</f>
        <v>#N/A</v>
      </c>
      <c r="M1051">
        <f t="shared" si="103"/>
        <v>2022</v>
      </c>
      <c r="N1051" t="str">
        <f t="shared" si="104"/>
        <v>2022-10420</v>
      </c>
      <c r="O1051" t="str">
        <f>+(VLOOKUP(N1051,[1]misa!O:O,1,0))</f>
        <v>2022-10420</v>
      </c>
      <c r="P1051">
        <f>-Table2[[#This Row],[Column1]]</f>
        <v>-10420</v>
      </c>
    </row>
    <row r="1052" spans="1:16" hidden="1" x14ac:dyDescent="0.3">
      <c r="A1052" s="41" t="s">
        <v>635</v>
      </c>
      <c r="B1052" s="42">
        <v>44676</v>
      </c>
      <c r="C1052" s="42">
        <v>44880</v>
      </c>
      <c r="D1052" s="41" t="s">
        <v>636</v>
      </c>
      <c r="E1052" s="41" t="s">
        <v>2404</v>
      </c>
      <c r="F1052" s="41" t="s">
        <v>2405</v>
      </c>
      <c r="G1052" s="41" t="s">
        <v>2359</v>
      </c>
      <c r="H1052" s="44">
        <v>-912401</v>
      </c>
      <c r="I1052" s="45"/>
      <c r="J1052">
        <f t="shared" si="105"/>
        <v>9504</v>
      </c>
      <c r="K1052" t="str">
        <f t="shared" si="102"/>
        <v>-9504</v>
      </c>
      <c r="L1052" t="e">
        <f>VLOOKUP(K1052,[1]Sheet1!P:P,1,0)</f>
        <v>#N/A</v>
      </c>
      <c r="M1052">
        <f t="shared" si="103"/>
        <v>2022</v>
      </c>
      <c r="N1052" t="str">
        <f t="shared" si="104"/>
        <v>2022-9504</v>
      </c>
      <c r="O1052" t="str">
        <f>+(VLOOKUP(N1052,[1]misa!O:O,1,0))</f>
        <v>2022-9504</v>
      </c>
      <c r="P1052">
        <f>-Table2[[#This Row],[Column1]]</f>
        <v>-9504</v>
      </c>
    </row>
    <row r="1053" spans="1:16" hidden="1" x14ac:dyDescent="0.3">
      <c r="A1053" s="41" t="s">
        <v>635</v>
      </c>
      <c r="B1053" s="42">
        <v>44677</v>
      </c>
      <c r="C1053" s="42">
        <v>44880</v>
      </c>
      <c r="D1053" s="41" t="s">
        <v>636</v>
      </c>
      <c r="E1053" s="41" t="s">
        <v>2406</v>
      </c>
      <c r="F1053" s="41" t="s">
        <v>2407</v>
      </c>
      <c r="G1053" s="41" t="s">
        <v>2359</v>
      </c>
      <c r="H1053" s="44">
        <v>-4112640</v>
      </c>
      <c r="I1053" s="45"/>
      <c r="J1053">
        <f t="shared" si="105"/>
        <v>9902</v>
      </c>
      <c r="K1053" t="str">
        <f t="shared" si="102"/>
        <v>-9902</v>
      </c>
      <c r="L1053" t="e">
        <f>VLOOKUP(K1053,[1]Sheet1!P:P,1,0)</f>
        <v>#N/A</v>
      </c>
      <c r="M1053">
        <f t="shared" si="103"/>
        <v>2022</v>
      </c>
      <c r="N1053" t="str">
        <f t="shared" si="104"/>
        <v>2022-9902</v>
      </c>
      <c r="O1053" t="str">
        <f>+(VLOOKUP(N1053,[1]misa!O:O,1,0))</f>
        <v>2022-9902</v>
      </c>
      <c r="P1053">
        <f>-Table2[[#This Row],[Column1]]</f>
        <v>-9902</v>
      </c>
    </row>
    <row r="1054" spans="1:16" hidden="1" x14ac:dyDescent="0.3">
      <c r="A1054" s="41" t="s">
        <v>635</v>
      </c>
      <c r="B1054" s="42">
        <v>44678</v>
      </c>
      <c r="C1054" s="42">
        <v>44880</v>
      </c>
      <c r="D1054" s="41" t="s">
        <v>636</v>
      </c>
      <c r="E1054" s="41" t="s">
        <v>2408</v>
      </c>
      <c r="F1054" s="41" t="s">
        <v>2409</v>
      </c>
      <c r="G1054" s="41" t="s">
        <v>2359</v>
      </c>
      <c r="H1054" s="44">
        <v>-1253491</v>
      </c>
      <c r="I1054" s="45"/>
      <c r="J1054">
        <f t="shared" si="105"/>
        <v>10235</v>
      </c>
      <c r="K1054" t="str">
        <f t="shared" si="102"/>
        <v>-10235</v>
      </c>
      <c r="L1054" t="e">
        <f>VLOOKUP(K1054,[1]Sheet1!P:P,1,0)</f>
        <v>#N/A</v>
      </c>
      <c r="M1054">
        <f t="shared" si="103"/>
        <v>2022</v>
      </c>
      <c r="N1054" t="str">
        <f t="shared" si="104"/>
        <v>2022-10235</v>
      </c>
      <c r="O1054" t="str">
        <f>+(VLOOKUP(N1054,[1]misa!O:O,1,0))</f>
        <v>2022-10235</v>
      </c>
      <c r="P1054">
        <f>-Table2[[#This Row],[Column1]]</f>
        <v>-10235</v>
      </c>
    </row>
    <row r="1055" spans="1:16" hidden="1" x14ac:dyDescent="0.3">
      <c r="A1055" s="41" t="s">
        <v>635</v>
      </c>
      <c r="B1055" s="42">
        <v>44679</v>
      </c>
      <c r="C1055" s="42">
        <v>44880</v>
      </c>
      <c r="D1055" s="41" t="s">
        <v>636</v>
      </c>
      <c r="E1055" s="41" t="s">
        <v>2410</v>
      </c>
      <c r="F1055" s="41" t="s">
        <v>2411</v>
      </c>
      <c r="G1055" s="41" t="s">
        <v>2359</v>
      </c>
      <c r="H1055" s="44">
        <v>-2135516</v>
      </c>
      <c r="I1055" s="45"/>
      <c r="J1055">
        <f t="shared" si="105"/>
        <v>10414</v>
      </c>
      <c r="K1055" t="str">
        <f t="shared" si="102"/>
        <v>-10414</v>
      </c>
      <c r="L1055" t="e">
        <f>VLOOKUP(K1055,[1]Sheet1!P:P,1,0)</f>
        <v>#N/A</v>
      </c>
      <c r="M1055">
        <f t="shared" si="103"/>
        <v>2022</v>
      </c>
      <c r="N1055" t="str">
        <f t="shared" si="104"/>
        <v>2022-10414</v>
      </c>
      <c r="O1055" t="str">
        <f>+(VLOOKUP(N1055,[1]misa!O:O,1,0))</f>
        <v>2022-10414</v>
      </c>
      <c r="P1055">
        <f>-Table2[[#This Row],[Column1]]</f>
        <v>-10414</v>
      </c>
    </row>
    <row r="1056" spans="1:16" hidden="1" x14ac:dyDescent="0.3">
      <c r="A1056" s="41" t="s">
        <v>635</v>
      </c>
      <c r="B1056" s="42">
        <v>44677</v>
      </c>
      <c r="C1056" s="42">
        <v>44880</v>
      </c>
      <c r="D1056" s="41" t="s">
        <v>636</v>
      </c>
      <c r="E1056" s="41" t="s">
        <v>2412</v>
      </c>
      <c r="F1056" s="41" t="s">
        <v>2413</v>
      </c>
      <c r="G1056" s="41" t="s">
        <v>2359</v>
      </c>
      <c r="H1056" s="44">
        <v>-2586719</v>
      </c>
      <c r="I1056" s="45"/>
      <c r="J1056">
        <f t="shared" si="105"/>
        <v>9901</v>
      </c>
      <c r="K1056" t="str">
        <f t="shared" si="102"/>
        <v>-9901</v>
      </c>
      <c r="L1056" t="e">
        <f>VLOOKUP(K1056,[1]Sheet1!P:P,1,0)</f>
        <v>#N/A</v>
      </c>
      <c r="M1056">
        <f t="shared" si="103"/>
        <v>2022</v>
      </c>
      <c r="N1056" t="str">
        <f t="shared" si="104"/>
        <v>2022-9901</v>
      </c>
      <c r="O1056" t="str">
        <f>+(VLOOKUP(N1056,[1]misa!O:O,1,0))</f>
        <v>2022-9901</v>
      </c>
      <c r="P1056">
        <f>-Table2[[#This Row],[Column1]]</f>
        <v>-9901</v>
      </c>
    </row>
    <row r="1057" spans="1:16" hidden="1" x14ac:dyDescent="0.3">
      <c r="A1057" s="41" t="s">
        <v>635</v>
      </c>
      <c r="B1057" s="42">
        <v>44679</v>
      </c>
      <c r="C1057" s="42">
        <v>44880</v>
      </c>
      <c r="D1057" s="41" t="s">
        <v>636</v>
      </c>
      <c r="E1057" s="41" t="s">
        <v>2414</v>
      </c>
      <c r="F1057" s="41" t="s">
        <v>2415</v>
      </c>
      <c r="G1057" s="41" t="s">
        <v>2359</v>
      </c>
      <c r="H1057" s="44">
        <v>-2456374</v>
      </c>
      <c r="I1057" s="45"/>
      <c r="J1057">
        <f t="shared" si="105"/>
        <v>10415</v>
      </c>
      <c r="K1057" t="str">
        <f t="shared" si="102"/>
        <v>-10415</v>
      </c>
      <c r="L1057" t="e">
        <f>VLOOKUP(K1057,[1]Sheet1!P:P,1,0)</f>
        <v>#N/A</v>
      </c>
      <c r="M1057">
        <f t="shared" si="103"/>
        <v>2022</v>
      </c>
      <c r="N1057" t="str">
        <f t="shared" si="104"/>
        <v>2022-10415</v>
      </c>
      <c r="O1057" t="str">
        <f>+(VLOOKUP(N1057,[1]misa!O:O,1,0))</f>
        <v>2022-10415</v>
      </c>
      <c r="P1057">
        <f>-Table2[[#This Row],[Column1]]</f>
        <v>-10415</v>
      </c>
    </row>
    <row r="1058" spans="1:16" hidden="1" x14ac:dyDescent="0.3">
      <c r="A1058" s="41" t="s">
        <v>635</v>
      </c>
      <c r="B1058" s="42">
        <v>44679</v>
      </c>
      <c r="C1058" s="42">
        <v>44880</v>
      </c>
      <c r="D1058" s="41" t="s">
        <v>636</v>
      </c>
      <c r="E1058" s="41" t="s">
        <v>2416</v>
      </c>
      <c r="F1058" s="41" t="s">
        <v>2417</v>
      </c>
      <c r="G1058" s="41" t="s">
        <v>2359</v>
      </c>
      <c r="H1058" s="44">
        <v>-2011457</v>
      </c>
      <c r="I1058" s="45"/>
      <c r="J1058">
        <f t="shared" si="105"/>
        <v>10416</v>
      </c>
      <c r="K1058" t="str">
        <f t="shared" si="102"/>
        <v>-10416</v>
      </c>
      <c r="L1058" t="e">
        <f>VLOOKUP(K1058,[1]Sheet1!P:P,1,0)</f>
        <v>#N/A</v>
      </c>
      <c r="M1058">
        <f t="shared" si="103"/>
        <v>2022</v>
      </c>
      <c r="N1058" t="str">
        <f t="shared" si="104"/>
        <v>2022-10416</v>
      </c>
      <c r="O1058" t="str">
        <f>+(VLOOKUP(N1058,[1]misa!O:O,1,0))</f>
        <v>2022-10416</v>
      </c>
      <c r="P1058">
        <f>-Table2[[#This Row],[Column1]]</f>
        <v>-10416</v>
      </c>
    </row>
    <row r="1059" spans="1:16" hidden="1" x14ac:dyDescent="0.3">
      <c r="A1059" s="41" t="s">
        <v>635</v>
      </c>
      <c r="B1059" s="42">
        <v>44616</v>
      </c>
      <c r="C1059" s="42">
        <v>44880</v>
      </c>
      <c r="D1059" s="41" t="s">
        <v>636</v>
      </c>
      <c r="E1059" s="41" t="s">
        <v>2418</v>
      </c>
      <c r="F1059" s="41" t="s">
        <v>2419</v>
      </c>
      <c r="G1059" s="41" t="s">
        <v>2359</v>
      </c>
      <c r="H1059" s="44">
        <v>-2308923</v>
      </c>
      <c r="I1059" s="45"/>
      <c r="J1059">
        <f t="shared" si="105"/>
        <v>13838</v>
      </c>
      <c r="K1059" t="str">
        <f t="shared" si="102"/>
        <v>-13838</v>
      </c>
      <c r="L1059" t="e">
        <f>VLOOKUP(K1059,[1]Sheet1!P:P,1,0)</f>
        <v>#N/A</v>
      </c>
      <c r="M1059">
        <f t="shared" si="103"/>
        <v>2022</v>
      </c>
      <c r="N1059" t="str">
        <f t="shared" si="104"/>
        <v>2022-13838</v>
      </c>
      <c r="O1059" t="str">
        <f>+(VLOOKUP(N1059,[1]misa!O:O,1,0))</f>
        <v>2022-13838</v>
      </c>
      <c r="P1059">
        <f>-Table2[[#This Row],[Column1]]</f>
        <v>-13838</v>
      </c>
    </row>
    <row r="1060" spans="1:16" hidden="1" x14ac:dyDescent="0.3">
      <c r="A1060" s="41" t="s">
        <v>635</v>
      </c>
      <c r="B1060" s="42">
        <v>44665</v>
      </c>
      <c r="C1060" s="42">
        <v>44880</v>
      </c>
      <c r="D1060" s="41" t="s">
        <v>636</v>
      </c>
      <c r="E1060" s="41" t="s">
        <v>2420</v>
      </c>
      <c r="F1060" s="41" t="s">
        <v>2421</v>
      </c>
      <c r="G1060" s="41" t="s">
        <v>2359</v>
      </c>
      <c r="H1060" s="44">
        <v>-1323367</v>
      </c>
      <c r="I1060" s="45"/>
      <c r="J1060">
        <f t="shared" si="105"/>
        <v>7303</v>
      </c>
      <c r="K1060" t="str">
        <f t="shared" si="102"/>
        <v>-7303</v>
      </c>
      <c r="L1060" t="e">
        <f>VLOOKUP(K1060,[1]Sheet1!P:P,1,0)</f>
        <v>#N/A</v>
      </c>
      <c r="M1060">
        <f t="shared" si="103"/>
        <v>2022</v>
      </c>
      <c r="N1060" t="str">
        <f t="shared" si="104"/>
        <v>2022-7303</v>
      </c>
      <c r="O1060" t="str">
        <f>+(VLOOKUP(N1060,[1]misa!O:O,1,0))</f>
        <v>2022-7303</v>
      </c>
      <c r="P1060">
        <f>-Table2[[#This Row],[Column1]]</f>
        <v>-7303</v>
      </c>
    </row>
    <row r="1061" spans="1:16" hidden="1" x14ac:dyDescent="0.3">
      <c r="A1061" s="41" t="s">
        <v>635</v>
      </c>
      <c r="B1061" s="42">
        <v>44679</v>
      </c>
      <c r="C1061" s="42">
        <v>44880</v>
      </c>
      <c r="D1061" s="41" t="s">
        <v>636</v>
      </c>
      <c r="E1061" s="41" t="s">
        <v>2422</v>
      </c>
      <c r="F1061" s="41" t="s">
        <v>2423</v>
      </c>
      <c r="G1061" s="41" t="s">
        <v>2359</v>
      </c>
      <c r="H1061" s="44">
        <v>-2130272</v>
      </c>
      <c r="I1061" s="45"/>
      <c r="J1061">
        <f t="shared" si="105"/>
        <v>10406</v>
      </c>
      <c r="K1061" t="str">
        <f t="shared" si="102"/>
        <v>-10406</v>
      </c>
      <c r="L1061" t="e">
        <f>VLOOKUP(K1061,[1]Sheet1!P:P,1,0)</f>
        <v>#N/A</v>
      </c>
      <c r="M1061">
        <f t="shared" si="103"/>
        <v>2022</v>
      </c>
      <c r="N1061" t="str">
        <f t="shared" si="104"/>
        <v>2022-10406</v>
      </c>
      <c r="O1061" t="str">
        <f>+(VLOOKUP(N1061,[1]misa!O:O,1,0))</f>
        <v>2022-10406</v>
      </c>
      <c r="P1061">
        <f>-Table2[[#This Row],[Column1]]</f>
        <v>-10406</v>
      </c>
    </row>
    <row r="1062" spans="1:16" hidden="1" x14ac:dyDescent="0.3">
      <c r="A1062" s="41" t="s">
        <v>635</v>
      </c>
      <c r="B1062" s="42">
        <v>44618</v>
      </c>
      <c r="C1062" s="42">
        <v>44880</v>
      </c>
      <c r="D1062" s="41" t="s">
        <v>636</v>
      </c>
      <c r="E1062" s="41" t="s">
        <v>2424</v>
      </c>
      <c r="F1062" s="41" t="s">
        <v>2425</v>
      </c>
      <c r="G1062" s="41" t="s">
        <v>2359</v>
      </c>
      <c r="H1062" s="44">
        <v>-1593562</v>
      </c>
      <c r="I1062" s="45"/>
      <c r="J1062">
        <f t="shared" si="105"/>
        <v>14320</v>
      </c>
      <c r="K1062" t="str">
        <f t="shared" si="102"/>
        <v>-14320</v>
      </c>
      <c r="L1062" t="e">
        <f>VLOOKUP(K1062,[1]Sheet1!P:P,1,0)</f>
        <v>#N/A</v>
      </c>
      <c r="M1062">
        <f t="shared" si="103"/>
        <v>2022</v>
      </c>
      <c r="N1062" t="str">
        <f t="shared" si="104"/>
        <v>2022-14320</v>
      </c>
      <c r="O1062" t="str">
        <f>+(VLOOKUP(N1062,[1]misa!O:O,1,0))</f>
        <v>2022-14320</v>
      </c>
      <c r="P1062">
        <f>-Table2[[#This Row],[Column1]]</f>
        <v>-14320</v>
      </c>
    </row>
    <row r="1063" spans="1:16" hidden="1" x14ac:dyDescent="0.3">
      <c r="A1063" s="41" t="s">
        <v>635</v>
      </c>
      <c r="B1063" s="42">
        <v>44660</v>
      </c>
      <c r="C1063" s="42">
        <v>44880</v>
      </c>
      <c r="D1063" s="41" t="s">
        <v>636</v>
      </c>
      <c r="E1063" s="41" t="s">
        <v>2426</v>
      </c>
      <c r="F1063" s="41" t="s">
        <v>2427</v>
      </c>
      <c r="G1063" s="41" t="s">
        <v>2359</v>
      </c>
      <c r="H1063" s="44">
        <v>-1671386</v>
      </c>
      <c r="I1063" s="45"/>
      <c r="J1063">
        <f t="shared" si="105"/>
        <v>6262</v>
      </c>
      <c r="K1063" t="str">
        <f t="shared" si="102"/>
        <v>-6262</v>
      </c>
      <c r="L1063" t="e">
        <f>VLOOKUP(K1063,[1]Sheet1!P:P,1,0)</f>
        <v>#N/A</v>
      </c>
      <c r="M1063">
        <f t="shared" si="103"/>
        <v>2022</v>
      </c>
      <c r="N1063" t="str">
        <f t="shared" si="104"/>
        <v>2022-6262</v>
      </c>
      <c r="O1063" t="str">
        <f>+(VLOOKUP(N1063,[1]misa!O:O,1,0))</f>
        <v>2022-6262</v>
      </c>
      <c r="P1063">
        <f>-Table2[[#This Row],[Column1]]</f>
        <v>-6262</v>
      </c>
    </row>
    <row r="1064" spans="1:16" hidden="1" x14ac:dyDescent="0.3">
      <c r="A1064" s="41" t="s">
        <v>635</v>
      </c>
      <c r="B1064" s="42">
        <v>44680</v>
      </c>
      <c r="C1064" s="42">
        <v>44880</v>
      </c>
      <c r="D1064" s="41" t="s">
        <v>636</v>
      </c>
      <c r="E1064" s="41" t="s">
        <v>2428</v>
      </c>
      <c r="F1064" s="41" t="s">
        <v>2429</v>
      </c>
      <c r="G1064" s="41" t="s">
        <v>2359</v>
      </c>
      <c r="H1064" s="44">
        <v>-1685673</v>
      </c>
      <c r="I1064" s="45"/>
      <c r="J1064">
        <f t="shared" si="105"/>
        <v>10544</v>
      </c>
      <c r="K1064" t="str">
        <f t="shared" si="102"/>
        <v>-10544</v>
      </c>
      <c r="L1064" t="e">
        <f>VLOOKUP(K1064,[1]Sheet1!P:P,1,0)</f>
        <v>#N/A</v>
      </c>
      <c r="M1064">
        <f t="shared" si="103"/>
        <v>2022</v>
      </c>
      <c r="N1064" t="str">
        <f t="shared" si="104"/>
        <v>2022-10544</v>
      </c>
      <c r="O1064" t="str">
        <f>+(VLOOKUP(N1064,[1]misa!O:O,1,0))</f>
        <v>2022-10544</v>
      </c>
      <c r="P1064">
        <f>-Table2[[#This Row],[Column1]]</f>
        <v>-10544</v>
      </c>
    </row>
    <row r="1065" spans="1:16" hidden="1" x14ac:dyDescent="0.3">
      <c r="A1065" s="41" t="s">
        <v>635</v>
      </c>
      <c r="B1065" s="42">
        <v>44678</v>
      </c>
      <c r="C1065" s="42">
        <v>44880</v>
      </c>
      <c r="D1065" s="41" t="s">
        <v>636</v>
      </c>
      <c r="E1065" s="41" t="s">
        <v>2430</v>
      </c>
      <c r="F1065" s="41" t="s">
        <v>2431</v>
      </c>
      <c r="G1065" s="41" t="s">
        <v>2359</v>
      </c>
      <c r="H1065" s="44">
        <v>-1228187</v>
      </c>
      <c r="I1065" s="45"/>
      <c r="J1065">
        <f t="shared" si="105"/>
        <v>10236</v>
      </c>
      <c r="K1065" t="str">
        <f t="shared" si="102"/>
        <v>-10236</v>
      </c>
      <c r="L1065" t="e">
        <f>VLOOKUP(K1065,[1]Sheet1!P:P,1,0)</f>
        <v>#N/A</v>
      </c>
      <c r="M1065">
        <f t="shared" si="103"/>
        <v>2022</v>
      </c>
      <c r="N1065" t="str">
        <f t="shared" si="104"/>
        <v>2022-10236</v>
      </c>
      <c r="O1065" t="str">
        <f>+(VLOOKUP(N1065,[1]misa!O:O,1,0))</f>
        <v>2022-10236</v>
      </c>
      <c r="P1065">
        <f>-Table2[[#This Row],[Column1]]</f>
        <v>-10236</v>
      </c>
    </row>
    <row r="1066" spans="1:16" hidden="1" x14ac:dyDescent="0.3">
      <c r="A1066" s="41" t="s">
        <v>635</v>
      </c>
      <c r="B1066" s="42">
        <v>44646</v>
      </c>
      <c r="C1066" s="42">
        <v>44880</v>
      </c>
      <c r="D1066" s="41" t="s">
        <v>636</v>
      </c>
      <c r="E1066" s="41" t="s">
        <v>2432</v>
      </c>
      <c r="F1066" s="41" t="s">
        <v>2433</v>
      </c>
      <c r="G1066" s="41" t="s">
        <v>2359</v>
      </c>
      <c r="H1066" s="44">
        <v>993403</v>
      </c>
      <c r="I1066" s="45"/>
      <c r="J1066" s="46">
        <f t="shared" ref="J1066:J1071" si="106">+H1066</f>
        <v>993403</v>
      </c>
      <c r="K1066" t="str">
        <f t="shared" si="102"/>
        <v>-993403</v>
      </c>
      <c r="L1066" t="e">
        <f>VLOOKUP(K1066,[1]Sheet1!P:P,1,0)</f>
        <v>#N/A</v>
      </c>
      <c r="M1066">
        <f t="shared" si="103"/>
        <v>2022</v>
      </c>
      <c r="N1066" t="str">
        <f t="shared" si="104"/>
        <v>2022-993403</v>
      </c>
      <c r="O1066" t="str">
        <f>+(VLOOKUP(N1066,[1]misa!O:O,1,0))</f>
        <v>2022-993403</v>
      </c>
      <c r="P1066">
        <f>-Table2[[#This Row],[Column1]]</f>
        <v>-993403</v>
      </c>
    </row>
    <row r="1067" spans="1:16" hidden="1" x14ac:dyDescent="0.3">
      <c r="A1067" s="41" t="s">
        <v>635</v>
      </c>
      <c r="B1067" s="42">
        <v>44619</v>
      </c>
      <c r="C1067" s="42">
        <v>44880</v>
      </c>
      <c r="D1067" s="41" t="s">
        <v>636</v>
      </c>
      <c r="E1067" s="41" t="s">
        <v>2434</v>
      </c>
      <c r="F1067" s="41" t="s">
        <v>2435</v>
      </c>
      <c r="G1067" s="41" t="s">
        <v>2359</v>
      </c>
      <c r="H1067" s="44">
        <v>507670</v>
      </c>
      <c r="I1067" s="45"/>
      <c r="J1067" s="46">
        <f t="shared" si="106"/>
        <v>507670</v>
      </c>
      <c r="K1067" t="str">
        <f t="shared" si="102"/>
        <v>-507670</v>
      </c>
      <c r="L1067" t="e">
        <f>VLOOKUP(K1067,[1]Sheet1!P:P,1,0)</f>
        <v>#N/A</v>
      </c>
      <c r="M1067">
        <f t="shared" si="103"/>
        <v>2022</v>
      </c>
      <c r="N1067" t="str">
        <f t="shared" si="104"/>
        <v>2022-507670</v>
      </c>
      <c r="O1067" t="str">
        <f>+(VLOOKUP(N1067,[1]misa!O:O,1,0))</f>
        <v>2022-507670</v>
      </c>
      <c r="P1067">
        <f>-Table2[[#This Row],[Column1]]</f>
        <v>-507670</v>
      </c>
    </row>
    <row r="1068" spans="1:16" hidden="1" x14ac:dyDescent="0.3">
      <c r="A1068" s="41" t="s">
        <v>635</v>
      </c>
      <c r="B1068" s="42">
        <v>44650</v>
      </c>
      <c r="C1068" s="42">
        <v>44880</v>
      </c>
      <c r="D1068" s="41" t="s">
        <v>636</v>
      </c>
      <c r="E1068" s="41" t="s">
        <v>2436</v>
      </c>
      <c r="F1068" s="41" t="s">
        <v>2437</v>
      </c>
      <c r="G1068" s="41" t="s">
        <v>2359</v>
      </c>
      <c r="H1068" s="44">
        <v>2569299</v>
      </c>
      <c r="I1068" s="45"/>
      <c r="J1068" s="46">
        <f t="shared" si="106"/>
        <v>2569299</v>
      </c>
      <c r="K1068" t="str">
        <f t="shared" si="102"/>
        <v>-2569299</v>
      </c>
      <c r="L1068" t="e">
        <f>VLOOKUP(K1068,[1]Sheet1!P:P,1,0)</f>
        <v>#N/A</v>
      </c>
      <c r="M1068">
        <f t="shared" si="103"/>
        <v>2022</v>
      </c>
      <c r="N1068" t="str">
        <f t="shared" si="104"/>
        <v>2022-2569299</v>
      </c>
      <c r="O1068" t="str">
        <f>+(VLOOKUP(N1068,[1]misa!O:O,1,0))</f>
        <v>2022-2569299</v>
      </c>
      <c r="P1068">
        <f>-Table2[[#This Row],[Column1]]</f>
        <v>-2569299</v>
      </c>
    </row>
    <row r="1069" spans="1:16" hidden="1" x14ac:dyDescent="0.3">
      <c r="A1069" s="41" t="s">
        <v>635</v>
      </c>
      <c r="B1069" s="42">
        <v>44644</v>
      </c>
      <c r="C1069" s="42">
        <v>44880</v>
      </c>
      <c r="D1069" s="41" t="s">
        <v>636</v>
      </c>
      <c r="E1069" s="41" t="s">
        <v>2438</v>
      </c>
      <c r="F1069" s="41" t="s">
        <v>2439</v>
      </c>
      <c r="G1069" s="41" t="s">
        <v>2359</v>
      </c>
      <c r="H1069" s="44">
        <v>503942</v>
      </c>
      <c r="I1069" s="45"/>
      <c r="J1069" s="46">
        <f t="shared" si="106"/>
        <v>503942</v>
      </c>
      <c r="K1069" t="str">
        <f t="shared" si="102"/>
        <v>-503942</v>
      </c>
      <c r="L1069" t="e">
        <f>VLOOKUP(K1069,[1]Sheet1!P:P,1,0)</f>
        <v>#N/A</v>
      </c>
      <c r="M1069">
        <f t="shared" si="103"/>
        <v>2022</v>
      </c>
      <c r="N1069" t="str">
        <f t="shared" si="104"/>
        <v>2022-503942</v>
      </c>
      <c r="O1069" t="str">
        <f>+(VLOOKUP(N1069,[1]misa!O:O,1,0))</f>
        <v>2022-503942</v>
      </c>
      <c r="P1069">
        <f>-Table2[[#This Row],[Column1]]</f>
        <v>-503942</v>
      </c>
    </row>
    <row r="1070" spans="1:16" hidden="1" x14ac:dyDescent="0.3">
      <c r="A1070" s="41" t="s">
        <v>635</v>
      </c>
      <c r="B1070" s="42">
        <v>44680</v>
      </c>
      <c r="C1070" s="42">
        <v>44880</v>
      </c>
      <c r="D1070" s="41" t="s">
        <v>636</v>
      </c>
      <c r="E1070" s="41" t="s">
        <v>2440</v>
      </c>
      <c r="F1070" s="41" t="s">
        <v>2441</v>
      </c>
      <c r="G1070" s="41" t="s">
        <v>2359</v>
      </c>
      <c r="H1070" s="44">
        <v>3802877</v>
      </c>
      <c r="I1070" s="45"/>
      <c r="J1070" s="46">
        <f t="shared" si="106"/>
        <v>3802877</v>
      </c>
      <c r="K1070" t="str">
        <f t="shared" si="102"/>
        <v>-3802877</v>
      </c>
      <c r="L1070" t="e">
        <f>VLOOKUP(K1070,[1]Sheet1!P:P,1,0)</f>
        <v>#N/A</v>
      </c>
      <c r="M1070">
        <f t="shared" si="103"/>
        <v>2022</v>
      </c>
      <c r="N1070" t="str">
        <f t="shared" si="104"/>
        <v>2022-3802877</v>
      </c>
      <c r="O1070" t="str">
        <f>+(VLOOKUP(N1070,[1]misa!O:O,1,0))</f>
        <v>2022-3802877</v>
      </c>
      <c r="P1070">
        <f>-Table2[[#This Row],[Column1]]</f>
        <v>-3802877</v>
      </c>
    </row>
    <row r="1071" spans="1:16" hidden="1" x14ac:dyDescent="0.3">
      <c r="A1071" s="41" t="s">
        <v>635</v>
      </c>
      <c r="B1071" s="42">
        <v>44677</v>
      </c>
      <c r="C1071" s="42">
        <v>44880</v>
      </c>
      <c r="D1071" s="41" t="s">
        <v>636</v>
      </c>
      <c r="E1071" s="41" t="s">
        <v>2442</v>
      </c>
      <c r="F1071" s="41" t="s">
        <v>2443</v>
      </c>
      <c r="G1071" s="41" t="s">
        <v>2359</v>
      </c>
      <c r="H1071" s="44">
        <v>381535</v>
      </c>
      <c r="I1071" s="45"/>
      <c r="J1071" s="46">
        <f t="shared" si="106"/>
        <v>381535</v>
      </c>
      <c r="K1071" t="str">
        <f t="shared" si="102"/>
        <v>-381535</v>
      </c>
      <c r="L1071" t="e">
        <f>VLOOKUP(K1071,[1]Sheet1!P:P,1,0)</f>
        <v>#N/A</v>
      </c>
      <c r="M1071">
        <f t="shared" si="103"/>
        <v>2022</v>
      </c>
      <c r="N1071" t="str">
        <f t="shared" si="104"/>
        <v>2022-381535</v>
      </c>
      <c r="O1071" t="str">
        <f>+(VLOOKUP(N1071,[1]misa!O:O,1,0))</f>
        <v>2022-381535</v>
      </c>
      <c r="P1071">
        <f>-Table2[[#This Row],[Column1]]</f>
        <v>-381535</v>
      </c>
    </row>
    <row r="1072" spans="1:16" hidden="1" x14ac:dyDescent="0.3">
      <c r="A1072" s="41" t="s">
        <v>635</v>
      </c>
      <c r="B1072" s="42">
        <v>44686</v>
      </c>
      <c r="C1072" s="42">
        <v>44880</v>
      </c>
      <c r="D1072" s="41" t="s">
        <v>636</v>
      </c>
      <c r="E1072" s="41" t="s">
        <v>2444</v>
      </c>
      <c r="F1072" s="41" t="s">
        <v>2445</v>
      </c>
      <c r="G1072" s="41" t="s">
        <v>2446</v>
      </c>
      <c r="H1072" s="44">
        <v>-755637</v>
      </c>
      <c r="I1072" s="45"/>
      <c r="J1072">
        <f t="shared" si="105"/>
        <v>11395</v>
      </c>
      <c r="K1072" t="str">
        <f t="shared" si="102"/>
        <v>-11395</v>
      </c>
      <c r="L1072" t="e">
        <f>VLOOKUP(K1072,[1]Sheet1!P:P,1,0)</f>
        <v>#N/A</v>
      </c>
      <c r="M1072">
        <f t="shared" si="103"/>
        <v>2022</v>
      </c>
      <c r="N1072" t="str">
        <f t="shared" si="104"/>
        <v>2022-11395</v>
      </c>
      <c r="O1072" t="str">
        <f>+(VLOOKUP(N1072,[1]misa!O:O,1,0))</f>
        <v>2022-11395</v>
      </c>
      <c r="P1072">
        <f>-Table2[[#This Row],[Column1]]</f>
        <v>-11395</v>
      </c>
    </row>
    <row r="1073" spans="1:16" hidden="1" x14ac:dyDescent="0.3">
      <c r="A1073" s="41" t="s">
        <v>635</v>
      </c>
      <c r="B1073" s="42">
        <v>44686</v>
      </c>
      <c r="C1073" s="42">
        <v>44880</v>
      </c>
      <c r="D1073" s="41" t="s">
        <v>636</v>
      </c>
      <c r="E1073" s="41" t="s">
        <v>2447</v>
      </c>
      <c r="F1073" s="41" t="s">
        <v>2448</v>
      </c>
      <c r="G1073" s="41" t="s">
        <v>2446</v>
      </c>
      <c r="H1073" s="44">
        <v>-3324359</v>
      </c>
      <c r="I1073" s="45"/>
      <c r="J1073">
        <f t="shared" si="105"/>
        <v>11397</v>
      </c>
      <c r="K1073" t="str">
        <f t="shared" si="102"/>
        <v>-11397</v>
      </c>
      <c r="L1073" t="e">
        <f>VLOOKUP(K1073,[1]Sheet1!P:P,1,0)</f>
        <v>#N/A</v>
      </c>
      <c r="M1073">
        <f t="shared" si="103"/>
        <v>2022</v>
      </c>
      <c r="N1073" t="str">
        <f t="shared" si="104"/>
        <v>2022-11397</v>
      </c>
      <c r="O1073" t="str">
        <f>+(VLOOKUP(N1073,[1]misa!O:O,1,0))</f>
        <v>2022-11397</v>
      </c>
      <c r="P1073">
        <f>-Table2[[#This Row],[Column1]]</f>
        <v>-11397</v>
      </c>
    </row>
    <row r="1074" spans="1:16" hidden="1" x14ac:dyDescent="0.3">
      <c r="A1074" s="41" t="s">
        <v>635</v>
      </c>
      <c r="B1074" s="42">
        <v>44686</v>
      </c>
      <c r="C1074" s="42">
        <v>44880</v>
      </c>
      <c r="D1074" s="41" t="s">
        <v>636</v>
      </c>
      <c r="E1074" s="41" t="s">
        <v>2449</v>
      </c>
      <c r="F1074" s="41" t="s">
        <v>2450</v>
      </c>
      <c r="G1074" s="41" t="s">
        <v>2446</v>
      </c>
      <c r="H1074" s="44">
        <v>-1145543</v>
      </c>
      <c r="I1074" s="45"/>
      <c r="J1074">
        <f t="shared" si="105"/>
        <v>11402</v>
      </c>
      <c r="K1074" t="str">
        <f t="shared" si="102"/>
        <v>-11402</v>
      </c>
      <c r="L1074" t="e">
        <f>VLOOKUP(K1074,[1]Sheet1!P:P,1,0)</f>
        <v>#N/A</v>
      </c>
      <c r="M1074">
        <f t="shared" si="103"/>
        <v>2022</v>
      </c>
      <c r="N1074" t="str">
        <f t="shared" si="104"/>
        <v>2022-11402</v>
      </c>
      <c r="O1074" t="str">
        <f>+(VLOOKUP(N1074,[1]misa!O:O,1,0))</f>
        <v>2022-11402</v>
      </c>
      <c r="P1074">
        <f>-Table2[[#This Row],[Column1]]</f>
        <v>-11402</v>
      </c>
    </row>
    <row r="1075" spans="1:16" hidden="1" x14ac:dyDescent="0.3">
      <c r="A1075" s="41" t="s">
        <v>635</v>
      </c>
      <c r="B1075" s="42">
        <v>44687</v>
      </c>
      <c r="C1075" s="42">
        <v>44880</v>
      </c>
      <c r="D1075" s="41" t="s">
        <v>636</v>
      </c>
      <c r="E1075" s="41" t="s">
        <v>2451</v>
      </c>
      <c r="F1075" s="41" t="s">
        <v>2452</v>
      </c>
      <c r="G1075" s="41" t="s">
        <v>2446</v>
      </c>
      <c r="H1075" s="44">
        <v>-1028160</v>
      </c>
      <c r="I1075" s="45"/>
      <c r="J1075">
        <f t="shared" si="105"/>
        <v>11598</v>
      </c>
      <c r="K1075" t="str">
        <f t="shared" si="102"/>
        <v>-11598</v>
      </c>
      <c r="L1075" t="e">
        <f>VLOOKUP(K1075,[1]Sheet1!P:P,1,0)</f>
        <v>#N/A</v>
      </c>
      <c r="M1075">
        <f t="shared" si="103"/>
        <v>2022</v>
      </c>
      <c r="N1075" t="str">
        <f t="shared" si="104"/>
        <v>2022-11598</v>
      </c>
      <c r="O1075" t="str">
        <f>+(VLOOKUP(N1075,[1]misa!O:O,1,0))</f>
        <v>2022-11598</v>
      </c>
      <c r="P1075">
        <f>-Table2[[#This Row],[Column1]]</f>
        <v>-11598</v>
      </c>
    </row>
    <row r="1076" spans="1:16" hidden="1" x14ac:dyDescent="0.3">
      <c r="A1076" s="41" t="s">
        <v>635</v>
      </c>
      <c r="B1076" s="42">
        <v>44687</v>
      </c>
      <c r="C1076" s="42">
        <v>44880</v>
      </c>
      <c r="D1076" s="41" t="s">
        <v>636</v>
      </c>
      <c r="E1076" s="41" t="s">
        <v>2453</v>
      </c>
      <c r="F1076" s="41" t="s">
        <v>2454</v>
      </c>
      <c r="G1076" s="41" t="s">
        <v>2446</v>
      </c>
      <c r="H1076" s="44">
        <v>-755637</v>
      </c>
      <c r="I1076" s="45"/>
      <c r="J1076">
        <f t="shared" si="105"/>
        <v>11599</v>
      </c>
      <c r="K1076" t="str">
        <f t="shared" si="102"/>
        <v>-11599</v>
      </c>
      <c r="L1076" t="e">
        <f>VLOOKUP(K1076,[1]Sheet1!P:P,1,0)</f>
        <v>#N/A</v>
      </c>
      <c r="M1076">
        <f t="shared" si="103"/>
        <v>2022</v>
      </c>
      <c r="N1076" t="str">
        <f t="shared" si="104"/>
        <v>2022-11599</v>
      </c>
      <c r="O1076" t="str">
        <f>+(VLOOKUP(N1076,[1]misa!O:O,1,0))</f>
        <v>2022-11599</v>
      </c>
      <c r="P1076">
        <f>-Table2[[#This Row],[Column1]]</f>
        <v>-11599</v>
      </c>
    </row>
    <row r="1077" spans="1:16" hidden="1" x14ac:dyDescent="0.3">
      <c r="A1077" s="41" t="s">
        <v>635</v>
      </c>
      <c r="B1077" s="42">
        <v>44690</v>
      </c>
      <c r="C1077" s="42">
        <v>44880</v>
      </c>
      <c r="D1077" s="41" t="s">
        <v>636</v>
      </c>
      <c r="E1077" s="41" t="s">
        <v>2455</v>
      </c>
      <c r="F1077" s="41" t="s">
        <v>2456</v>
      </c>
      <c r="G1077" s="41" t="s">
        <v>2446</v>
      </c>
      <c r="H1077" s="44">
        <v>-2014907</v>
      </c>
      <c r="I1077" s="45"/>
      <c r="J1077">
        <f t="shared" si="105"/>
        <v>11943</v>
      </c>
      <c r="K1077" t="str">
        <f t="shared" si="102"/>
        <v>-11943</v>
      </c>
      <c r="L1077" t="e">
        <f>VLOOKUP(K1077,[1]Sheet1!P:P,1,0)</f>
        <v>#N/A</v>
      </c>
      <c r="M1077">
        <f t="shared" si="103"/>
        <v>2022</v>
      </c>
      <c r="N1077" t="str">
        <f t="shared" si="104"/>
        <v>2022-11943</v>
      </c>
      <c r="O1077" t="str">
        <f>+(VLOOKUP(N1077,[1]misa!O:O,1,0))</f>
        <v>2022-11943</v>
      </c>
      <c r="P1077">
        <f>-Table2[[#This Row],[Column1]]</f>
        <v>-11943</v>
      </c>
    </row>
    <row r="1078" spans="1:16" hidden="1" x14ac:dyDescent="0.3">
      <c r="A1078" s="41" t="s">
        <v>635</v>
      </c>
      <c r="B1078" s="42">
        <v>44692</v>
      </c>
      <c r="C1078" s="42">
        <v>44880</v>
      </c>
      <c r="D1078" s="41" t="s">
        <v>636</v>
      </c>
      <c r="E1078" s="41" t="s">
        <v>2457</v>
      </c>
      <c r="F1078" s="41" t="s">
        <v>2458</v>
      </c>
      <c r="G1078" s="41" t="s">
        <v>2446</v>
      </c>
      <c r="H1078" s="44">
        <v>-1546154</v>
      </c>
      <c r="I1078" s="45"/>
      <c r="J1078">
        <f t="shared" si="105"/>
        <v>12384</v>
      </c>
      <c r="K1078" t="str">
        <f t="shared" si="102"/>
        <v>-12384</v>
      </c>
      <c r="L1078" t="e">
        <f>VLOOKUP(K1078,[1]Sheet1!P:P,1,0)</f>
        <v>#N/A</v>
      </c>
      <c r="M1078">
        <f t="shared" si="103"/>
        <v>2022</v>
      </c>
      <c r="N1078" t="str">
        <f t="shared" si="104"/>
        <v>2022-12384</v>
      </c>
      <c r="O1078" t="str">
        <f>+(VLOOKUP(N1078,[1]misa!O:O,1,0))</f>
        <v>2022-12384</v>
      </c>
      <c r="P1078">
        <f>-Table2[[#This Row],[Column1]]</f>
        <v>-12384</v>
      </c>
    </row>
    <row r="1079" spans="1:16" hidden="1" x14ac:dyDescent="0.3">
      <c r="A1079" s="41" t="s">
        <v>635</v>
      </c>
      <c r="B1079" s="42">
        <v>44688</v>
      </c>
      <c r="C1079" s="42">
        <v>44880</v>
      </c>
      <c r="D1079" s="41" t="s">
        <v>636</v>
      </c>
      <c r="E1079" s="41" t="s">
        <v>2459</v>
      </c>
      <c r="F1079" s="41" t="s">
        <v>2460</v>
      </c>
      <c r="G1079" s="41" t="s">
        <v>2446</v>
      </c>
      <c r="H1079" s="44">
        <v>-1793232</v>
      </c>
      <c r="I1079" s="45"/>
      <c r="J1079">
        <f t="shared" si="105"/>
        <v>11685</v>
      </c>
      <c r="K1079" t="str">
        <f t="shared" si="102"/>
        <v>-11685</v>
      </c>
      <c r="L1079" t="e">
        <f>VLOOKUP(K1079,[1]Sheet1!P:P,1,0)</f>
        <v>#N/A</v>
      </c>
      <c r="M1079">
        <f t="shared" si="103"/>
        <v>2022</v>
      </c>
      <c r="N1079" t="str">
        <f t="shared" si="104"/>
        <v>2022-11685</v>
      </c>
      <c r="O1079" t="str">
        <f>+(VLOOKUP(N1079,[1]misa!O:O,1,0))</f>
        <v>2022-11685</v>
      </c>
      <c r="P1079">
        <f>-Table2[[#This Row],[Column1]]</f>
        <v>-11685</v>
      </c>
    </row>
    <row r="1080" spans="1:16" hidden="1" x14ac:dyDescent="0.3">
      <c r="A1080" s="41" t="s">
        <v>635</v>
      </c>
      <c r="B1080" s="42">
        <v>44693</v>
      </c>
      <c r="C1080" s="42">
        <v>44880</v>
      </c>
      <c r="D1080" s="41" t="s">
        <v>636</v>
      </c>
      <c r="E1080" s="41" t="s">
        <v>2461</v>
      </c>
      <c r="F1080" s="41" t="s">
        <v>2462</v>
      </c>
      <c r="G1080" s="41" t="s">
        <v>2446</v>
      </c>
      <c r="H1080" s="44">
        <v>-1685932</v>
      </c>
      <c r="I1080" s="45"/>
      <c r="J1080">
        <f t="shared" si="105"/>
        <v>12469</v>
      </c>
      <c r="K1080" t="str">
        <f t="shared" si="102"/>
        <v>-12469</v>
      </c>
      <c r="L1080" t="e">
        <f>VLOOKUP(K1080,[1]Sheet1!P:P,1,0)</f>
        <v>#N/A</v>
      </c>
      <c r="M1080">
        <f t="shared" si="103"/>
        <v>2022</v>
      </c>
      <c r="N1080" t="str">
        <f t="shared" si="104"/>
        <v>2022-12469</v>
      </c>
      <c r="O1080" t="str">
        <f>+(VLOOKUP(N1080,[1]misa!O:O,1,0))</f>
        <v>2022-12469</v>
      </c>
      <c r="P1080">
        <f>-Table2[[#This Row],[Column1]]</f>
        <v>-12469</v>
      </c>
    </row>
    <row r="1081" spans="1:16" hidden="1" x14ac:dyDescent="0.3">
      <c r="A1081" s="41" t="s">
        <v>635</v>
      </c>
      <c r="B1081" s="42">
        <v>44690</v>
      </c>
      <c r="C1081" s="42">
        <v>44880</v>
      </c>
      <c r="D1081" s="41" t="s">
        <v>636</v>
      </c>
      <c r="E1081" s="41" t="s">
        <v>2463</v>
      </c>
      <c r="F1081" s="41" t="s">
        <v>2464</v>
      </c>
      <c r="G1081" s="41" t="s">
        <v>2446</v>
      </c>
      <c r="H1081" s="44">
        <v>-1419908</v>
      </c>
      <c r="I1081" s="45"/>
      <c r="J1081">
        <f t="shared" si="105"/>
        <v>12086</v>
      </c>
      <c r="K1081" t="str">
        <f t="shared" si="102"/>
        <v>-12086</v>
      </c>
      <c r="L1081" t="e">
        <f>VLOOKUP(K1081,[1]Sheet1!P:P,1,0)</f>
        <v>#N/A</v>
      </c>
      <c r="M1081">
        <f t="shared" si="103"/>
        <v>2022</v>
      </c>
      <c r="N1081" t="str">
        <f t="shared" si="104"/>
        <v>2022-12086</v>
      </c>
      <c r="O1081" t="str">
        <f>+(VLOOKUP(N1081,[1]misa!O:O,1,0))</f>
        <v>2022-12086</v>
      </c>
      <c r="P1081">
        <f>-Table2[[#This Row],[Column1]]</f>
        <v>-12086</v>
      </c>
    </row>
    <row r="1082" spans="1:16" hidden="1" x14ac:dyDescent="0.3">
      <c r="A1082" s="41" t="s">
        <v>635</v>
      </c>
      <c r="B1082" s="42">
        <v>44686</v>
      </c>
      <c r="C1082" s="42">
        <v>44880</v>
      </c>
      <c r="D1082" s="41" t="s">
        <v>636</v>
      </c>
      <c r="E1082" s="41" t="s">
        <v>2465</v>
      </c>
      <c r="F1082" s="41" t="s">
        <v>2466</v>
      </c>
      <c r="G1082" s="41" t="s">
        <v>2446</v>
      </c>
      <c r="H1082" s="44">
        <v>-580435</v>
      </c>
      <c r="I1082" s="45"/>
      <c r="J1082">
        <f t="shared" si="105"/>
        <v>11396</v>
      </c>
      <c r="K1082" t="str">
        <f t="shared" si="102"/>
        <v>-11396</v>
      </c>
      <c r="L1082" t="e">
        <f>VLOOKUP(K1082,[1]Sheet1!P:P,1,0)</f>
        <v>#N/A</v>
      </c>
      <c r="M1082">
        <f t="shared" si="103"/>
        <v>2022</v>
      </c>
      <c r="N1082" t="str">
        <f t="shared" si="104"/>
        <v>2022-11396</v>
      </c>
      <c r="O1082" t="str">
        <f>+(VLOOKUP(N1082,[1]misa!O:O,1,0))</f>
        <v>2022-11396</v>
      </c>
      <c r="P1082">
        <f>-Table2[[#This Row],[Column1]]</f>
        <v>-11396</v>
      </c>
    </row>
    <row r="1083" spans="1:16" hidden="1" x14ac:dyDescent="0.3">
      <c r="A1083" s="41" t="s">
        <v>635</v>
      </c>
      <c r="B1083" s="42">
        <v>44692</v>
      </c>
      <c r="C1083" s="42">
        <v>44880</v>
      </c>
      <c r="D1083" s="41" t="s">
        <v>636</v>
      </c>
      <c r="E1083" s="41" t="s">
        <v>2467</v>
      </c>
      <c r="F1083" s="41" t="s">
        <v>2468</v>
      </c>
      <c r="G1083" s="41" t="s">
        <v>2446</v>
      </c>
      <c r="H1083" s="44">
        <v>-1075939</v>
      </c>
      <c r="I1083" s="45"/>
      <c r="J1083">
        <f t="shared" si="105"/>
        <v>12394</v>
      </c>
      <c r="K1083" t="str">
        <f t="shared" si="102"/>
        <v>-12394</v>
      </c>
      <c r="L1083" t="e">
        <f>VLOOKUP(K1083,[1]Sheet1!P:P,1,0)</f>
        <v>#N/A</v>
      </c>
      <c r="M1083">
        <f t="shared" si="103"/>
        <v>2022</v>
      </c>
      <c r="N1083" t="str">
        <f t="shared" si="104"/>
        <v>2022-12394</v>
      </c>
      <c r="O1083" t="str">
        <f>+(VLOOKUP(N1083,[1]misa!O:O,1,0))</f>
        <v>2022-12394</v>
      </c>
      <c r="P1083">
        <f>-Table2[[#This Row],[Column1]]</f>
        <v>-12394</v>
      </c>
    </row>
    <row r="1084" spans="1:16" hidden="1" x14ac:dyDescent="0.3">
      <c r="A1084" s="41" t="s">
        <v>635</v>
      </c>
      <c r="B1084" s="42">
        <v>44700</v>
      </c>
      <c r="C1084" s="42">
        <v>44880</v>
      </c>
      <c r="D1084" s="41" t="s">
        <v>636</v>
      </c>
      <c r="E1084" s="41" t="s">
        <v>2469</v>
      </c>
      <c r="F1084" s="41" t="s">
        <v>2470</v>
      </c>
      <c r="G1084" s="41" t="s">
        <v>2446</v>
      </c>
      <c r="H1084" s="44">
        <v>-2270538</v>
      </c>
      <c r="I1084" s="45"/>
      <c r="J1084">
        <f t="shared" si="105"/>
        <v>13431</v>
      </c>
      <c r="K1084" t="str">
        <f t="shared" si="102"/>
        <v>-13431</v>
      </c>
      <c r="L1084" t="e">
        <f>VLOOKUP(K1084,[1]Sheet1!P:P,1,0)</f>
        <v>#N/A</v>
      </c>
      <c r="M1084">
        <f t="shared" si="103"/>
        <v>2022</v>
      </c>
      <c r="N1084" t="str">
        <f t="shared" si="104"/>
        <v>2022-13431</v>
      </c>
      <c r="O1084" t="str">
        <f>+(VLOOKUP(N1084,[1]misa!O:O,1,0))</f>
        <v>2022-13431</v>
      </c>
      <c r="P1084">
        <f>-Table2[[#This Row],[Column1]]</f>
        <v>-13431</v>
      </c>
    </row>
    <row r="1085" spans="1:16" hidden="1" x14ac:dyDescent="0.3">
      <c r="A1085" s="41" t="s">
        <v>635</v>
      </c>
      <c r="B1085" s="42">
        <v>44706</v>
      </c>
      <c r="C1085" s="42">
        <v>44880</v>
      </c>
      <c r="D1085" s="41" t="s">
        <v>636</v>
      </c>
      <c r="E1085" s="41" t="s">
        <v>2471</v>
      </c>
      <c r="F1085" s="41" t="s">
        <v>2472</v>
      </c>
      <c r="G1085" s="41" t="s">
        <v>2446</v>
      </c>
      <c r="H1085" s="44">
        <v>-1503248</v>
      </c>
      <c r="I1085" s="45"/>
      <c r="J1085">
        <f t="shared" si="105"/>
        <v>14181</v>
      </c>
      <c r="K1085" t="str">
        <f t="shared" si="102"/>
        <v>-14181</v>
      </c>
      <c r="L1085" t="e">
        <f>VLOOKUP(K1085,[1]Sheet1!P:P,1,0)</f>
        <v>#N/A</v>
      </c>
      <c r="M1085">
        <f t="shared" si="103"/>
        <v>2022</v>
      </c>
      <c r="N1085" t="str">
        <f t="shared" si="104"/>
        <v>2022-14181</v>
      </c>
      <c r="O1085" t="str">
        <f>+(VLOOKUP(N1085,[1]misa!O:O,1,0))</f>
        <v>2022-14181</v>
      </c>
      <c r="P1085">
        <f>-Table2[[#This Row],[Column1]]</f>
        <v>-14181</v>
      </c>
    </row>
    <row r="1086" spans="1:16" hidden="1" x14ac:dyDescent="0.3">
      <c r="A1086" s="41" t="s">
        <v>635</v>
      </c>
      <c r="B1086" s="42">
        <v>44698</v>
      </c>
      <c r="C1086" s="42">
        <v>44880</v>
      </c>
      <c r="D1086" s="41" t="s">
        <v>636</v>
      </c>
      <c r="E1086" s="41" t="s">
        <v>2473</v>
      </c>
      <c r="F1086" s="41" t="s">
        <v>2474</v>
      </c>
      <c r="G1086" s="41" t="s">
        <v>2446</v>
      </c>
      <c r="H1086" s="44">
        <v>-864545</v>
      </c>
      <c r="I1086" s="45"/>
      <c r="J1086">
        <f t="shared" si="105"/>
        <v>13277</v>
      </c>
      <c r="K1086" t="str">
        <f t="shared" si="102"/>
        <v>-13277</v>
      </c>
      <c r="L1086" t="e">
        <f>VLOOKUP(K1086,[1]Sheet1!P:P,1,0)</f>
        <v>#N/A</v>
      </c>
      <c r="M1086">
        <f t="shared" si="103"/>
        <v>2022</v>
      </c>
      <c r="N1086" t="str">
        <f t="shared" si="104"/>
        <v>2022-13277</v>
      </c>
      <c r="O1086" t="str">
        <f>+(VLOOKUP(N1086,[1]misa!O:O,1,0))</f>
        <v>2022-13277</v>
      </c>
      <c r="P1086">
        <f>-Table2[[#This Row],[Column1]]</f>
        <v>-13277</v>
      </c>
    </row>
    <row r="1087" spans="1:16" hidden="1" x14ac:dyDescent="0.3">
      <c r="A1087" s="41" t="s">
        <v>635</v>
      </c>
      <c r="B1087" s="42">
        <v>44700</v>
      </c>
      <c r="C1087" s="42">
        <v>44880</v>
      </c>
      <c r="D1087" s="41" t="s">
        <v>636</v>
      </c>
      <c r="E1087" s="41" t="s">
        <v>2475</v>
      </c>
      <c r="F1087" s="41" t="s">
        <v>2476</v>
      </c>
      <c r="G1087" s="41" t="s">
        <v>2446</v>
      </c>
      <c r="H1087" s="44">
        <v>-734897</v>
      </c>
      <c r="I1087" s="45"/>
      <c r="J1087">
        <f t="shared" si="105"/>
        <v>13434</v>
      </c>
      <c r="K1087" t="str">
        <f t="shared" si="102"/>
        <v>-13434</v>
      </c>
      <c r="L1087" t="e">
        <f>VLOOKUP(K1087,[1]Sheet1!P:P,1,0)</f>
        <v>#N/A</v>
      </c>
      <c r="M1087">
        <f t="shared" si="103"/>
        <v>2022</v>
      </c>
      <c r="N1087" t="str">
        <f t="shared" si="104"/>
        <v>2022-13434</v>
      </c>
      <c r="O1087" t="str">
        <f>+(VLOOKUP(N1087,[1]misa!O:O,1,0))</f>
        <v>2022-13434</v>
      </c>
      <c r="P1087">
        <f>-Table2[[#This Row],[Column1]]</f>
        <v>-13434</v>
      </c>
    </row>
    <row r="1088" spans="1:16" hidden="1" x14ac:dyDescent="0.3">
      <c r="A1088" s="41" t="s">
        <v>635</v>
      </c>
      <c r="B1088" s="42">
        <v>44706</v>
      </c>
      <c r="C1088" s="42">
        <v>44880</v>
      </c>
      <c r="D1088" s="41" t="s">
        <v>636</v>
      </c>
      <c r="E1088" s="41" t="s">
        <v>2477</v>
      </c>
      <c r="F1088" s="41" t="s">
        <v>2478</v>
      </c>
      <c r="G1088" s="41" t="s">
        <v>2446</v>
      </c>
      <c r="H1088" s="44">
        <v>-1070626</v>
      </c>
      <c r="I1088" s="45"/>
      <c r="J1088">
        <f t="shared" si="105"/>
        <v>14178</v>
      </c>
      <c r="K1088" t="str">
        <f t="shared" si="102"/>
        <v>-14178</v>
      </c>
      <c r="L1088" t="e">
        <f>VLOOKUP(K1088,[1]Sheet1!P:P,1,0)</f>
        <v>#N/A</v>
      </c>
      <c r="M1088">
        <f t="shared" si="103"/>
        <v>2022</v>
      </c>
      <c r="N1088" t="str">
        <f t="shared" si="104"/>
        <v>2022-14178</v>
      </c>
      <c r="O1088" t="str">
        <f>+(VLOOKUP(N1088,[1]misa!O:O,1,0))</f>
        <v>2022-14178</v>
      </c>
      <c r="P1088">
        <f>-Table2[[#This Row],[Column1]]</f>
        <v>-14178</v>
      </c>
    </row>
    <row r="1089" spans="1:16" hidden="1" x14ac:dyDescent="0.3">
      <c r="A1089" s="41" t="s">
        <v>635</v>
      </c>
      <c r="B1089" s="42">
        <v>44707</v>
      </c>
      <c r="C1089" s="42">
        <v>44880</v>
      </c>
      <c r="D1089" s="41" t="s">
        <v>636</v>
      </c>
      <c r="E1089" s="41" t="s">
        <v>2479</v>
      </c>
      <c r="F1089" s="41" t="s">
        <v>2480</v>
      </c>
      <c r="G1089" s="41" t="s">
        <v>2446</v>
      </c>
      <c r="H1089" s="44">
        <v>-713750</v>
      </c>
      <c r="I1089" s="45"/>
      <c r="J1089">
        <f t="shared" si="105"/>
        <v>14420</v>
      </c>
      <c r="K1089" t="str">
        <f t="shared" si="102"/>
        <v>-14420</v>
      </c>
      <c r="L1089" t="e">
        <f>VLOOKUP(K1089,[1]Sheet1!P:P,1,0)</f>
        <v>#N/A</v>
      </c>
      <c r="M1089">
        <f t="shared" si="103"/>
        <v>2022</v>
      </c>
      <c r="N1089" t="str">
        <f t="shared" si="104"/>
        <v>2022-14420</v>
      </c>
      <c r="O1089" t="str">
        <f>+(VLOOKUP(N1089,[1]misa!O:O,1,0))</f>
        <v>2022-14420</v>
      </c>
      <c r="P1089">
        <f>-Table2[[#This Row],[Column1]]</f>
        <v>-14420</v>
      </c>
    </row>
    <row r="1090" spans="1:16" hidden="1" x14ac:dyDescent="0.3">
      <c r="A1090" s="41" t="s">
        <v>635</v>
      </c>
      <c r="B1090" s="42">
        <v>44704</v>
      </c>
      <c r="C1090" s="42">
        <v>44880</v>
      </c>
      <c r="D1090" s="41" t="s">
        <v>636</v>
      </c>
      <c r="E1090" s="41" t="s">
        <v>2481</v>
      </c>
      <c r="F1090" s="41" t="s">
        <v>2482</v>
      </c>
      <c r="G1090" s="41" t="s">
        <v>2446</v>
      </c>
      <c r="H1090" s="44">
        <v>-1692835</v>
      </c>
      <c r="I1090" s="45"/>
      <c r="J1090">
        <f t="shared" si="105"/>
        <v>13747</v>
      </c>
      <c r="K1090" t="str">
        <f t="shared" si="102"/>
        <v>-13747</v>
      </c>
      <c r="L1090" t="e">
        <f>VLOOKUP(K1090,[1]Sheet1!P:P,1,0)</f>
        <v>#N/A</v>
      </c>
      <c r="M1090">
        <f t="shared" si="103"/>
        <v>2022</v>
      </c>
      <c r="N1090" t="str">
        <f t="shared" si="104"/>
        <v>2022-13747</v>
      </c>
      <c r="O1090" t="str">
        <f>+(VLOOKUP(N1090,[1]misa!O:O,1,0))</f>
        <v>2022-13747</v>
      </c>
      <c r="P1090">
        <f>-Table2[[#This Row],[Column1]]</f>
        <v>-13747</v>
      </c>
    </row>
    <row r="1091" spans="1:16" hidden="1" x14ac:dyDescent="0.3">
      <c r="A1091" s="41" t="s">
        <v>635</v>
      </c>
      <c r="B1091" s="42">
        <v>44697</v>
      </c>
      <c r="C1091" s="42">
        <v>44880</v>
      </c>
      <c r="D1091" s="41" t="s">
        <v>636</v>
      </c>
      <c r="E1091" s="41" t="s">
        <v>2483</v>
      </c>
      <c r="F1091" s="41" t="s">
        <v>2484</v>
      </c>
      <c r="G1091" s="41" t="s">
        <v>2446</v>
      </c>
      <c r="H1091" s="44">
        <v>-2821392</v>
      </c>
      <c r="I1091" s="45"/>
      <c r="J1091">
        <f t="shared" si="105"/>
        <v>13119</v>
      </c>
      <c r="K1091" t="str">
        <f t="shared" ref="K1091:K1154" si="107">I1091&amp;"-"&amp;J1091</f>
        <v>-13119</v>
      </c>
      <c r="L1091" t="e">
        <f>VLOOKUP(K1091,[1]Sheet1!P:P,1,0)</f>
        <v>#N/A</v>
      </c>
      <c r="M1091">
        <f t="shared" ref="M1091:M1154" si="108">+YEAR(B1091)</f>
        <v>2022</v>
      </c>
      <c r="N1091" t="str">
        <f t="shared" ref="N1091:N1154" si="109">+M1091&amp;"-"&amp;J1091</f>
        <v>2022-13119</v>
      </c>
      <c r="O1091" t="str">
        <f>+(VLOOKUP(N1091,[1]misa!O:O,1,0))</f>
        <v>2022-13119</v>
      </c>
      <c r="P1091">
        <f>-Table2[[#This Row],[Column1]]</f>
        <v>-13119</v>
      </c>
    </row>
    <row r="1092" spans="1:16" hidden="1" x14ac:dyDescent="0.3">
      <c r="A1092" s="41" t="s">
        <v>635</v>
      </c>
      <c r="B1092" s="42">
        <v>44701</v>
      </c>
      <c r="C1092" s="42">
        <v>44880</v>
      </c>
      <c r="D1092" s="41" t="s">
        <v>636</v>
      </c>
      <c r="E1092" s="41" t="s">
        <v>2485</v>
      </c>
      <c r="F1092" s="41" t="s">
        <v>2486</v>
      </c>
      <c r="G1092" s="41" t="s">
        <v>2446</v>
      </c>
      <c r="H1092" s="44">
        <v>-1436357</v>
      </c>
      <c r="I1092" s="45"/>
      <c r="J1092">
        <f t="shared" si="105"/>
        <v>13493</v>
      </c>
      <c r="K1092" t="str">
        <f t="shared" si="107"/>
        <v>-13493</v>
      </c>
      <c r="L1092" t="e">
        <f>VLOOKUP(K1092,[1]Sheet1!P:P,1,0)</f>
        <v>#N/A</v>
      </c>
      <c r="M1092">
        <f t="shared" si="108"/>
        <v>2022</v>
      </c>
      <c r="N1092" t="str">
        <f t="shared" si="109"/>
        <v>2022-13493</v>
      </c>
      <c r="O1092" t="str">
        <f>+(VLOOKUP(N1092,[1]misa!O:O,1,0))</f>
        <v>2022-13493</v>
      </c>
      <c r="P1092">
        <f>-Table2[[#This Row],[Column1]]</f>
        <v>-13493</v>
      </c>
    </row>
    <row r="1093" spans="1:16" hidden="1" x14ac:dyDescent="0.3">
      <c r="A1093" s="41" t="s">
        <v>635</v>
      </c>
      <c r="B1093" s="42">
        <v>44704</v>
      </c>
      <c r="C1093" s="42">
        <v>44880</v>
      </c>
      <c r="D1093" s="41" t="s">
        <v>636</v>
      </c>
      <c r="E1093" s="41" t="s">
        <v>2487</v>
      </c>
      <c r="F1093" s="41" t="s">
        <v>2488</v>
      </c>
      <c r="G1093" s="41" t="s">
        <v>2446</v>
      </c>
      <c r="H1093" s="44">
        <v>-783626</v>
      </c>
      <c r="I1093" s="45"/>
      <c r="J1093">
        <f t="shared" si="105"/>
        <v>13725</v>
      </c>
      <c r="K1093" t="str">
        <f t="shared" si="107"/>
        <v>-13725</v>
      </c>
      <c r="L1093" t="e">
        <f>VLOOKUP(K1093,[1]Sheet1!P:P,1,0)</f>
        <v>#N/A</v>
      </c>
      <c r="M1093">
        <f t="shared" si="108"/>
        <v>2022</v>
      </c>
      <c r="N1093" t="str">
        <f t="shared" si="109"/>
        <v>2022-13725</v>
      </c>
      <c r="O1093" t="str">
        <f>+(VLOOKUP(N1093,[1]misa!O:O,1,0))</f>
        <v>2022-13725</v>
      </c>
      <c r="P1093">
        <f>-Table2[[#This Row],[Column1]]</f>
        <v>-13725</v>
      </c>
    </row>
    <row r="1094" spans="1:16" hidden="1" x14ac:dyDescent="0.3">
      <c r="A1094" s="41" t="s">
        <v>635</v>
      </c>
      <c r="B1094" s="42">
        <v>44702</v>
      </c>
      <c r="C1094" s="42">
        <v>44880</v>
      </c>
      <c r="D1094" s="41" t="s">
        <v>636</v>
      </c>
      <c r="E1094" s="41" t="s">
        <v>2489</v>
      </c>
      <c r="F1094" s="41" t="s">
        <v>2490</v>
      </c>
      <c r="G1094" s="41" t="s">
        <v>2446</v>
      </c>
      <c r="H1094" s="44">
        <v>-1140502</v>
      </c>
      <c r="I1094" s="45"/>
      <c r="J1094">
        <f t="shared" si="105"/>
        <v>13543</v>
      </c>
      <c r="K1094" t="str">
        <f t="shared" si="107"/>
        <v>-13543</v>
      </c>
      <c r="L1094" t="e">
        <f>VLOOKUP(K1094,[1]Sheet1!P:P,1,0)</f>
        <v>#N/A</v>
      </c>
      <c r="M1094">
        <f t="shared" si="108"/>
        <v>2022</v>
      </c>
      <c r="N1094" t="str">
        <f t="shared" si="109"/>
        <v>2022-13543</v>
      </c>
      <c r="O1094" t="str">
        <f>+(VLOOKUP(N1094,[1]misa!O:O,1,0))</f>
        <v>2022-13543</v>
      </c>
      <c r="P1094">
        <f>-Table2[[#This Row],[Column1]]</f>
        <v>-13543</v>
      </c>
    </row>
    <row r="1095" spans="1:16" hidden="1" x14ac:dyDescent="0.3">
      <c r="A1095" s="41" t="s">
        <v>635</v>
      </c>
      <c r="B1095" s="42">
        <v>44709</v>
      </c>
      <c r="C1095" s="42">
        <v>44880</v>
      </c>
      <c r="D1095" s="41" t="s">
        <v>636</v>
      </c>
      <c r="E1095" s="41" t="s">
        <v>2491</v>
      </c>
      <c r="F1095" s="41" t="s">
        <v>2492</v>
      </c>
      <c r="G1095" s="41" t="s">
        <v>2446</v>
      </c>
      <c r="H1095" s="44">
        <v>-1265052</v>
      </c>
      <c r="I1095" s="45"/>
      <c r="J1095">
        <f t="shared" si="105"/>
        <v>14751</v>
      </c>
      <c r="K1095" t="str">
        <f t="shared" si="107"/>
        <v>-14751</v>
      </c>
      <c r="L1095" t="e">
        <f>VLOOKUP(K1095,[1]Sheet1!P:P,1,0)</f>
        <v>#N/A</v>
      </c>
      <c r="M1095">
        <f t="shared" si="108"/>
        <v>2022</v>
      </c>
      <c r="N1095" t="str">
        <f t="shared" si="109"/>
        <v>2022-14751</v>
      </c>
      <c r="O1095" t="str">
        <f>+(VLOOKUP(N1095,[1]misa!O:O,1,0))</f>
        <v>2022-14751</v>
      </c>
      <c r="P1095">
        <f>-Table2[[#This Row],[Column1]]</f>
        <v>-14751</v>
      </c>
    </row>
    <row r="1096" spans="1:16" hidden="1" x14ac:dyDescent="0.3">
      <c r="A1096" s="41" t="s">
        <v>635</v>
      </c>
      <c r="B1096" s="42">
        <v>44700</v>
      </c>
      <c r="C1096" s="42">
        <v>44880</v>
      </c>
      <c r="D1096" s="41" t="s">
        <v>636</v>
      </c>
      <c r="E1096" s="41" t="s">
        <v>2493</v>
      </c>
      <c r="F1096" s="41" t="s">
        <v>2494</v>
      </c>
      <c r="G1096" s="41" t="s">
        <v>2446</v>
      </c>
      <c r="H1096" s="44">
        <v>-1120176</v>
      </c>
      <c r="I1096" s="45"/>
      <c r="J1096">
        <f t="shared" ref="J1096:J1159" si="110">VALUE(E1096)</f>
        <v>13436</v>
      </c>
      <c r="K1096" t="str">
        <f t="shared" si="107"/>
        <v>-13436</v>
      </c>
      <c r="L1096" t="e">
        <f>VLOOKUP(K1096,[1]Sheet1!P:P,1,0)</f>
        <v>#N/A</v>
      </c>
      <c r="M1096">
        <f t="shared" si="108"/>
        <v>2022</v>
      </c>
      <c r="N1096" t="str">
        <f t="shared" si="109"/>
        <v>2022-13436</v>
      </c>
      <c r="O1096" t="str">
        <f>+(VLOOKUP(N1096,[1]misa!O:O,1,0))</f>
        <v>2022-13436</v>
      </c>
      <c r="P1096">
        <f>-Table2[[#This Row],[Column1]]</f>
        <v>-13436</v>
      </c>
    </row>
    <row r="1097" spans="1:16" hidden="1" x14ac:dyDescent="0.3">
      <c r="A1097" s="41" t="s">
        <v>635</v>
      </c>
      <c r="B1097" s="42">
        <v>44706</v>
      </c>
      <c r="C1097" s="42">
        <v>44880</v>
      </c>
      <c r="D1097" s="41" t="s">
        <v>636</v>
      </c>
      <c r="E1097" s="41" t="s">
        <v>2495</v>
      </c>
      <c r="F1097" s="41" t="s">
        <v>2496</v>
      </c>
      <c r="G1097" s="41" t="s">
        <v>2446</v>
      </c>
      <c r="H1097" s="44">
        <v>-356875</v>
      </c>
      <c r="I1097" s="45"/>
      <c r="J1097">
        <f t="shared" si="110"/>
        <v>14179</v>
      </c>
      <c r="K1097" t="str">
        <f t="shared" si="107"/>
        <v>-14179</v>
      </c>
      <c r="L1097" t="e">
        <f>VLOOKUP(K1097,[1]Sheet1!P:P,1,0)</f>
        <v>#N/A</v>
      </c>
      <c r="M1097">
        <f t="shared" si="108"/>
        <v>2022</v>
      </c>
      <c r="N1097" t="str">
        <f t="shared" si="109"/>
        <v>2022-14179</v>
      </c>
      <c r="O1097" t="str">
        <f>+(VLOOKUP(N1097,[1]misa!O:O,1,0))</f>
        <v>2022-14179</v>
      </c>
      <c r="P1097">
        <f>-Table2[[#This Row],[Column1]]</f>
        <v>-14179</v>
      </c>
    </row>
    <row r="1098" spans="1:16" hidden="1" x14ac:dyDescent="0.3">
      <c r="A1098" s="41" t="s">
        <v>635</v>
      </c>
      <c r="B1098" s="42">
        <v>44708</v>
      </c>
      <c r="C1098" s="42">
        <v>44880</v>
      </c>
      <c r="D1098" s="41" t="s">
        <v>636</v>
      </c>
      <c r="E1098" s="41" t="s">
        <v>2497</v>
      </c>
      <c r="F1098" s="41" t="s">
        <v>2498</v>
      </c>
      <c r="G1098" s="41" t="s">
        <v>2446</v>
      </c>
      <c r="H1098" s="44">
        <v>-2072639</v>
      </c>
      <c r="I1098" s="45"/>
      <c r="J1098">
        <f t="shared" si="110"/>
        <v>14699</v>
      </c>
      <c r="K1098" t="str">
        <f t="shared" si="107"/>
        <v>-14699</v>
      </c>
      <c r="L1098" t="e">
        <f>VLOOKUP(K1098,[1]Sheet1!P:P,1,0)</f>
        <v>#N/A</v>
      </c>
      <c r="M1098">
        <f t="shared" si="108"/>
        <v>2022</v>
      </c>
      <c r="N1098" t="str">
        <f t="shared" si="109"/>
        <v>2022-14699</v>
      </c>
      <c r="O1098" t="str">
        <f>+(VLOOKUP(N1098,[1]misa!O:O,1,0))</f>
        <v>2022-14699</v>
      </c>
      <c r="P1098">
        <f>-Table2[[#This Row],[Column1]]</f>
        <v>-14699</v>
      </c>
    </row>
    <row r="1099" spans="1:16" hidden="1" x14ac:dyDescent="0.3">
      <c r="A1099" s="41" t="s">
        <v>635</v>
      </c>
      <c r="B1099" s="42">
        <v>44695</v>
      </c>
      <c r="C1099" s="42">
        <v>44880</v>
      </c>
      <c r="D1099" s="41" t="s">
        <v>636</v>
      </c>
      <c r="E1099" s="41" t="s">
        <v>2499</v>
      </c>
      <c r="F1099" s="41" t="s">
        <v>2500</v>
      </c>
      <c r="G1099" s="41" t="s">
        <v>2446</v>
      </c>
      <c r="H1099" s="44">
        <v>-1680242</v>
      </c>
      <c r="I1099" s="45"/>
      <c r="J1099">
        <f t="shared" si="110"/>
        <v>12946</v>
      </c>
      <c r="K1099" t="str">
        <f t="shared" si="107"/>
        <v>-12946</v>
      </c>
      <c r="L1099" t="e">
        <f>VLOOKUP(K1099,[1]Sheet1!P:P,1,0)</f>
        <v>#N/A</v>
      </c>
      <c r="M1099">
        <f t="shared" si="108"/>
        <v>2022</v>
      </c>
      <c r="N1099" t="str">
        <f t="shared" si="109"/>
        <v>2022-12946</v>
      </c>
      <c r="O1099" t="str">
        <f>+(VLOOKUP(N1099,[1]misa!O:O,1,0))</f>
        <v>2022-12946</v>
      </c>
      <c r="P1099">
        <f>-Table2[[#This Row],[Column1]]</f>
        <v>-12946</v>
      </c>
    </row>
    <row r="1100" spans="1:16" hidden="1" x14ac:dyDescent="0.3">
      <c r="A1100" s="41" t="s">
        <v>635</v>
      </c>
      <c r="B1100" s="42">
        <v>44707</v>
      </c>
      <c r="C1100" s="42">
        <v>44880</v>
      </c>
      <c r="D1100" s="41" t="s">
        <v>636</v>
      </c>
      <c r="E1100" s="41" t="s">
        <v>2501</v>
      </c>
      <c r="F1100" s="41" t="s">
        <v>2502</v>
      </c>
      <c r="G1100" s="41" t="s">
        <v>2446</v>
      </c>
      <c r="H1100" s="44">
        <v>-1767571</v>
      </c>
      <c r="I1100" s="45"/>
      <c r="J1100">
        <f t="shared" si="110"/>
        <v>14416</v>
      </c>
      <c r="K1100" t="str">
        <f t="shared" si="107"/>
        <v>-14416</v>
      </c>
      <c r="L1100" t="e">
        <f>VLOOKUP(K1100,[1]Sheet1!P:P,1,0)</f>
        <v>#N/A</v>
      </c>
      <c r="M1100">
        <f t="shared" si="108"/>
        <v>2022</v>
      </c>
      <c r="N1100" t="str">
        <f t="shared" si="109"/>
        <v>2022-14416</v>
      </c>
      <c r="O1100" t="str">
        <f>+(VLOOKUP(N1100,[1]misa!O:O,1,0))</f>
        <v>2022-14416</v>
      </c>
      <c r="P1100">
        <f>-Table2[[#This Row],[Column1]]</f>
        <v>-14416</v>
      </c>
    </row>
    <row r="1101" spans="1:16" hidden="1" x14ac:dyDescent="0.3">
      <c r="A1101" s="41" t="s">
        <v>635</v>
      </c>
      <c r="B1101" s="42">
        <v>44698</v>
      </c>
      <c r="C1101" s="42">
        <v>44880</v>
      </c>
      <c r="D1101" s="41" t="s">
        <v>636</v>
      </c>
      <c r="E1101" s="41" t="s">
        <v>2503</v>
      </c>
      <c r="F1101" s="41" t="s">
        <v>2504</v>
      </c>
      <c r="G1101" s="41" t="s">
        <v>2446</v>
      </c>
      <c r="H1101" s="44">
        <v>-2246648</v>
      </c>
      <c r="I1101" s="45"/>
      <c r="J1101">
        <f t="shared" si="110"/>
        <v>13292</v>
      </c>
      <c r="K1101" t="str">
        <f t="shared" si="107"/>
        <v>-13292</v>
      </c>
      <c r="L1101" t="e">
        <f>VLOOKUP(K1101,[1]Sheet1!P:P,1,0)</f>
        <v>#N/A</v>
      </c>
      <c r="M1101">
        <f t="shared" si="108"/>
        <v>2022</v>
      </c>
      <c r="N1101" t="str">
        <f t="shared" si="109"/>
        <v>2022-13292</v>
      </c>
      <c r="O1101" t="str">
        <f>+(VLOOKUP(N1101,[1]misa!O:O,1,0))</f>
        <v>2022-13292</v>
      </c>
      <c r="P1101">
        <f>-Table2[[#This Row],[Column1]]</f>
        <v>-13292</v>
      </c>
    </row>
    <row r="1102" spans="1:16" hidden="1" x14ac:dyDescent="0.3">
      <c r="A1102" s="41" t="s">
        <v>635</v>
      </c>
      <c r="B1102" s="42">
        <v>44709</v>
      </c>
      <c r="C1102" s="42">
        <v>44880</v>
      </c>
      <c r="D1102" s="41" t="s">
        <v>636</v>
      </c>
      <c r="E1102" s="41" t="s">
        <v>2505</v>
      </c>
      <c r="F1102" s="41" t="s">
        <v>2506</v>
      </c>
      <c r="G1102" s="41" t="s">
        <v>2446</v>
      </c>
      <c r="H1102" s="44">
        <v>-1079482</v>
      </c>
      <c r="I1102" s="45"/>
      <c r="J1102">
        <f t="shared" si="110"/>
        <v>14744</v>
      </c>
      <c r="K1102" t="str">
        <f t="shared" si="107"/>
        <v>-14744</v>
      </c>
      <c r="L1102" t="e">
        <f>VLOOKUP(K1102,[1]Sheet1!P:P,1,0)</f>
        <v>#N/A</v>
      </c>
      <c r="M1102">
        <f t="shared" si="108"/>
        <v>2022</v>
      </c>
      <c r="N1102" t="str">
        <f t="shared" si="109"/>
        <v>2022-14744</v>
      </c>
      <c r="O1102" t="str">
        <f>+(VLOOKUP(N1102,[1]misa!O:O,1,0))</f>
        <v>2022-14744</v>
      </c>
      <c r="P1102">
        <f>-Table2[[#This Row],[Column1]]</f>
        <v>-14744</v>
      </c>
    </row>
    <row r="1103" spans="1:16" hidden="1" x14ac:dyDescent="0.3">
      <c r="A1103" s="41" t="s">
        <v>635</v>
      </c>
      <c r="B1103" s="42">
        <v>44715</v>
      </c>
      <c r="C1103" s="42">
        <v>44880</v>
      </c>
      <c r="D1103" s="41" t="s">
        <v>636</v>
      </c>
      <c r="E1103" s="41" t="s">
        <v>2507</v>
      </c>
      <c r="F1103" s="41" t="s">
        <v>2508</v>
      </c>
      <c r="G1103" s="41" t="s">
        <v>2509</v>
      </c>
      <c r="H1103" s="44">
        <v>-1258219</v>
      </c>
      <c r="I1103" s="45"/>
      <c r="J1103">
        <f t="shared" si="110"/>
        <v>16148</v>
      </c>
      <c r="K1103" t="str">
        <f t="shared" si="107"/>
        <v>-16148</v>
      </c>
      <c r="L1103" t="e">
        <f>VLOOKUP(K1103,[1]Sheet1!P:P,1,0)</f>
        <v>#N/A</v>
      </c>
      <c r="M1103">
        <f t="shared" si="108"/>
        <v>2022</v>
      </c>
      <c r="N1103" t="str">
        <f t="shared" si="109"/>
        <v>2022-16148</v>
      </c>
      <c r="O1103" t="str">
        <f>+(VLOOKUP(N1103,[1]misa!O:O,1,0))</f>
        <v>2022-16148</v>
      </c>
      <c r="P1103">
        <f>-Table2[[#This Row],[Column1]]</f>
        <v>-16148</v>
      </c>
    </row>
    <row r="1104" spans="1:16" hidden="1" x14ac:dyDescent="0.3">
      <c r="A1104" s="41" t="s">
        <v>635</v>
      </c>
      <c r="B1104" s="42">
        <v>44714</v>
      </c>
      <c r="C1104" s="42">
        <v>44880</v>
      </c>
      <c r="D1104" s="41" t="s">
        <v>636</v>
      </c>
      <c r="E1104" s="41" t="s">
        <v>2510</v>
      </c>
      <c r="F1104" s="41" t="s">
        <v>2511</v>
      </c>
      <c r="G1104" s="41" t="s">
        <v>2509</v>
      </c>
      <c r="H1104" s="44">
        <v>-954366</v>
      </c>
      <c r="I1104" s="45"/>
      <c r="J1104">
        <f t="shared" si="110"/>
        <v>15707</v>
      </c>
      <c r="K1104" t="str">
        <f t="shared" si="107"/>
        <v>-15707</v>
      </c>
      <c r="L1104" t="e">
        <f>VLOOKUP(K1104,[1]Sheet1!P:P,1,0)</f>
        <v>#N/A</v>
      </c>
      <c r="M1104">
        <f t="shared" si="108"/>
        <v>2022</v>
      </c>
      <c r="N1104" t="str">
        <f t="shared" si="109"/>
        <v>2022-15707</v>
      </c>
      <c r="O1104" t="str">
        <f>+(VLOOKUP(N1104,[1]misa!O:O,1,0))</f>
        <v>2022-15707</v>
      </c>
      <c r="P1104">
        <f>-Table2[[#This Row],[Column1]]</f>
        <v>-15707</v>
      </c>
    </row>
    <row r="1105" spans="1:16" hidden="1" x14ac:dyDescent="0.3">
      <c r="A1105" s="41" t="s">
        <v>635</v>
      </c>
      <c r="B1105" s="42">
        <v>44714</v>
      </c>
      <c r="C1105" s="42">
        <v>44880</v>
      </c>
      <c r="D1105" s="41" t="s">
        <v>636</v>
      </c>
      <c r="E1105" s="41" t="s">
        <v>2512</v>
      </c>
      <c r="F1105" s="41" t="s">
        <v>2513</v>
      </c>
      <c r="G1105" s="41" t="s">
        <v>2509</v>
      </c>
      <c r="H1105" s="44">
        <v>-1436357</v>
      </c>
      <c r="I1105" s="45"/>
      <c r="J1105">
        <f t="shared" si="110"/>
        <v>15755</v>
      </c>
      <c r="K1105" t="str">
        <f t="shared" si="107"/>
        <v>-15755</v>
      </c>
      <c r="L1105" t="e">
        <f>VLOOKUP(K1105,[1]Sheet1!P:P,1,0)</f>
        <v>#N/A</v>
      </c>
      <c r="M1105">
        <f t="shared" si="108"/>
        <v>2022</v>
      </c>
      <c r="N1105" t="str">
        <f t="shared" si="109"/>
        <v>2022-15755</v>
      </c>
      <c r="O1105" t="str">
        <f>+(VLOOKUP(N1105,[1]misa!O:O,1,0))</f>
        <v>2022-15755</v>
      </c>
      <c r="P1105">
        <f>-Table2[[#This Row],[Column1]]</f>
        <v>-15755</v>
      </c>
    </row>
    <row r="1106" spans="1:16" hidden="1" x14ac:dyDescent="0.3">
      <c r="A1106" s="41" t="s">
        <v>635</v>
      </c>
      <c r="B1106" s="42">
        <v>44720</v>
      </c>
      <c r="C1106" s="42">
        <v>44880</v>
      </c>
      <c r="D1106" s="41" t="s">
        <v>636</v>
      </c>
      <c r="E1106" s="41" t="s">
        <v>2514</v>
      </c>
      <c r="F1106" s="41" t="s">
        <v>2515</v>
      </c>
      <c r="G1106" s="41" t="s">
        <v>2509</v>
      </c>
      <c r="H1106" s="44">
        <v>-580435</v>
      </c>
      <c r="I1106" s="45"/>
      <c r="J1106">
        <f t="shared" si="110"/>
        <v>16704</v>
      </c>
      <c r="K1106" t="str">
        <f t="shared" si="107"/>
        <v>-16704</v>
      </c>
      <c r="L1106" t="e">
        <f>VLOOKUP(K1106,[1]Sheet1!P:P,1,0)</f>
        <v>#N/A</v>
      </c>
      <c r="M1106">
        <f t="shared" si="108"/>
        <v>2022</v>
      </c>
      <c r="N1106" t="str">
        <f t="shared" si="109"/>
        <v>2022-16704</v>
      </c>
      <c r="O1106" t="str">
        <f>+(VLOOKUP(N1106,[1]misa!O:O,1,0))</f>
        <v>2022-16704</v>
      </c>
      <c r="P1106">
        <f>-Table2[[#This Row],[Column1]]</f>
        <v>-16704</v>
      </c>
    </row>
    <row r="1107" spans="1:16" hidden="1" x14ac:dyDescent="0.3">
      <c r="A1107" s="41" t="s">
        <v>635</v>
      </c>
      <c r="B1107" s="42">
        <v>44720</v>
      </c>
      <c r="C1107" s="42">
        <v>44880</v>
      </c>
      <c r="D1107" s="41" t="s">
        <v>636</v>
      </c>
      <c r="E1107" s="41" t="s">
        <v>2516</v>
      </c>
      <c r="F1107" s="41" t="s">
        <v>2517</v>
      </c>
      <c r="G1107" s="41" t="s">
        <v>2509</v>
      </c>
      <c r="H1107" s="44">
        <v>-896616</v>
      </c>
      <c r="I1107" s="45"/>
      <c r="J1107">
        <f t="shared" si="110"/>
        <v>16706</v>
      </c>
      <c r="K1107" t="str">
        <f t="shared" si="107"/>
        <v>-16706</v>
      </c>
      <c r="L1107" t="e">
        <f>VLOOKUP(K1107,[1]Sheet1!P:P,1,0)</f>
        <v>#N/A</v>
      </c>
      <c r="M1107">
        <f t="shared" si="108"/>
        <v>2022</v>
      </c>
      <c r="N1107" t="str">
        <f t="shared" si="109"/>
        <v>2022-16706</v>
      </c>
      <c r="O1107" t="str">
        <f>+(VLOOKUP(N1107,[1]misa!O:O,1,0))</f>
        <v>2022-16706</v>
      </c>
      <c r="P1107">
        <f>-Table2[[#This Row],[Column1]]</f>
        <v>-16706</v>
      </c>
    </row>
    <row r="1108" spans="1:16" hidden="1" x14ac:dyDescent="0.3">
      <c r="A1108" s="41" t="s">
        <v>635</v>
      </c>
      <c r="B1108" s="42">
        <v>44720</v>
      </c>
      <c r="C1108" s="42">
        <v>44880</v>
      </c>
      <c r="D1108" s="41" t="s">
        <v>636</v>
      </c>
      <c r="E1108" s="41" t="s">
        <v>2518</v>
      </c>
      <c r="F1108" s="41" t="s">
        <v>2519</v>
      </c>
      <c r="G1108" s="41" t="s">
        <v>2509</v>
      </c>
      <c r="H1108" s="44">
        <v>-1075939</v>
      </c>
      <c r="I1108" s="45"/>
      <c r="J1108">
        <f t="shared" si="110"/>
        <v>16703</v>
      </c>
      <c r="K1108" t="str">
        <f t="shared" si="107"/>
        <v>-16703</v>
      </c>
      <c r="L1108" t="e">
        <f>VLOOKUP(K1108,[1]Sheet1!P:P,1,0)</f>
        <v>#N/A</v>
      </c>
      <c r="M1108">
        <f t="shared" si="108"/>
        <v>2022</v>
      </c>
      <c r="N1108" t="str">
        <f t="shared" si="109"/>
        <v>2022-16703</v>
      </c>
      <c r="O1108" t="str">
        <f>+(VLOOKUP(N1108,[1]misa!O:O,1,0))</f>
        <v>2022-16703</v>
      </c>
      <c r="P1108">
        <f>-Table2[[#This Row],[Column1]]</f>
        <v>-16703</v>
      </c>
    </row>
    <row r="1109" spans="1:16" hidden="1" x14ac:dyDescent="0.3">
      <c r="A1109" s="41" t="s">
        <v>635</v>
      </c>
      <c r="B1109" s="42">
        <v>44713</v>
      </c>
      <c r="C1109" s="42">
        <v>44880</v>
      </c>
      <c r="D1109" s="41" t="s">
        <v>636</v>
      </c>
      <c r="E1109" s="41" t="s">
        <v>2520</v>
      </c>
      <c r="F1109" s="41" t="s">
        <v>2521</v>
      </c>
      <c r="G1109" s="41" t="s">
        <v>2509</v>
      </c>
      <c r="H1109" s="44">
        <v>-900564</v>
      </c>
      <c r="I1109" s="45"/>
      <c r="J1109">
        <f t="shared" si="110"/>
        <v>15238</v>
      </c>
      <c r="K1109" t="str">
        <f t="shared" si="107"/>
        <v>-15238</v>
      </c>
      <c r="L1109" t="e">
        <f>VLOOKUP(K1109,[1]Sheet1!P:P,1,0)</f>
        <v>#N/A</v>
      </c>
      <c r="M1109">
        <f t="shared" si="108"/>
        <v>2022</v>
      </c>
      <c r="N1109" t="str">
        <f t="shared" si="109"/>
        <v>2022-15238</v>
      </c>
      <c r="O1109" t="str">
        <f>+(VLOOKUP(N1109,[1]misa!O:O,1,0))</f>
        <v>2022-15238</v>
      </c>
      <c r="P1109">
        <f>-Table2[[#This Row],[Column1]]</f>
        <v>-15238</v>
      </c>
    </row>
    <row r="1110" spans="1:16" hidden="1" x14ac:dyDescent="0.3">
      <c r="A1110" s="41" t="s">
        <v>635</v>
      </c>
      <c r="B1110" s="42">
        <v>44718</v>
      </c>
      <c r="C1110" s="42">
        <v>44880</v>
      </c>
      <c r="D1110" s="41" t="s">
        <v>636</v>
      </c>
      <c r="E1110" s="41" t="s">
        <v>2522</v>
      </c>
      <c r="F1110" s="41" t="s">
        <v>2523</v>
      </c>
      <c r="G1110" s="41" t="s">
        <v>2509</v>
      </c>
      <c r="H1110" s="44">
        <v>-771461</v>
      </c>
      <c r="I1110" s="45"/>
      <c r="J1110">
        <f t="shared" si="110"/>
        <v>16473</v>
      </c>
      <c r="K1110" t="str">
        <f t="shared" si="107"/>
        <v>-16473</v>
      </c>
      <c r="L1110" t="e">
        <f>VLOOKUP(K1110,[1]Sheet1!P:P,1,0)</f>
        <v>#N/A</v>
      </c>
      <c r="M1110">
        <f t="shared" si="108"/>
        <v>2022</v>
      </c>
      <c r="N1110" t="str">
        <f t="shared" si="109"/>
        <v>2022-16473</v>
      </c>
      <c r="O1110" t="str">
        <f>+(VLOOKUP(N1110,[1]misa!O:O,1,0))</f>
        <v>2022-16473</v>
      </c>
      <c r="P1110">
        <f>-Table2[[#This Row],[Column1]]</f>
        <v>-16473</v>
      </c>
    </row>
    <row r="1111" spans="1:16" hidden="1" x14ac:dyDescent="0.3">
      <c r="A1111" s="41" t="s">
        <v>635</v>
      </c>
      <c r="B1111" s="42">
        <v>44719</v>
      </c>
      <c r="C1111" s="42">
        <v>44880</v>
      </c>
      <c r="D1111" s="41" t="s">
        <v>636</v>
      </c>
      <c r="E1111" s="41" t="s">
        <v>2524</v>
      </c>
      <c r="F1111" s="41" t="s">
        <v>2525</v>
      </c>
      <c r="G1111" s="41" t="s">
        <v>2509</v>
      </c>
      <c r="H1111" s="44">
        <v>-1497377</v>
      </c>
      <c r="I1111" s="45"/>
      <c r="J1111">
        <f t="shared" si="110"/>
        <v>16556</v>
      </c>
      <c r="K1111" t="str">
        <f t="shared" si="107"/>
        <v>-16556</v>
      </c>
      <c r="L1111" t="e">
        <f>VLOOKUP(K1111,[1]Sheet1!P:P,1,0)</f>
        <v>#N/A</v>
      </c>
      <c r="M1111">
        <f t="shared" si="108"/>
        <v>2022</v>
      </c>
      <c r="N1111" t="str">
        <f t="shared" si="109"/>
        <v>2022-16556</v>
      </c>
      <c r="O1111" t="str">
        <f>+(VLOOKUP(N1111,[1]misa!O:O,1,0))</f>
        <v>2022-16556</v>
      </c>
      <c r="P1111">
        <f>-Table2[[#This Row],[Column1]]</f>
        <v>-16556</v>
      </c>
    </row>
    <row r="1112" spans="1:16" hidden="1" x14ac:dyDescent="0.3">
      <c r="A1112" s="41" t="s">
        <v>635</v>
      </c>
      <c r="B1112" s="42">
        <v>44723</v>
      </c>
      <c r="C1112" s="42">
        <v>44880</v>
      </c>
      <c r="D1112" s="41" t="s">
        <v>636</v>
      </c>
      <c r="E1112" s="41" t="s">
        <v>2526</v>
      </c>
      <c r="F1112" s="41" t="s">
        <v>2527</v>
      </c>
      <c r="G1112" s="41" t="s">
        <v>2509</v>
      </c>
      <c r="H1112" s="44">
        <v>-1004564</v>
      </c>
      <c r="I1112" s="45"/>
      <c r="J1112">
        <f t="shared" si="110"/>
        <v>17600</v>
      </c>
      <c r="K1112" t="str">
        <f t="shared" si="107"/>
        <v>-17600</v>
      </c>
      <c r="L1112" t="e">
        <f>VLOOKUP(K1112,[1]Sheet1!P:P,1,0)</f>
        <v>#N/A</v>
      </c>
      <c r="M1112">
        <f t="shared" si="108"/>
        <v>2022</v>
      </c>
      <c r="N1112" t="str">
        <f t="shared" si="109"/>
        <v>2022-17600</v>
      </c>
      <c r="O1112" t="str">
        <f>+(VLOOKUP(N1112,[1]misa!O:O,1,0))</f>
        <v>2022-17600</v>
      </c>
      <c r="P1112">
        <f>-Table2[[#This Row],[Column1]]</f>
        <v>-17600</v>
      </c>
    </row>
    <row r="1113" spans="1:16" hidden="1" x14ac:dyDescent="0.3">
      <c r="A1113" s="41" t="s">
        <v>635</v>
      </c>
      <c r="B1113" s="42">
        <v>44723</v>
      </c>
      <c r="C1113" s="42">
        <v>44880</v>
      </c>
      <c r="D1113" s="41" t="s">
        <v>636</v>
      </c>
      <c r="E1113" s="41" t="s">
        <v>2528</v>
      </c>
      <c r="F1113" s="41" t="s">
        <v>2529</v>
      </c>
      <c r="G1113" s="41" t="s">
        <v>2509</v>
      </c>
      <c r="H1113" s="44">
        <v>-2072639</v>
      </c>
      <c r="I1113" s="45"/>
      <c r="J1113">
        <f t="shared" si="110"/>
        <v>17610</v>
      </c>
      <c r="K1113" t="str">
        <f t="shared" si="107"/>
        <v>-17610</v>
      </c>
      <c r="L1113" t="e">
        <f>VLOOKUP(K1113,[1]Sheet1!P:P,1,0)</f>
        <v>#N/A</v>
      </c>
      <c r="M1113">
        <f t="shared" si="108"/>
        <v>2022</v>
      </c>
      <c r="N1113" t="str">
        <f t="shared" si="109"/>
        <v>2022-17610</v>
      </c>
      <c r="O1113" t="str">
        <f>+(VLOOKUP(N1113,[1]misa!O:O,1,0))</f>
        <v>2022-17610</v>
      </c>
      <c r="P1113">
        <f>-Table2[[#This Row],[Column1]]</f>
        <v>-17610</v>
      </c>
    </row>
    <row r="1114" spans="1:16" hidden="1" x14ac:dyDescent="0.3">
      <c r="A1114" s="41" t="s">
        <v>635</v>
      </c>
      <c r="B1114" s="42">
        <v>44721</v>
      </c>
      <c r="C1114" s="42">
        <v>44880</v>
      </c>
      <c r="D1114" s="41" t="s">
        <v>636</v>
      </c>
      <c r="E1114" s="41" t="s">
        <v>2530</v>
      </c>
      <c r="F1114" s="41" t="s">
        <v>2531</v>
      </c>
      <c r="G1114" s="41" t="s">
        <v>2509</v>
      </c>
      <c r="H1114" s="44">
        <v>-1012228</v>
      </c>
      <c r="I1114" s="45"/>
      <c r="J1114">
        <f t="shared" si="110"/>
        <v>17147</v>
      </c>
      <c r="K1114" t="str">
        <f t="shared" si="107"/>
        <v>-17147</v>
      </c>
      <c r="L1114" t="e">
        <f>VLOOKUP(K1114,[1]Sheet1!P:P,1,0)</f>
        <v>#N/A</v>
      </c>
      <c r="M1114">
        <f t="shared" si="108"/>
        <v>2022</v>
      </c>
      <c r="N1114" t="str">
        <f t="shared" si="109"/>
        <v>2022-17147</v>
      </c>
      <c r="O1114" t="str">
        <f>+(VLOOKUP(N1114,[1]misa!O:O,1,0))</f>
        <v>2022-17147</v>
      </c>
      <c r="P1114">
        <f>-Table2[[#This Row],[Column1]]</f>
        <v>-17147</v>
      </c>
    </row>
    <row r="1115" spans="1:16" hidden="1" x14ac:dyDescent="0.3">
      <c r="A1115" s="41" t="s">
        <v>635</v>
      </c>
      <c r="B1115" s="42">
        <v>44723</v>
      </c>
      <c r="C1115" s="42">
        <v>44880</v>
      </c>
      <c r="D1115" s="41" t="s">
        <v>636</v>
      </c>
      <c r="E1115" s="41" t="s">
        <v>2532</v>
      </c>
      <c r="F1115" s="41" t="s">
        <v>2533</v>
      </c>
      <c r="G1115" s="41" t="s">
        <v>2509</v>
      </c>
      <c r="H1115" s="44">
        <v>-1022198</v>
      </c>
      <c r="I1115" s="45"/>
      <c r="J1115">
        <f t="shared" si="110"/>
        <v>17598</v>
      </c>
      <c r="K1115" t="str">
        <f t="shared" si="107"/>
        <v>-17598</v>
      </c>
      <c r="L1115" t="e">
        <f>VLOOKUP(K1115,[1]Sheet1!P:P,1,0)</f>
        <v>#N/A</v>
      </c>
      <c r="M1115">
        <f t="shared" si="108"/>
        <v>2022</v>
      </c>
      <c r="N1115" t="str">
        <f t="shared" si="109"/>
        <v>2022-17598</v>
      </c>
      <c r="O1115" t="str">
        <f>+(VLOOKUP(N1115,[1]misa!O:O,1,0))</f>
        <v>2022-17598</v>
      </c>
      <c r="P1115">
        <f>-Table2[[#This Row],[Column1]]</f>
        <v>-17598</v>
      </c>
    </row>
    <row r="1116" spans="1:16" hidden="1" x14ac:dyDescent="0.3">
      <c r="A1116" s="41" t="s">
        <v>635</v>
      </c>
      <c r="B1116" s="42">
        <v>44733</v>
      </c>
      <c r="C1116" s="42">
        <v>44880</v>
      </c>
      <c r="D1116" s="41" t="s">
        <v>636</v>
      </c>
      <c r="E1116" s="41" t="s">
        <v>2534</v>
      </c>
      <c r="F1116" s="41" t="s">
        <v>2535</v>
      </c>
      <c r="G1116" s="41" t="s">
        <v>2509</v>
      </c>
      <c r="H1116" s="44">
        <v>-1427906</v>
      </c>
      <c r="I1116" s="45"/>
      <c r="J1116">
        <f t="shared" si="110"/>
        <v>19420</v>
      </c>
      <c r="K1116" t="str">
        <f t="shared" si="107"/>
        <v>-19420</v>
      </c>
      <c r="L1116" t="e">
        <f>VLOOKUP(K1116,[1]Sheet1!P:P,1,0)</f>
        <v>#N/A</v>
      </c>
      <c r="M1116">
        <f t="shared" si="108"/>
        <v>2022</v>
      </c>
      <c r="N1116" t="str">
        <f t="shared" si="109"/>
        <v>2022-19420</v>
      </c>
      <c r="O1116" t="str">
        <f>+(VLOOKUP(N1116,[1]misa!O:O,1,0))</f>
        <v>2022-19420</v>
      </c>
      <c r="P1116">
        <f>-Table2[[#This Row],[Column1]]</f>
        <v>-19420</v>
      </c>
    </row>
    <row r="1117" spans="1:16" hidden="1" x14ac:dyDescent="0.3">
      <c r="A1117" s="41" t="s">
        <v>635</v>
      </c>
      <c r="B1117" s="42">
        <v>44728</v>
      </c>
      <c r="C1117" s="42">
        <v>44880</v>
      </c>
      <c r="D1117" s="41" t="s">
        <v>636</v>
      </c>
      <c r="E1117" s="41" t="s">
        <v>2536</v>
      </c>
      <c r="F1117" s="41" t="s">
        <v>2537</v>
      </c>
      <c r="G1117" s="41" t="s">
        <v>2509</v>
      </c>
      <c r="H1117" s="44">
        <v>-816657</v>
      </c>
      <c r="I1117" s="45"/>
      <c r="J1117">
        <f t="shared" si="110"/>
        <v>18145</v>
      </c>
      <c r="K1117" t="str">
        <f t="shared" si="107"/>
        <v>-18145</v>
      </c>
      <c r="L1117" t="e">
        <f>VLOOKUP(K1117,[1]Sheet1!P:P,1,0)</f>
        <v>#N/A</v>
      </c>
      <c r="M1117">
        <f t="shared" si="108"/>
        <v>2022</v>
      </c>
      <c r="N1117" t="str">
        <f t="shared" si="109"/>
        <v>2022-18145</v>
      </c>
      <c r="O1117" t="str">
        <f>+(VLOOKUP(N1117,[1]misa!O:O,1,0))</f>
        <v>2022-18145</v>
      </c>
      <c r="P1117">
        <f>-Table2[[#This Row],[Column1]]</f>
        <v>-18145</v>
      </c>
    </row>
    <row r="1118" spans="1:16" hidden="1" x14ac:dyDescent="0.3">
      <c r="A1118" s="41" t="s">
        <v>635</v>
      </c>
      <c r="B1118" s="42">
        <v>44732</v>
      </c>
      <c r="C1118" s="42">
        <v>44880</v>
      </c>
      <c r="D1118" s="41" t="s">
        <v>636</v>
      </c>
      <c r="E1118" s="41" t="s">
        <v>2538</v>
      </c>
      <c r="F1118" s="41" t="s">
        <v>2539</v>
      </c>
      <c r="G1118" s="41" t="s">
        <v>2509</v>
      </c>
      <c r="H1118" s="44">
        <v>-539741</v>
      </c>
      <c r="I1118" s="45"/>
      <c r="J1118">
        <f t="shared" si="110"/>
        <v>19078</v>
      </c>
      <c r="K1118" t="str">
        <f t="shared" si="107"/>
        <v>-19078</v>
      </c>
      <c r="L1118" t="e">
        <f>VLOOKUP(K1118,[1]Sheet1!P:P,1,0)</f>
        <v>#N/A</v>
      </c>
      <c r="M1118">
        <f t="shared" si="108"/>
        <v>2022</v>
      </c>
      <c r="N1118" t="str">
        <f t="shared" si="109"/>
        <v>2022-19078</v>
      </c>
      <c r="O1118" t="str">
        <f>+(VLOOKUP(N1118,[1]misa!O:O,1,0))</f>
        <v>2022-19078</v>
      </c>
      <c r="P1118">
        <f>-Table2[[#This Row],[Column1]]</f>
        <v>-19078</v>
      </c>
    </row>
    <row r="1119" spans="1:16" hidden="1" x14ac:dyDescent="0.3">
      <c r="A1119" s="41" t="s">
        <v>635</v>
      </c>
      <c r="B1119" s="42">
        <v>44729</v>
      </c>
      <c r="C1119" s="42">
        <v>44880</v>
      </c>
      <c r="D1119" s="41" t="s">
        <v>636</v>
      </c>
      <c r="E1119" s="41" t="s">
        <v>2540</v>
      </c>
      <c r="F1119" s="41" t="s">
        <v>2541</v>
      </c>
      <c r="G1119" s="41" t="s">
        <v>2509</v>
      </c>
      <c r="H1119" s="44">
        <v>-2342833</v>
      </c>
      <c r="I1119" s="45"/>
      <c r="J1119">
        <f t="shared" si="110"/>
        <v>18263</v>
      </c>
      <c r="K1119" t="str">
        <f t="shared" si="107"/>
        <v>-18263</v>
      </c>
      <c r="L1119" t="e">
        <f>VLOOKUP(K1119,[1]Sheet1!P:P,1,0)</f>
        <v>#N/A</v>
      </c>
      <c r="M1119">
        <f t="shared" si="108"/>
        <v>2022</v>
      </c>
      <c r="N1119" t="str">
        <f t="shared" si="109"/>
        <v>2022-18263</v>
      </c>
      <c r="O1119" t="str">
        <f>+(VLOOKUP(N1119,[1]misa!O:O,1,0))</f>
        <v>2022-18263</v>
      </c>
      <c r="P1119">
        <f>-Table2[[#This Row],[Column1]]</f>
        <v>-18263</v>
      </c>
    </row>
    <row r="1120" spans="1:16" hidden="1" x14ac:dyDescent="0.3">
      <c r="A1120" s="41" t="s">
        <v>635</v>
      </c>
      <c r="B1120" s="42">
        <v>44729</v>
      </c>
      <c r="C1120" s="42">
        <v>44880</v>
      </c>
      <c r="D1120" s="41" t="s">
        <v>636</v>
      </c>
      <c r="E1120" s="41" t="s">
        <v>2542</v>
      </c>
      <c r="F1120" s="41" t="s">
        <v>2543</v>
      </c>
      <c r="G1120" s="41" t="s">
        <v>2509</v>
      </c>
      <c r="H1120" s="44">
        <v>-1079482</v>
      </c>
      <c r="I1120" s="45"/>
      <c r="J1120">
        <f t="shared" si="110"/>
        <v>18359</v>
      </c>
      <c r="K1120" t="str">
        <f t="shared" si="107"/>
        <v>-18359</v>
      </c>
      <c r="L1120" t="e">
        <f>VLOOKUP(K1120,[1]Sheet1!P:P,1,0)</f>
        <v>#N/A</v>
      </c>
      <c r="M1120">
        <f t="shared" si="108"/>
        <v>2022</v>
      </c>
      <c r="N1120" t="str">
        <f t="shared" si="109"/>
        <v>2022-18359</v>
      </c>
      <c r="O1120" t="str">
        <f>+(VLOOKUP(N1120,[1]misa!O:O,1,0))</f>
        <v>2022-18359</v>
      </c>
      <c r="P1120">
        <f>-Table2[[#This Row],[Column1]]</f>
        <v>-18359</v>
      </c>
    </row>
    <row r="1121" spans="1:16" hidden="1" x14ac:dyDescent="0.3">
      <c r="A1121" s="41" t="s">
        <v>635</v>
      </c>
      <c r="B1121" s="42">
        <v>44739</v>
      </c>
      <c r="C1121" s="42">
        <v>44880</v>
      </c>
      <c r="D1121" s="41" t="s">
        <v>636</v>
      </c>
      <c r="E1121" s="41" t="s">
        <v>2544</v>
      </c>
      <c r="F1121" s="41" t="s">
        <v>2545</v>
      </c>
      <c r="G1121" s="41" t="s">
        <v>2509</v>
      </c>
      <c r="H1121" s="44">
        <v>-1044757</v>
      </c>
      <c r="I1121" s="45"/>
      <c r="J1121">
        <f t="shared" si="110"/>
        <v>20606</v>
      </c>
      <c r="K1121" t="str">
        <f t="shared" si="107"/>
        <v>-20606</v>
      </c>
      <c r="L1121" t="e">
        <f>VLOOKUP(K1121,[1]Sheet1!P:P,1,0)</f>
        <v>#N/A</v>
      </c>
      <c r="M1121">
        <f t="shared" si="108"/>
        <v>2022</v>
      </c>
      <c r="N1121" t="str">
        <f t="shared" si="109"/>
        <v>2022-20606</v>
      </c>
      <c r="O1121" t="str">
        <f>+(VLOOKUP(N1121,[1]misa!O:O,1,0))</f>
        <v>2022-20606</v>
      </c>
      <c r="P1121">
        <f>-Table2[[#This Row],[Column1]]</f>
        <v>-20606</v>
      </c>
    </row>
    <row r="1122" spans="1:16" hidden="1" x14ac:dyDescent="0.3">
      <c r="A1122" s="41" t="s">
        <v>635</v>
      </c>
      <c r="B1122" s="42">
        <v>44729</v>
      </c>
      <c r="C1122" s="42">
        <v>44880</v>
      </c>
      <c r="D1122" s="41" t="s">
        <v>636</v>
      </c>
      <c r="E1122" s="41" t="s">
        <v>2546</v>
      </c>
      <c r="F1122" s="41" t="s">
        <v>2547</v>
      </c>
      <c r="G1122" s="41" t="s">
        <v>2509</v>
      </c>
      <c r="H1122" s="44">
        <v>-870955</v>
      </c>
      <c r="I1122" s="45"/>
      <c r="J1122">
        <f t="shared" si="110"/>
        <v>18262</v>
      </c>
      <c r="K1122" t="str">
        <f t="shared" si="107"/>
        <v>-18262</v>
      </c>
      <c r="L1122" t="e">
        <f>VLOOKUP(K1122,[1]Sheet1!P:P,1,0)</f>
        <v>#N/A</v>
      </c>
      <c r="M1122">
        <f t="shared" si="108"/>
        <v>2022</v>
      </c>
      <c r="N1122" t="str">
        <f t="shared" si="109"/>
        <v>2022-18262</v>
      </c>
      <c r="O1122" t="str">
        <f>+(VLOOKUP(N1122,[1]misa!O:O,1,0))</f>
        <v>2022-18262</v>
      </c>
      <c r="P1122">
        <f>-Table2[[#This Row],[Column1]]</f>
        <v>-18262</v>
      </c>
    </row>
    <row r="1123" spans="1:16" hidden="1" x14ac:dyDescent="0.3">
      <c r="A1123" s="41" t="s">
        <v>635</v>
      </c>
      <c r="B1123" s="42">
        <v>44730</v>
      </c>
      <c r="C1123" s="42">
        <v>44880</v>
      </c>
      <c r="D1123" s="41" t="s">
        <v>636</v>
      </c>
      <c r="E1123" s="41" t="s">
        <v>2548</v>
      </c>
      <c r="F1123" s="41" t="s">
        <v>2549</v>
      </c>
      <c r="G1123" s="41" t="s">
        <v>2509</v>
      </c>
      <c r="H1123" s="44">
        <v>-539741</v>
      </c>
      <c r="I1123" s="45"/>
      <c r="J1123">
        <f t="shared" si="110"/>
        <v>18626</v>
      </c>
      <c r="K1123" t="str">
        <f t="shared" si="107"/>
        <v>-18626</v>
      </c>
      <c r="L1123" t="e">
        <f>VLOOKUP(K1123,[1]Sheet1!P:P,1,0)</f>
        <v>#N/A</v>
      </c>
      <c r="M1123">
        <f t="shared" si="108"/>
        <v>2022</v>
      </c>
      <c r="N1123" t="str">
        <f t="shared" si="109"/>
        <v>2022-18626</v>
      </c>
      <c r="O1123" t="str">
        <f>+(VLOOKUP(N1123,[1]misa!O:O,1,0))</f>
        <v>2022-18626</v>
      </c>
      <c r="P1123">
        <f>-Table2[[#This Row],[Column1]]</f>
        <v>-18626</v>
      </c>
    </row>
    <row r="1124" spans="1:16" hidden="1" x14ac:dyDescent="0.3">
      <c r="A1124" s="41" t="s">
        <v>635</v>
      </c>
      <c r="B1124" s="42">
        <v>44732</v>
      </c>
      <c r="C1124" s="42">
        <v>44880</v>
      </c>
      <c r="D1124" s="41" t="s">
        <v>636</v>
      </c>
      <c r="E1124" s="41" t="s">
        <v>2550</v>
      </c>
      <c r="F1124" s="41" t="s">
        <v>2551</v>
      </c>
      <c r="G1124" s="41" t="s">
        <v>2509</v>
      </c>
      <c r="H1124" s="44">
        <v>-601582</v>
      </c>
      <c r="I1124" s="45"/>
      <c r="J1124">
        <f t="shared" si="110"/>
        <v>19073</v>
      </c>
      <c r="K1124" t="str">
        <f t="shared" si="107"/>
        <v>-19073</v>
      </c>
      <c r="L1124" t="e">
        <f>VLOOKUP(K1124,[1]Sheet1!P:P,1,0)</f>
        <v>#N/A</v>
      </c>
      <c r="M1124">
        <f t="shared" si="108"/>
        <v>2022</v>
      </c>
      <c r="N1124" t="str">
        <f t="shared" si="109"/>
        <v>2022-19073</v>
      </c>
      <c r="O1124" t="str">
        <f>+(VLOOKUP(N1124,[1]misa!O:O,1,0))</f>
        <v>2022-19073</v>
      </c>
      <c r="P1124">
        <f>-Table2[[#This Row],[Column1]]</f>
        <v>-19073</v>
      </c>
    </row>
    <row r="1125" spans="1:16" hidden="1" x14ac:dyDescent="0.3">
      <c r="A1125" s="41" t="s">
        <v>635</v>
      </c>
      <c r="B1125" s="42">
        <v>44740</v>
      </c>
      <c r="C1125" s="42">
        <v>44880</v>
      </c>
      <c r="D1125" s="41" t="s">
        <v>636</v>
      </c>
      <c r="E1125" s="41" t="s">
        <v>2552</v>
      </c>
      <c r="F1125" s="41" t="s">
        <v>2553</v>
      </c>
      <c r="G1125" s="41" t="s">
        <v>2509</v>
      </c>
      <c r="H1125" s="44">
        <v>-2040568</v>
      </c>
      <c r="I1125" s="45"/>
      <c r="J1125">
        <f t="shared" si="110"/>
        <v>20852</v>
      </c>
      <c r="K1125" t="str">
        <f t="shared" si="107"/>
        <v>-20852</v>
      </c>
      <c r="L1125" t="e">
        <f>VLOOKUP(K1125,[1]Sheet1!P:P,1,0)</f>
        <v>#N/A</v>
      </c>
      <c r="M1125">
        <f t="shared" si="108"/>
        <v>2022</v>
      </c>
      <c r="N1125" t="str">
        <f t="shared" si="109"/>
        <v>2022-20852</v>
      </c>
      <c r="O1125" t="str">
        <f>+(VLOOKUP(N1125,[1]misa!O:O,1,0))</f>
        <v>2022-20852</v>
      </c>
      <c r="P1125">
        <f>-Table2[[#This Row],[Column1]]</f>
        <v>-20852</v>
      </c>
    </row>
    <row r="1126" spans="1:16" hidden="1" x14ac:dyDescent="0.3">
      <c r="A1126" s="41" t="s">
        <v>635</v>
      </c>
      <c r="B1126" s="42">
        <v>44741</v>
      </c>
      <c r="C1126" s="42">
        <v>44880</v>
      </c>
      <c r="D1126" s="41" t="s">
        <v>636</v>
      </c>
      <c r="E1126" s="41" t="s">
        <v>2554</v>
      </c>
      <c r="F1126" s="41" t="s">
        <v>2555</v>
      </c>
      <c r="G1126" s="41" t="s">
        <v>2509</v>
      </c>
      <c r="H1126" s="44">
        <v>-430021</v>
      </c>
      <c r="I1126" s="45"/>
      <c r="J1126">
        <f t="shared" si="110"/>
        <v>21287</v>
      </c>
      <c r="K1126" t="str">
        <f t="shared" si="107"/>
        <v>-21287</v>
      </c>
      <c r="L1126" t="e">
        <f>VLOOKUP(K1126,[1]Sheet1!P:P,1,0)</f>
        <v>#N/A</v>
      </c>
      <c r="M1126">
        <f t="shared" si="108"/>
        <v>2022</v>
      </c>
      <c r="N1126" t="str">
        <f t="shared" si="109"/>
        <v>2022-21287</v>
      </c>
      <c r="O1126" t="str">
        <f>+(VLOOKUP(N1126,[1]misa!O:O,1,0))</f>
        <v>2022-21287</v>
      </c>
      <c r="P1126">
        <f>-Table2[[#This Row],[Column1]]</f>
        <v>-21287</v>
      </c>
    </row>
    <row r="1127" spans="1:16" hidden="1" x14ac:dyDescent="0.3">
      <c r="A1127" s="41" t="s">
        <v>635</v>
      </c>
      <c r="B1127" s="42">
        <v>44734</v>
      </c>
      <c r="C1127" s="42">
        <v>44880</v>
      </c>
      <c r="D1127" s="41" t="s">
        <v>636</v>
      </c>
      <c r="E1127" s="41" t="s">
        <v>2556</v>
      </c>
      <c r="F1127" s="41" t="s">
        <v>2557</v>
      </c>
      <c r="G1127" s="41" t="s">
        <v>2509</v>
      </c>
      <c r="H1127" s="44">
        <v>-846418</v>
      </c>
      <c r="I1127" s="45"/>
      <c r="J1127">
        <f t="shared" si="110"/>
        <v>19735</v>
      </c>
      <c r="K1127" t="str">
        <f t="shared" si="107"/>
        <v>-19735</v>
      </c>
      <c r="L1127" t="e">
        <f>VLOOKUP(K1127,[1]Sheet1!P:P,1,0)</f>
        <v>#N/A</v>
      </c>
      <c r="M1127">
        <f t="shared" si="108"/>
        <v>2022</v>
      </c>
      <c r="N1127" t="str">
        <f t="shared" si="109"/>
        <v>2022-19735</v>
      </c>
      <c r="O1127" t="str">
        <f>+(VLOOKUP(N1127,[1]misa!O:O,1,0))</f>
        <v>2022-19735</v>
      </c>
      <c r="P1127">
        <f>-Table2[[#This Row],[Column1]]</f>
        <v>-19735</v>
      </c>
    </row>
    <row r="1128" spans="1:16" hidden="1" x14ac:dyDescent="0.3">
      <c r="A1128" s="41" t="s">
        <v>635</v>
      </c>
      <c r="B1128" s="42">
        <v>44737</v>
      </c>
      <c r="C1128" s="42">
        <v>44880</v>
      </c>
      <c r="D1128" s="41" t="s">
        <v>636</v>
      </c>
      <c r="E1128" s="41" t="s">
        <v>2558</v>
      </c>
      <c r="F1128" s="41" t="s">
        <v>2559</v>
      </c>
      <c r="G1128" s="41" t="s">
        <v>2509</v>
      </c>
      <c r="H1128" s="44">
        <v>-1361439</v>
      </c>
      <c r="I1128" s="45"/>
      <c r="J1128">
        <f t="shared" si="110"/>
        <v>20398</v>
      </c>
      <c r="K1128" t="str">
        <f t="shared" si="107"/>
        <v>-20398</v>
      </c>
      <c r="L1128" t="e">
        <f>VLOOKUP(K1128,[1]Sheet1!P:P,1,0)</f>
        <v>#N/A</v>
      </c>
      <c r="M1128">
        <f t="shared" si="108"/>
        <v>2022</v>
      </c>
      <c r="N1128" t="str">
        <f t="shared" si="109"/>
        <v>2022-20398</v>
      </c>
      <c r="O1128" t="str">
        <f>+(VLOOKUP(N1128,[1]misa!O:O,1,0))</f>
        <v>2022-20398</v>
      </c>
      <c r="P1128">
        <f>-Table2[[#This Row],[Column1]]</f>
        <v>-20398</v>
      </c>
    </row>
    <row r="1129" spans="1:16" hidden="1" x14ac:dyDescent="0.3">
      <c r="A1129" s="41" t="s">
        <v>635</v>
      </c>
      <c r="B1129" s="42">
        <v>44733</v>
      </c>
      <c r="C1129" s="42">
        <v>44880</v>
      </c>
      <c r="D1129" s="41" t="s">
        <v>636</v>
      </c>
      <c r="E1129" s="41" t="s">
        <v>2560</v>
      </c>
      <c r="F1129" s="41" t="s">
        <v>2561</v>
      </c>
      <c r="G1129" s="41" t="s">
        <v>2509</v>
      </c>
      <c r="H1129" s="44">
        <v>-1170437</v>
      </c>
      <c r="I1129" s="45"/>
      <c r="J1129">
        <f t="shared" si="110"/>
        <v>19638</v>
      </c>
      <c r="K1129" t="str">
        <f t="shared" si="107"/>
        <v>-19638</v>
      </c>
      <c r="L1129" t="e">
        <f>VLOOKUP(K1129,[1]Sheet1!P:P,1,0)</f>
        <v>#N/A</v>
      </c>
      <c r="M1129">
        <f t="shared" si="108"/>
        <v>2022</v>
      </c>
      <c r="N1129" t="str">
        <f t="shared" si="109"/>
        <v>2022-19638</v>
      </c>
      <c r="O1129" t="str">
        <f>+(VLOOKUP(N1129,[1]misa!O:O,1,0))</f>
        <v>2022-19638</v>
      </c>
      <c r="P1129">
        <f>-Table2[[#This Row],[Column1]]</f>
        <v>-19638</v>
      </c>
    </row>
    <row r="1130" spans="1:16" hidden="1" x14ac:dyDescent="0.3">
      <c r="A1130" s="41" t="s">
        <v>635</v>
      </c>
      <c r="B1130" s="42">
        <v>44739</v>
      </c>
      <c r="C1130" s="42">
        <v>44880</v>
      </c>
      <c r="D1130" s="41" t="s">
        <v>636</v>
      </c>
      <c r="E1130" s="41" t="s">
        <v>2562</v>
      </c>
      <c r="F1130" s="41" t="s">
        <v>2563</v>
      </c>
      <c r="G1130" s="41" t="s">
        <v>2509</v>
      </c>
      <c r="H1130" s="44">
        <v>-1364062</v>
      </c>
      <c r="I1130" s="45"/>
      <c r="J1130">
        <f t="shared" si="110"/>
        <v>20620</v>
      </c>
      <c r="K1130" t="str">
        <f t="shared" si="107"/>
        <v>-20620</v>
      </c>
      <c r="L1130" t="e">
        <f>VLOOKUP(K1130,[1]Sheet1!P:P,1,0)</f>
        <v>#N/A</v>
      </c>
      <c r="M1130">
        <f t="shared" si="108"/>
        <v>2022</v>
      </c>
      <c r="N1130" t="str">
        <f t="shared" si="109"/>
        <v>2022-20620</v>
      </c>
      <c r="O1130" t="str">
        <f>+(VLOOKUP(N1130,[1]misa!O:O,1,0))</f>
        <v>2022-20620</v>
      </c>
      <c r="P1130">
        <f>-Table2[[#This Row],[Column1]]</f>
        <v>-20620</v>
      </c>
    </row>
    <row r="1131" spans="1:16" hidden="1" x14ac:dyDescent="0.3">
      <c r="A1131" s="41" t="s">
        <v>635</v>
      </c>
      <c r="B1131" s="42">
        <v>44740</v>
      </c>
      <c r="C1131" s="42">
        <v>44880</v>
      </c>
      <c r="D1131" s="41" t="s">
        <v>636</v>
      </c>
      <c r="E1131" s="41" t="s">
        <v>2564</v>
      </c>
      <c r="F1131" s="41" t="s">
        <v>2565</v>
      </c>
      <c r="G1131" s="41" t="s">
        <v>2509</v>
      </c>
      <c r="H1131" s="44">
        <v>-1703890</v>
      </c>
      <c r="I1131" s="45"/>
      <c r="J1131">
        <f t="shared" si="110"/>
        <v>21130</v>
      </c>
      <c r="K1131" t="str">
        <f t="shared" si="107"/>
        <v>-21130</v>
      </c>
      <c r="L1131" t="e">
        <f>VLOOKUP(K1131,[1]Sheet1!P:P,1,0)</f>
        <v>#N/A</v>
      </c>
      <c r="M1131">
        <f t="shared" si="108"/>
        <v>2022</v>
      </c>
      <c r="N1131" t="str">
        <f t="shared" si="109"/>
        <v>2022-21130</v>
      </c>
      <c r="O1131" t="str">
        <f>+(VLOOKUP(N1131,[1]misa!O:O,1,0))</f>
        <v>2022-21130</v>
      </c>
      <c r="P1131">
        <f>-Table2[[#This Row],[Column1]]</f>
        <v>-21130</v>
      </c>
    </row>
    <row r="1132" spans="1:16" hidden="1" x14ac:dyDescent="0.3">
      <c r="A1132" s="41" t="s">
        <v>635</v>
      </c>
      <c r="B1132" s="42">
        <v>44741</v>
      </c>
      <c r="C1132" s="42">
        <v>44880</v>
      </c>
      <c r="D1132" s="41" t="s">
        <v>636</v>
      </c>
      <c r="E1132" s="41" t="s">
        <v>2566</v>
      </c>
      <c r="F1132" s="41" t="s">
        <v>2567</v>
      </c>
      <c r="G1132" s="41" t="s">
        <v>2509</v>
      </c>
      <c r="H1132" s="44">
        <v>-1426745</v>
      </c>
      <c r="I1132" s="45"/>
      <c r="J1132">
        <f t="shared" si="110"/>
        <v>21296</v>
      </c>
      <c r="K1132" t="str">
        <f t="shared" si="107"/>
        <v>-21296</v>
      </c>
      <c r="L1132" t="e">
        <f>VLOOKUP(K1132,[1]Sheet1!P:P,1,0)</f>
        <v>#N/A</v>
      </c>
      <c r="M1132">
        <f t="shared" si="108"/>
        <v>2022</v>
      </c>
      <c r="N1132" t="str">
        <f t="shared" si="109"/>
        <v>2022-21296</v>
      </c>
      <c r="O1132" t="str">
        <f>+(VLOOKUP(N1132,[1]misa!O:O,1,0))</f>
        <v>2022-21296</v>
      </c>
      <c r="P1132">
        <f>-Table2[[#This Row],[Column1]]</f>
        <v>-21296</v>
      </c>
    </row>
    <row r="1133" spans="1:16" hidden="1" x14ac:dyDescent="0.3">
      <c r="A1133" s="41" t="s">
        <v>635</v>
      </c>
      <c r="B1133" s="42">
        <v>44739</v>
      </c>
      <c r="C1133" s="42">
        <v>44880</v>
      </c>
      <c r="D1133" s="41" t="s">
        <v>636</v>
      </c>
      <c r="E1133" s="41" t="s">
        <v>2568</v>
      </c>
      <c r="F1133" s="41" t="s">
        <v>2569</v>
      </c>
      <c r="G1133" s="41" t="s">
        <v>2509</v>
      </c>
      <c r="H1133" s="44">
        <v>-539741</v>
      </c>
      <c r="I1133" s="45"/>
      <c r="J1133">
        <f t="shared" si="110"/>
        <v>20613</v>
      </c>
      <c r="K1133" t="str">
        <f t="shared" si="107"/>
        <v>-20613</v>
      </c>
      <c r="L1133" t="e">
        <f>VLOOKUP(K1133,[1]Sheet1!P:P,1,0)</f>
        <v>#N/A</v>
      </c>
      <c r="M1133">
        <f t="shared" si="108"/>
        <v>2022</v>
      </c>
      <c r="N1133" t="str">
        <f t="shared" si="109"/>
        <v>2022-20613</v>
      </c>
      <c r="O1133" t="str">
        <f>+(VLOOKUP(N1133,[1]misa!O:O,1,0))</f>
        <v>2022-20613</v>
      </c>
      <c r="P1133">
        <f>-Table2[[#This Row],[Column1]]</f>
        <v>-20613</v>
      </c>
    </row>
    <row r="1134" spans="1:16" hidden="1" x14ac:dyDescent="0.3">
      <c r="A1134" s="41" t="s">
        <v>635</v>
      </c>
      <c r="B1134" s="42">
        <v>44733</v>
      </c>
      <c r="C1134" s="42">
        <v>44880</v>
      </c>
      <c r="D1134" s="41" t="s">
        <v>636</v>
      </c>
      <c r="E1134" s="41" t="s">
        <v>2570</v>
      </c>
      <c r="F1134" s="41" t="s">
        <v>2571</v>
      </c>
      <c r="G1134" s="41" t="s">
        <v>2509</v>
      </c>
      <c r="H1134" s="44">
        <v>-2052019</v>
      </c>
      <c r="I1134" s="45"/>
      <c r="J1134">
        <f t="shared" si="110"/>
        <v>19418</v>
      </c>
      <c r="K1134" t="str">
        <f t="shared" si="107"/>
        <v>-19418</v>
      </c>
      <c r="L1134" t="e">
        <f>VLOOKUP(K1134,[1]Sheet1!P:P,1,0)</f>
        <v>#N/A</v>
      </c>
      <c r="M1134">
        <f t="shared" si="108"/>
        <v>2022</v>
      </c>
      <c r="N1134" t="str">
        <f t="shared" si="109"/>
        <v>2022-19418</v>
      </c>
      <c r="O1134" t="str">
        <f>+(VLOOKUP(N1134,[1]misa!O:O,1,0))</f>
        <v>2022-19418</v>
      </c>
      <c r="P1134">
        <f>-Table2[[#This Row],[Column1]]</f>
        <v>-19418</v>
      </c>
    </row>
    <row r="1135" spans="1:16" hidden="1" x14ac:dyDescent="0.3">
      <c r="A1135" s="41" t="s">
        <v>635</v>
      </c>
      <c r="B1135" s="42">
        <v>44740</v>
      </c>
      <c r="C1135" s="42">
        <v>44880</v>
      </c>
      <c r="D1135" s="41" t="s">
        <v>636</v>
      </c>
      <c r="E1135" s="41" t="s">
        <v>2572</v>
      </c>
      <c r="F1135" s="41" t="s">
        <v>2573</v>
      </c>
      <c r="G1135" s="41" t="s">
        <v>2509</v>
      </c>
      <c r="H1135" s="44">
        <v>-1619222</v>
      </c>
      <c r="I1135" s="45"/>
      <c r="J1135">
        <f t="shared" si="110"/>
        <v>20853</v>
      </c>
      <c r="K1135" t="str">
        <f t="shared" si="107"/>
        <v>-20853</v>
      </c>
      <c r="L1135" t="e">
        <f>VLOOKUP(K1135,[1]Sheet1!P:P,1,0)</f>
        <v>#N/A</v>
      </c>
      <c r="M1135">
        <f t="shared" si="108"/>
        <v>2022</v>
      </c>
      <c r="N1135" t="str">
        <f t="shared" si="109"/>
        <v>2022-20853</v>
      </c>
      <c r="O1135" t="str">
        <f>+(VLOOKUP(N1135,[1]misa!O:O,1,0))</f>
        <v>2022-20853</v>
      </c>
      <c r="P1135">
        <f>-Table2[[#This Row],[Column1]]</f>
        <v>-20853</v>
      </c>
    </row>
    <row r="1136" spans="1:16" hidden="1" x14ac:dyDescent="0.3">
      <c r="A1136" s="41" t="s">
        <v>635</v>
      </c>
      <c r="B1136" s="42">
        <v>44728</v>
      </c>
      <c r="C1136" s="42">
        <v>44880</v>
      </c>
      <c r="D1136" s="41" t="s">
        <v>636</v>
      </c>
      <c r="E1136" s="41" t="s">
        <v>2574</v>
      </c>
      <c r="F1136" s="41" t="s">
        <v>2575</v>
      </c>
      <c r="G1136" s="41" t="s">
        <v>2509</v>
      </c>
      <c r="H1136" s="44">
        <v>-2240186</v>
      </c>
      <c r="I1136" s="45"/>
      <c r="J1136">
        <f t="shared" si="110"/>
        <v>18122</v>
      </c>
      <c r="K1136" t="str">
        <f t="shared" si="107"/>
        <v>-18122</v>
      </c>
      <c r="L1136" t="e">
        <f>VLOOKUP(K1136,[1]Sheet1!P:P,1,0)</f>
        <v>#N/A</v>
      </c>
      <c r="M1136">
        <f t="shared" si="108"/>
        <v>2022</v>
      </c>
      <c r="N1136" t="str">
        <f t="shared" si="109"/>
        <v>2022-18122</v>
      </c>
      <c r="O1136" t="str">
        <f>+(VLOOKUP(N1136,[1]misa!O:O,1,0))</f>
        <v>2022-18122</v>
      </c>
      <c r="P1136">
        <f>-Table2[[#This Row],[Column1]]</f>
        <v>-18122</v>
      </c>
    </row>
    <row r="1137" spans="1:16" hidden="1" x14ac:dyDescent="0.3">
      <c r="A1137" s="41" t="s">
        <v>635</v>
      </c>
      <c r="B1137" s="42">
        <v>44723</v>
      </c>
      <c r="C1137" s="42">
        <v>44880</v>
      </c>
      <c r="D1137" s="41" t="s">
        <v>636</v>
      </c>
      <c r="E1137" s="41" t="s">
        <v>2576</v>
      </c>
      <c r="F1137" s="41" t="s">
        <v>2577</v>
      </c>
      <c r="G1137" s="41" t="s">
        <v>2509</v>
      </c>
      <c r="H1137" s="44">
        <v>-2943594</v>
      </c>
      <c r="I1137" s="45"/>
      <c r="J1137">
        <f t="shared" si="110"/>
        <v>17715</v>
      </c>
      <c r="K1137" t="str">
        <f t="shared" si="107"/>
        <v>-17715</v>
      </c>
      <c r="L1137" t="e">
        <f>VLOOKUP(K1137,[1]Sheet1!P:P,1,0)</f>
        <v>#N/A</v>
      </c>
      <c r="M1137">
        <f t="shared" si="108"/>
        <v>2022</v>
      </c>
      <c r="N1137" t="str">
        <f t="shared" si="109"/>
        <v>2022-17715</v>
      </c>
      <c r="O1137" t="str">
        <f>+(VLOOKUP(N1137,[1]misa!O:O,1,0))</f>
        <v>2022-17715</v>
      </c>
      <c r="P1137">
        <f>-Table2[[#This Row],[Column1]]</f>
        <v>-17715</v>
      </c>
    </row>
    <row r="1138" spans="1:16" hidden="1" x14ac:dyDescent="0.3">
      <c r="A1138" s="41" t="s">
        <v>635</v>
      </c>
      <c r="B1138" s="42">
        <v>44741</v>
      </c>
      <c r="C1138" s="42">
        <v>44880</v>
      </c>
      <c r="D1138" s="41" t="s">
        <v>636</v>
      </c>
      <c r="E1138" s="41" t="s">
        <v>2578</v>
      </c>
      <c r="F1138" s="41" t="s">
        <v>2579</v>
      </c>
      <c r="G1138" s="41" t="s">
        <v>2509</v>
      </c>
      <c r="H1138" s="44">
        <v>605224</v>
      </c>
      <c r="I1138" s="45"/>
      <c r="J1138" s="46">
        <f t="shared" ref="J1138:J1141" si="111">+H1138</f>
        <v>605224</v>
      </c>
      <c r="K1138" t="str">
        <f t="shared" si="107"/>
        <v>-605224</v>
      </c>
      <c r="L1138" t="e">
        <f>VLOOKUP(K1138,[1]Sheet1!P:P,1,0)</f>
        <v>#N/A</v>
      </c>
      <c r="M1138">
        <f t="shared" si="108"/>
        <v>2022</v>
      </c>
      <c r="N1138" t="str">
        <f t="shared" si="109"/>
        <v>2022-605224</v>
      </c>
      <c r="O1138" t="str">
        <f>+(VLOOKUP(N1138,[1]misa!O:O,1,0))</f>
        <v>2022-605224</v>
      </c>
      <c r="P1138">
        <f>-Table2[[#This Row],[Column1]]</f>
        <v>-605224</v>
      </c>
    </row>
    <row r="1139" spans="1:16" hidden="1" x14ac:dyDescent="0.3">
      <c r="A1139" s="41" t="s">
        <v>635</v>
      </c>
      <c r="B1139" s="42">
        <v>44726</v>
      </c>
      <c r="C1139" s="42">
        <v>44880</v>
      </c>
      <c r="D1139" s="41" t="s">
        <v>636</v>
      </c>
      <c r="E1139" s="41" t="s">
        <v>2580</v>
      </c>
      <c r="F1139" s="41" t="s">
        <v>2581</v>
      </c>
      <c r="G1139" s="41" t="s">
        <v>2509</v>
      </c>
      <c r="H1139" s="44">
        <v>127256</v>
      </c>
      <c r="I1139" s="45"/>
      <c r="J1139" s="46">
        <f t="shared" si="111"/>
        <v>127256</v>
      </c>
      <c r="K1139" t="str">
        <f t="shared" si="107"/>
        <v>-127256</v>
      </c>
      <c r="L1139" t="e">
        <f>VLOOKUP(K1139,[1]Sheet1!P:P,1,0)</f>
        <v>#N/A</v>
      </c>
      <c r="M1139">
        <f t="shared" si="108"/>
        <v>2022</v>
      </c>
      <c r="N1139" t="str">
        <f t="shared" si="109"/>
        <v>2022-127256</v>
      </c>
      <c r="O1139" t="str">
        <f>+(VLOOKUP(N1139,[1]misa!O:O,1,0))</f>
        <v>2022-127256</v>
      </c>
      <c r="P1139">
        <f>-Table2[[#This Row],[Column1]]</f>
        <v>-127256</v>
      </c>
    </row>
    <row r="1140" spans="1:16" hidden="1" x14ac:dyDescent="0.3">
      <c r="A1140" s="41" t="s">
        <v>635</v>
      </c>
      <c r="B1140" s="42">
        <v>44740</v>
      </c>
      <c r="C1140" s="42">
        <v>44880</v>
      </c>
      <c r="D1140" s="41" t="s">
        <v>636</v>
      </c>
      <c r="E1140" s="41" t="s">
        <v>2582</v>
      </c>
      <c r="F1140" s="41" t="s">
        <v>2583</v>
      </c>
      <c r="G1140" s="41" t="s">
        <v>2509</v>
      </c>
      <c r="H1140" s="44">
        <v>838158</v>
      </c>
      <c r="I1140" s="45"/>
      <c r="J1140" s="46">
        <f t="shared" si="111"/>
        <v>838158</v>
      </c>
      <c r="K1140" t="str">
        <f t="shared" si="107"/>
        <v>-838158</v>
      </c>
      <c r="L1140" t="e">
        <f>VLOOKUP(K1140,[1]Sheet1!P:P,1,0)</f>
        <v>#N/A</v>
      </c>
      <c r="M1140">
        <f t="shared" si="108"/>
        <v>2022</v>
      </c>
      <c r="N1140" t="str">
        <f t="shared" si="109"/>
        <v>2022-838158</v>
      </c>
      <c r="O1140" t="str">
        <f>+(VLOOKUP(N1140,[1]misa!O:O,1,0))</f>
        <v>2022-838158</v>
      </c>
      <c r="P1140">
        <f>-Table2[[#This Row],[Column1]]</f>
        <v>-838158</v>
      </c>
    </row>
    <row r="1141" spans="1:16" hidden="1" x14ac:dyDescent="0.3">
      <c r="A1141" s="41" t="s">
        <v>635</v>
      </c>
      <c r="B1141" s="42">
        <v>44742</v>
      </c>
      <c r="C1141" s="42">
        <v>44880</v>
      </c>
      <c r="D1141" s="41" t="s">
        <v>636</v>
      </c>
      <c r="E1141" s="41" t="s">
        <v>2584</v>
      </c>
      <c r="F1141" s="41" t="s">
        <v>2585</v>
      </c>
      <c r="G1141" s="41" t="s">
        <v>2509</v>
      </c>
      <c r="H1141" s="44">
        <v>360618</v>
      </c>
      <c r="I1141" s="45"/>
      <c r="J1141" s="46">
        <f t="shared" si="111"/>
        <v>360618</v>
      </c>
      <c r="K1141" t="str">
        <f t="shared" si="107"/>
        <v>-360618</v>
      </c>
      <c r="L1141" t="e">
        <f>VLOOKUP(K1141,[1]Sheet1!P:P,1,0)</f>
        <v>#N/A</v>
      </c>
      <c r="M1141">
        <f t="shared" si="108"/>
        <v>2022</v>
      </c>
      <c r="N1141" t="str">
        <f t="shared" si="109"/>
        <v>2022-360618</v>
      </c>
      <c r="O1141" t="str">
        <f>+(VLOOKUP(N1141,[1]misa!O:O,1,0))</f>
        <v>2022-360618</v>
      </c>
      <c r="P1141">
        <f>-Table2[[#This Row],[Column1]]</f>
        <v>-360618</v>
      </c>
    </row>
    <row r="1142" spans="1:16" hidden="1" x14ac:dyDescent="0.3">
      <c r="A1142" s="41" t="s">
        <v>635</v>
      </c>
      <c r="B1142" s="42">
        <v>44742</v>
      </c>
      <c r="C1142" s="42">
        <v>44880</v>
      </c>
      <c r="D1142" s="41" t="s">
        <v>636</v>
      </c>
      <c r="E1142" s="41" t="s">
        <v>2586</v>
      </c>
      <c r="F1142" s="41" t="s">
        <v>2587</v>
      </c>
      <c r="G1142" s="41" t="s">
        <v>2588</v>
      </c>
      <c r="H1142" s="44">
        <v>-753866</v>
      </c>
      <c r="I1142" s="45"/>
      <c r="J1142">
        <f t="shared" si="110"/>
        <v>21726</v>
      </c>
      <c r="K1142" t="str">
        <f t="shared" si="107"/>
        <v>-21726</v>
      </c>
      <c r="L1142" t="e">
        <f>VLOOKUP(K1142,[1]Sheet1!P:P,1,0)</f>
        <v>#N/A</v>
      </c>
      <c r="M1142">
        <f t="shared" si="108"/>
        <v>2022</v>
      </c>
      <c r="N1142" t="str">
        <f t="shared" si="109"/>
        <v>2022-21726</v>
      </c>
      <c r="O1142" t="str">
        <f>+(VLOOKUP(N1142,[1]misa!O:O,1,0))</f>
        <v>2022-21726</v>
      </c>
      <c r="P1142">
        <f>-Table2[[#This Row],[Column1]]</f>
        <v>-21726</v>
      </c>
    </row>
    <row r="1143" spans="1:16" hidden="1" x14ac:dyDescent="0.3">
      <c r="A1143" s="41" t="s">
        <v>635</v>
      </c>
      <c r="B1143" s="42">
        <v>44747</v>
      </c>
      <c r="C1143" s="42">
        <v>44880</v>
      </c>
      <c r="D1143" s="41" t="s">
        <v>636</v>
      </c>
      <c r="E1143" s="41" t="s">
        <v>2589</v>
      </c>
      <c r="F1143" s="41" t="s">
        <v>2590</v>
      </c>
      <c r="G1143" s="41" t="s">
        <v>2588</v>
      </c>
      <c r="H1143" s="44">
        <v>-1120176</v>
      </c>
      <c r="I1143" s="45"/>
      <c r="J1143">
        <f t="shared" si="110"/>
        <v>22715</v>
      </c>
      <c r="K1143" t="str">
        <f t="shared" si="107"/>
        <v>-22715</v>
      </c>
      <c r="L1143" t="e">
        <f>VLOOKUP(K1143,[1]Sheet1!P:P,1,0)</f>
        <v>#N/A</v>
      </c>
      <c r="M1143">
        <f t="shared" si="108"/>
        <v>2022</v>
      </c>
      <c r="N1143" t="str">
        <f t="shared" si="109"/>
        <v>2022-22715</v>
      </c>
      <c r="O1143" t="str">
        <f>+(VLOOKUP(N1143,[1]misa!O:O,1,0))</f>
        <v>2022-22715</v>
      </c>
      <c r="P1143">
        <f>-Table2[[#This Row],[Column1]]</f>
        <v>-22715</v>
      </c>
    </row>
    <row r="1144" spans="1:16" hidden="1" x14ac:dyDescent="0.3">
      <c r="A1144" s="41" t="s">
        <v>635</v>
      </c>
      <c r="B1144" s="42">
        <v>44748</v>
      </c>
      <c r="C1144" s="42">
        <v>44880</v>
      </c>
      <c r="D1144" s="41" t="s">
        <v>636</v>
      </c>
      <c r="E1144" s="41" t="s">
        <v>1361</v>
      </c>
      <c r="F1144" s="41" t="s">
        <v>2591</v>
      </c>
      <c r="G1144" s="41" t="s">
        <v>2588</v>
      </c>
      <c r="H1144" s="44">
        <v>-1631634</v>
      </c>
      <c r="I1144" s="45"/>
      <c r="J1144">
        <f t="shared" si="110"/>
        <v>23405</v>
      </c>
      <c r="K1144" t="str">
        <f t="shared" si="107"/>
        <v>-23405</v>
      </c>
      <c r="L1144" t="e">
        <f>VLOOKUP(K1144,[1]Sheet1!P:P,1,0)</f>
        <v>#N/A</v>
      </c>
      <c r="M1144">
        <f t="shared" si="108"/>
        <v>2022</v>
      </c>
      <c r="N1144" t="str">
        <f t="shared" si="109"/>
        <v>2022-23405</v>
      </c>
      <c r="O1144" t="str">
        <f>+(VLOOKUP(N1144,[1]misa!O:O,1,0))</f>
        <v>2022-23405</v>
      </c>
      <c r="P1144">
        <f>-Table2[[#This Row],[Column1]]</f>
        <v>-23405</v>
      </c>
    </row>
    <row r="1145" spans="1:16" hidden="1" x14ac:dyDescent="0.3">
      <c r="A1145" s="41" t="s">
        <v>635</v>
      </c>
      <c r="B1145" s="42">
        <v>44746</v>
      </c>
      <c r="C1145" s="42">
        <v>44880</v>
      </c>
      <c r="D1145" s="41" t="s">
        <v>636</v>
      </c>
      <c r="E1145" s="41" t="s">
        <v>2592</v>
      </c>
      <c r="F1145" s="41" t="s">
        <v>2593</v>
      </c>
      <c r="G1145" s="41" t="s">
        <v>2588</v>
      </c>
      <c r="H1145" s="44">
        <v>-1953415</v>
      </c>
      <c r="I1145" s="45"/>
      <c r="J1145">
        <f t="shared" si="110"/>
        <v>22103</v>
      </c>
      <c r="K1145" t="str">
        <f t="shared" si="107"/>
        <v>-22103</v>
      </c>
      <c r="L1145" t="e">
        <f>VLOOKUP(K1145,[1]Sheet1!P:P,1,0)</f>
        <v>#N/A</v>
      </c>
      <c r="M1145">
        <f t="shared" si="108"/>
        <v>2022</v>
      </c>
      <c r="N1145" t="str">
        <f t="shared" si="109"/>
        <v>2022-22103</v>
      </c>
      <c r="O1145" t="str">
        <f>+(VLOOKUP(N1145,[1]misa!O:O,1,0))</f>
        <v>2022-22103</v>
      </c>
      <c r="P1145">
        <f>-Table2[[#This Row],[Column1]]</f>
        <v>-22103</v>
      </c>
    </row>
    <row r="1146" spans="1:16" hidden="1" x14ac:dyDescent="0.3">
      <c r="A1146" s="41" t="s">
        <v>635</v>
      </c>
      <c r="B1146" s="42">
        <v>44746</v>
      </c>
      <c r="C1146" s="42">
        <v>44880</v>
      </c>
      <c r="D1146" s="41" t="s">
        <v>636</v>
      </c>
      <c r="E1146" s="41" t="s">
        <v>2594</v>
      </c>
      <c r="F1146" s="41" t="s">
        <v>2595</v>
      </c>
      <c r="G1146" s="41" t="s">
        <v>2588</v>
      </c>
      <c r="H1146" s="44">
        <v>-916818</v>
      </c>
      <c r="I1146" s="45"/>
      <c r="J1146">
        <f t="shared" si="110"/>
        <v>22386</v>
      </c>
      <c r="K1146" t="str">
        <f t="shared" si="107"/>
        <v>-22386</v>
      </c>
      <c r="L1146" t="e">
        <f>VLOOKUP(K1146,[1]Sheet1!P:P,1,0)</f>
        <v>#N/A</v>
      </c>
      <c r="M1146">
        <f t="shared" si="108"/>
        <v>2022</v>
      </c>
      <c r="N1146" t="str">
        <f t="shared" si="109"/>
        <v>2022-22386</v>
      </c>
      <c r="O1146" t="str">
        <f>+(VLOOKUP(N1146,[1]misa!O:O,1,0))</f>
        <v>2022-22386</v>
      </c>
      <c r="P1146">
        <f>-Table2[[#This Row],[Column1]]</f>
        <v>-22386</v>
      </c>
    </row>
    <row r="1147" spans="1:16" hidden="1" x14ac:dyDescent="0.3">
      <c r="A1147" s="41" t="s">
        <v>635</v>
      </c>
      <c r="B1147" s="42">
        <v>44749</v>
      </c>
      <c r="C1147" s="42">
        <v>44880</v>
      </c>
      <c r="D1147" s="41" t="s">
        <v>636</v>
      </c>
      <c r="E1147" s="41" t="s">
        <v>2596</v>
      </c>
      <c r="F1147" s="41" t="s">
        <v>2597</v>
      </c>
      <c r="G1147" s="41" t="s">
        <v>2588</v>
      </c>
      <c r="H1147" s="44">
        <v>-1476939</v>
      </c>
      <c r="I1147" s="45"/>
      <c r="J1147">
        <f t="shared" si="110"/>
        <v>23469</v>
      </c>
      <c r="K1147" t="str">
        <f t="shared" si="107"/>
        <v>-23469</v>
      </c>
      <c r="L1147" t="e">
        <f>VLOOKUP(K1147,[1]Sheet1!P:P,1,0)</f>
        <v>#N/A</v>
      </c>
      <c r="M1147">
        <f t="shared" si="108"/>
        <v>2022</v>
      </c>
      <c r="N1147" t="str">
        <f t="shared" si="109"/>
        <v>2022-23469</v>
      </c>
      <c r="O1147" t="str">
        <f>+(VLOOKUP(N1147,[1]misa!O:O,1,0))</f>
        <v>2022-23469</v>
      </c>
      <c r="P1147">
        <f>-Table2[[#This Row],[Column1]]</f>
        <v>-23469</v>
      </c>
    </row>
    <row r="1148" spans="1:16" hidden="1" x14ac:dyDescent="0.3">
      <c r="A1148" s="41" t="s">
        <v>635</v>
      </c>
      <c r="B1148" s="42">
        <v>44748</v>
      </c>
      <c r="C1148" s="42">
        <v>44880</v>
      </c>
      <c r="D1148" s="41" t="s">
        <v>636</v>
      </c>
      <c r="E1148" s="41" t="s">
        <v>2598</v>
      </c>
      <c r="F1148" s="41" t="s">
        <v>2599</v>
      </c>
      <c r="G1148" s="41" t="s">
        <v>2588</v>
      </c>
      <c r="H1148" s="44">
        <v>-852007</v>
      </c>
      <c r="I1148" s="45"/>
      <c r="J1148">
        <f t="shared" si="110"/>
        <v>23419</v>
      </c>
      <c r="K1148" t="str">
        <f t="shared" si="107"/>
        <v>-23419</v>
      </c>
      <c r="L1148" t="e">
        <f>VLOOKUP(K1148,[1]Sheet1!P:P,1,0)</f>
        <v>#N/A</v>
      </c>
      <c r="M1148">
        <f t="shared" si="108"/>
        <v>2022</v>
      </c>
      <c r="N1148" t="str">
        <f t="shared" si="109"/>
        <v>2022-23419</v>
      </c>
      <c r="O1148" t="str">
        <f>+(VLOOKUP(N1148,[1]misa!O:O,1,0))</f>
        <v>2022-23419</v>
      </c>
      <c r="P1148">
        <f>-Table2[[#This Row],[Column1]]</f>
        <v>-23419</v>
      </c>
    </row>
    <row r="1149" spans="1:16" hidden="1" x14ac:dyDescent="0.3">
      <c r="A1149" s="41" t="s">
        <v>635</v>
      </c>
      <c r="B1149" s="42">
        <v>44747</v>
      </c>
      <c r="C1149" s="42">
        <v>44880</v>
      </c>
      <c r="D1149" s="41" t="s">
        <v>636</v>
      </c>
      <c r="E1149" s="41" t="s">
        <v>2600</v>
      </c>
      <c r="F1149" s="41" t="s">
        <v>2601</v>
      </c>
      <c r="G1149" s="41" t="s">
        <v>2588</v>
      </c>
      <c r="H1149" s="44">
        <v>-1743650</v>
      </c>
      <c r="I1149" s="45"/>
      <c r="J1149">
        <f t="shared" si="110"/>
        <v>23082</v>
      </c>
      <c r="K1149" t="str">
        <f t="shared" si="107"/>
        <v>-23082</v>
      </c>
      <c r="L1149" t="e">
        <f>VLOOKUP(K1149,[1]Sheet1!P:P,1,0)</f>
        <v>#N/A</v>
      </c>
      <c r="M1149">
        <f t="shared" si="108"/>
        <v>2022</v>
      </c>
      <c r="N1149" t="str">
        <f t="shared" si="109"/>
        <v>2022-23082</v>
      </c>
      <c r="O1149" t="str">
        <f>+(VLOOKUP(N1149,[1]misa!O:O,1,0))</f>
        <v>2022-23082</v>
      </c>
      <c r="P1149">
        <f>-Table2[[#This Row],[Column1]]</f>
        <v>-23082</v>
      </c>
    </row>
    <row r="1150" spans="1:16" hidden="1" x14ac:dyDescent="0.3">
      <c r="A1150" s="41" t="s">
        <v>635</v>
      </c>
      <c r="B1150" s="42">
        <v>44749</v>
      </c>
      <c r="C1150" s="42">
        <v>44880</v>
      </c>
      <c r="D1150" s="41" t="s">
        <v>636</v>
      </c>
      <c r="E1150" s="41" t="s">
        <v>2602</v>
      </c>
      <c r="F1150" s="41" t="s">
        <v>2603</v>
      </c>
      <c r="G1150" s="41" t="s">
        <v>2588</v>
      </c>
      <c r="H1150" s="44">
        <v>-647689</v>
      </c>
      <c r="I1150" s="45"/>
      <c r="J1150">
        <f t="shared" si="110"/>
        <v>23685</v>
      </c>
      <c r="K1150" t="str">
        <f t="shared" si="107"/>
        <v>-23685</v>
      </c>
      <c r="L1150" t="e">
        <f>VLOOKUP(K1150,[1]Sheet1!P:P,1,0)</f>
        <v>#N/A</v>
      </c>
      <c r="M1150">
        <f t="shared" si="108"/>
        <v>2022</v>
      </c>
      <c r="N1150" t="str">
        <f t="shared" si="109"/>
        <v>2022-23685</v>
      </c>
      <c r="O1150" t="str">
        <f>+(VLOOKUP(N1150,[1]misa!O:O,1,0))</f>
        <v>2022-23685</v>
      </c>
      <c r="P1150">
        <f>-Table2[[#This Row],[Column1]]</f>
        <v>-23685</v>
      </c>
    </row>
    <row r="1151" spans="1:16" hidden="1" x14ac:dyDescent="0.3">
      <c r="A1151" s="41" t="s">
        <v>635</v>
      </c>
      <c r="B1151" s="42">
        <v>44753</v>
      </c>
      <c r="C1151" s="42">
        <v>44880</v>
      </c>
      <c r="D1151" s="41" t="s">
        <v>636</v>
      </c>
      <c r="E1151" s="41" t="s">
        <v>2604</v>
      </c>
      <c r="F1151" s="41" t="s">
        <v>2605</v>
      </c>
      <c r="G1151" s="41" t="s">
        <v>2588</v>
      </c>
      <c r="H1151" s="44">
        <v>-1654582</v>
      </c>
      <c r="I1151" s="45"/>
      <c r="J1151">
        <f t="shared" si="110"/>
        <v>24248</v>
      </c>
      <c r="K1151" t="str">
        <f t="shared" si="107"/>
        <v>-24248</v>
      </c>
      <c r="L1151" t="e">
        <f>VLOOKUP(K1151,[1]Sheet1!P:P,1,0)</f>
        <v>#N/A</v>
      </c>
      <c r="M1151">
        <f t="shared" si="108"/>
        <v>2022</v>
      </c>
      <c r="N1151" t="str">
        <f t="shared" si="109"/>
        <v>2022-24248</v>
      </c>
      <c r="O1151" t="str">
        <f>+(VLOOKUP(N1151,[1]misa!O:O,1,0))</f>
        <v>2022-24248</v>
      </c>
      <c r="P1151">
        <f>-Table2[[#This Row],[Column1]]</f>
        <v>-24248</v>
      </c>
    </row>
    <row r="1152" spans="1:16" hidden="1" x14ac:dyDescent="0.3">
      <c r="A1152" s="41" t="s">
        <v>635</v>
      </c>
      <c r="B1152" s="42">
        <v>44751</v>
      </c>
      <c r="C1152" s="42">
        <v>44880</v>
      </c>
      <c r="D1152" s="41" t="s">
        <v>636</v>
      </c>
      <c r="E1152" s="41" t="s">
        <v>2606</v>
      </c>
      <c r="F1152" s="41" t="s">
        <v>2607</v>
      </c>
      <c r="G1152" s="41" t="s">
        <v>2588</v>
      </c>
      <c r="H1152" s="44">
        <v>-2379860</v>
      </c>
      <c r="I1152" s="45"/>
      <c r="J1152">
        <f t="shared" si="110"/>
        <v>24229</v>
      </c>
      <c r="K1152" t="str">
        <f t="shared" si="107"/>
        <v>-24229</v>
      </c>
      <c r="L1152" t="e">
        <f>VLOOKUP(K1152,[1]Sheet1!P:P,1,0)</f>
        <v>#N/A</v>
      </c>
      <c r="M1152">
        <f t="shared" si="108"/>
        <v>2022</v>
      </c>
      <c r="N1152" t="str">
        <f t="shared" si="109"/>
        <v>2022-24229</v>
      </c>
      <c r="O1152" t="str">
        <f>+(VLOOKUP(N1152,[1]misa!O:O,1,0))</f>
        <v>2022-24229</v>
      </c>
      <c r="P1152">
        <f>-Table2[[#This Row],[Column1]]</f>
        <v>-24229</v>
      </c>
    </row>
    <row r="1153" spans="1:16" hidden="1" x14ac:dyDescent="0.3">
      <c r="A1153" s="41" t="s">
        <v>635</v>
      </c>
      <c r="B1153" s="42">
        <v>44753</v>
      </c>
      <c r="C1153" s="42">
        <v>44880</v>
      </c>
      <c r="D1153" s="41" t="s">
        <v>636</v>
      </c>
      <c r="E1153" s="41" t="s">
        <v>2608</v>
      </c>
      <c r="F1153" s="41" t="s">
        <v>2609</v>
      </c>
      <c r="G1153" s="41" t="s">
        <v>2588</v>
      </c>
      <c r="H1153" s="44">
        <v>-1079482</v>
      </c>
      <c r="I1153" s="45"/>
      <c r="J1153">
        <f t="shared" si="110"/>
        <v>24249</v>
      </c>
      <c r="K1153" t="str">
        <f t="shared" si="107"/>
        <v>-24249</v>
      </c>
      <c r="L1153" t="e">
        <f>VLOOKUP(K1153,[1]Sheet1!P:P,1,0)</f>
        <v>#N/A</v>
      </c>
      <c r="M1153">
        <f t="shared" si="108"/>
        <v>2022</v>
      </c>
      <c r="N1153" t="str">
        <f t="shared" si="109"/>
        <v>2022-24249</v>
      </c>
      <c r="O1153" t="str">
        <f>+(VLOOKUP(N1153,[1]misa!O:O,1,0))</f>
        <v>2022-24249</v>
      </c>
      <c r="P1153">
        <f>-Table2[[#This Row],[Column1]]</f>
        <v>-24249</v>
      </c>
    </row>
    <row r="1154" spans="1:16" hidden="1" x14ac:dyDescent="0.3">
      <c r="A1154" s="41" t="s">
        <v>635</v>
      </c>
      <c r="B1154" s="42">
        <v>44754</v>
      </c>
      <c r="C1154" s="42">
        <v>44880</v>
      </c>
      <c r="D1154" s="41" t="s">
        <v>636</v>
      </c>
      <c r="E1154" s="41" t="s">
        <v>2610</v>
      </c>
      <c r="F1154" s="41" t="s">
        <v>2611</v>
      </c>
      <c r="G1154" s="41" t="s">
        <v>2588</v>
      </c>
      <c r="H1154" s="44">
        <v>-715522</v>
      </c>
      <c r="I1154" s="45"/>
      <c r="J1154">
        <f t="shared" si="110"/>
        <v>24358</v>
      </c>
      <c r="K1154" t="str">
        <f t="shared" si="107"/>
        <v>-24358</v>
      </c>
      <c r="L1154" t="e">
        <f>VLOOKUP(K1154,[1]Sheet1!P:P,1,0)</f>
        <v>#N/A</v>
      </c>
      <c r="M1154">
        <f t="shared" si="108"/>
        <v>2022</v>
      </c>
      <c r="N1154" t="str">
        <f t="shared" si="109"/>
        <v>2022-24358</v>
      </c>
      <c r="O1154" t="str">
        <f>+(VLOOKUP(N1154,[1]misa!O:O,1,0))</f>
        <v>2022-24358</v>
      </c>
      <c r="P1154">
        <f>-Table2[[#This Row],[Column1]]</f>
        <v>-24358</v>
      </c>
    </row>
    <row r="1155" spans="1:16" hidden="1" x14ac:dyDescent="0.3">
      <c r="A1155" s="41" t="s">
        <v>635</v>
      </c>
      <c r="B1155" s="42">
        <v>44754</v>
      </c>
      <c r="C1155" s="42">
        <v>44880</v>
      </c>
      <c r="D1155" s="41" t="s">
        <v>636</v>
      </c>
      <c r="E1155" s="41" t="s">
        <v>2612</v>
      </c>
      <c r="F1155" s="41" t="s">
        <v>2613</v>
      </c>
      <c r="G1155" s="41" t="s">
        <v>2588</v>
      </c>
      <c r="H1155" s="44">
        <v>-1195331</v>
      </c>
      <c r="I1155" s="45"/>
      <c r="J1155">
        <f t="shared" si="110"/>
        <v>24359</v>
      </c>
      <c r="K1155" t="str">
        <f t="shared" ref="K1155:K1218" si="112">I1155&amp;"-"&amp;J1155</f>
        <v>-24359</v>
      </c>
      <c r="L1155" t="e">
        <f>VLOOKUP(K1155,[1]Sheet1!P:P,1,0)</f>
        <v>#N/A</v>
      </c>
      <c r="M1155">
        <f t="shared" ref="M1155:M1218" si="113">+YEAR(B1155)</f>
        <v>2022</v>
      </c>
      <c r="N1155" t="str">
        <f t="shared" ref="N1155:N1218" si="114">+M1155&amp;"-"&amp;J1155</f>
        <v>2022-24359</v>
      </c>
      <c r="O1155" t="str">
        <f>+(VLOOKUP(N1155,[1]misa!O:O,1,0))</f>
        <v>2022-24359</v>
      </c>
      <c r="P1155">
        <f>-Table2[[#This Row],[Column1]]</f>
        <v>-24359</v>
      </c>
    </row>
    <row r="1156" spans="1:16" hidden="1" x14ac:dyDescent="0.3">
      <c r="A1156" s="41" t="s">
        <v>635</v>
      </c>
      <c r="B1156" s="42">
        <v>44754</v>
      </c>
      <c r="C1156" s="42">
        <v>44880</v>
      </c>
      <c r="D1156" s="41" t="s">
        <v>636</v>
      </c>
      <c r="E1156" s="41" t="s">
        <v>2614</v>
      </c>
      <c r="F1156" s="41" t="s">
        <v>2615</v>
      </c>
      <c r="G1156" s="41" t="s">
        <v>2588</v>
      </c>
      <c r="H1156" s="44">
        <v>-1410696</v>
      </c>
      <c r="I1156" s="45"/>
      <c r="J1156">
        <f t="shared" si="110"/>
        <v>24357</v>
      </c>
      <c r="K1156" t="str">
        <f t="shared" si="112"/>
        <v>-24357</v>
      </c>
      <c r="L1156" t="e">
        <f>VLOOKUP(K1156,[1]Sheet1!P:P,1,0)</f>
        <v>#N/A</v>
      </c>
      <c r="M1156">
        <f t="shared" si="113"/>
        <v>2022</v>
      </c>
      <c r="N1156" t="str">
        <f t="shared" si="114"/>
        <v>2022-24357</v>
      </c>
      <c r="O1156" t="str">
        <f>+(VLOOKUP(N1156,[1]misa!O:O,1,0))</f>
        <v>2022-24357</v>
      </c>
      <c r="P1156">
        <f>-Table2[[#This Row],[Column1]]</f>
        <v>-24357</v>
      </c>
    </row>
    <row r="1157" spans="1:16" hidden="1" x14ac:dyDescent="0.3">
      <c r="A1157" s="41" t="s">
        <v>635</v>
      </c>
      <c r="B1157" s="42">
        <v>44761</v>
      </c>
      <c r="C1157" s="42">
        <v>44880</v>
      </c>
      <c r="D1157" s="41" t="s">
        <v>636</v>
      </c>
      <c r="E1157" s="41" t="s">
        <v>2616</v>
      </c>
      <c r="F1157" s="41" t="s">
        <v>2617</v>
      </c>
      <c r="G1157" s="41" t="s">
        <v>2588</v>
      </c>
      <c r="H1157" s="44">
        <v>-1120176</v>
      </c>
      <c r="I1157" s="45"/>
      <c r="J1157">
        <f t="shared" si="110"/>
        <v>26064</v>
      </c>
      <c r="K1157" t="str">
        <f t="shared" si="112"/>
        <v>-26064</v>
      </c>
      <c r="L1157" t="e">
        <f>VLOOKUP(K1157,[1]Sheet1!P:P,1,0)</f>
        <v>#N/A</v>
      </c>
      <c r="M1157">
        <f t="shared" si="113"/>
        <v>2022</v>
      </c>
      <c r="N1157" t="str">
        <f t="shared" si="114"/>
        <v>2022-26064</v>
      </c>
      <c r="O1157" t="str">
        <f>+(VLOOKUP(N1157,[1]misa!O:O,1,0))</f>
        <v>2022-26064</v>
      </c>
      <c r="P1157">
        <f>-Table2[[#This Row],[Column1]]</f>
        <v>-26064</v>
      </c>
    </row>
    <row r="1158" spans="1:16" hidden="1" x14ac:dyDescent="0.3">
      <c r="A1158" s="41" t="s">
        <v>635</v>
      </c>
      <c r="B1158" s="42">
        <v>44760</v>
      </c>
      <c r="C1158" s="42">
        <v>44880</v>
      </c>
      <c r="D1158" s="41" t="s">
        <v>636</v>
      </c>
      <c r="E1158" s="41" t="s">
        <v>2618</v>
      </c>
      <c r="F1158" s="41" t="s">
        <v>2619</v>
      </c>
      <c r="G1158" s="41" t="s">
        <v>2588</v>
      </c>
      <c r="H1158" s="44">
        <v>-966369</v>
      </c>
      <c r="I1158" s="45"/>
      <c r="J1158">
        <f t="shared" si="110"/>
        <v>25964</v>
      </c>
      <c r="K1158" t="str">
        <f t="shared" si="112"/>
        <v>-25964</v>
      </c>
      <c r="L1158" t="e">
        <f>VLOOKUP(K1158,[1]Sheet1!P:P,1,0)</f>
        <v>#N/A</v>
      </c>
      <c r="M1158">
        <f t="shared" si="113"/>
        <v>2022</v>
      </c>
      <c r="N1158" t="str">
        <f t="shared" si="114"/>
        <v>2022-25964</v>
      </c>
      <c r="O1158" t="str">
        <f>+(VLOOKUP(N1158,[1]misa!O:O,1,0))</f>
        <v>2022-25964</v>
      </c>
      <c r="P1158">
        <f>-Table2[[#This Row],[Column1]]</f>
        <v>-25964</v>
      </c>
    </row>
    <row r="1159" spans="1:16" hidden="1" x14ac:dyDescent="0.3">
      <c r="A1159" s="41" t="s">
        <v>635</v>
      </c>
      <c r="B1159" s="42">
        <v>44761</v>
      </c>
      <c r="C1159" s="42">
        <v>44880</v>
      </c>
      <c r="D1159" s="41" t="s">
        <v>636</v>
      </c>
      <c r="E1159" s="41" t="s">
        <v>2620</v>
      </c>
      <c r="F1159" s="41" t="s">
        <v>2621</v>
      </c>
      <c r="G1159" s="41" t="s">
        <v>2588</v>
      </c>
      <c r="H1159" s="44">
        <v>-816912</v>
      </c>
      <c r="I1159" s="45"/>
      <c r="J1159">
        <f t="shared" si="110"/>
        <v>26058</v>
      </c>
      <c r="K1159" t="str">
        <f t="shared" si="112"/>
        <v>-26058</v>
      </c>
      <c r="L1159" t="e">
        <f>VLOOKUP(K1159,[1]Sheet1!P:P,1,0)</f>
        <v>#N/A</v>
      </c>
      <c r="M1159">
        <f t="shared" si="113"/>
        <v>2022</v>
      </c>
      <c r="N1159" t="str">
        <f t="shared" si="114"/>
        <v>2022-26058</v>
      </c>
      <c r="O1159" t="str">
        <f>+(VLOOKUP(N1159,[1]misa!O:O,1,0))</f>
        <v>2022-26058</v>
      </c>
      <c r="P1159">
        <f>-Table2[[#This Row],[Column1]]</f>
        <v>-26058</v>
      </c>
    </row>
    <row r="1160" spans="1:16" hidden="1" x14ac:dyDescent="0.3">
      <c r="A1160" s="41" t="s">
        <v>635</v>
      </c>
      <c r="B1160" s="42">
        <v>44764</v>
      </c>
      <c r="C1160" s="42">
        <v>44880</v>
      </c>
      <c r="D1160" s="41" t="s">
        <v>636</v>
      </c>
      <c r="E1160" s="41" t="s">
        <v>2622</v>
      </c>
      <c r="F1160" s="41" t="s">
        <v>2623</v>
      </c>
      <c r="G1160" s="41" t="s">
        <v>2588</v>
      </c>
      <c r="H1160" s="44">
        <v>-1507733</v>
      </c>
      <c r="I1160" s="45"/>
      <c r="J1160">
        <f t="shared" ref="J1160:J1223" si="115">VALUE(E1160)</f>
        <v>26245</v>
      </c>
      <c r="K1160" t="str">
        <f t="shared" si="112"/>
        <v>-26245</v>
      </c>
      <c r="L1160" t="e">
        <f>VLOOKUP(K1160,[1]Sheet1!P:P,1,0)</f>
        <v>#N/A</v>
      </c>
      <c r="M1160">
        <f t="shared" si="113"/>
        <v>2022</v>
      </c>
      <c r="N1160" t="str">
        <f t="shared" si="114"/>
        <v>2022-26245</v>
      </c>
      <c r="O1160" t="str">
        <f>+(VLOOKUP(N1160,[1]misa!O:O,1,0))</f>
        <v>2022-26245</v>
      </c>
      <c r="P1160">
        <f>-Table2[[#This Row],[Column1]]</f>
        <v>-26245</v>
      </c>
    </row>
    <row r="1161" spans="1:16" hidden="1" x14ac:dyDescent="0.3">
      <c r="A1161" s="41" t="s">
        <v>635</v>
      </c>
      <c r="B1161" s="42">
        <v>44768</v>
      </c>
      <c r="C1161" s="42">
        <v>44880</v>
      </c>
      <c r="D1161" s="41" t="s">
        <v>636</v>
      </c>
      <c r="E1161" s="41" t="s">
        <v>2624</v>
      </c>
      <c r="F1161" s="41" t="s">
        <v>2625</v>
      </c>
      <c r="G1161" s="41" t="s">
        <v>2588</v>
      </c>
      <c r="H1161" s="44">
        <v>-783626</v>
      </c>
      <c r="I1161" s="45"/>
      <c r="J1161">
        <f t="shared" si="115"/>
        <v>27363</v>
      </c>
      <c r="K1161" t="str">
        <f t="shared" si="112"/>
        <v>-27363</v>
      </c>
      <c r="L1161" t="e">
        <f>VLOOKUP(K1161,[1]Sheet1!P:P,1,0)</f>
        <v>#N/A</v>
      </c>
      <c r="M1161">
        <f t="shared" si="113"/>
        <v>2022</v>
      </c>
      <c r="N1161" t="str">
        <f t="shared" si="114"/>
        <v>2022-27363</v>
      </c>
      <c r="O1161" t="str">
        <f>+(VLOOKUP(N1161,[1]misa!O:O,1,0))</f>
        <v>2022-27363</v>
      </c>
      <c r="P1161">
        <f>-Table2[[#This Row],[Column1]]</f>
        <v>-27363</v>
      </c>
    </row>
    <row r="1162" spans="1:16" hidden="1" x14ac:dyDescent="0.3">
      <c r="A1162" s="41" t="s">
        <v>635</v>
      </c>
      <c r="B1162" s="42">
        <v>44767</v>
      </c>
      <c r="C1162" s="42">
        <v>44880</v>
      </c>
      <c r="D1162" s="41" t="s">
        <v>636</v>
      </c>
      <c r="E1162" s="41" t="s">
        <v>2626</v>
      </c>
      <c r="F1162" s="41" t="s">
        <v>2627</v>
      </c>
      <c r="G1162" s="41" t="s">
        <v>2588</v>
      </c>
      <c r="H1162" s="44">
        <v>-1079484</v>
      </c>
      <c r="I1162" s="45"/>
      <c r="J1162">
        <f t="shared" si="115"/>
        <v>27284</v>
      </c>
      <c r="K1162" t="str">
        <f t="shared" si="112"/>
        <v>-27284</v>
      </c>
      <c r="L1162" t="e">
        <f>VLOOKUP(K1162,[1]Sheet1!P:P,1,0)</f>
        <v>#N/A</v>
      </c>
      <c r="M1162">
        <f t="shared" si="113"/>
        <v>2022</v>
      </c>
      <c r="N1162" t="str">
        <f t="shared" si="114"/>
        <v>2022-27284</v>
      </c>
      <c r="O1162" t="str">
        <f>+(VLOOKUP(N1162,[1]misa!O:O,1,0))</f>
        <v>2022-27284</v>
      </c>
      <c r="P1162">
        <f>-Table2[[#This Row],[Column1]]</f>
        <v>-27284</v>
      </c>
    </row>
    <row r="1163" spans="1:16" hidden="1" x14ac:dyDescent="0.3">
      <c r="A1163" s="41" t="s">
        <v>635</v>
      </c>
      <c r="B1163" s="42">
        <v>44769</v>
      </c>
      <c r="C1163" s="42">
        <v>44880</v>
      </c>
      <c r="D1163" s="41" t="s">
        <v>636</v>
      </c>
      <c r="E1163" s="41" t="s">
        <v>2628</v>
      </c>
      <c r="F1163" s="41" t="s">
        <v>2629</v>
      </c>
      <c r="G1163" s="41" t="s">
        <v>2588</v>
      </c>
      <c r="H1163" s="44">
        <v>-2810274</v>
      </c>
      <c r="I1163" s="45"/>
      <c r="J1163">
        <f t="shared" si="115"/>
        <v>27447</v>
      </c>
      <c r="K1163" t="str">
        <f t="shared" si="112"/>
        <v>-27447</v>
      </c>
      <c r="L1163" t="e">
        <f>VLOOKUP(K1163,[1]Sheet1!P:P,1,0)</f>
        <v>#N/A</v>
      </c>
      <c r="M1163">
        <f t="shared" si="113"/>
        <v>2022</v>
      </c>
      <c r="N1163" t="str">
        <f t="shared" si="114"/>
        <v>2022-27447</v>
      </c>
      <c r="O1163" t="str">
        <f>+(VLOOKUP(N1163,[1]misa!O:O,1,0))</f>
        <v>2022-27447</v>
      </c>
      <c r="P1163">
        <f>-Table2[[#This Row],[Column1]]</f>
        <v>-27447</v>
      </c>
    </row>
    <row r="1164" spans="1:16" hidden="1" x14ac:dyDescent="0.3">
      <c r="A1164" s="41" t="s">
        <v>635</v>
      </c>
      <c r="B1164" s="42">
        <v>44764</v>
      </c>
      <c r="C1164" s="42">
        <v>44880</v>
      </c>
      <c r="D1164" s="41" t="s">
        <v>636</v>
      </c>
      <c r="E1164" s="41" t="s">
        <v>2630</v>
      </c>
      <c r="F1164" s="41" t="s">
        <v>2631</v>
      </c>
      <c r="G1164" s="41" t="s">
        <v>2588</v>
      </c>
      <c r="H1164" s="44">
        <v>-1302744</v>
      </c>
      <c r="I1164" s="45"/>
      <c r="J1164">
        <f t="shared" si="115"/>
        <v>26348</v>
      </c>
      <c r="K1164" t="str">
        <f t="shared" si="112"/>
        <v>-26348</v>
      </c>
      <c r="L1164" t="e">
        <f>VLOOKUP(K1164,[1]Sheet1!P:P,1,0)</f>
        <v>#N/A</v>
      </c>
      <c r="M1164">
        <f t="shared" si="113"/>
        <v>2022</v>
      </c>
      <c r="N1164" t="str">
        <f t="shared" si="114"/>
        <v>2022-26348</v>
      </c>
      <c r="O1164" t="str">
        <f>+(VLOOKUP(N1164,[1]misa!O:O,1,0))</f>
        <v>2022-26348</v>
      </c>
      <c r="P1164">
        <f>-Table2[[#This Row],[Column1]]</f>
        <v>-26348</v>
      </c>
    </row>
    <row r="1165" spans="1:16" hidden="1" x14ac:dyDescent="0.3">
      <c r="A1165" s="41" t="s">
        <v>635</v>
      </c>
      <c r="B1165" s="42">
        <v>44765</v>
      </c>
      <c r="C1165" s="42">
        <v>44880</v>
      </c>
      <c r="D1165" s="41" t="s">
        <v>636</v>
      </c>
      <c r="E1165" s="41" t="s">
        <v>2632</v>
      </c>
      <c r="F1165" s="41" t="s">
        <v>2633</v>
      </c>
      <c r="G1165" s="41" t="s">
        <v>2588</v>
      </c>
      <c r="H1165" s="44">
        <v>-1786054</v>
      </c>
      <c r="I1165" s="45"/>
      <c r="J1165">
        <f t="shared" si="115"/>
        <v>27273</v>
      </c>
      <c r="K1165" t="str">
        <f t="shared" si="112"/>
        <v>-27273</v>
      </c>
      <c r="L1165" t="e">
        <f>VLOOKUP(K1165,[1]Sheet1!P:P,1,0)</f>
        <v>#N/A</v>
      </c>
      <c r="M1165">
        <f t="shared" si="113"/>
        <v>2022</v>
      </c>
      <c r="N1165" t="str">
        <f t="shared" si="114"/>
        <v>2022-27273</v>
      </c>
      <c r="O1165" t="str">
        <f>+(VLOOKUP(N1165,[1]misa!O:O,1,0))</f>
        <v>2022-27273</v>
      </c>
      <c r="P1165">
        <f>-Table2[[#This Row],[Column1]]</f>
        <v>-27273</v>
      </c>
    </row>
    <row r="1166" spans="1:16" hidden="1" x14ac:dyDescent="0.3">
      <c r="A1166" s="41" t="s">
        <v>635</v>
      </c>
      <c r="B1166" s="42">
        <v>44769</v>
      </c>
      <c r="C1166" s="42">
        <v>44880</v>
      </c>
      <c r="D1166" s="41" t="s">
        <v>636</v>
      </c>
      <c r="E1166" s="41" t="s">
        <v>2634</v>
      </c>
      <c r="F1166" s="41" t="s">
        <v>2635</v>
      </c>
      <c r="G1166" s="41" t="s">
        <v>2588</v>
      </c>
      <c r="H1166" s="44">
        <v>-977427</v>
      </c>
      <c r="I1166" s="45"/>
      <c r="J1166">
        <f t="shared" si="115"/>
        <v>27422</v>
      </c>
      <c r="K1166" t="str">
        <f t="shared" si="112"/>
        <v>-27422</v>
      </c>
      <c r="L1166" t="e">
        <f>VLOOKUP(K1166,[1]Sheet1!P:P,1,0)</f>
        <v>#N/A</v>
      </c>
      <c r="M1166">
        <f t="shared" si="113"/>
        <v>2022</v>
      </c>
      <c r="N1166" t="str">
        <f t="shared" si="114"/>
        <v>2022-27422</v>
      </c>
      <c r="O1166" t="str">
        <f>+(VLOOKUP(N1166,[1]misa!O:O,1,0))</f>
        <v>2022-27422</v>
      </c>
      <c r="P1166">
        <f>-Table2[[#This Row],[Column1]]</f>
        <v>-27422</v>
      </c>
    </row>
    <row r="1167" spans="1:16" hidden="1" x14ac:dyDescent="0.3">
      <c r="A1167" s="41" t="s">
        <v>635</v>
      </c>
      <c r="B1167" s="42">
        <v>44764</v>
      </c>
      <c r="C1167" s="42">
        <v>44880</v>
      </c>
      <c r="D1167" s="41" t="s">
        <v>636</v>
      </c>
      <c r="E1167" s="41" t="s">
        <v>2636</v>
      </c>
      <c r="F1167" s="41" t="s">
        <v>2637</v>
      </c>
      <c r="G1167" s="41" t="s">
        <v>2588</v>
      </c>
      <c r="H1167" s="44">
        <v>-1239864</v>
      </c>
      <c r="I1167" s="45"/>
      <c r="J1167">
        <f t="shared" si="115"/>
        <v>26242</v>
      </c>
      <c r="K1167" t="str">
        <f t="shared" si="112"/>
        <v>-26242</v>
      </c>
      <c r="L1167" t="e">
        <f>VLOOKUP(K1167,[1]Sheet1!P:P,1,0)</f>
        <v>#N/A</v>
      </c>
      <c r="M1167">
        <f t="shared" si="113"/>
        <v>2022</v>
      </c>
      <c r="N1167" t="str">
        <f t="shared" si="114"/>
        <v>2022-26242</v>
      </c>
      <c r="O1167" t="str">
        <f>+(VLOOKUP(N1167,[1]misa!O:O,1,0))</f>
        <v>2022-26242</v>
      </c>
      <c r="P1167">
        <f>-Table2[[#This Row],[Column1]]</f>
        <v>-26242</v>
      </c>
    </row>
    <row r="1168" spans="1:16" hidden="1" x14ac:dyDescent="0.3">
      <c r="A1168" s="41" t="s">
        <v>635</v>
      </c>
      <c r="B1168" s="42">
        <v>44769</v>
      </c>
      <c r="C1168" s="42">
        <v>44880</v>
      </c>
      <c r="D1168" s="41" t="s">
        <v>636</v>
      </c>
      <c r="E1168" s="41" t="s">
        <v>2638</v>
      </c>
      <c r="F1168" s="41" t="s">
        <v>2639</v>
      </c>
      <c r="G1168" s="41" t="s">
        <v>2588</v>
      </c>
      <c r="H1168" s="44">
        <v>-539742</v>
      </c>
      <c r="I1168" s="45"/>
      <c r="J1168">
        <f t="shared" si="115"/>
        <v>27421</v>
      </c>
      <c r="K1168" t="str">
        <f t="shared" si="112"/>
        <v>-27421</v>
      </c>
      <c r="L1168" t="e">
        <f>VLOOKUP(K1168,[1]Sheet1!P:P,1,0)</f>
        <v>#N/A</v>
      </c>
      <c r="M1168">
        <f t="shared" si="113"/>
        <v>2022</v>
      </c>
      <c r="N1168" t="str">
        <f t="shared" si="114"/>
        <v>2022-27421</v>
      </c>
      <c r="O1168" t="str">
        <f>+(VLOOKUP(N1168,[1]misa!O:O,1,0))</f>
        <v>2022-27421</v>
      </c>
      <c r="P1168">
        <f>-Table2[[#This Row],[Column1]]</f>
        <v>-27421</v>
      </c>
    </row>
    <row r="1169" spans="1:16" hidden="1" x14ac:dyDescent="0.3">
      <c r="A1169" s="41" t="s">
        <v>635</v>
      </c>
      <c r="B1169" s="42">
        <v>44769</v>
      </c>
      <c r="C1169" s="42">
        <v>44880</v>
      </c>
      <c r="D1169" s="41" t="s">
        <v>636</v>
      </c>
      <c r="E1169" s="41" t="s">
        <v>2640</v>
      </c>
      <c r="F1169" s="41" t="s">
        <v>2641</v>
      </c>
      <c r="G1169" s="41" t="s">
        <v>2588</v>
      </c>
      <c r="H1169" s="44">
        <v>-1648171</v>
      </c>
      <c r="I1169" s="45"/>
      <c r="J1169">
        <f t="shared" si="115"/>
        <v>27423</v>
      </c>
      <c r="K1169" t="str">
        <f t="shared" si="112"/>
        <v>-27423</v>
      </c>
      <c r="L1169" t="e">
        <f>VLOOKUP(K1169,[1]Sheet1!P:P,1,0)</f>
        <v>#N/A</v>
      </c>
      <c r="M1169">
        <f t="shared" si="113"/>
        <v>2022</v>
      </c>
      <c r="N1169" t="str">
        <f t="shared" si="114"/>
        <v>2022-27423</v>
      </c>
      <c r="O1169" t="str">
        <f>+(VLOOKUP(N1169,[1]misa!O:O,1,0))</f>
        <v>2022-27423</v>
      </c>
      <c r="P1169">
        <f>-Table2[[#This Row],[Column1]]</f>
        <v>-27423</v>
      </c>
    </row>
    <row r="1170" spans="1:16" hidden="1" x14ac:dyDescent="0.3">
      <c r="A1170" s="41" t="s">
        <v>635</v>
      </c>
      <c r="B1170" s="42">
        <v>44772</v>
      </c>
      <c r="C1170" s="42">
        <v>44880</v>
      </c>
      <c r="D1170" s="41" t="s">
        <v>636</v>
      </c>
      <c r="E1170" s="41" t="s">
        <v>2642</v>
      </c>
      <c r="F1170" s="41" t="s">
        <v>2643</v>
      </c>
      <c r="G1170" s="41" t="s">
        <v>2588</v>
      </c>
      <c r="H1170" s="44">
        <v>-860043</v>
      </c>
      <c r="I1170" s="45"/>
      <c r="J1170">
        <f t="shared" si="115"/>
        <v>28843</v>
      </c>
      <c r="K1170" t="str">
        <f t="shared" si="112"/>
        <v>-28843</v>
      </c>
      <c r="L1170" t="e">
        <f>VLOOKUP(K1170,[1]Sheet1!P:P,1,0)</f>
        <v>#N/A</v>
      </c>
      <c r="M1170">
        <f t="shared" si="113"/>
        <v>2022</v>
      </c>
      <c r="N1170" t="str">
        <f t="shared" si="114"/>
        <v>2022-28843</v>
      </c>
      <c r="O1170" t="str">
        <f>+(VLOOKUP(N1170,[1]misa!O:O,1,0))</f>
        <v>2022-28843</v>
      </c>
      <c r="P1170">
        <f>-Table2[[#This Row],[Column1]]</f>
        <v>-28843</v>
      </c>
    </row>
    <row r="1171" spans="1:16" hidden="1" x14ac:dyDescent="0.3">
      <c r="A1171" s="41" t="s">
        <v>635</v>
      </c>
      <c r="B1171" s="42">
        <v>44747</v>
      </c>
      <c r="C1171" s="42">
        <v>44880</v>
      </c>
      <c r="D1171" s="41" t="s">
        <v>636</v>
      </c>
      <c r="E1171" s="41" t="s">
        <v>2644</v>
      </c>
      <c r="F1171" s="41" t="s">
        <v>2645</v>
      </c>
      <c r="G1171" s="41" t="s">
        <v>2588</v>
      </c>
      <c r="H1171" s="44">
        <v>-2428278</v>
      </c>
      <c r="I1171" s="45"/>
      <c r="J1171">
        <f t="shared" si="115"/>
        <v>23052</v>
      </c>
      <c r="K1171" t="str">
        <f t="shared" si="112"/>
        <v>-23052</v>
      </c>
      <c r="L1171" t="e">
        <f>VLOOKUP(K1171,[1]Sheet1!P:P,1,0)</f>
        <v>#N/A</v>
      </c>
      <c r="M1171">
        <f t="shared" si="113"/>
        <v>2022</v>
      </c>
      <c r="N1171" t="str">
        <f t="shared" si="114"/>
        <v>2022-23052</v>
      </c>
      <c r="O1171" t="str">
        <f>+(VLOOKUP(N1171,[1]misa!O:O,1,0))</f>
        <v>2022-23052</v>
      </c>
      <c r="P1171">
        <f>-Table2[[#This Row],[Column1]]</f>
        <v>-23052</v>
      </c>
    </row>
    <row r="1172" spans="1:16" hidden="1" x14ac:dyDescent="0.3">
      <c r="A1172" s="41" t="s">
        <v>635</v>
      </c>
      <c r="B1172" s="42">
        <v>44762</v>
      </c>
      <c r="C1172" s="42">
        <v>44880</v>
      </c>
      <c r="D1172" s="41" t="s">
        <v>636</v>
      </c>
      <c r="E1172" s="41" t="s">
        <v>2646</v>
      </c>
      <c r="F1172" s="41" t="s">
        <v>2647</v>
      </c>
      <c r="G1172" s="41" t="s">
        <v>2588</v>
      </c>
      <c r="H1172" s="44">
        <v>-1962815</v>
      </c>
      <c r="I1172" s="45"/>
      <c r="J1172">
        <f t="shared" si="115"/>
        <v>26155</v>
      </c>
      <c r="K1172" t="str">
        <f t="shared" si="112"/>
        <v>-26155</v>
      </c>
      <c r="L1172" t="e">
        <f>VLOOKUP(K1172,[1]Sheet1!P:P,1,0)</f>
        <v>#N/A</v>
      </c>
      <c r="M1172">
        <f t="shared" si="113"/>
        <v>2022</v>
      </c>
      <c r="N1172" t="str">
        <f t="shared" si="114"/>
        <v>2022-26155</v>
      </c>
      <c r="O1172" t="str">
        <f>+(VLOOKUP(N1172,[1]misa!O:O,1,0))</f>
        <v>2022-26155</v>
      </c>
      <c r="P1172">
        <f>-Table2[[#This Row],[Column1]]</f>
        <v>-26155</v>
      </c>
    </row>
    <row r="1173" spans="1:16" hidden="1" x14ac:dyDescent="0.3">
      <c r="A1173" s="41" t="s">
        <v>635</v>
      </c>
      <c r="B1173" s="42">
        <v>44770</v>
      </c>
      <c r="C1173" s="42">
        <v>44880</v>
      </c>
      <c r="D1173" s="41" t="s">
        <v>636</v>
      </c>
      <c r="E1173" s="41" t="s">
        <v>2648</v>
      </c>
      <c r="F1173" s="41" t="s">
        <v>2649</v>
      </c>
      <c r="G1173" s="41" t="s">
        <v>2588</v>
      </c>
      <c r="H1173" s="44">
        <v>-1436358</v>
      </c>
      <c r="I1173" s="45"/>
      <c r="J1173">
        <f t="shared" si="115"/>
        <v>27527</v>
      </c>
      <c r="K1173" t="str">
        <f t="shared" si="112"/>
        <v>-27527</v>
      </c>
      <c r="L1173" t="e">
        <f>VLOOKUP(K1173,[1]Sheet1!P:P,1,0)</f>
        <v>#N/A</v>
      </c>
      <c r="M1173">
        <f t="shared" si="113"/>
        <v>2022</v>
      </c>
      <c r="N1173" t="str">
        <f t="shared" si="114"/>
        <v>2022-27527</v>
      </c>
      <c r="O1173" t="str">
        <f>+(VLOOKUP(N1173,[1]misa!O:O,1,0))</f>
        <v>2022-27527</v>
      </c>
      <c r="P1173">
        <f>-Table2[[#This Row],[Column1]]</f>
        <v>-27527</v>
      </c>
    </row>
    <row r="1174" spans="1:16" hidden="1" x14ac:dyDescent="0.3">
      <c r="A1174" s="41" t="s">
        <v>635</v>
      </c>
      <c r="B1174" s="42">
        <v>44748</v>
      </c>
      <c r="C1174" s="42">
        <v>44880</v>
      </c>
      <c r="D1174" s="41" t="s">
        <v>636</v>
      </c>
      <c r="E1174" s="41" t="s">
        <v>2650</v>
      </c>
      <c r="F1174" s="41" t="s">
        <v>2651</v>
      </c>
      <c r="G1174" s="41" t="s">
        <v>2588</v>
      </c>
      <c r="H1174" s="44">
        <v>-2943594</v>
      </c>
      <c r="I1174" s="45"/>
      <c r="J1174">
        <f t="shared" si="115"/>
        <v>23466</v>
      </c>
      <c r="K1174" t="str">
        <f t="shared" si="112"/>
        <v>-23466</v>
      </c>
      <c r="L1174" t="e">
        <f>VLOOKUP(K1174,[1]Sheet1!P:P,1,0)</f>
        <v>#N/A</v>
      </c>
      <c r="M1174">
        <f t="shared" si="113"/>
        <v>2022</v>
      </c>
      <c r="N1174" t="str">
        <f t="shared" si="114"/>
        <v>2022-23466</v>
      </c>
      <c r="O1174" t="str">
        <f>+(VLOOKUP(N1174,[1]misa!O:O,1,0))</f>
        <v>2022-23466</v>
      </c>
      <c r="P1174">
        <f>-Table2[[#This Row],[Column1]]</f>
        <v>-23466</v>
      </c>
    </row>
    <row r="1175" spans="1:16" hidden="1" x14ac:dyDescent="0.3">
      <c r="A1175" s="41" t="s">
        <v>635</v>
      </c>
      <c r="B1175" s="42">
        <v>44763</v>
      </c>
      <c r="C1175" s="42">
        <v>44880</v>
      </c>
      <c r="D1175" s="41" t="s">
        <v>636</v>
      </c>
      <c r="E1175" s="41" t="s">
        <v>2652</v>
      </c>
      <c r="F1175" s="41" t="s">
        <v>2653</v>
      </c>
      <c r="G1175" s="41" t="s">
        <v>2588</v>
      </c>
      <c r="H1175" s="44">
        <v>1145308</v>
      </c>
      <c r="I1175" s="45"/>
      <c r="J1175" s="46">
        <f t="shared" ref="J1175:J1181" si="116">+H1175</f>
        <v>1145308</v>
      </c>
      <c r="K1175" t="str">
        <f t="shared" si="112"/>
        <v>-1145308</v>
      </c>
      <c r="L1175" t="e">
        <f>VLOOKUP(K1175,[1]Sheet1!P:P,1,0)</f>
        <v>#N/A</v>
      </c>
      <c r="M1175">
        <f t="shared" si="113"/>
        <v>2022</v>
      </c>
      <c r="N1175" t="str">
        <f t="shared" si="114"/>
        <v>2022-1145308</v>
      </c>
      <c r="O1175" t="str">
        <f>+(VLOOKUP(N1175,[1]misa!O:O,1,0))</f>
        <v>2022-1145308</v>
      </c>
      <c r="P1175">
        <f>-Table2[[#This Row],[Column1]]</f>
        <v>-1145308</v>
      </c>
    </row>
    <row r="1176" spans="1:16" hidden="1" x14ac:dyDescent="0.3">
      <c r="A1176" s="41" t="s">
        <v>635</v>
      </c>
      <c r="B1176" s="42">
        <v>44763</v>
      </c>
      <c r="C1176" s="42">
        <v>44880</v>
      </c>
      <c r="D1176" s="41" t="s">
        <v>636</v>
      </c>
      <c r="E1176" s="41" t="s">
        <v>2654</v>
      </c>
      <c r="F1176" s="41" t="s">
        <v>2655</v>
      </c>
      <c r="G1176" s="41" t="s">
        <v>2588</v>
      </c>
      <c r="H1176" s="44">
        <v>108078</v>
      </c>
      <c r="I1176" s="45"/>
      <c r="J1176" s="46">
        <f t="shared" si="116"/>
        <v>108078</v>
      </c>
      <c r="K1176" t="str">
        <f t="shared" si="112"/>
        <v>-108078</v>
      </c>
      <c r="L1176" t="e">
        <f>VLOOKUP(K1176,[1]Sheet1!P:P,1,0)</f>
        <v>#N/A</v>
      </c>
      <c r="M1176">
        <f t="shared" si="113"/>
        <v>2022</v>
      </c>
      <c r="N1176" t="str">
        <f t="shared" si="114"/>
        <v>2022-108078</v>
      </c>
      <c r="O1176" t="str">
        <f>+(VLOOKUP(N1176,[1]misa!O:O,1,0))</f>
        <v>2022-108078</v>
      </c>
      <c r="P1176">
        <f>-Table2[[#This Row],[Column1]]</f>
        <v>-108078</v>
      </c>
    </row>
    <row r="1177" spans="1:16" hidden="1" x14ac:dyDescent="0.3">
      <c r="A1177" s="41" t="s">
        <v>635</v>
      </c>
      <c r="B1177" s="42">
        <v>44756</v>
      </c>
      <c r="C1177" s="42">
        <v>44880</v>
      </c>
      <c r="D1177" s="41" t="s">
        <v>636</v>
      </c>
      <c r="E1177" s="41" t="s">
        <v>2656</v>
      </c>
      <c r="F1177" s="41" t="s">
        <v>2657</v>
      </c>
      <c r="G1177" s="41" t="s">
        <v>2588</v>
      </c>
      <c r="H1177" s="44">
        <v>928478</v>
      </c>
      <c r="I1177" s="45"/>
      <c r="J1177" s="46">
        <f t="shared" si="116"/>
        <v>928478</v>
      </c>
      <c r="K1177" t="str">
        <f t="shared" si="112"/>
        <v>-928478</v>
      </c>
      <c r="L1177" t="e">
        <f>VLOOKUP(K1177,[1]Sheet1!P:P,1,0)</f>
        <v>#N/A</v>
      </c>
      <c r="M1177">
        <f t="shared" si="113"/>
        <v>2022</v>
      </c>
      <c r="N1177" t="str">
        <f t="shared" si="114"/>
        <v>2022-928478</v>
      </c>
      <c r="O1177" t="str">
        <f>+(VLOOKUP(N1177,[1]misa!O:O,1,0))</f>
        <v>2022-928478</v>
      </c>
      <c r="P1177">
        <f>-Table2[[#This Row],[Column1]]</f>
        <v>-928478</v>
      </c>
    </row>
    <row r="1178" spans="1:16" hidden="1" x14ac:dyDescent="0.3">
      <c r="A1178" s="41" t="s">
        <v>635</v>
      </c>
      <c r="B1178" s="42">
        <v>44770</v>
      </c>
      <c r="C1178" s="42">
        <v>44880</v>
      </c>
      <c r="D1178" s="41" t="s">
        <v>636</v>
      </c>
      <c r="E1178" s="41" t="s">
        <v>2658</v>
      </c>
      <c r="F1178" s="41" t="s">
        <v>2659</v>
      </c>
      <c r="G1178" s="41" t="s">
        <v>2588</v>
      </c>
      <c r="H1178" s="44">
        <v>1481725</v>
      </c>
      <c r="I1178" s="45"/>
      <c r="J1178" s="46">
        <f t="shared" si="116"/>
        <v>1481725</v>
      </c>
      <c r="K1178" t="str">
        <f t="shared" si="112"/>
        <v>-1481725</v>
      </c>
      <c r="L1178" t="e">
        <f>VLOOKUP(K1178,[1]Sheet1!P:P,1,0)</f>
        <v>#N/A</v>
      </c>
      <c r="M1178">
        <f t="shared" si="113"/>
        <v>2022</v>
      </c>
      <c r="N1178" t="str">
        <f t="shared" si="114"/>
        <v>2022-1481725</v>
      </c>
      <c r="O1178" t="str">
        <f>+(VLOOKUP(N1178,[1]misa!O:O,1,0))</f>
        <v>2022-1481725</v>
      </c>
      <c r="P1178">
        <f>-Table2[[#This Row],[Column1]]</f>
        <v>-1481725</v>
      </c>
    </row>
    <row r="1179" spans="1:16" hidden="1" x14ac:dyDescent="0.3">
      <c r="A1179" s="41" t="s">
        <v>635</v>
      </c>
      <c r="B1179" s="42">
        <v>44753</v>
      </c>
      <c r="C1179" s="42">
        <v>44880</v>
      </c>
      <c r="D1179" s="41" t="s">
        <v>636</v>
      </c>
      <c r="E1179" s="41" t="s">
        <v>2660</v>
      </c>
      <c r="F1179" s="41" t="s">
        <v>2661</v>
      </c>
      <c r="G1179" s="41" t="s">
        <v>2588</v>
      </c>
      <c r="H1179" s="44">
        <v>362461</v>
      </c>
      <c r="I1179" s="45"/>
      <c r="J1179" s="46">
        <f t="shared" si="116"/>
        <v>362461</v>
      </c>
      <c r="K1179" t="str">
        <f t="shared" si="112"/>
        <v>-362461</v>
      </c>
      <c r="L1179" t="e">
        <f>VLOOKUP(K1179,[1]Sheet1!P:P,1,0)</f>
        <v>#N/A</v>
      </c>
      <c r="M1179">
        <f t="shared" si="113"/>
        <v>2022</v>
      </c>
      <c r="N1179" t="str">
        <f t="shared" si="114"/>
        <v>2022-362461</v>
      </c>
      <c r="O1179" t="str">
        <f>+(VLOOKUP(N1179,[1]misa!O:O,1,0))</f>
        <v>2022-362461</v>
      </c>
      <c r="P1179">
        <f>-Table2[[#This Row],[Column1]]</f>
        <v>-362461</v>
      </c>
    </row>
    <row r="1180" spans="1:16" hidden="1" x14ac:dyDescent="0.3">
      <c r="A1180" s="41" t="s">
        <v>635</v>
      </c>
      <c r="B1180" s="42">
        <v>44763</v>
      </c>
      <c r="C1180" s="42">
        <v>44880</v>
      </c>
      <c r="D1180" s="41" t="s">
        <v>636</v>
      </c>
      <c r="E1180" s="41" t="s">
        <v>2662</v>
      </c>
      <c r="F1180" s="41" t="s">
        <v>2663</v>
      </c>
      <c r="G1180" s="41" t="s">
        <v>2588</v>
      </c>
      <c r="H1180" s="44">
        <v>313451</v>
      </c>
      <c r="I1180" s="45"/>
      <c r="J1180" s="46">
        <f t="shared" si="116"/>
        <v>313451</v>
      </c>
      <c r="K1180" t="str">
        <f t="shared" si="112"/>
        <v>-313451</v>
      </c>
      <c r="L1180" t="e">
        <f>VLOOKUP(K1180,[1]Sheet1!P:P,1,0)</f>
        <v>#N/A</v>
      </c>
      <c r="M1180">
        <f t="shared" si="113"/>
        <v>2022</v>
      </c>
      <c r="N1180" t="str">
        <f t="shared" si="114"/>
        <v>2022-313451</v>
      </c>
      <c r="O1180" t="str">
        <f>+(VLOOKUP(N1180,[1]misa!O:O,1,0))</f>
        <v>2022-313451</v>
      </c>
      <c r="P1180">
        <f>-Table2[[#This Row],[Column1]]</f>
        <v>-313451</v>
      </c>
    </row>
    <row r="1181" spans="1:16" hidden="1" x14ac:dyDescent="0.3">
      <c r="A1181" s="41" t="s">
        <v>635</v>
      </c>
      <c r="B1181" s="42">
        <v>44755</v>
      </c>
      <c r="C1181" s="42">
        <v>44880</v>
      </c>
      <c r="D1181" s="41" t="s">
        <v>636</v>
      </c>
      <c r="E1181" s="41" t="s">
        <v>2664</v>
      </c>
      <c r="F1181" s="41" t="s">
        <v>2665</v>
      </c>
      <c r="G1181" s="41" t="s">
        <v>2588</v>
      </c>
      <c r="H1181" s="44">
        <v>428250</v>
      </c>
      <c r="I1181" s="45"/>
      <c r="J1181" s="46">
        <f t="shared" si="116"/>
        <v>428250</v>
      </c>
      <c r="K1181" t="str">
        <f t="shared" si="112"/>
        <v>-428250</v>
      </c>
      <c r="L1181" t="e">
        <f>VLOOKUP(K1181,[1]Sheet1!P:P,1,0)</f>
        <v>#N/A</v>
      </c>
      <c r="M1181">
        <f t="shared" si="113"/>
        <v>2022</v>
      </c>
      <c r="N1181" t="str">
        <f t="shared" si="114"/>
        <v>2022-428250</v>
      </c>
      <c r="O1181" t="str">
        <f>+(VLOOKUP(N1181,[1]misa!O:O,1,0))</f>
        <v>2022-428250</v>
      </c>
      <c r="P1181">
        <f>-Table2[[#This Row],[Column1]]</f>
        <v>-428250</v>
      </c>
    </row>
    <row r="1182" spans="1:16" hidden="1" x14ac:dyDescent="0.3">
      <c r="A1182" s="41" t="s">
        <v>635</v>
      </c>
      <c r="B1182" s="42">
        <v>44776</v>
      </c>
      <c r="C1182" s="42">
        <v>44880</v>
      </c>
      <c r="D1182" s="41" t="s">
        <v>636</v>
      </c>
      <c r="E1182" s="41" t="s">
        <v>2666</v>
      </c>
      <c r="F1182" s="41" t="s">
        <v>2667</v>
      </c>
      <c r="G1182" s="41" t="s">
        <v>2668</v>
      </c>
      <c r="H1182" s="44">
        <v>-593450</v>
      </c>
      <c r="I1182" s="45"/>
      <c r="J1182">
        <f t="shared" si="115"/>
        <v>29266</v>
      </c>
      <c r="K1182" t="str">
        <f t="shared" si="112"/>
        <v>-29266</v>
      </c>
      <c r="L1182" t="e">
        <f>VLOOKUP(K1182,[1]Sheet1!P:P,1,0)</f>
        <v>#N/A</v>
      </c>
      <c r="M1182">
        <f t="shared" si="113"/>
        <v>2022</v>
      </c>
      <c r="N1182" t="str">
        <f t="shared" si="114"/>
        <v>2022-29266</v>
      </c>
      <c r="O1182" t="str">
        <f>+(VLOOKUP(N1182,[1]misa!O:O,1,0))</f>
        <v>2022-29266</v>
      </c>
      <c r="P1182">
        <f>-Table2[[#This Row],[Column1]]</f>
        <v>-29266</v>
      </c>
    </row>
    <row r="1183" spans="1:16" hidden="1" x14ac:dyDescent="0.3">
      <c r="A1183" s="41" t="s">
        <v>635</v>
      </c>
      <c r="B1183" s="42">
        <v>44776</v>
      </c>
      <c r="C1183" s="42">
        <v>44880</v>
      </c>
      <c r="D1183" s="41" t="s">
        <v>636</v>
      </c>
      <c r="E1183" s="41" t="s">
        <v>2669</v>
      </c>
      <c r="F1183" s="41" t="s">
        <v>2670</v>
      </c>
      <c r="G1183" s="41" t="s">
        <v>2668</v>
      </c>
      <c r="H1183" s="44">
        <v>-783626</v>
      </c>
      <c r="I1183" s="45"/>
      <c r="J1183">
        <f t="shared" si="115"/>
        <v>29268</v>
      </c>
      <c r="K1183" t="str">
        <f t="shared" si="112"/>
        <v>-29268</v>
      </c>
      <c r="L1183" t="e">
        <f>VLOOKUP(K1183,[1]Sheet1!P:P,1,0)</f>
        <v>#N/A</v>
      </c>
      <c r="M1183">
        <f t="shared" si="113"/>
        <v>2022</v>
      </c>
      <c r="N1183" t="str">
        <f t="shared" si="114"/>
        <v>2022-29268</v>
      </c>
      <c r="O1183" t="str">
        <f>+(VLOOKUP(N1183,[1]misa!O:O,1,0))</f>
        <v>2022-29268</v>
      </c>
      <c r="P1183">
        <f>-Table2[[#This Row],[Column1]]</f>
        <v>-29268</v>
      </c>
    </row>
    <row r="1184" spans="1:16" hidden="1" x14ac:dyDescent="0.3">
      <c r="A1184" s="41" t="s">
        <v>635</v>
      </c>
      <c r="B1184" s="42">
        <v>44776</v>
      </c>
      <c r="C1184" s="42">
        <v>44880</v>
      </c>
      <c r="D1184" s="41" t="s">
        <v>636</v>
      </c>
      <c r="E1184" s="41" t="s">
        <v>2671</v>
      </c>
      <c r="F1184" s="41" t="s">
        <v>2672</v>
      </c>
      <c r="G1184" s="41" t="s">
        <v>2668</v>
      </c>
      <c r="H1184" s="44">
        <v>-2055240</v>
      </c>
      <c r="I1184" s="45"/>
      <c r="J1184">
        <f t="shared" si="115"/>
        <v>29269</v>
      </c>
      <c r="K1184" t="str">
        <f t="shared" si="112"/>
        <v>-29269</v>
      </c>
      <c r="L1184" t="e">
        <f>VLOOKUP(K1184,[1]Sheet1!P:P,1,0)</f>
        <v>#N/A</v>
      </c>
      <c r="M1184">
        <f t="shared" si="113"/>
        <v>2022</v>
      </c>
      <c r="N1184" t="str">
        <f t="shared" si="114"/>
        <v>2022-29269</v>
      </c>
      <c r="O1184" t="str">
        <f>+(VLOOKUP(N1184,[1]misa!O:O,1,0))</f>
        <v>2022-29269</v>
      </c>
      <c r="P1184">
        <f>-Table2[[#This Row],[Column1]]</f>
        <v>-29269</v>
      </c>
    </row>
    <row r="1185" spans="1:16" hidden="1" x14ac:dyDescent="0.3">
      <c r="A1185" s="41" t="s">
        <v>635</v>
      </c>
      <c r="B1185" s="42">
        <v>44776</v>
      </c>
      <c r="C1185" s="42">
        <v>44880</v>
      </c>
      <c r="D1185" s="41" t="s">
        <v>636</v>
      </c>
      <c r="E1185" s="41" t="s">
        <v>2673</v>
      </c>
      <c r="F1185" s="41" t="s">
        <v>2674</v>
      </c>
      <c r="G1185" s="41" t="s">
        <v>2668</v>
      </c>
      <c r="H1185" s="44">
        <v>-1507733</v>
      </c>
      <c r="I1185" s="45"/>
      <c r="J1185">
        <f t="shared" si="115"/>
        <v>29369</v>
      </c>
      <c r="K1185" t="str">
        <f t="shared" si="112"/>
        <v>-29369</v>
      </c>
      <c r="L1185" t="e">
        <f>VLOOKUP(K1185,[1]Sheet1!P:P,1,0)</f>
        <v>#N/A</v>
      </c>
      <c r="M1185">
        <f t="shared" si="113"/>
        <v>2022</v>
      </c>
      <c r="N1185" t="str">
        <f t="shared" si="114"/>
        <v>2022-29369</v>
      </c>
      <c r="O1185" t="str">
        <f>+(VLOOKUP(N1185,[1]misa!O:O,1,0))</f>
        <v>2022-29369</v>
      </c>
      <c r="P1185">
        <f>-Table2[[#This Row],[Column1]]</f>
        <v>-29369</v>
      </c>
    </row>
    <row r="1186" spans="1:16" hidden="1" x14ac:dyDescent="0.3">
      <c r="A1186" s="41" t="s">
        <v>635</v>
      </c>
      <c r="B1186" s="42">
        <v>44778</v>
      </c>
      <c r="C1186" s="42">
        <v>44880</v>
      </c>
      <c r="D1186" s="41" t="s">
        <v>636</v>
      </c>
      <c r="E1186" s="41" t="s">
        <v>2675</v>
      </c>
      <c r="F1186" s="41" t="s">
        <v>2676</v>
      </c>
      <c r="G1186" s="41" t="s">
        <v>2668</v>
      </c>
      <c r="H1186" s="44">
        <v>-860043</v>
      </c>
      <c r="I1186" s="45"/>
      <c r="J1186">
        <f t="shared" si="115"/>
        <v>29468</v>
      </c>
      <c r="K1186" t="str">
        <f t="shared" si="112"/>
        <v>-29468</v>
      </c>
      <c r="L1186" t="e">
        <f>VLOOKUP(K1186,[1]Sheet1!P:P,1,0)</f>
        <v>#N/A</v>
      </c>
      <c r="M1186">
        <f t="shared" si="113"/>
        <v>2022</v>
      </c>
      <c r="N1186" t="str">
        <f t="shared" si="114"/>
        <v>2022-29468</v>
      </c>
      <c r="O1186" t="str">
        <f>+(VLOOKUP(N1186,[1]misa!O:O,1,0))</f>
        <v>2022-29468</v>
      </c>
      <c r="P1186">
        <f>-Table2[[#This Row],[Column1]]</f>
        <v>-29468</v>
      </c>
    </row>
    <row r="1187" spans="1:16" hidden="1" x14ac:dyDescent="0.3">
      <c r="A1187" s="41" t="s">
        <v>635</v>
      </c>
      <c r="B1187" s="42">
        <v>44774</v>
      </c>
      <c r="C1187" s="42">
        <v>44880</v>
      </c>
      <c r="D1187" s="41" t="s">
        <v>636</v>
      </c>
      <c r="E1187" s="41" t="s">
        <v>2677</v>
      </c>
      <c r="F1187" s="41" t="s">
        <v>2678</v>
      </c>
      <c r="G1187" s="41" t="s">
        <v>2668</v>
      </c>
      <c r="H1187" s="44">
        <v>-680720</v>
      </c>
      <c r="I1187" s="45"/>
      <c r="J1187">
        <f t="shared" si="115"/>
        <v>28973</v>
      </c>
      <c r="K1187" t="str">
        <f t="shared" si="112"/>
        <v>-28973</v>
      </c>
      <c r="L1187" t="e">
        <f>VLOOKUP(K1187,[1]Sheet1!P:P,1,0)</f>
        <v>#N/A</v>
      </c>
      <c r="M1187">
        <f t="shared" si="113"/>
        <v>2022</v>
      </c>
      <c r="N1187" t="str">
        <f t="shared" si="114"/>
        <v>2022-28973</v>
      </c>
      <c r="O1187" t="str">
        <f>+(VLOOKUP(N1187,[1]misa!O:O,1,0))</f>
        <v>2022-28973</v>
      </c>
      <c r="P1187">
        <f>-Table2[[#This Row],[Column1]]</f>
        <v>-28973</v>
      </c>
    </row>
    <row r="1188" spans="1:16" hidden="1" x14ac:dyDescent="0.3">
      <c r="A1188" s="41" t="s">
        <v>635</v>
      </c>
      <c r="B1188" s="42">
        <v>44778</v>
      </c>
      <c r="C1188" s="42">
        <v>44880</v>
      </c>
      <c r="D1188" s="41" t="s">
        <v>636</v>
      </c>
      <c r="E1188" s="41" t="s">
        <v>2679</v>
      </c>
      <c r="F1188" s="41" t="s">
        <v>2680</v>
      </c>
      <c r="G1188" s="41" t="s">
        <v>2668</v>
      </c>
      <c r="H1188" s="44">
        <v>-1643305</v>
      </c>
      <c r="I1188" s="45"/>
      <c r="J1188">
        <f t="shared" si="115"/>
        <v>29467</v>
      </c>
      <c r="K1188" t="str">
        <f t="shared" si="112"/>
        <v>-29467</v>
      </c>
      <c r="L1188" t="e">
        <f>VLOOKUP(K1188,[1]Sheet1!P:P,1,0)</f>
        <v>#N/A</v>
      </c>
      <c r="M1188">
        <f t="shared" si="113"/>
        <v>2022</v>
      </c>
      <c r="N1188" t="str">
        <f t="shared" si="114"/>
        <v>2022-29467</v>
      </c>
      <c r="O1188" t="str">
        <f>+(VLOOKUP(N1188,[1]misa!O:O,1,0))</f>
        <v>2022-29467</v>
      </c>
      <c r="P1188">
        <f>-Table2[[#This Row],[Column1]]</f>
        <v>-29467</v>
      </c>
    </row>
    <row r="1189" spans="1:16" hidden="1" x14ac:dyDescent="0.3">
      <c r="A1189" s="41" t="s">
        <v>635</v>
      </c>
      <c r="B1189" s="42">
        <v>44783</v>
      </c>
      <c r="C1189" s="42">
        <v>44880</v>
      </c>
      <c r="D1189" s="41" t="s">
        <v>636</v>
      </c>
      <c r="E1189" s="41" t="s">
        <v>2681</v>
      </c>
      <c r="F1189" s="41" t="s">
        <v>2682</v>
      </c>
      <c r="G1189" s="41" t="s">
        <v>2668</v>
      </c>
      <c r="H1189" s="44">
        <v>-1257420</v>
      </c>
      <c r="I1189" s="45"/>
      <c r="J1189">
        <f t="shared" si="115"/>
        <v>29651</v>
      </c>
      <c r="K1189" t="str">
        <f t="shared" si="112"/>
        <v>-29651</v>
      </c>
      <c r="L1189" t="e">
        <f>VLOOKUP(K1189,[1]Sheet1!P:P,1,0)</f>
        <v>#N/A</v>
      </c>
      <c r="M1189">
        <f t="shared" si="113"/>
        <v>2022</v>
      </c>
      <c r="N1189" t="str">
        <f t="shared" si="114"/>
        <v>2022-29651</v>
      </c>
      <c r="O1189" t="str">
        <f>+(VLOOKUP(N1189,[1]misa!O:O,1,0))</f>
        <v>2022-29651</v>
      </c>
      <c r="P1189">
        <f>-Table2[[#This Row],[Column1]]</f>
        <v>-29651</v>
      </c>
    </row>
    <row r="1190" spans="1:16" hidden="1" x14ac:dyDescent="0.3">
      <c r="A1190" s="41" t="s">
        <v>635</v>
      </c>
      <c r="B1190" s="42">
        <v>44779</v>
      </c>
      <c r="C1190" s="42">
        <v>44880</v>
      </c>
      <c r="D1190" s="41" t="s">
        <v>636</v>
      </c>
      <c r="E1190" s="41" t="s">
        <v>2683</v>
      </c>
      <c r="F1190" s="41" t="s">
        <v>2684</v>
      </c>
      <c r="G1190" s="41" t="s">
        <v>2668</v>
      </c>
      <c r="H1190" s="44">
        <v>-1715294</v>
      </c>
      <c r="I1190" s="45"/>
      <c r="J1190">
        <f t="shared" si="115"/>
        <v>29494</v>
      </c>
      <c r="K1190" t="str">
        <f t="shared" si="112"/>
        <v>-29494</v>
      </c>
      <c r="L1190" t="e">
        <f>VLOOKUP(K1190,[1]Sheet1!P:P,1,0)</f>
        <v>#N/A</v>
      </c>
      <c r="M1190">
        <f t="shared" si="113"/>
        <v>2022</v>
      </c>
      <c r="N1190" t="str">
        <f t="shared" si="114"/>
        <v>2022-29494</v>
      </c>
      <c r="O1190" t="str">
        <f>+(VLOOKUP(N1190,[1]misa!O:O,1,0))</f>
        <v>2022-29494</v>
      </c>
      <c r="P1190">
        <f>-Table2[[#This Row],[Column1]]</f>
        <v>-29494</v>
      </c>
    </row>
    <row r="1191" spans="1:16" hidden="1" x14ac:dyDescent="0.3">
      <c r="A1191" s="41" t="s">
        <v>635</v>
      </c>
      <c r="B1191" s="42">
        <v>44779</v>
      </c>
      <c r="C1191" s="42">
        <v>44880</v>
      </c>
      <c r="D1191" s="41" t="s">
        <v>636</v>
      </c>
      <c r="E1191" s="41" t="s">
        <v>2685</v>
      </c>
      <c r="F1191" s="41" t="s">
        <v>2686</v>
      </c>
      <c r="G1191" s="41" t="s">
        <v>2668</v>
      </c>
      <c r="H1191" s="44">
        <v>-885689</v>
      </c>
      <c r="I1191" s="45"/>
      <c r="J1191">
        <f t="shared" si="115"/>
        <v>29512</v>
      </c>
      <c r="K1191" t="str">
        <f t="shared" si="112"/>
        <v>-29512</v>
      </c>
      <c r="L1191" t="e">
        <f>VLOOKUP(K1191,[1]Sheet1!P:P,1,0)</f>
        <v>#N/A</v>
      </c>
      <c r="M1191">
        <f t="shared" si="113"/>
        <v>2022</v>
      </c>
      <c r="N1191" t="str">
        <f t="shared" si="114"/>
        <v>2022-29512</v>
      </c>
      <c r="O1191" t="str">
        <f>+(VLOOKUP(N1191,[1]misa!O:O,1,0))</f>
        <v>2022-29512</v>
      </c>
      <c r="P1191">
        <f>-Table2[[#This Row],[Column1]]</f>
        <v>-29512</v>
      </c>
    </row>
    <row r="1192" spans="1:16" hidden="1" x14ac:dyDescent="0.3">
      <c r="A1192" s="41" t="s">
        <v>635</v>
      </c>
      <c r="B1192" s="42">
        <v>44788</v>
      </c>
      <c r="C1192" s="42">
        <v>44880</v>
      </c>
      <c r="D1192" s="41" t="s">
        <v>636</v>
      </c>
      <c r="E1192" s="41" t="s">
        <v>2687</v>
      </c>
      <c r="F1192" s="41" t="s">
        <v>2688</v>
      </c>
      <c r="G1192" s="41" t="s">
        <v>2668</v>
      </c>
      <c r="H1192" s="44">
        <v>-2333616</v>
      </c>
      <c r="I1192" s="45"/>
      <c r="J1192">
        <f t="shared" si="115"/>
        <v>31521</v>
      </c>
      <c r="K1192" t="str">
        <f t="shared" si="112"/>
        <v>-31521</v>
      </c>
      <c r="L1192" t="e">
        <f>VLOOKUP(K1192,[1]Sheet1!P:P,1,0)</f>
        <v>#N/A</v>
      </c>
      <c r="M1192">
        <f t="shared" si="113"/>
        <v>2022</v>
      </c>
      <c r="N1192" t="str">
        <f t="shared" si="114"/>
        <v>2022-31521</v>
      </c>
      <c r="O1192" t="str">
        <f>+(VLOOKUP(N1192,[1]misa!O:O,1,0))</f>
        <v>2022-31521</v>
      </c>
      <c r="P1192">
        <f>-Table2[[#This Row],[Column1]]</f>
        <v>-31521</v>
      </c>
    </row>
    <row r="1193" spans="1:16" hidden="1" x14ac:dyDescent="0.3">
      <c r="A1193" s="41" t="s">
        <v>635</v>
      </c>
      <c r="B1193" s="42">
        <v>44795</v>
      </c>
      <c r="C1193" s="42">
        <v>44880</v>
      </c>
      <c r="D1193" s="41" t="s">
        <v>636</v>
      </c>
      <c r="E1193" s="41" t="s">
        <v>2689</v>
      </c>
      <c r="F1193" s="41" t="s">
        <v>2690</v>
      </c>
      <c r="G1193" s="41" t="s">
        <v>2668</v>
      </c>
      <c r="H1193" s="44">
        <v>-1793233</v>
      </c>
      <c r="I1193" s="45"/>
      <c r="J1193">
        <f t="shared" si="115"/>
        <v>34212</v>
      </c>
      <c r="K1193" t="str">
        <f t="shared" si="112"/>
        <v>-34212</v>
      </c>
      <c r="L1193" t="e">
        <f>VLOOKUP(K1193,[1]Sheet1!P:P,1,0)</f>
        <v>#N/A</v>
      </c>
      <c r="M1193">
        <f t="shared" si="113"/>
        <v>2022</v>
      </c>
      <c r="N1193" t="str">
        <f t="shared" si="114"/>
        <v>2022-34212</v>
      </c>
      <c r="O1193" t="str">
        <f>+(VLOOKUP(N1193,[1]misa!O:O,1,0))</f>
        <v>2022-34212</v>
      </c>
      <c r="P1193">
        <f>-Table2[[#This Row],[Column1]]</f>
        <v>-34212</v>
      </c>
    </row>
    <row r="1194" spans="1:16" hidden="1" x14ac:dyDescent="0.3">
      <c r="A1194" s="41" t="s">
        <v>635</v>
      </c>
      <c r="B1194" s="42">
        <v>44784</v>
      </c>
      <c r="C1194" s="42">
        <v>44880</v>
      </c>
      <c r="D1194" s="41" t="s">
        <v>636</v>
      </c>
      <c r="E1194" s="41" t="s">
        <v>2691</v>
      </c>
      <c r="F1194" s="41" t="s">
        <v>2692</v>
      </c>
      <c r="G1194" s="41" t="s">
        <v>2668</v>
      </c>
      <c r="H1194" s="44">
        <v>-1253491</v>
      </c>
      <c r="I1194" s="45"/>
      <c r="J1194">
        <f t="shared" si="115"/>
        <v>29724</v>
      </c>
      <c r="K1194" t="str">
        <f t="shared" si="112"/>
        <v>-29724</v>
      </c>
      <c r="L1194" t="e">
        <f>VLOOKUP(K1194,[1]Sheet1!P:P,1,0)</f>
        <v>#N/A</v>
      </c>
      <c r="M1194">
        <f t="shared" si="113"/>
        <v>2022</v>
      </c>
      <c r="N1194" t="str">
        <f t="shared" si="114"/>
        <v>2022-29724</v>
      </c>
      <c r="O1194" t="str">
        <f>+(VLOOKUP(N1194,[1]misa!O:O,1,0))</f>
        <v>2022-29724</v>
      </c>
      <c r="P1194">
        <f>-Table2[[#This Row],[Column1]]</f>
        <v>-29724</v>
      </c>
    </row>
    <row r="1195" spans="1:16" hidden="1" x14ac:dyDescent="0.3">
      <c r="A1195" s="41" t="s">
        <v>635</v>
      </c>
      <c r="B1195" s="42">
        <v>44783</v>
      </c>
      <c r="C1195" s="42">
        <v>44880</v>
      </c>
      <c r="D1195" s="41" t="s">
        <v>636</v>
      </c>
      <c r="E1195" s="41" t="s">
        <v>2693</v>
      </c>
      <c r="F1195" s="41" t="s">
        <v>2694</v>
      </c>
      <c r="G1195" s="41" t="s">
        <v>2668</v>
      </c>
      <c r="H1195" s="44">
        <v>-830632</v>
      </c>
      <c r="I1195" s="45"/>
      <c r="J1195">
        <f t="shared" si="115"/>
        <v>29628</v>
      </c>
      <c r="K1195" t="str">
        <f t="shared" si="112"/>
        <v>-29628</v>
      </c>
      <c r="L1195" t="e">
        <f>VLOOKUP(K1195,[1]Sheet1!P:P,1,0)</f>
        <v>#N/A</v>
      </c>
      <c r="M1195">
        <f t="shared" si="113"/>
        <v>2022</v>
      </c>
      <c r="N1195" t="str">
        <f t="shared" si="114"/>
        <v>2022-29628</v>
      </c>
      <c r="O1195" t="str">
        <f>+(VLOOKUP(N1195,[1]misa!O:O,1,0))</f>
        <v>2022-29628</v>
      </c>
      <c r="P1195">
        <f>-Table2[[#This Row],[Column1]]</f>
        <v>-29628</v>
      </c>
    </row>
    <row r="1196" spans="1:16" hidden="1" x14ac:dyDescent="0.3">
      <c r="A1196" s="41" t="s">
        <v>635</v>
      </c>
      <c r="B1196" s="42">
        <v>44776</v>
      </c>
      <c r="C1196" s="42">
        <v>44880</v>
      </c>
      <c r="D1196" s="41" t="s">
        <v>636</v>
      </c>
      <c r="E1196" s="41" t="s">
        <v>2695</v>
      </c>
      <c r="F1196" s="41" t="s">
        <v>2696</v>
      </c>
      <c r="G1196" s="41" t="s">
        <v>2668</v>
      </c>
      <c r="H1196" s="44">
        <v>-1071168</v>
      </c>
      <c r="I1196" s="45"/>
      <c r="J1196">
        <f t="shared" si="115"/>
        <v>29382</v>
      </c>
      <c r="K1196" t="str">
        <f t="shared" si="112"/>
        <v>-29382</v>
      </c>
      <c r="L1196" t="e">
        <f>VLOOKUP(K1196,[1]Sheet1!P:P,1,0)</f>
        <v>#N/A</v>
      </c>
      <c r="M1196">
        <f t="shared" si="113"/>
        <v>2022</v>
      </c>
      <c r="N1196" t="str">
        <f t="shared" si="114"/>
        <v>2022-29382</v>
      </c>
      <c r="O1196" t="str">
        <f>+(VLOOKUP(N1196,[1]misa!O:O,1,0))</f>
        <v>2022-29382</v>
      </c>
      <c r="P1196">
        <f>-Table2[[#This Row],[Column1]]</f>
        <v>-29382</v>
      </c>
    </row>
    <row r="1197" spans="1:16" hidden="1" x14ac:dyDescent="0.3">
      <c r="A1197" s="41" t="s">
        <v>635</v>
      </c>
      <c r="B1197" s="42">
        <v>44789</v>
      </c>
      <c r="C1197" s="42">
        <v>44880</v>
      </c>
      <c r="D1197" s="41" t="s">
        <v>636</v>
      </c>
      <c r="E1197" s="41" t="s">
        <v>2697</v>
      </c>
      <c r="F1197" s="41" t="s">
        <v>2698</v>
      </c>
      <c r="G1197" s="41" t="s">
        <v>2668</v>
      </c>
      <c r="H1197" s="44">
        <v>-2411503</v>
      </c>
      <c r="I1197" s="45"/>
      <c r="J1197">
        <f t="shared" si="115"/>
        <v>31691</v>
      </c>
      <c r="K1197" t="str">
        <f t="shared" si="112"/>
        <v>-31691</v>
      </c>
      <c r="L1197" t="e">
        <f>VLOOKUP(K1197,[1]Sheet1!P:P,1,0)</f>
        <v>#N/A</v>
      </c>
      <c r="M1197">
        <f t="shared" si="113"/>
        <v>2022</v>
      </c>
      <c r="N1197" t="str">
        <f t="shared" si="114"/>
        <v>2022-31691</v>
      </c>
      <c r="O1197" t="str">
        <f>+(VLOOKUP(N1197,[1]misa!O:O,1,0))</f>
        <v>2022-31691</v>
      </c>
      <c r="P1197">
        <f>-Table2[[#This Row],[Column1]]</f>
        <v>-31691</v>
      </c>
    </row>
    <row r="1198" spans="1:16" hidden="1" x14ac:dyDescent="0.3">
      <c r="A1198" s="41" t="s">
        <v>635</v>
      </c>
      <c r="B1198" s="42">
        <v>44788</v>
      </c>
      <c r="C1198" s="42">
        <v>44880</v>
      </c>
      <c r="D1198" s="41" t="s">
        <v>636</v>
      </c>
      <c r="E1198" s="41" t="s">
        <v>294</v>
      </c>
      <c r="F1198" s="41" t="s">
        <v>2699</v>
      </c>
      <c r="G1198" s="41" t="s">
        <v>2668</v>
      </c>
      <c r="H1198" s="44">
        <v>-753867</v>
      </c>
      <c r="I1198" s="45"/>
      <c r="J1198">
        <f t="shared" si="115"/>
        <v>31518</v>
      </c>
      <c r="K1198" t="str">
        <f t="shared" si="112"/>
        <v>-31518</v>
      </c>
      <c r="L1198" t="e">
        <f>VLOOKUP(K1198,[1]Sheet1!P:P,1,0)</f>
        <v>#N/A</v>
      </c>
      <c r="M1198">
        <f t="shared" si="113"/>
        <v>2022</v>
      </c>
      <c r="N1198" t="str">
        <f t="shared" si="114"/>
        <v>2022-31518</v>
      </c>
      <c r="O1198" t="str">
        <f>+(VLOOKUP(N1198,[1]misa!O:O,1,0))</f>
        <v>2022-31518</v>
      </c>
      <c r="P1198">
        <f>-Table2[[#This Row],[Column1]]</f>
        <v>-31518</v>
      </c>
    </row>
    <row r="1199" spans="1:16" hidden="1" x14ac:dyDescent="0.3">
      <c r="A1199" s="41" t="s">
        <v>635</v>
      </c>
      <c r="B1199" s="42">
        <v>44789</v>
      </c>
      <c r="C1199" s="42">
        <v>44880</v>
      </c>
      <c r="D1199" s="41" t="s">
        <v>636</v>
      </c>
      <c r="E1199" s="41" t="s">
        <v>2700</v>
      </c>
      <c r="F1199" s="41" t="s">
        <v>2701</v>
      </c>
      <c r="G1199" s="41" t="s">
        <v>2668</v>
      </c>
      <c r="H1199" s="44">
        <v>-2090695</v>
      </c>
      <c r="I1199" s="45"/>
      <c r="J1199">
        <f t="shared" si="115"/>
        <v>31652</v>
      </c>
      <c r="K1199" t="str">
        <f t="shared" si="112"/>
        <v>-31652</v>
      </c>
      <c r="L1199" t="e">
        <f>VLOOKUP(K1199,[1]Sheet1!P:P,1,0)</f>
        <v>#N/A</v>
      </c>
      <c r="M1199">
        <f t="shared" si="113"/>
        <v>2022</v>
      </c>
      <c r="N1199" t="str">
        <f t="shared" si="114"/>
        <v>2022-31652</v>
      </c>
      <c r="O1199" t="str">
        <f>+(VLOOKUP(N1199,[1]misa!O:O,1,0))</f>
        <v>2022-31652</v>
      </c>
      <c r="P1199">
        <f>-Table2[[#This Row],[Column1]]</f>
        <v>-31652</v>
      </c>
    </row>
    <row r="1200" spans="1:16" hidden="1" x14ac:dyDescent="0.3">
      <c r="A1200" s="41" t="s">
        <v>635</v>
      </c>
      <c r="B1200" s="42">
        <v>44783</v>
      </c>
      <c r="C1200" s="42">
        <v>44880</v>
      </c>
      <c r="D1200" s="41" t="s">
        <v>636</v>
      </c>
      <c r="E1200" s="41" t="s">
        <v>2702</v>
      </c>
      <c r="F1200" s="41" t="s">
        <v>2703</v>
      </c>
      <c r="G1200" s="41" t="s">
        <v>2668</v>
      </c>
      <c r="H1200" s="44">
        <v>-1349675</v>
      </c>
      <c r="I1200" s="45"/>
      <c r="J1200">
        <f t="shared" si="115"/>
        <v>29696</v>
      </c>
      <c r="K1200" t="str">
        <f t="shared" si="112"/>
        <v>-29696</v>
      </c>
      <c r="L1200" t="e">
        <f>VLOOKUP(K1200,[1]Sheet1!P:P,1,0)</f>
        <v>#N/A</v>
      </c>
      <c r="M1200">
        <f t="shared" si="113"/>
        <v>2022</v>
      </c>
      <c r="N1200" t="str">
        <f t="shared" si="114"/>
        <v>2022-29696</v>
      </c>
      <c r="O1200" t="str">
        <f>+(VLOOKUP(N1200,[1]misa!O:O,1,0))</f>
        <v>2022-29696</v>
      </c>
      <c r="P1200">
        <f>-Table2[[#This Row],[Column1]]</f>
        <v>-29696</v>
      </c>
    </row>
    <row r="1201" spans="1:16" hidden="1" x14ac:dyDescent="0.3">
      <c r="A1201" s="41" t="s">
        <v>635</v>
      </c>
      <c r="B1201" s="42">
        <v>44796</v>
      </c>
      <c r="C1201" s="42">
        <v>44880</v>
      </c>
      <c r="D1201" s="41" t="s">
        <v>636</v>
      </c>
      <c r="E1201" s="41" t="s">
        <v>2704</v>
      </c>
      <c r="F1201" s="41" t="s">
        <v>2705</v>
      </c>
      <c r="G1201" s="41" t="s">
        <v>2668</v>
      </c>
      <c r="H1201" s="44">
        <v>-1152705</v>
      </c>
      <c r="I1201" s="45"/>
      <c r="J1201">
        <f t="shared" si="115"/>
        <v>34258</v>
      </c>
      <c r="K1201" t="str">
        <f t="shared" si="112"/>
        <v>-34258</v>
      </c>
      <c r="L1201" t="e">
        <f>VLOOKUP(K1201,[1]Sheet1!P:P,1,0)</f>
        <v>#N/A</v>
      </c>
      <c r="M1201">
        <f t="shared" si="113"/>
        <v>2022</v>
      </c>
      <c r="N1201" t="str">
        <f t="shared" si="114"/>
        <v>2022-34258</v>
      </c>
      <c r="O1201" t="str">
        <f>+(VLOOKUP(N1201,[1]misa!O:O,1,0))</f>
        <v>2022-34258</v>
      </c>
      <c r="P1201">
        <f>-Table2[[#This Row],[Column1]]</f>
        <v>-34258</v>
      </c>
    </row>
    <row r="1202" spans="1:16" hidden="1" x14ac:dyDescent="0.3">
      <c r="A1202" s="41" t="s">
        <v>635</v>
      </c>
      <c r="B1202" s="42">
        <v>44796</v>
      </c>
      <c r="C1202" s="42">
        <v>44880</v>
      </c>
      <c r="D1202" s="41" t="s">
        <v>636</v>
      </c>
      <c r="E1202" s="41" t="s">
        <v>2706</v>
      </c>
      <c r="F1202" s="41" t="s">
        <v>2707</v>
      </c>
      <c r="G1202" s="41" t="s">
        <v>2668</v>
      </c>
      <c r="H1202" s="44">
        <v>-1053826</v>
      </c>
      <c r="I1202" s="45"/>
      <c r="J1202">
        <f t="shared" si="115"/>
        <v>34279</v>
      </c>
      <c r="K1202" t="str">
        <f t="shared" si="112"/>
        <v>-34279</v>
      </c>
      <c r="L1202" t="e">
        <f>VLOOKUP(K1202,[1]Sheet1!P:P,1,0)</f>
        <v>#N/A</v>
      </c>
      <c r="M1202">
        <f t="shared" si="113"/>
        <v>2022</v>
      </c>
      <c r="N1202" t="str">
        <f t="shared" si="114"/>
        <v>2022-34279</v>
      </c>
      <c r="O1202" t="str">
        <f>+(VLOOKUP(N1202,[1]misa!O:O,1,0))</f>
        <v>2022-34279</v>
      </c>
      <c r="P1202">
        <f>-Table2[[#This Row],[Column1]]</f>
        <v>-34279</v>
      </c>
    </row>
    <row r="1203" spans="1:16" hidden="1" x14ac:dyDescent="0.3">
      <c r="A1203" s="41" t="s">
        <v>635</v>
      </c>
      <c r="B1203" s="42">
        <v>44785</v>
      </c>
      <c r="C1203" s="42">
        <v>44880</v>
      </c>
      <c r="D1203" s="41" t="s">
        <v>636</v>
      </c>
      <c r="E1203" s="41" t="s">
        <v>2708</v>
      </c>
      <c r="F1203" s="41" t="s">
        <v>2709</v>
      </c>
      <c r="G1203" s="41" t="s">
        <v>2668</v>
      </c>
      <c r="H1203" s="44">
        <v>-1387080</v>
      </c>
      <c r="I1203" s="45"/>
      <c r="J1203">
        <f t="shared" si="115"/>
        <v>29769</v>
      </c>
      <c r="K1203" t="str">
        <f t="shared" si="112"/>
        <v>-29769</v>
      </c>
      <c r="L1203" t="e">
        <f>VLOOKUP(K1203,[1]Sheet1!P:P,1,0)</f>
        <v>#N/A</v>
      </c>
      <c r="M1203">
        <f t="shared" si="113"/>
        <v>2022</v>
      </c>
      <c r="N1203" t="str">
        <f t="shared" si="114"/>
        <v>2022-29769</v>
      </c>
      <c r="O1203" t="str">
        <f>+(VLOOKUP(N1203,[1]misa!O:O,1,0))</f>
        <v>2022-29769</v>
      </c>
      <c r="P1203">
        <f>-Table2[[#This Row],[Column1]]</f>
        <v>-29769</v>
      </c>
    </row>
    <row r="1204" spans="1:16" hidden="1" x14ac:dyDescent="0.3">
      <c r="A1204" s="41" t="s">
        <v>635</v>
      </c>
      <c r="B1204" s="42">
        <v>44784</v>
      </c>
      <c r="C1204" s="42">
        <v>44880</v>
      </c>
      <c r="D1204" s="41" t="s">
        <v>636</v>
      </c>
      <c r="E1204" s="41" t="s">
        <v>2710</v>
      </c>
      <c r="F1204" s="41" t="s">
        <v>2711</v>
      </c>
      <c r="G1204" s="41" t="s">
        <v>2668</v>
      </c>
      <c r="H1204" s="44">
        <v>-1436358</v>
      </c>
      <c r="I1204" s="45"/>
      <c r="J1204">
        <f t="shared" si="115"/>
        <v>29710</v>
      </c>
      <c r="K1204" t="str">
        <f t="shared" si="112"/>
        <v>-29710</v>
      </c>
      <c r="L1204" t="e">
        <f>VLOOKUP(K1204,[1]Sheet1!P:P,1,0)</f>
        <v>#N/A</v>
      </c>
      <c r="M1204">
        <f t="shared" si="113"/>
        <v>2022</v>
      </c>
      <c r="N1204" t="str">
        <f t="shared" si="114"/>
        <v>2022-29710</v>
      </c>
      <c r="O1204" t="str">
        <f>+(VLOOKUP(N1204,[1]misa!O:O,1,0))</f>
        <v>2022-29710</v>
      </c>
      <c r="P1204">
        <f>-Table2[[#This Row],[Column1]]</f>
        <v>-29710</v>
      </c>
    </row>
    <row r="1205" spans="1:16" hidden="1" x14ac:dyDescent="0.3">
      <c r="A1205" s="41" t="s">
        <v>635</v>
      </c>
      <c r="B1205" s="42">
        <v>44795</v>
      </c>
      <c r="C1205" s="42">
        <v>44880</v>
      </c>
      <c r="D1205" s="41" t="s">
        <v>636</v>
      </c>
      <c r="E1205" s="41" t="s">
        <v>2712</v>
      </c>
      <c r="F1205" s="41" t="s">
        <v>2713</v>
      </c>
      <c r="G1205" s="41" t="s">
        <v>2668</v>
      </c>
      <c r="H1205" s="44">
        <v>-1939325</v>
      </c>
      <c r="I1205" s="45"/>
      <c r="J1205">
        <f t="shared" si="115"/>
        <v>34208</v>
      </c>
      <c r="K1205" t="str">
        <f t="shared" si="112"/>
        <v>-34208</v>
      </c>
      <c r="L1205" t="e">
        <f>VLOOKUP(K1205,[1]Sheet1!P:P,1,0)</f>
        <v>#N/A</v>
      </c>
      <c r="M1205">
        <f t="shared" si="113"/>
        <v>2022</v>
      </c>
      <c r="N1205" t="str">
        <f t="shared" si="114"/>
        <v>2022-34208</v>
      </c>
      <c r="O1205" t="str">
        <f>+(VLOOKUP(N1205,[1]misa!O:O,1,0))</f>
        <v>2022-34208</v>
      </c>
      <c r="P1205">
        <f>-Table2[[#This Row],[Column1]]</f>
        <v>-34208</v>
      </c>
    </row>
    <row r="1206" spans="1:16" hidden="1" x14ac:dyDescent="0.3">
      <c r="A1206" s="41" t="s">
        <v>635</v>
      </c>
      <c r="B1206" s="42">
        <v>44754</v>
      </c>
      <c r="C1206" s="42">
        <v>44880</v>
      </c>
      <c r="D1206" s="41" t="s">
        <v>636</v>
      </c>
      <c r="E1206" s="41" t="s">
        <v>2714</v>
      </c>
      <c r="F1206" s="41" t="s">
        <v>2715</v>
      </c>
      <c r="G1206" s="41" t="s">
        <v>2668</v>
      </c>
      <c r="H1206" s="44">
        <v>-539741</v>
      </c>
      <c r="I1206" s="45"/>
      <c r="J1206">
        <f t="shared" si="115"/>
        <v>24301</v>
      </c>
      <c r="K1206" t="str">
        <f t="shared" si="112"/>
        <v>-24301</v>
      </c>
      <c r="L1206" t="e">
        <f>VLOOKUP(K1206,[1]Sheet1!P:P,1,0)</f>
        <v>#N/A</v>
      </c>
      <c r="M1206">
        <f t="shared" si="113"/>
        <v>2022</v>
      </c>
      <c r="N1206" t="str">
        <f t="shared" si="114"/>
        <v>2022-24301</v>
      </c>
      <c r="O1206" t="str">
        <f>+(VLOOKUP(N1206,[1]misa!O:O,1,0))</f>
        <v>2022-24301</v>
      </c>
      <c r="P1206">
        <f>-Table2[[#This Row],[Column1]]</f>
        <v>-24301</v>
      </c>
    </row>
    <row r="1207" spans="1:16" hidden="1" x14ac:dyDescent="0.3">
      <c r="A1207" s="41" t="s">
        <v>635</v>
      </c>
      <c r="B1207" s="42">
        <v>44796</v>
      </c>
      <c r="C1207" s="42">
        <v>44880</v>
      </c>
      <c r="D1207" s="41" t="s">
        <v>636</v>
      </c>
      <c r="E1207" s="41" t="s">
        <v>2716</v>
      </c>
      <c r="F1207" s="41" t="s">
        <v>2717</v>
      </c>
      <c r="G1207" s="41" t="s">
        <v>2668</v>
      </c>
      <c r="H1207" s="44">
        <v>-701856</v>
      </c>
      <c r="I1207" s="45"/>
      <c r="J1207">
        <f t="shared" si="115"/>
        <v>34310</v>
      </c>
      <c r="K1207" t="str">
        <f t="shared" si="112"/>
        <v>-34310</v>
      </c>
      <c r="L1207" t="e">
        <f>VLOOKUP(K1207,[1]Sheet1!P:P,1,0)</f>
        <v>#N/A</v>
      </c>
      <c r="M1207">
        <f t="shared" si="113"/>
        <v>2022</v>
      </c>
      <c r="N1207" t="str">
        <f t="shared" si="114"/>
        <v>2022-34310</v>
      </c>
      <c r="O1207" t="str">
        <f>+(VLOOKUP(N1207,[1]misa!O:O,1,0))</f>
        <v>2022-34310</v>
      </c>
      <c r="P1207">
        <f>-Table2[[#This Row],[Column1]]</f>
        <v>-34310</v>
      </c>
    </row>
    <row r="1208" spans="1:16" hidden="1" x14ac:dyDescent="0.3">
      <c r="A1208" s="41" t="s">
        <v>635</v>
      </c>
      <c r="B1208" s="42">
        <v>44798</v>
      </c>
      <c r="C1208" s="42">
        <v>44880</v>
      </c>
      <c r="D1208" s="41" t="s">
        <v>636</v>
      </c>
      <c r="E1208" s="41" t="s">
        <v>2718</v>
      </c>
      <c r="F1208" s="41" t="s">
        <v>2719</v>
      </c>
      <c r="G1208" s="41" t="s">
        <v>2668</v>
      </c>
      <c r="H1208" s="44">
        <v>-1259205</v>
      </c>
      <c r="I1208" s="45"/>
      <c r="J1208">
        <f t="shared" si="115"/>
        <v>34983</v>
      </c>
      <c r="K1208" t="str">
        <f t="shared" si="112"/>
        <v>-34983</v>
      </c>
      <c r="L1208" t="e">
        <f>VLOOKUP(K1208,[1]Sheet1!P:P,1,0)</f>
        <v>#N/A</v>
      </c>
      <c r="M1208">
        <f t="shared" si="113"/>
        <v>2022</v>
      </c>
      <c r="N1208" t="str">
        <f t="shared" si="114"/>
        <v>2022-34983</v>
      </c>
      <c r="O1208" t="str">
        <f>+(VLOOKUP(N1208,[1]misa!O:O,1,0))</f>
        <v>2022-34983</v>
      </c>
      <c r="P1208">
        <f>-Table2[[#This Row],[Column1]]</f>
        <v>-34983</v>
      </c>
    </row>
    <row r="1209" spans="1:16" hidden="1" x14ac:dyDescent="0.3">
      <c r="A1209" s="41" t="s">
        <v>635</v>
      </c>
      <c r="B1209" s="42">
        <v>44798</v>
      </c>
      <c r="C1209" s="42">
        <v>44880</v>
      </c>
      <c r="D1209" s="41" t="s">
        <v>636</v>
      </c>
      <c r="E1209" s="41" t="s">
        <v>2720</v>
      </c>
      <c r="F1209" s="41" t="s">
        <v>2721</v>
      </c>
      <c r="G1209" s="41" t="s">
        <v>2668</v>
      </c>
      <c r="H1209" s="44">
        <v>-1525364</v>
      </c>
      <c r="I1209" s="45"/>
      <c r="J1209">
        <f t="shared" si="115"/>
        <v>35339</v>
      </c>
      <c r="K1209" t="str">
        <f t="shared" si="112"/>
        <v>-35339</v>
      </c>
      <c r="L1209" t="e">
        <f>VLOOKUP(K1209,[1]Sheet1!P:P,1,0)</f>
        <v>#N/A</v>
      </c>
      <c r="M1209">
        <f t="shared" si="113"/>
        <v>2022</v>
      </c>
      <c r="N1209" t="str">
        <f t="shared" si="114"/>
        <v>2022-35339</v>
      </c>
      <c r="O1209" t="str">
        <f>+(VLOOKUP(N1209,[1]misa!O:O,1,0))</f>
        <v>2022-35339</v>
      </c>
      <c r="P1209">
        <f>-Table2[[#This Row],[Column1]]</f>
        <v>-35339</v>
      </c>
    </row>
    <row r="1210" spans="1:16" hidden="1" x14ac:dyDescent="0.3">
      <c r="A1210" s="41" t="s">
        <v>635</v>
      </c>
      <c r="B1210" s="42">
        <v>44795</v>
      </c>
      <c r="C1210" s="42">
        <v>44880</v>
      </c>
      <c r="D1210" s="41" t="s">
        <v>636</v>
      </c>
      <c r="E1210" s="41" t="s">
        <v>2722</v>
      </c>
      <c r="F1210" s="41" t="s">
        <v>2723</v>
      </c>
      <c r="G1210" s="41" t="s">
        <v>2668</v>
      </c>
      <c r="H1210" s="44">
        <v>-2238461</v>
      </c>
      <c r="I1210" s="45"/>
      <c r="J1210">
        <f t="shared" si="115"/>
        <v>34209</v>
      </c>
      <c r="K1210" t="str">
        <f t="shared" si="112"/>
        <v>-34209</v>
      </c>
      <c r="L1210" t="e">
        <f>VLOOKUP(K1210,[1]Sheet1!P:P,1,0)</f>
        <v>#N/A</v>
      </c>
      <c r="M1210">
        <f t="shared" si="113"/>
        <v>2022</v>
      </c>
      <c r="N1210" t="str">
        <f t="shared" si="114"/>
        <v>2022-34209</v>
      </c>
      <c r="O1210" t="str">
        <f>+(VLOOKUP(N1210,[1]misa!O:O,1,0))</f>
        <v>2022-34209</v>
      </c>
      <c r="P1210">
        <f>-Table2[[#This Row],[Column1]]</f>
        <v>-34209</v>
      </c>
    </row>
    <row r="1211" spans="1:16" hidden="1" x14ac:dyDescent="0.3">
      <c r="A1211" s="41" t="s">
        <v>635</v>
      </c>
      <c r="B1211" s="42">
        <v>44802</v>
      </c>
      <c r="C1211" s="42">
        <v>44880</v>
      </c>
      <c r="D1211" s="41" t="s">
        <v>636</v>
      </c>
      <c r="E1211" s="41" t="s">
        <v>2724</v>
      </c>
      <c r="F1211" s="41" t="s">
        <v>2725</v>
      </c>
      <c r="G1211" s="41" t="s">
        <v>2668</v>
      </c>
      <c r="H1211" s="44">
        <v>-2167588</v>
      </c>
      <c r="I1211" s="45"/>
      <c r="J1211">
        <f t="shared" si="115"/>
        <v>36347</v>
      </c>
      <c r="K1211" t="str">
        <f t="shared" si="112"/>
        <v>-36347</v>
      </c>
      <c r="L1211" t="e">
        <f>VLOOKUP(K1211,[1]Sheet1!P:P,1,0)</f>
        <v>#N/A</v>
      </c>
      <c r="M1211">
        <f t="shared" si="113"/>
        <v>2022</v>
      </c>
      <c r="N1211" t="str">
        <f t="shared" si="114"/>
        <v>2022-36347</v>
      </c>
      <c r="O1211" t="str">
        <f>+(VLOOKUP(N1211,[1]misa!O:O,1,0))</f>
        <v>2022-36347</v>
      </c>
      <c r="P1211">
        <f>-Table2[[#This Row],[Column1]]</f>
        <v>-36347</v>
      </c>
    </row>
    <row r="1212" spans="1:16" hidden="1" x14ac:dyDescent="0.3">
      <c r="A1212" s="41" t="s">
        <v>635</v>
      </c>
      <c r="B1212" s="42">
        <v>44795</v>
      </c>
      <c r="C1212" s="42">
        <v>44880</v>
      </c>
      <c r="D1212" s="41" t="s">
        <v>636</v>
      </c>
      <c r="E1212" s="41" t="s">
        <v>2726</v>
      </c>
      <c r="F1212" s="41" t="s">
        <v>2727</v>
      </c>
      <c r="G1212" s="41" t="s">
        <v>2668</v>
      </c>
      <c r="H1212" s="44">
        <v>-1820319</v>
      </c>
      <c r="I1212" s="45"/>
      <c r="J1212">
        <f t="shared" si="115"/>
        <v>34211</v>
      </c>
      <c r="K1212" t="str">
        <f t="shared" si="112"/>
        <v>-34211</v>
      </c>
      <c r="L1212" t="e">
        <f>VLOOKUP(K1212,[1]Sheet1!P:P,1,0)</f>
        <v>#N/A</v>
      </c>
      <c r="M1212">
        <f t="shared" si="113"/>
        <v>2022</v>
      </c>
      <c r="N1212" t="str">
        <f t="shared" si="114"/>
        <v>2022-34211</v>
      </c>
      <c r="O1212" t="str">
        <f>+(VLOOKUP(N1212,[1]misa!O:O,1,0))</f>
        <v>2022-34211</v>
      </c>
      <c r="P1212">
        <f>-Table2[[#This Row],[Column1]]</f>
        <v>-34211</v>
      </c>
    </row>
    <row r="1213" spans="1:16" hidden="1" x14ac:dyDescent="0.3">
      <c r="A1213" s="41" t="s">
        <v>635</v>
      </c>
      <c r="B1213" s="42">
        <v>44802</v>
      </c>
      <c r="C1213" s="42">
        <v>44880</v>
      </c>
      <c r="D1213" s="41" t="s">
        <v>636</v>
      </c>
      <c r="E1213" s="41" t="s">
        <v>2728</v>
      </c>
      <c r="F1213" s="41" t="s">
        <v>2729</v>
      </c>
      <c r="G1213" s="41" t="s">
        <v>2668</v>
      </c>
      <c r="H1213" s="44">
        <v>-1166807</v>
      </c>
      <c r="I1213" s="45"/>
      <c r="J1213">
        <f t="shared" si="115"/>
        <v>36331</v>
      </c>
      <c r="K1213" t="str">
        <f t="shared" si="112"/>
        <v>-36331</v>
      </c>
      <c r="L1213" t="e">
        <f>VLOOKUP(K1213,[1]Sheet1!P:P,1,0)</f>
        <v>#N/A</v>
      </c>
      <c r="M1213">
        <f t="shared" si="113"/>
        <v>2022</v>
      </c>
      <c r="N1213" t="str">
        <f t="shared" si="114"/>
        <v>2022-36331</v>
      </c>
      <c r="O1213" t="str">
        <f>+(VLOOKUP(N1213,[1]misa!O:O,1,0))</f>
        <v>2022-36331</v>
      </c>
      <c r="P1213">
        <f>-Table2[[#This Row],[Column1]]</f>
        <v>-36331</v>
      </c>
    </row>
    <row r="1214" spans="1:16" hidden="1" x14ac:dyDescent="0.3">
      <c r="A1214" s="41" t="s">
        <v>635</v>
      </c>
      <c r="B1214" s="42">
        <v>44803</v>
      </c>
      <c r="C1214" s="42">
        <v>44880</v>
      </c>
      <c r="D1214" s="41" t="s">
        <v>636</v>
      </c>
      <c r="E1214" s="41" t="s">
        <v>2730</v>
      </c>
      <c r="F1214" s="41" t="s">
        <v>2731</v>
      </c>
      <c r="G1214" s="41" t="s">
        <v>2668</v>
      </c>
      <c r="H1214" s="44">
        <v>-2554643</v>
      </c>
      <c r="I1214" s="45"/>
      <c r="J1214">
        <f t="shared" si="115"/>
        <v>36429</v>
      </c>
      <c r="K1214" t="str">
        <f t="shared" si="112"/>
        <v>-36429</v>
      </c>
      <c r="L1214" t="e">
        <f>VLOOKUP(K1214,[1]Sheet1!P:P,1,0)</f>
        <v>#N/A</v>
      </c>
      <c r="M1214">
        <f t="shared" si="113"/>
        <v>2022</v>
      </c>
      <c r="N1214" t="str">
        <f t="shared" si="114"/>
        <v>2022-36429</v>
      </c>
      <c r="O1214" t="str">
        <f>+(VLOOKUP(N1214,[1]misa!O:O,1,0))</f>
        <v>2022-36429</v>
      </c>
      <c r="P1214">
        <f>-Table2[[#This Row],[Column1]]</f>
        <v>-36429</v>
      </c>
    </row>
    <row r="1215" spans="1:16" hidden="1" x14ac:dyDescent="0.3">
      <c r="A1215" s="41" t="s">
        <v>635</v>
      </c>
      <c r="B1215" s="42">
        <v>44803</v>
      </c>
      <c r="C1215" s="42">
        <v>44880</v>
      </c>
      <c r="D1215" s="41" t="s">
        <v>636</v>
      </c>
      <c r="E1215" s="41" t="s">
        <v>2732</v>
      </c>
      <c r="F1215" s="41" t="s">
        <v>2733</v>
      </c>
      <c r="G1215" s="41" t="s">
        <v>2668</v>
      </c>
      <c r="H1215" s="44">
        <v>-1395131</v>
      </c>
      <c r="I1215" s="45"/>
      <c r="J1215">
        <f t="shared" si="115"/>
        <v>36426</v>
      </c>
      <c r="K1215" t="str">
        <f t="shared" si="112"/>
        <v>-36426</v>
      </c>
      <c r="L1215" t="e">
        <f>VLOOKUP(K1215,[1]Sheet1!P:P,1,0)</f>
        <v>#N/A</v>
      </c>
      <c r="M1215">
        <f t="shared" si="113"/>
        <v>2022</v>
      </c>
      <c r="N1215" t="str">
        <f t="shared" si="114"/>
        <v>2022-36426</v>
      </c>
      <c r="O1215" t="str">
        <f>+(VLOOKUP(N1215,[1]misa!O:O,1,0))</f>
        <v>2022-36426</v>
      </c>
      <c r="P1215">
        <f>-Table2[[#This Row],[Column1]]</f>
        <v>-36426</v>
      </c>
    </row>
    <row r="1216" spans="1:16" hidden="1" x14ac:dyDescent="0.3">
      <c r="A1216" s="41" t="s">
        <v>635</v>
      </c>
      <c r="B1216" s="42">
        <v>44788</v>
      </c>
      <c r="C1216" s="42">
        <v>44880</v>
      </c>
      <c r="D1216" s="41" t="s">
        <v>636</v>
      </c>
      <c r="E1216" s="41" t="s">
        <v>2734</v>
      </c>
      <c r="F1216" s="41" t="s">
        <v>2735</v>
      </c>
      <c r="G1216" s="41" t="s">
        <v>2668</v>
      </c>
      <c r="H1216" s="44">
        <v>-2429227</v>
      </c>
      <c r="I1216" s="45"/>
      <c r="J1216">
        <f t="shared" si="115"/>
        <v>31621</v>
      </c>
      <c r="K1216" t="str">
        <f t="shared" si="112"/>
        <v>-31621</v>
      </c>
      <c r="L1216" t="e">
        <f>VLOOKUP(K1216,[1]Sheet1!P:P,1,0)</f>
        <v>#N/A</v>
      </c>
      <c r="M1216">
        <f t="shared" si="113"/>
        <v>2022</v>
      </c>
      <c r="N1216" t="str">
        <f t="shared" si="114"/>
        <v>2022-31621</v>
      </c>
      <c r="O1216" t="str">
        <f>+(VLOOKUP(N1216,[1]misa!O:O,1,0))</f>
        <v>2022-31621</v>
      </c>
      <c r="P1216">
        <f>-Table2[[#This Row],[Column1]]</f>
        <v>-31621</v>
      </c>
    </row>
    <row r="1217" spans="1:16" hidden="1" x14ac:dyDescent="0.3">
      <c r="A1217" s="41" t="s">
        <v>635</v>
      </c>
      <c r="B1217" s="42">
        <v>44798</v>
      </c>
      <c r="C1217" s="42">
        <v>44880</v>
      </c>
      <c r="D1217" s="41" t="s">
        <v>636</v>
      </c>
      <c r="E1217" s="41" t="s">
        <v>2736</v>
      </c>
      <c r="F1217" s="41" t="s">
        <v>2737</v>
      </c>
      <c r="G1217" s="41" t="s">
        <v>2668</v>
      </c>
      <c r="H1217" s="44">
        <v>-2082595</v>
      </c>
      <c r="I1217" s="45"/>
      <c r="J1217">
        <f t="shared" si="115"/>
        <v>35399</v>
      </c>
      <c r="K1217" t="str">
        <f t="shared" si="112"/>
        <v>-35399</v>
      </c>
      <c r="L1217" t="e">
        <f>VLOOKUP(K1217,[1]Sheet1!P:P,1,0)</f>
        <v>#N/A</v>
      </c>
      <c r="M1217">
        <f t="shared" si="113"/>
        <v>2022</v>
      </c>
      <c r="N1217" t="str">
        <f t="shared" si="114"/>
        <v>2022-35399</v>
      </c>
      <c r="O1217" t="str">
        <f>+(VLOOKUP(N1217,[1]misa!O:O,1,0))</f>
        <v>2022-35399</v>
      </c>
      <c r="P1217">
        <f>-Table2[[#This Row],[Column1]]</f>
        <v>-35399</v>
      </c>
    </row>
    <row r="1218" spans="1:16" hidden="1" x14ac:dyDescent="0.3">
      <c r="A1218" s="41" t="s">
        <v>635</v>
      </c>
      <c r="B1218" s="42">
        <v>44778</v>
      </c>
      <c r="C1218" s="42">
        <v>44880</v>
      </c>
      <c r="D1218" s="41" t="s">
        <v>636</v>
      </c>
      <c r="E1218" s="41" t="s">
        <v>2738</v>
      </c>
      <c r="F1218" s="41" t="s">
        <v>2739</v>
      </c>
      <c r="G1218" s="41" t="s">
        <v>2668</v>
      </c>
      <c r="H1218" s="44">
        <v>-1880556</v>
      </c>
      <c r="I1218" s="45"/>
      <c r="J1218">
        <f t="shared" si="115"/>
        <v>29473</v>
      </c>
      <c r="K1218" t="str">
        <f t="shared" si="112"/>
        <v>-29473</v>
      </c>
      <c r="L1218" t="e">
        <f>VLOOKUP(K1218,[1]Sheet1!P:P,1,0)</f>
        <v>#N/A</v>
      </c>
      <c r="M1218">
        <f t="shared" si="113"/>
        <v>2022</v>
      </c>
      <c r="N1218" t="str">
        <f t="shared" si="114"/>
        <v>2022-29473</v>
      </c>
      <c r="O1218" t="str">
        <f>+(VLOOKUP(N1218,[1]misa!O:O,1,0))</f>
        <v>2022-29473</v>
      </c>
      <c r="P1218">
        <f>-Table2[[#This Row],[Column1]]</f>
        <v>-29473</v>
      </c>
    </row>
    <row r="1219" spans="1:16" hidden="1" x14ac:dyDescent="0.3">
      <c r="A1219" s="41" t="s">
        <v>635</v>
      </c>
      <c r="B1219" s="42">
        <v>44798</v>
      </c>
      <c r="C1219" s="42">
        <v>44880</v>
      </c>
      <c r="D1219" s="41" t="s">
        <v>636</v>
      </c>
      <c r="E1219" s="41" t="s">
        <v>2740</v>
      </c>
      <c r="F1219" s="41" t="s">
        <v>2741</v>
      </c>
      <c r="G1219" s="41" t="s">
        <v>2668</v>
      </c>
      <c r="H1219" s="44">
        <v>-1314508</v>
      </c>
      <c r="I1219" s="45"/>
      <c r="J1219">
        <f t="shared" si="115"/>
        <v>34869</v>
      </c>
      <c r="K1219" t="str">
        <f t="shared" ref="K1219:K1282" si="117">I1219&amp;"-"&amp;J1219</f>
        <v>-34869</v>
      </c>
      <c r="L1219" t="e">
        <f>VLOOKUP(K1219,[1]Sheet1!P:P,1,0)</f>
        <v>#N/A</v>
      </c>
      <c r="M1219">
        <f t="shared" ref="M1219:M1282" si="118">+YEAR(B1219)</f>
        <v>2022</v>
      </c>
      <c r="N1219" t="str">
        <f t="shared" ref="N1219:N1282" si="119">+M1219&amp;"-"&amp;J1219</f>
        <v>2022-34869</v>
      </c>
      <c r="O1219" t="str">
        <f>+(VLOOKUP(N1219,[1]misa!O:O,1,0))</f>
        <v>2022-34869</v>
      </c>
      <c r="P1219">
        <f>-Table2[[#This Row],[Column1]]</f>
        <v>-34869</v>
      </c>
    </row>
    <row r="1220" spans="1:16" hidden="1" x14ac:dyDescent="0.3">
      <c r="A1220" s="41" t="s">
        <v>635</v>
      </c>
      <c r="B1220" s="42">
        <v>44780</v>
      </c>
      <c r="C1220" s="42">
        <v>44880</v>
      </c>
      <c r="D1220" s="41" t="s">
        <v>636</v>
      </c>
      <c r="E1220" s="41" t="s">
        <v>2742</v>
      </c>
      <c r="F1220" s="41" t="s">
        <v>2743</v>
      </c>
      <c r="G1220" s="41" t="s">
        <v>2668</v>
      </c>
      <c r="H1220" s="44">
        <v>517311</v>
      </c>
      <c r="I1220" s="45"/>
      <c r="J1220" s="46">
        <f t="shared" ref="J1220:J1221" si="120">+H1220</f>
        <v>517311</v>
      </c>
      <c r="K1220" t="str">
        <f t="shared" si="117"/>
        <v>-517311</v>
      </c>
      <c r="L1220" t="e">
        <f>VLOOKUP(K1220,[1]Sheet1!P:P,1,0)</f>
        <v>#N/A</v>
      </c>
      <c r="M1220">
        <f t="shared" si="118"/>
        <v>2022</v>
      </c>
      <c r="N1220" t="str">
        <f t="shared" si="119"/>
        <v>2022-517311</v>
      </c>
      <c r="O1220" t="str">
        <f>+(VLOOKUP(N1220,[1]misa!O:O,1,0))</f>
        <v>2022-517311</v>
      </c>
      <c r="P1220">
        <f>-Table2[[#This Row],[Column1]]</f>
        <v>-517311</v>
      </c>
    </row>
    <row r="1221" spans="1:16" hidden="1" x14ac:dyDescent="0.3">
      <c r="A1221" s="41" t="s">
        <v>635</v>
      </c>
      <c r="B1221" s="42">
        <v>44795</v>
      </c>
      <c r="C1221" s="42">
        <v>44880</v>
      </c>
      <c r="D1221" s="41" t="s">
        <v>636</v>
      </c>
      <c r="E1221" s="41" t="s">
        <v>2744</v>
      </c>
      <c r="F1221" s="41" t="s">
        <v>2745</v>
      </c>
      <c r="G1221" s="41" t="s">
        <v>2668</v>
      </c>
      <c r="H1221" s="44">
        <v>317560</v>
      </c>
      <c r="I1221" s="45"/>
      <c r="J1221" s="46">
        <f t="shared" si="120"/>
        <v>317560</v>
      </c>
      <c r="K1221" t="str">
        <f t="shared" si="117"/>
        <v>-317560</v>
      </c>
      <c r="L1221" t="e">
        <f>VLOOKUP(K1221,[1]Sheet1!P:P,1,0)</f>
        <v>#N/A</v>
      </c>
      <c r="M1221">
        <f t="shared" si="118"/>
        <v>2022</v>
      </c>
      <c r="N1221" t="str">
        <f t="shared" si="119"/>
        <v>2022-317560</v>
      </c>
      <c r="O1221" t="str">
        <f>+(VLOOKUP(N1221,[1]misa!O:O,1,0))</f>
        <v>2022-317560</v>
      </c>
      <c r="P1221">
        <f>-Table2[[#This Row],[Column1]]</f>
        <v>-317560</v>
      </c>
    </row>
    <row r="1222" spans="1:16" hidden="1" x14ac:dyDescent="0.3">
      <c r="A1222" s="41" t="s">
        <v>635</v>
      </c>
      <c r="B1222" s="42">
        <v>44805</v>
      </c>
      <c r="C1222" s="42">
        <v>44880</v>
      </c>
      <c r="D1222" s="41" t="s">
        <v>636</v>
      </c>
      <c r="E1222" s="41" t="s">
        <v>2746</v>
      </c>
      <c r="F1222" s="41" t="s">
        <v>2747</v>
      </c>
      <c r="G1222" s="41" t="s">
        <v>2748</v>
      </c>
      <c r="H1222" s="44">
        <v>-1075939</v>
      </c>
      <c r="I1222" s="45"/>
      <c r="J1222">
        <f t="shared" si="115"/>
        <v>37159</v>
      </c>
      <c r="K1222" t="str">
        <f t="shared" si="117"/>
        <v>-37159</v>
      </c>
      <c r="L1222" t="e">
        <f>VLOOKUP(K1222,[1]Sheet1!P:P,1,0)</f>
        <v>#N/A</v>
      </c>
      <c r="M1222">
        <f t="shared" si="118"/>
        <v>2022</v>
      </c>
      <c r="N1222" t="str">
        <f t="shared" si="119"/>
        <v>2022-37159</v>
      </c>
      <c r="O1222" t="str">
        <f>+(VLOOKUP(N1222,[1]misa!O:O,1,0))</f>
        <v>2022-37159</v>
      </c>
      <c r="P1222">
        <f>-Table2[[#This Row],[Column1]]</f>
        <v>-37159</v>
      </c>
    </row>
    <row r="1223" spans="1:16" hidden="1" x14ac:dyDescent="0.3">
      <c r="A1223" s="41" t="s">
        <v>635</v>
      </c>
      <c r="B1223" s="42">
        <v>44805</v>
      </c>
      <c r="C1223" s="42">
        <v>44880</v>
      </c>
      <c r="D1223" s="41" t="s">
        <v>636</v>
      </c>
      <c r="E1223" s="41" t="s">
        <v>2749</v>
      </c>
      <c r="F1223" s="41" t="s">
        <v>2750</v>
      </c>
      <c r="G1223" s="41" t="s">
        <v>2748</v>
      </c>
      <c r="H1223" s="44">
        <v>-1702466</v>
      </c>
      <c r="I1223" s="45"/>
      <c r="J1223">
        <f t="shared" si="115"/>
        <v>37169</v>
      </c>
      <c r="K1223" t="str">
        <f t="shared" si="117"/>
        <v>-37169</v>
      </c>
      <c r="L1223" t="e">
        <f>VLOOKUP(K1223,[1]Sheet1!P:P,1,0)</f>
        <v>#N/A</v>
      </c>
      <c r="M1223">
        <f t="shared" si="118"/>
        <v>2022</v>
      </c>
      <c r="N1223" t="str">
        <f t="shared" si="119"/>
        <v>2022-37169</v>
      </c>
      <c r="O1223" t="str">
        <f>+(VLOOKUP(N1223,[1]misa!O:O,1,0))</f>
        <v>2022-37169</v>
      </c>
      <c r="P1223">
        <f>-Table2[[#This Row],[Column1]]</f>
        <v>-37169</v>
      </c>
    </row>
    <row r="1224" spans="1:16" hidden="1" x14ac:dyDescent="0.3">
      <c r="A1224" s="41" t="s">
        <v>635</v>
      </c>
      <c r="B1224" s="42">
        <v>44805</v>
      </c>
      <c r="C1224" s="42">
        <v>44880</v>
      </c>
      <c r="D1224" s="41" t="s">
        <v>636</v>
      </c>
      <c r="E1224" s="41" t="s">
        <v>2751</v>
      </c>
      <c r="F1224" s="41" t="s">
        <v>2752</v>
      </c>
      <c r="G1224" s="41" t="s">
        <v>2748</v>
      </c>
      <c r="H1224" s="44">
        <v>-2046973</v>
      </c>
      <c r="I1224" s="45"/>
      <c r="J1224">
        <f t="shared" ref="J1224:J1287" si="121">VALUE(E1224)</f>
        <v>37170</v>
      </c>
      <c r="K1224" t="str">
        <f t="shared" si="117"/>
        <v>-37170</v>
      </c>
      <c r="L1224" t="e">
        <f>VLOOKUP(K1224,[1]Sheet1!P:P,1,0)</f>
        <v>#N/A</v>
      </c>
      <c r="M1224">
        <f t="shared" si="118"/>
        <v>2022</v>
      </c>
      <c r="N1224" t="str">
        <f t="shared" si="119"/>
        <v>2022-37170</v>
      </c>
      <c r="O1224" t="str">
        <f>+(VLOOKUP(N1224,[1]misa!O:O,1,0))</f>
        <v>2022-37170</v>
      </c>
      <c r="P1224">
        <f>-Table2[[#This Row],[Column1]]</f>
        <v>-37170</v>
      </c>
    </row>
    <row r="1225" spans="1:16" hidden="1" x14ac:dyDescent="0.3">
      <c r="A1225" s="41" t="s">
        <v>635</v>
      </c>
      <c r="B1225" s="42">
        <v>44810</v>
      </c>
      <c r="C1225" s="42">
        <v>44880</v>
      </c>
      <c r="D1225" s="41" t="s">
        <v>636</v>
      </c>
      <c r="E1225" s="41" t="s">
        <v>2753</v>
      </c>
      <c r="F1225" s="41" t="s">
        <v>2754</v>
      </c>
      <c r="G1225" s="41" t="s">
        <v>2748</v>
      </c>
      <c r="H1225" s="44">
        <v>-1152705</v>
      </c>
      <c r="I1225" s="45"/>
      <c r="J1225">
        <f t="shared" si="121"/>
        <v>37370</v>
      </c>
      <c r="K1225" t="str">
        <f t="shared" si="117"/>
        <v>-37370</v>
      </c>
      <c r="L1225" t="e">
        <f>VLOOKUP(K1225,[1]Sheet1!P:P,1,0)</f>
        <v>#N/A</v>
      </c>
      <c r="M1225">
        <f t="shared" si="118"/>
        <v>2022</v>
      </c>
      <c r="N1225" t="str">
        <f t="shared" si="119"/>
        <v>2022-37370</v>
      </c>
      <c r="O1225" t="str">
        <f>+(VLOOKUP(N1225,[1]misa!O:O,1,0))</f>
        <v>2022-37370</v>
      </c>
      <c r="P1225">
        <f>-Table2[[#This Row],[Column1]]</f>
        <v>-37370</v>
      </c>
    </row>
    <row r="1226" spans="1:16" hidden="1" x14ac:dyDescent="0.3">
      <c r="A1226" s="41" t="s">
        <v>635</v>
      </c>
      <c r="B1226" s="42">
        <v>44813</v>
      </c>
      <c r="C1226" s="42">
        <v>44880</v>
      </c>
      <c r="D1226" s="41" t="s">
        <v>636</v>
      </c>
      <c r="E1226" s="41" t="s">
        <v>2755</v>
      </c>
      <c r="F1226" s="41" t="s">
        <v>2756</v>
      </c>
      <c r="G1226" s="41" t="s">
        <v>2748</v>
      </c>
      <c r="H1226" s="44">
        <v>-447120</v>
      </c>
      <c r="I1226" s="45"/>
      <c r="J1226">
        <f t="shared" si="121"/>
        <v>39085</v>
      </c>
      <c r="K1226" t="str">
        <f t="shared" si="117"/>
        <v>-39085</v>
      </c>
      <c r="L1226" t="e">
        <f>VLOOKUP(K1226,[1]Sheet1!P:P,1,0)</f>
        <v>#N/A</v>
      </c>
      <c r="M1226">
        <f t="shared" si="118"/>
        <v>2022</v>
      </c>
      <c r="N1226" t="str">
        <f t="shared" si="119"/>
        <v>2022-39085</v>
      </c>
      <c r="O1226" t="str">
        <f>+(VLOOKUP(N1226,[1]misa!O:O,1,0))</f>
        <v>2022-39085</v>
      </c>
      <c r="P1226">
        <f>-Table2[[#This Row],[Column1]]</f>
        <v>-39085</v>
      </c>
    </row>
    <row r="1227" spans="1:16" hidden="1" x14ac:dyDescent="0.3">
      <c r="A1227" s="41" t="s">
        <v>635</v>
      </c>
      <c r="B1227" s="42">
        <v>44809</v>
      </c>
      <c r="C1227" s="42">
        <v>44880</v>
      </c>
      <c r="D1227" s="41" t="s">
        <v>636</v>
      </c>
      <c r="E1227" s="41" t="s">
        <v>2757</v>
      </c>
      <c r="F1227" s="41" t="s">
        <v>2758</v>
      </c>
      <c r="G1227" s="41" t="s">
        <v>2748</v>
      </c>
      <c r="H1227" s="44">
        <v>-1587192</v>
      </c>
      <c r="I1227" s="45"/>
      <c r="J1227">
        <f t="shared" si="121"/>
        <v>37204</v>
      </c>
      <c r="K1227" t="str">
        <f t="shared" si="117"/>
        <v>-37204</v>
      </c>
      <c r="L1227" t="e">
        <f>VLOOKUP(K1227,[1]Sheet1!P:P,1,0)</f>
        <v>#N/A</v>
      </c>
      <c r="M1227">
        <f t="shared" si="118"/>
        <v>2022</v>
      </c>
      <c r="N1227" t="str">
        <f t="shared" si="119"/>
        <v>2022-37204</v>
      </c>
      <c r="O1227" t="str">
        <f>+(VLOOKUP(N1227,[1]misa!O:O,1,0))</f>
        <v>2022-37204</v>
      </c>
      <c r="P1227">
        <f>-Table2[[#This Row],[Column1]]</f>
        <v>-37204</v>
      </c>
    </row>
    <row r="1228" spans="1:16" hidden="1" x14ac:dyDescent="0.3">
      <c r="A1228" s="41" t="s">
        <v>635</v>
      </c>
      <c r="B1228" s="42">
        <v>44810</v>
      </c>
      <c r="C1228" s="42">
        <v>44880</v>
      </c>
      <c r="D1228" s="41" t="s">
        <v>636</v>
      </c>
      <c r="E1228" s="41" t="s">
        <v>2759</v>
      </c>
      <c r="F1228" s="41" t="s">
        <v>2760</v>
      </c>
      <c r="G1228" s="41" t="s">
        <v>2748</v>
      </c>
      <c r="H1228" s="44">
        <v>-977427</v>
      </c>
      <c r="I1228" s="45"/>
      <c r="J1228">
        <f t="shared" si="121"/>
        <v>37371</v>
      </c>
      <c r="K1228" t="str">
        <f t="shared" si="117"/>
        <v>-37371</v>
      </c>
      <c r="L1228" t="e">
        <f>VLOOKUP(K1228,[1]Sheet1!P:P,1,0)</f>
        <v>#N/A</v>
      </c>
      <c r="M1228">
        <f t="shared" si="118"/>
        <v>2022</v>
      </c>
      <c r="N1228" t="str">
        <f t="shared" si="119"/>
        <v>2022-37371</v>
      </c>
      <c r="O1228" t="str">
        <f>+(VLOOKUP(N1228,[1]misa!O:O,1,0))</f>
        <v>2022-37371</v>
      </c>
      <c r="P1228">
        <f>-Table2[[#This Row],[Column1]]</f>
        <v>-37371</v>
      </c>
    </row>
    <row r="1229" spans="1:16" hidden="1" x14ac:dyDescent="0.3">
      <c r="A1229" s="41" t="s">
        <v>635</v>
      </c>
      <c r="B1229" s="42">
        <v>44812</v>
      </c>
      <c r="C1229" s="42">
        <v>44880</v>
      </c>
      <c r="D1229" s="41" t="s">
        <v>636</v>
      </c>
      <c r="E1229" s="41" t="s">
        <v>2761</v>
      </c>
      <c r="F1229" s="41" t="s">
        <v>2762</v>
      </c>
      <c r="G1229" s="41" t="s">
        <v>2748</v>
      </c>
      <c r="H1229" s="44">
        <v>-1484448</v>
      </c>
      <c r="I1229" s="45"/>
      <c r="J1229">
        <f t="shared" si="121"/>
        <v>38438</v>
      </c>
      <c r="K1229" t="str">
        <f t="shared" si="117"/>
        <v>-38438</v>
      </c>
      <c r="L1229" t="e">
        <f>VLOOKUP(K1229,[1]Sheet1!P:P,1,0)</f>
        <v>#N/A</v>
      </c>
      <c r="M1229">
        <f t="shared" si="118"/>
        <v>2022</v>
      </c>
      <c r="N1229" t="str">
        <f t="shared" si="119"/>
        <v>2022-38438</v>
      </c>
      <c r="O1229" t="str">
        <f>+(VLOOKUP(N1229,[1]misa!O:O,1,0))</f>
        <v>2022-38438</v>
      </c>
      <c r="P1229">
        <f>-Table2[[#This Row],[Column1]]</f>
        <v>-38438</v>
      </c>
    </row>
    <row r="1230" spans="1:16" hidden="1" x14ac:dyDescent="0.3">
      <c r="A1230" s="41" t="s">
        <v>635</v>
      </c>
      <c r="B1230" s="42">
        <v>44818</v>
      </c>
      <c r="C1230" s="42">
        <v>44880</v>
      </c>
      <c r="D1230" s="41" t="s">
        <v>636</v>
      </c>
      <c r="E1230" s="41" t="s">
        <v>2763</v>
      </c>
      <c r="F1230" s="41" t="s">
        <v>2764</v>
      </c>
      <c r="G1230" s="41" t="s">
        <v>2748</v>
      </c>
      <c r="H1230" s="44">
        <v>-539741</v>
      </c>
      <c r="I1230" s="45"/>
      <c r="J1230">
        <f t="shared" si="121"/>
        <v>40246</v>
      </c>
      <c r="K1230" t="str">
        <f t="shared" si="117"/>
        <v>-40246</v>
      </c>
      <c r="L1230" t="e">
        <f>VLOOKUP(K1230,[1]Sheet1!P:P,1,0)</f>
        <v>#N/A</v>
      </c>
      <c r="M1230">
        <f t="shared" si="118"/>
        <v>2022</v>
      </c>
      <c r="N1230" t="str">
        <f t="shared" si="119"/>
        <v>2022-40246</v>
      </c>
      <c r="O1230" t="str">
        <f>+(VLOOKUP(N1230,[1]misa!O:O,1,0))</f>
        <v>2022-40246</v>
      </c>
      <c r="P1230">
        <f>-Table2[[#This Row],[Column1]]</f>
        <v>-40246</v>
      </c>
    </row>
    <row r="1231" spans="1:16" hidden="1" x14ac:dyDescent="0.3">
      <c r="A1231" s="41" t="s">
        <v>635</v>
      </c>
      <c r="B1231" s="42">
        <v>44814</v>
      </c>
      <c r="C1231" s="42">
        <v>44880</v>
      </c>
      <c r="D1231" s="41" t="s">
        <v>636</v>
      </c>
      <c r="E1231" s="41" t="s">
        <v>2765</v>
      </c>
      <c r="F1231" s="41" t="s">
        <v>2766</v>
      </c>
      <c r="G1231" s="41" t="s">
        <v>2748</v>
      </c>
      <c r="H1231" s="44">
        <v>-1293609</v>
      </c>
      <c r="I1231" s="45"/>
      <c r="J1231">
        <f t="shared" si="121"/>
        <v>39896</v>
      </c>
      <c r="K1231" t="str">
        <f t="shared" si="117"/>
        <v>-39896</v>
      </c>
      <c r="L1231" t="e">
        <f>VLOOKUP(K1231,[1]Sheet1!P:P,1,0)</f>
        <v>#N/A</v>
      </c>
      <c r="M1231">
        <f t="shared" si="118"/>
        <v>2022</v>
      </c>
      <c r="N1231" t="str">
        <f t="shared" si="119"/>
        <v>2022-39896</v>
      </c>
      <c r="O1231" t="str">
        <f>+(VLOOKUP(N1231,[1]misa!O:O,1,0))</f>
        <v>2022-39896</v>
      </c>
      <c r="P1231">
        <f>-Table2[[#This Row],[Column1]]</f>
        <v>-39896</v>
      </c>
    </row>
    <row r="1232" spans="1:16" hidden="1" x14ac:dyDescent="0.3">
      <c r="A1232" s="41" t="s">
        <v>635</v>
      </c>
      <c r="B1232" s="42">
        <v>44809</v>
      </c>
      <c r="C1232" s="42">
        <v>44880</v>
      </c>
      <c r="D1232" s="41" t="s">
        <v>636</v>
      </c>
      <c r="E1232" s="41" t="s">
        <v>2767</v>
      </c>
      <c r="F1232" s="41" t="s">
        <v>2768</v>
      </c>
      <c r="G1232" s="41" t="s">
        <v>2748</v>
      </c>
      <c r="H1232" s="44">
        <v>-863972</v>
      </c>
      <c r="I1232" s="45"/>
      <c r="J1232">
        <f t="shared" si="121"/>
        <v>37206</v>
      </c>
      <c r="K1232" t="str">
        <f t="shared" si="117"/>
        <v>-37206</v>
      </c>
      <c r="L1232" t="e">
        <f>VLOOKUP(K1232,[1]Sheet1!P:P,1,0)</f>
        <v>#N/A</v>
      </c>
      <c r="M1232">
        <f t="shared" si="118"/>
        <v>2022</v>
      </c>
      <c r="N1232" t="str">
        <f t="shared" si="119"/>
        <v>2022-37206</v>
      </c>
      <c r="O1232" t="str">
        <f>+(VLOOKUP(N1232,[1]misa!O:O,1,0))</f>
        <v>2022-37206</v>
      </c>
      <c r="P1232">
        <f>-Table2[[#This Row],[Column1]]</f>
        <v>-37206</v>
      </c>
    </row>
    <row r="1233" spans="1:16" hidden="1" x14ac:dyDescent="0.3">
      <c r="A1233" s="41" t="s">
        <v>635</v>
      </c>
      <c r="B1233" s="42">
        <v>44803</v>
      </c>
      <c r="C1233" s="42">
        <v>44880</v>
      </c>
      <c r="D1233" s="41" t="s">
        <v>636</v>
      </c>
      <c r="E1233" s="41" t="s">
        <v>2769</v>
      </c>
      <c r="F1233" s="41" t="s">
        <v>2770</v>
      </c>
      <c r="G1233" s="41" t="s">
        <v>2748</v>
      </c>
      <c r="H1233" s="44">
        <v>-1436999</v>
      </c>
      <c r="I1233" s="45"/>
      <c r="J1233">
        <f t="shared" si="121"/>
        <v>36418</v>
      </c>
      <c r="K1233" t="str">
        <f t="shared" si="117"/>
        <v>-36418</v>
      </c>
      <c r="L1233" t="e">
        <f>VLOOKUP(K1233,[1]Sheet1!P:P,1,0)</f>
        <v>#N/A</v>
      </c>
      <c r="M1233">
        <f t="shared" si="118"/>
        <v>2022</v>
      </c>
      <c r="N1233" t="str">
        <f t="shared" si="119"/>
        <v>2022-36418</v>
      </c>
      <c r="O1233" t="str">
        <f>+(VLOOKUP(N1233,[1]misa!O:O,1,0))</f>
        <v>2022-36418</v>
      </c>
      <c r="P1233">
        <f>-Table2[[#This Row],[Column1]]</f>
        <v>-36418</v>
      </c>
    </row>
    <row r="1234" spans="1:16" hidden="1" x14ac:dyDescent="0.3">
      <c r="A1234" s="41" t="s">
        <v>635</v>
      </c>
      <c r="B1234" s="42">
        <v>44809</v>
      </c>
      <c r="C1234" s="42">
        <v>44880</v>
      </c>
      <c r="D1234" s="41" t="s">
        <v>636</v>
      </c>
      <c r="E1234" s="41" t="s">
        <v>2771</v>
      </c>
      <c r="F1234" s="41" t="s">
        <v>2772</v>
      </c>
      <c r="G1234" s="41" t="s">
        <v>2748</v>
      </c>
      <c r="H1234" s="44">
        <v>-2395360</v>
      </c>
      <c r="I1234" s="45"/>
      <c r="J1234">
        <f t="shared" si="121"/>
        <v>37194</v>
      </c>
      <c r="K1234" t="str">
        <f t="shared" si="117"/>
        <v>-37194</v>
      </c>
      <c r="L1234" t="e">
        <f>VLOOKUP(K1234,[1]Sheet1!P:P,1,0)</f>
        <v>#N/A</v>
      </c>
      <c r="M1234">
        <f t="shared" si="118"/>
        <v>2022</v>
      </c>
      <c r="N1234" t="str">
        <f t="shared" si="119"/>
        <v>2022-37194</v>
      </c>
      <c r="O1234" t="str">
        <f>+(VLOOKUP(N1234,[1]misa!O:O,1,0))</f>
        <v>2022-37194</v>
      </c>
      <c r="P1234">
        <f>-Table2[[#This Row],[Column1]]</f>
        <v>-37194</v>
      </c>
    </row>
    <row r="1235" spans="1:16" hidden="1" x14ac:dyDescent="0.3">
      <c r="A1235" s="41" t="s">
        <v>635</v>
      </c>
      <c r="B1235" s="42">
        <v>44812</v>
      </c>
      <c r="C1235" s="42">
        <v>44880</v>
      </c>
      <c r="D1235" s="41" t="s">
        <v>636</v>
      </c>
      <c r="E1235" s="41" t="s">
        <v>2773</v>
      </c>
      <c r="F1235" s="41" t="s">
        <v>2774</v>
      </c>
      <c r="G1235" s="41" t="s">
        <v>2748</v>
      </c>
      <c r="H1235" s="44">
        <v>-2434157</v>
      </c>
      <c r="I1235" s="45"/>
      <c r="J1235">
        <f t="shared" si="121"/>
        <v>38468</v>
      </c>
      <c r="K1235" t="str">
        <f t="shared" si="117"/>
        <v>-38468</v>
      </c>
      <c r="L1235" t="e">
        <f>VLOOKUP(K1235,[1]Sheet1!P:P,1,0)</f>
        <v>#N/A</v>
      </c>
      <c r="M1235">
        <f t="shared" si="118"/>
        <v>2022</v>
      </c>
      <c r="N1235" t="str">
        <f t="shared" si="119"/>
        <v>2022-38468</v>
      </c>
      <c r="O1235" t="str">
        <f>+(VLOOKUP(N1235,[1]misa!O:O,1,0))</f>
        <v>2022-38468</v>
      </c>
      <c r="P1235">
        <f>-Table2[[#This Row],[Column1]]</f>
        <v>-38468</v>
      </c>
    </row>
    <row r="1236" spans="1:16" hidden="1" x14ac:dyDescent="0.3">
      <c r="A1236" s="41" t="s">
        <v>635</v>
      </c>
      <c r="B1236" s="42">
        <v>44818</v>
      </c>
      <c r="C1236" s="42">
        <v>44880</v>
      </c>
      <c r="D1236" s="41" t="s">
        <v>636</v>
      </c>
      <c r="E1236" s="41" t="s">
        <v>2775</v>
      </c>
      <c r="F1236" s="41" t="s">
        <v>2776</v>
      </c>
      <c r="G1236" s="41" t="s">
        <v>2748</v>
      </c>
      <c r="H1236" s="44">
        <v>-1384262</v>
      </c>
      <c r="I1236" s="45"/>
      <c r="J1236">
        <f t="shared" si="121"/>
        <v>40248</v>
      </c>
      <c r="K1236" t="str">
        <f t="shared" si="117"/>
        <v>-40248</v>
      </c>
      <c r="L1236" t="e">
        <f>VLOOKUP(K1236,[1]Sheet1!P:P,1,0)</f>
        <v>#N/A</v>
      </c>
      <c r="M1236">
        <f t="shared" si="118"/>
        <v>2022</v>
      </c>
      <c r="N1236" t="str">
        <f t="shared" si="119"/>
        <v>2022-40248</v>
      </c>
      <c r="O1236" t="str">
        <f>+(VLOOKUP(N1236,[1]misa!O:O,1,0))</f>
        <v>2022-40248</v>
      </c>
      <c r="P1236">
        <f>-Table2[[#This Row],[Column1]]</f>
        <v>-40248</v>
      </c>
    </row>
    <row r="1237" spans="1:16" hidden="1" x14ac:dyDescent="0.3">
      <c r="A1237" s="41" t="s">
        <v>635</v>
      </c>
      <c r="B1237" s="42">
        <v>44820</v>
      </c>
      <c r="C1237" s="42">
        <v>44880</v>
      </c>
      <c r="D1237" s="41" t="s">
        <v>636</v>
      </c>
      <c r="E1237" s="41" t="s">
        <v>2777</v>
      </c>
      <c r="F1237" s="41" t="s">
        <v>2778</v>
      </c>
      <c r="G1237" s="41" t="s">
        <v>2748</v>
      </c>
      <c r="H1237" s="44">
        <v>-2456368</v>
      </c>
      <c r="I1237" s="45"/>
      <c r="J1237">
        <f t="shared" si="121"/>
        <v>41702</v>
      </c>
      <c r="K1237" t="str">
        <f t="shared" si="117"/>
        <v>-41702</v>
      </c>
      <c r="L1237" t="e">
        <f>VLOOKUP(K1237,[1]Sheet1!P:P,1,0)</f>
        <v>#N/A</v>
      </c>
      <c r="M1237">
        <f t="shared" si="118"/>
        <v>2022</v>
      </c>
      <c r="N1237" t="str">
        <f t="shared" si="119"/>
        <v>2022-41702</v>
      </c>
      <c r="O1237" t="str">
        <f>+(VLOOKUP(N1237,[1]misa!O:O,1,0))</f>
        <v>2022-41702</v>
      </c>
      <c r="P1237">
        <f>-Table2[[#This Row],[Column1]]</f>
        <v>-41702</v>
      </c>
    </row>
    <row r="1238" spans="1:16" hidden="1" x14ac:dyDescent="0.3">
      <c r="A1238" s="41" t="s">
        <v>635</v>
      </c>
      <c r="B1238" s="42">
        <v>44824</v>
      </c>
      <c r="C1238" s="42">
        <v>44880</v>
      </c>
      <c r="D1238" s="41" t="s">
        <v>636</v>
      </c>
      <c r="E1238" s="41" t="s">
        <v>2779</v>
      </c>
      <c r="F1238" s="41" t="s">
        <v>2780</v>
      </c>
      <c r="G1238" s="41" t="s">
        <v>2748</v>
      </c>
      <c r="H1238" s="44">
        <v>-935290</v>
      </c>
      <c r="I1238" s="45"/>
      <c r="J1238">
        <f t="shared" si="121"/>
        <v>42385</v>
      </c>
      <c r="K1238" t="str">
        <f t="shared" si="117"/>
        <v>-42385</v>
      </c>
      <c r="L1238" t="e">
        <f>VLOOKUP(K1238,[1]Sheet1!P:P,1,0)</f>
        <v>#N/A</v>
      </c>
      <c r="M1238">
        <f t="shared" si="118"/>
        <v>2022</v>
      </c>
      <c r="N1238" t="str">
        <f t="shared" si="119"/>
        <v>2022-42385</v>
      </c>
      <c r="O1238" t="str">
        <f>+(VLOOKUP(N1238,[1]misa!O:O,1,0))</f>
        <v>2022-42385</v>
      </c>
      <c r="P1238">
        <f>-Table2[[#This Row],[Column1]]</f>
        <v>-42385</v>
      </c>
    </row>
    <row r="1239" spans="1:16" hidden="1" x14ac:dyDescent="0.3">
      <c r="A1239" s="41" t="s">
        <v>635</v>
      </c>
      <c r="B1239" s="42">
        <v>44825</v>
      </c>
      <c r="C1239" s="42">
        <v>44880</v>
      </c>
      <c r="D1239" s="41" t="s">
        <v>636</v>
      </c>
      <c r="E1239" s="41" t="s">
        <v>2781</v>
      </c>
      <c r="F1239" s="41" t="s">
        <v>2782</v>
      </c>
      <c r="G1239" s="41" t="s">
        <v>2748</v>
      </c>
      <c r="H1239" s="44">
        <v>-539742</v>
      </c>
      <c r="I1239" s="45"/>
      <c r="J1239">
        <f t="shared" si="121"/>
        <v>42444</v>
      </c>
      <c r="K1239" t="str">
        <f t="shared" si="117"/>
        <v>-42444</v>
      </c>
      <c r="L1239" t="e">
        <f>VLOOKUP(K1239,[1]Sheet1!P:P,1,0)</f>
        <v>#N/A</v>
      </c>
      <c r="M1239">
        <f t="shared" si="118"/>
        <v>2022</v>
      </c>
      <c r="N1239" t="str">
        <f t="shared" si="119"/>
        <v>2022-42444</v>
      </c>
      <c r="O1239" t="str">
        <f>+(VLOOKUP(N1239,[1]misa!O:O,1,0))</f>
        <v>2022-42444</v>
      </c>
      <c r="P1239">
        <f>-Table2[[#This Row],[Column1]]</f>
        <v>-42444</v>
      </c>
    </row>
    <row r="1240" spans="1:16" hidden="1" x14ac:dyDescent="0.3">
      <c r="A1240" s="41" t="s">
        <v>635</v>
      </c>
      <c r="B1240" s="42">
        <v>44823</v>
      </c>
      <c r="C1240" s="42">
        <v>44880</v>
      </c>
      <c r="D1240" s="41" t="s">
        <v>636</v>
      </c>
      <c r="E1240" s="41" t="s">
        <v>2783</v>
      </c>
      <c r="F1240" s="41" t="s">
        <v>2784</v>
      </c>
      <c r="G1240" s="41" t="s">
        <v>2748</v>
      </c>
      <c r="H1240" s="44">
        <v>-1530844</v>
      </c>
      <c r="I1240" s="45"/>
      <c r="J1240">
        <f t="shared" si="121"/>
        <v>42313</v>
      </c>
      <c r="K1240" t="str">
        <f t="shared" si="117"/>
        <v>-42313</v>
      </c>
      <c r="L1240" t="e">
        <f>VLOOKUP(K1240,[1]Sheet1!P:P,1,0)</f>
        <v>#N/A</v>
      </c>
      <c r="M1240">
        <f t="shared" si="118"/>
        <v>2022</v>
      </c>
      <c r="N1240" t="str">
        <f t="shared" si="119"/>
        <v>2022-42313</v>
      </c>
      <c r="O1240" t="str">
        <f>+(VLOOKUP(N1240,[1]misa!O:O,1,0))</f>
        <v>2022-42313</v>
      </c>
      <c r="P1240">
        <f>-Table2[[#This Row],[Column1]]</f>
        <v>-42313</v>
      </c>
    </row>
    <row r="1241" spans="1:16" hidden="1" x14ac:dyDescent="0.3">
      <c r="A1241" s="41" t="s">
        <v>635</v>
      </c>
      <c r="B1241" s="42">
        <v>44823</v>
      </c>
      <c r="C1241" s="42">
        <v>44880</v>
      </c>
      <c r="D1241" s="41" t="s">
        <v>636</v>
      </c>
      <c r="E1241" s="41" t="s">
        <v>2785</v>
      </c>
      <c r="F1241" s="41" t="s">
        <v>2786</v>
      </c>
      <c r="G1241" s="41" t="s">
        <v>2748</v>
      </c>
      <c r="H1241" s="44">
        <v>-1386323</v>
      </c>
      <c r="I1241" s="45"/>
      <c r="J1241">
        <f t="shared" si="121"/>
        <v>42302</v>
      </c>
      <c r="K1241" t="str">
        <f t="shared" si="117"/>
        <v>-42302</v>
      </c>
      <c r="L1241" t="e">
        <f>VLOOKUP(K1241,[1]Sheet1!P:P,1,0)</f>
        <v>#N/A</v>
      </c>
      <c r="M1241">
        <f t="shared" si="118"/>
        <v>2022</v>
      </c>
      <c r="N1241" t="str">
        <f t="shared" si="119"/>
        <v>2022-42302</v>
      </c>
      <c r="O1241" t="str">
        <f>+(VLOOKUP(N1241,[1]misa!O:O,1,0))</f>
        <v>2022-42302</v>
      </c>
      <c r="P1241">
        <f>-Table2[[#This Row],[Column1]]</f>
        <v>-42302</v>
      </c>
    </row>
    <row r="1242" spans="1:16" hidden="1" x14ac:dyDescent="0.3">
      <c r="A1242" s="41" t="s">
        <v>635</v>
      </c>
      <c r="B1242" s="42">
        <v>44825</v>
      </c>
      <c r="C1242" s="42">
        <v>44880</v>
      </c>
      <c r="D1242" s="41" t="s">
        <v>636</v>
      </c>
      <c r="E1242" s="41" t="s">
        <v>2787</v>
      </c>
      <c r="F1242" s="41" t="s">
        <v>2788</v>
      </c>
      <c r="G1242" s="41" t="s">
        <v>2748</v>
      </c>
      <c r="H1242" s="44">
        <v>-1349675</v>
      </c>
      <c r="I1242" s="45"/>
      <c r="J1242">
        <f t="shared" si="121"/>
        <v>42457</v>
      </c>
      <c r="K1242" t="str">
        <f t="shared" si="117"/>
        <v>-42457</v>
      </c>
      <c r="L1242" t="e">
        <f>VLOOKUP(K1242,[1]Sheet1!P:P,1,0)</f>
        <v>#N/A</v>
      </c>
      <c r="M1242">
        <f t="shared" si="118"/>
        <v>2022</v>
      </c>
      <c r="N1242" t="str">
        <f t="shared" si="119"/>
        <v>2022-42457</v>
      </c>
      <c r="O1242" t="str">
        <f>+(VLOOKUP(N1242,[1]misa!O:O,1,0))</f>
        <v>2022-42457</v>
      </c>
      <c r="P1242">
        <f>-Table2[[#This Row],[Column1]]</f>
        <v>-42457</v>
      </c>
    </row>
    <row r="1243" spans="1:16" hidden="1" x14ac:dyDescent="0.3">
      <c r="A1243" s="41" t="s">
        <v>635</v>
      </c>
      <c r="B1243" s="42">
        <v>44825</v>
      </c>
      <c r="C1243" s="42">
        <v>44880</v>
      </c>
      <c r="D1243" s="41" t="s">
        <v>636</v>
      </c>
      <c r="E1243" s="41" t="s">
        <v>2789</v>
      </c>
      <c r="F1243" s="41" t="s">
        <v>2790</v>
      </c>
      <c r="G1243" s="41" t="s">
        <v>2748</v>
      </c>
      <c r="H1243" s="44">
        <v>-763302</v>
      </c>
      <c r="I1243" s="45"/>
      <c r="J1243">
        <f t="shared" si="121"/>
        <v>42460</v>
      </c>
      <c r="K1243" t="str">
        <f t="shared" si="117"/>
        <v>-42460</v>
      </c>
      <c r="L1243" t="e">
        <f>VLOOKUP(K1243,[1]Sheet1!P:P,1,0)</f>
        <v>#N/A</v>
      </c>
      <c r="M1243">
        <f t="shared" si="118"/>
        <v>2022</v>
      </c>
      <c r="N1243" t="str">
        <f t="shared" si="119"/>
        <v>2022-42460</v>
      </c>
      <c r="O1243" t="str">
        <f>+(VLOOKUP(N1243,[1]misa!O:O,1,0))</f>
        <v>2022-42460</v>
      </c>
      <c r="P1243">
        <f>-Table2[[#This Row],[Column1]]</f>
        <v>-42460</v>
      </c>
    </row>
    <row r="1244" spans="1:16" hidden="1" x14ac:dyDescent="0.3">
      <c r="A1244" s="41" t="s">
        <v>635</v>
      </c>
      <c r="B1244" s="42">
        <v>44821</v>
      </c>
      <c r="C1244" s="42">
        <v>44880</v>
      </c>
      <c r="D1244" s="41" t="s">
        <v>636</v>
      </c>
      <c r="E1244" s="41" t="s">
        <v>2791</v>
      </c>
      <c r="F1244" s="41" t="s">
        <v>2792</v>
      </c>
      <c r="G1244" s="41" t="s">
        <v>2748</v>
      </c>
      <c r="H1244" s="44">
        <v>-1505422</v>
      </c>
      <c r="I1244" s="45"/>
      <c r="J1244">
        <f t="shared" si="121"/>
        <v>42052</v>
      </c>
      <c r="K1244" t="str">
        <f t="shared" si="117"/>
        <v>-42052</v>
      </c>
      <c r="L1244" t="e">
        <f>VLOOKUP(K1244,[1]Sheet1!P:P,1,0)</f>
        <v>#N/A</v>
      </c>
      <c r="M1244">
        <f t="shared" si="118"/>
        <v>2022</v>
      </c>
      <c r="N1244" t="str">
        <f t="shared" si="119"/>
        <v>2022-42052</v>
      </c>
      <c r="O1244" t="str">
        <f>+(VLOOKUP(N1244,[1]misa!O:O,1,0))</f>
        <v>2022-42052</v>
      </c>
      <c r="P1244">
        <f>-Table2[[#This Row],[Column1]]</f>
        <v>-42052</v>
      </c>
    </row>
    <row r="1245" spans="1:16" hidden="1" x14ac:dyDescent="0.3">
      <c r="A1245" s="41" t="s">
        <v>635</v>
      </c>
      <c r="B1245" s="42">
        <v>44831</v>
      </c>
      <c r="C1245" s="42">
        <v>44880</v>
      </c>
      <c r="D1245" s="41" t="s">
        <v>636</v>
      </c>
      <c r="E1245" s="41" t="s">
        <v>2793</v>
      </c>
      <c r="F1245" s="41" t="s">
        <v>2794</v>
      </c>
      <c r="G1245" s="41" t="s">
        <v>2748</v>
      </c>
      <c r="H1245" s="44">
        <v>-388614</v>
      </c>
      <c r="I1245" s="45"/>
      <c r="J1245">
        <f t="shared" si="121"/>
        <v>44298</v>
      </c>
      <c r="K1245" t="str">
        <f t="shared" si="117"/>
        <v>-44298</v>
      </c>
      <c r="L1245" t="e">
        <f>VLOOKUP(K1245,[1]Sheet1!P:P,1,0)</f>
        <v>#N/A</v>
      </c>
      <c r="M1245">
        <f t="shared" si="118"/>
        <v>2022</v>
      </c>
      <c r="N1245" t="str">
        <f t="shared" si="119"/>
        <v>2022-44298</v>
      </c>
      <c r="O1245" t="str">
        <f>+(VLOOKUP(N1245,[1]misa!O:O,1,0))</f>
        <v>2022-44298</v>
      </c>
      <c r="P1245">
        <f>-Table2[[#This Row],[Column1]]</f>
        <v>-44298</v>
      </c>
    </row>
    <row r="1246" spans="1:16" hidden="1" x14ac:dyDescent="0.3">
      <c r="A1246" s="41" t="s">
        <v>635</v>
      </c>
      <c r="B1246" s="42">
        <v>44831</v>
      </c>
      <c r="C1246" s="42">
        <v>44880</v>
      </c>
      <c r="D1246" s="41" t="s">
        <v>636</v>
      </c>
      <c r="E1246" s="41" t="s">
        <v>2795</v>
      </c>
      <c r="F1246" s="41" t="s">
        <v>2796</v>
      </c>
      <c r="G1246" s="41" t="s">
        <v>2748</v>
      </c>
      <c r="H1246" s="44">
        <v>-1661320</v>
      </c>
      <c r="I1246" s="45"/>
      <c r="J1246">
        <f t="shared" si="121"/>
        <v>44269</v>
      </c>
      <c r="K1246" t="str">
        <f t="shared" si="117"/>
        <v>-44269</v>
      </c>
      <c r="L1246" t="e">
        <f>VLOOKUP(K1246,[1]Sheet1!P:P,1,0)</f>
        <v>#N/A</v>
      </c>
      <c r="M1246">
        <f t="shared" si="118"/>
        <v>2022</v>
      </c>
      <c r="N1246" t="str">
        <f t="shared" si="119"/>
        <v>2022-44269</v>
      </c>
      <c r="O1246" t="str">
        <f>+(VLOOKUP(N1246,[1]misa!O:O,1,0))</f>
        <v>2022-44269</v>
      </c>
      <c r="P1246">
        <f>-Table2[[#This Row],[Column1]]</f>
        <v>-44269</v>
      </c>
    </row>
    <row r="1247" spans="1:16" hidden="1" x14ac:dyDescent="0.3">
      <c r="A1247" s="41" t="s">
        <v>635</v>
      </c>
      <c r="B1247" s="42">
        <v>44834</v>
      </c>
      <c r="C1247" s="42">
        <v>44880</v>
      </c>
      <c r="D1247" s="41" t="s">
        <v>636</v>
      </c>
      <c r="E1247" s="41" t="s">
        <v>2797</v>
      </c>
      <c r="F1247" s="41" t="s">
        <v>2798</v>
      </c>
      <c r="G1247" s="41" t="s">
        <v>2748</v>
      </c>
      <c r="H1247" s="44">
        <v>-2924776</v>
      </c>
      <c r="I1247" s="45"/>
      <c r="J1247">
        <f t="shared" si="121"/>
        <v>45527</v>
      </c>
      <c r="K1247" t="str">
        <f t="shared" si="117"/>
        <v>-45527</v>
      </c>
      <c r="L1247" t="e">
        <f>VLOOKUP(K1247,[1]Sheet1!P:P,1,0)</f>
        <v>#N/A</v>
      </c>
      <c r="M1247">
        <f t="shared" si="118"/>
        <v>2022</v>
      </c>
      <c r="N1247" t="str">
        <f t="shared" si="119"/>
        <v>2022-45527</v>
      </c>
      <c r="O1247" t="str">
        <f>+(VLOOKUP(N1247,[1]misa!O:O,1,0))</f>
        <v>2022-45527</v>
      </c>
      <c r="P1247">
        <f>-Table2[[#This Row],[Column1]]</f>
        <v>-45527</v>
      </c>
    </row>
    <row r="1248" spans="1:16" hidden="1" x14ac:dyDescent="0.3">
      <c r="A1248" s="41" t="s">
        <v>635</v>
      </c>
      <c r="B1248" s="42">
        <v>44831</v>
      </c>
      <c r="C1248" s="42">
        <v>44880</v>
      </c>
      <c r="D1248" s="41" t="s">
        <v>636</v>
      </c>
      <c r="E1248" s="41" t="s">
        <v>2799</v>
      </c>
      <c r="F1248" s="41" t="s">
        <v>2800</v>
      </c>
      <c r="G1248" s="41" t="s">
        <v>2748</v>
      </c>
      <c r="H1248" s="44">
        <v>-2121336</v>
      </c>
      <c r="I1248" s="45"/>
      <c r="J1248">
        <f t="shared" si="121"/>
        <v>44289</v>
      </c>
      <c r="K1248" t="str">
        <f t="shared" si="117"/>
        <v>-44289</v>
      </c>
      <c r="L1248" t="e">
        <f>VLOOKUP(K1248,[1]Sheet1!P:P,1,0)</f>
        <v>#N/A</v>
      </c>
      <c r="M1248">
        <f t="shared" si="118"/>
        <v>2022</v>
      </c>
      <c r="N1248" t="str">
        <f t="shared" si="119"/>
        <v>2022-44289</v>
      </c>
      <c r="O1248" t="str">
        <f>+(VLOOKUP(N1248,[1]misa!O:O,1,0))</f>
        <v>2022-44289</v>
      </c>
      <c r="P1248">
        <f>-Table2[[#This Row],[Column1]]</f>
        <v>-44289</v>
      </c>
    </row>
    <row r="1249" spans="1:16" hidden="1" x14ac:dyDescent="0.3">
      <c r="A1249" s="41" t="s">
        <v>635</v>
      </c>
      <c r="B1249" s="42">
        <v>44831</v>
      </c>
      <c r="C1249" s="42">
        <v>44880</v>
      </c>
      <c r="D1249" s="41" t="s">
        <v>636</v>
      </c>
      <c r="E1249" s="41" t="s">
        <v>2801</v>
      </c>
      <c r="F1249" s="41" t="s">
        <v>2802</v>
      </c>
      <c r="G1249" s="41" t="s">
        <v>2748</v>
      </c>
      <c r="H1249" s="44">
        <v>-743473</v>
      </c>
      <c r="I1249" s="45"/>
      <c r="J1249">
        <f t="shared" si="121"/>
        <v>44297</v>
      </c>
      <c r="K1249" t="str">
        <f t="shared" si="117"/>
        <v>-44297</v>
      </c>
      <c r="L1249" t="e">
        <f>VLOOKUP(K1249,[1]Sheet1!P:P,1,0)</f>
        <v>#N/A</v>
      </c>
      <c r="M1249">
        <f t="shared" si="118"/>
        <v>2022</v>
      </c>
      <c r="N1249" t="str">
        <f t="shared" si="119"/>
        <v>2022-44297</v>
      </c>
      <c r="O1249" t="str">
        <f>+(VLOOKUP(N1249,[1]misa!O:O,1,0))</f>
        <v>2022-44297</v>
      </c>
      <c r="P1249">
        <f>-Table2[[#This Row],[Column1]]</f>
        <v>-44297</v>
      </c>
    </row>
    <row r="1250" spans="1:16" hidden="1" x14ac:dyDescent="0.3">
      <c r="A1250" s="41" t="s">
        <v>635</v>
      </c>
      <c r="B1250" s="42">
        <v>44830</v>
      </c>
      <c r="C1250" s="42">
        <v>44880</v>
      </c>
      <c r="D1250" s="41" t="s">
        <v>636</v>
      </c>
      <c r="E1250" s="41" t="s">
        <v>2803</v>
      </c>
      <c r="F1250" s="41" t="s">
        <v>2804</v>
      </c>
      <c r="G1250" s="41" t="s">
        <v>2748</v>
      </c>
      <c r="H1250" s="44">
        <v>-1426524</v>
      </c>
      <c r="I1250" s="45"/>
      <c r="J1250">
        <f t="shared" si="121"/>
        <v>44139</v>
      </c>
      <c r="K1250" t="str">
        <f t="shared" si="117"/>
        <v>-44139</v>
      </c>
      <c r="L1250" t="e">
        <f>VLOOKUP(K1250,[1]Sheet1!P:P,1,0)</f>
        <v>#N/A</v>
      </c>
      <c r="M1250">
        <f t="shared" si="118"/>
        <v>2022</v>
      </c>
      <c r="N1250" t="str">
        <f t="shared" si="119"/>
        <v>2022-44139</v>
      </c>
      <c r="O1250" t="str">
        <f>+(VLOOKUP(N1250,[1]misa!O:O,1,0))</f>
        <v>2022-44139</v>
      </c>
      <c r="P1250">
        <f>-Table2[[#This Row],[Column1]]</f>
        <v>-44139</v>
      </c>
    </row>
    <row r="1251" spans="1:16" hidden="1" x14ac:dyDescent="0.3">
      <c r="A1251" s="41" t="s">
        <v>635</v>
      </c>
      <c r="B1251" s="42">
        <v>44834</v>
      </c>
      <c r="C1251" s="42">
        <v>44880</v>
      </c>
      <c r="D1251" s="41" t="s">
        <v>636</v>
      </c>
      <c r="E1251" s="41" t="s">
        <v>2805</v>
      </c>
      <c r="F1251" s="41" t="s">
        <v>2806</v>
      </c>
      <c r="G1251" s="41" t="s">
        <v>2748</v>
      </c>
      <c r="H1251" s="44">
        <v>-2839182</v>
      </c>
      <c r="I1251" s="45"/>
      <c r="J1251">
        <f t="shared" si="121"/>
        <v>45528</v>
      </c>
      <c r="K1251" t="str">
        <f t="shared" si="117"/>
        <v>-45528</v>
      </c>
      <c r="L1251" t="e">
        <f>VLOOKUP(K1251,[1]Sheet1!P:P,1,0)</f>
        <v>#N/A</v>
      </c>
      <c r="M1251">
        <f t="shared" si="118"/>
        <v>2022</v>
      </c>
      <c r="N1251" t="str">
        <f t="shared" si="119"/>
        <v>2022-45528</v>
      </c>
      <c r="O1251" t="str">
        <f>+(VLOOKUP(N1251,[1]misa!O:O,1,0))</f>
        <v>2022-45528</v>
      </c>
      <c r="P1251">
        <f>-Table2[[#This Row],[Column1]]</f>
        <v>-45528</v>
      </c>
    </row>
    <row r="1252" spans="1:16" hidden="1" x14ac:dyDescent="0.3">
      <c r="A1252" s="41" t="s">
        <v>635</v>
      </c>
      <c r="B1252" s="42">
        <v>44816</v>
      </c>
      <c r="C1252" s="42">
        <v>44880</v>
      </c>
      <c r="D1252" s="41" t="s">
        <v>636</v>
      </c>
      <c r="E1252" s="41" t="s">
        <v>2807</v>
      </c>
      <c r="F1252" s="41" t="s">
        <v>2808</v>
      </c>
      <c r="G1252" s="41" t="s">
        <v>2748</v>
      </c>
      <c r="H1252" s="44">
        <v>-2390497</v>
      </c>
      <c r="I1252" s="45"/>
      <c r="J1252">
        <f t="shared" si="121"/>
        <v>40165</v>
      </c>
      <c r="K1252" t="str">
        <f t="shared" si="117"/>
        <v>-40165</v>
      </c>
      <c r="L1252" t="e">
        <f>VLOOKUP(K1252,[1]Sheet1!P:P,1,0)</f>
        <v>#N/A</v>
      </c>
      <c r="M1252">
        <f t="shared" si="118"/>
        <v>2022</v>
      </c>
      <c r="N1252" t="str">
        <f t="shared" si="119"/>
        <v>2022-40165</v>
      </c>
      <c r="O1252" t="str">
        <f>+(VLOOKUP(N1252,[1]misa!O:O,1,0))</f>
        <v>2022-40165</v>
      </c>
      <c r="P1252">
        <f>-Table2[[#This Row],[Column1]]</f>
        <v>-40165</v>
      </c>
    </row>
    <row r="1253" spans="1:16" hidden="1" x14ac:dyDescent="0.3">
      <c r="A1253" s="41" t="s">
        <v>635</v>
      </c>
      <c r="B1253" s="42">
        <v>44809</v>
      </c>
      <c r="C1253" s="42">
        <v>44880</v>
      </c>
      <c r="D1253" s="41" t="s">
        <v>636</v>
      </c>
      <c r="E1253" s="41" t="s">
        <v>2809</v>
      </c>
      <c r="F1253" s="41" t="s">
        <v>2810</v>
      </c>
      <c r="G1253" s="41" t="s">
        <v>2748</v>
      </c>
      <c r="H1253" s="44">
        <v>-1323368</v>
      </c>
      <c r="I1253" s="45"/>
      <c r="J1253">
        <f t="shared" si="121"/>
        <v>37283</v>
      </c>
      <c r="K1253" t="str">
        <f t="shared" si="117"/>
        <v>-37283</v>
      </c>
      <c r="L1253" t="e">
        <f>VLOOKUP(K1253,[1]Sheet1!P:P,1,0)</f>
        <v>#N/A</v>
      </c>
      <c r="M1253">
        <f t="shared" si="118"/>
        <v>2022</v>
      </c>
      <c r="N1253" t="str">
        <f t="shared" si="119"/>
        <v>2022-37283</v>
      </c>
      <c r="O1253" t="str">
        <f>+(VLOOKUP(N1253,[1]misa!O:O,1,0))</f>
        <v>2022-37283</v>
      </c>
      <c r="P1253">
        <f>-Table2[[#This Row],[Column1]]</f>
        <v>-37283</v>
      </c>
    </row>
    <row r="1254" spans="1:16" hidden="1" x14ac:dyDescent="0.3">
      <c r="A1254" s="41" t="s">
        <v>635</v>
      </c>
      <c r="B1254" s="42">
        <v>44831</v>
      </c>
      <c r="C1254" s="42">
        <v>44880</v>
      </c>
      <c r="D1254" s="41" t="s">
        <v>636</v>
      </c>
      <c r="E1254" s="41" t="s">
        <v>2811</v>
      </c>
      <c r="F1254" s="41" t="s">
        <v>2812</v>
      </c>
      <c r="G1254" s="41" t="s">
        <v>2748</v>
      </c>
      <c r="H1254" s="44">
        <v>-2349874</v>
      </c>
      <c r="I1254" s="45"/>
      <c r="J1254">
        <f t="shared" si="121"/>
        <v>44288</v>
      </c>
      <c r="K1254" t="str">
        <f t="shared" si="117"/>
        <v>-44288</v>
      </c>
      <c r="L1254" t="e">
        <f>VLOOKUP(K1254,[1]Sheet1!P:P,1,0)</f>
        <v>#N/A</v>
      </c>
      <c r="M1254">
        <f t="shared" si="118"/>
        <v>2022</v>
      </c>
      <c r="N1254" t="str">
        <f t="shared" si="119"/>
        <v>2022-44288</v>
      </c>
      <c r="O1254" t="str">
        <f>+(VLOOKUP(N1254,[1]misa!O:O,1,0))</f>
        <v>2022-44288</v>
      </c>
      <c r="P1254">
        <f>-Table2[[#This Row],[Column1]]</f>
        <v>-44288</v>
      </c>
    </row>
    <row r="1255" spans="1:16" hidden="1" x14ac:dyDescent="0.3">
      <c r="A1255" s="41" t="s">
        <v>635</v>
      </c>
      <c r="B1255" s="42">
        <v>44825</v>
      </c>
      <c r="C1255" s="42">
        <v>44880</v>
      </c>
      <c r="D1255" s="41" t="s">
        <v>636</v>
      </c>
      <c r="E1255" s="41" t="s">
        <v>2813</v>
      </c>
      <c r="F1255" s="41" t="s">
        <v>2814</v>
      </c>
      <c r="G1255" s="41" t="s">
        <v>2748</v>
      </c>
      <c r="H1255" s="44">
        <v>-2158968</v>
      </c>
      <c r="I1255" s="45"/>
      <c r="J1255">
        <f t="shared" si="121"/>
        <v>42447</v>
      </c>
      <c r="K1255" t="str">
        <f t="shared" si="117"/>
        <v>-42447</v>
      </c>
      <c r="L1255" t="e">
        <f>VLOOKUP(K1255,[1]Sheet1!P:P,1,0)</f>
        <v>#N/A</v>
      </c>
      <c r="M1255">
        <f t="shared" si="118"/>
        <v>2022</v>
      </c>
      <c r="N1255" t="str">
        <f t="shared" si="119"/>
        <v>2022-42447</v>
      </c>
      <c r="O1255" t="str">
        <f>+(VLOOKUP(N1255,[1]misa!O:O,1,0))</f>
        <v>2022-42447</v>
      </c>
      <c r="P1255">
        <f>-Table2[[#This Row],[Column1]]</f>
        <v>-42447</v>
      </c>
    </row>
    <row r="1256" spans="1:16" hidden="1" x14ac:dyDescent="0.3">
      <c r="A1256" s="41" t="s">
        <v>635</v>
      </c>
      <c r="B1256" s="42">
        <v>44825</v>
      </c>
      <c r="C1256" s="42">
        <v>44880</v>
      </c>
      <c r="D1256" s="41" t="s">
        <v>636</v>
      </c>
      <c r="E1256" s="41" t="s">
        <v>2815</v>
      </c>
      <c r="F1256" s="41" t="s">
        <v>2816</v>
      </c>
      <c r="G1256" s="41" t="s">
        <v>2748</v>
      </c>
      <c r="H1256" s="44">
        <v>254513</v>
      </c>
      <c r="I1256" s="45"/>
      <c r="J1256" s="46">
        <f t="shared" ref="J1256:J1257" si="122">+H1256</f>
        <v>254513</v>
      </c>
      <c r="K1256" t="str">
        <f t="shared" si="117"/>
        <v>-254513</v>
      </c>
      <c r="L1256" t="e">
        <f>VLOOKUP(K1256,[1]Sheet1!P:P,1,0)</f>
        <v>#N/A</v>
      </c>
      <c r="M1256">
        <f t="shared" si="118"/>
        <v>2022</v>
      </c>
      <c r="N1256" t="str">
        <f t="shared" si="119"/>
        <v>2022-254513</v>
      </c>
      <c r="O1256" t="str">
        <f>+(VLOOKUP(N1256,[1]misa!O:O,1,0))</f>
        <v>2022-254513</v>
      </c>
      <c r="P1256">
        <f>-Table2[[#This Row],[Column1]]</f>
        <v>-254513</v>
      </c>
    </row>
    <row r="1257" spans="1:16" hidden="1" x14ac:dyDescent="0.3">
      <c r="A1257" s="41" t="s">
        <v>635</v>
      </c>
      <c r="B1257" s="42">
        <v>44823</v>
      </c>
      <c r="C1257" s="42">
        <v>44880</v>
      </c>
      <c r="D1257" s="41" t="s">
        <v>636</v>
      </c>
      <c r="E1257" s="41" t="s">
        <v>2817</v>
      </c>
      <c r="F1257" s="41" t="s">
        <v>2818</v>
      </c>
      <c r="G1257" s="41" t="s">
        <v>2748</v>
      </c>
      <c r="H1257" s="44">
        <v>825330</v>
      </c>
      <c r="I1257" s="45"/>
      <c r="J1257" s="46">
        <f t="shared" si="122"/>
        <v>825330</v>
      </c>
      <c r="K1257" t="str">
        <f t="shared" si="117"/>
        <v>-825330</v>
      </c>
      <c r="L1257" t="e">
        <f>VLOOKUP(K1257,[1]Sheet1!P:P,1,0)</f>
        <v>#N/A</v>
      </c>
      <c r="M1257">
        <f t="shared" si="118"/>
        <v>2022</v>
      </c>
      <c r="N1257" t="str">
        <f t="shared" si="119"/>
        <v>2022-825330</v>
      </c>
      <c r="O1257" t="str">
        <f>+(VLOOKUP(N1257,[1]misa!O:O,1,0))</f>
        <v>2022-825330</v>
      </c>
      <c r="P1257">
        <f>-Table2[[#This Row],[Column1]]</f>
        <v>-825330</v>
      </c>
    </row>
    <row r="1258" spans="1:16" hidden="1" x14ac:dyDescent="0.3">
      <c r="A1258" s="41" t="s">
        <v>635</v>
      </c>
      <c r="B1258" s="42">
        <v>44837</v>
      </c>
      <c r="C1258" s="42">
        <v>44897</v>
      </c>
      <c r="D1258" s="41" t="s">
        <v>636</v>
      </c>
      <c r="E1258" s="41" t="s">
        <v>2819</v>
      </c>
      <c r="F1258" s="41" t="s">
        <v>2820</v>
      </c>
      <c r="G1258" s="41" t="s">
        <v>2821</v>
      </c>
      <c r="H1258" s="44">
        <v>-1179699</v>
      </c>
      <c r="I1258" s="45"/>
      <c r="J1258">
        <f t="shared" si="121"/>
        <v>45734</v>
      </c>
      <c r="K1258" t="str">
        <f t="shared" si="117"/>
        <v>-45734</v>
      </c>
      <c r="L1258" t="e">
        <f>VLOOKUP(K1258,[1]Sheet1!P:P,1,0)</f>
        <v>#N/A</v>
      </c>
      <c r="M1258">
        <f t="shared" si="118"/>
        <v>2022</v>
      </c>
      <c r="N1258" t="str">
        <f t="shared" si="119"/>
        <v>2022-45734</v>
      </c>
      <c r="O1258" t="str">
        <f>+(VLOOKUP(N1258,[1]misa!O:O,1,0))</f>
        <v>2022-45734</v>
      </c>
      <c r="P1258">
        <f>-Table2[[#This Row],[Column1]]</f>
        <v>-45734</v>
      </c>
    </row>
    <row r="1259" spans="1:16" hidden="1" x14ac:dyDescent="0.3">
      <c r="A1259" s="41" t="s">
        <v>635</v>
      </c>
      <c r="B1259" s="42">
        <v>44837</v>
      </c>
      <c r="C1259" s="42">
        <v>44897</v>
      </c>
      <c r="D1259" s="41" t="s">
        <v>636</v>
      </c>
      <c r="E1259" s="41" t="s">
        <v>2822</v>
      </c>
      <c r="F1259" s="41" t="s">
        <v>2823</v>
      </c>
      <c r="G1259" s="41" t="s">
        <v>2821</v>
      </c>
      <c r="H1259" s="44">
        <v>-680075</v>
      </c>
      <c r="I1259" s="45"/>
      <c r="J1259">
        <f t="shared" si="121"/>
        <v>45752</v>
      </c>
      <c r="K1259" t="str">
        <f t="shared" si="117"/>
        <v>-45752</v>
      </c>
      <c r="L1259" t="e">
        <f>VLOOKUP(K1259,[1]Sheet1!P:P,1,0)</f>
        <v>#N/A</v>
      </c>
      <c r="M1259">
        <f t="shared" si="118"/>
        <v>2022</v>
      </c>
      <c r="N1259" t="str">
        <f t="shared" si="119"/>
        <v>2022-45752</v>
      </c>
      <c r="O1259" t="str">
        <f>+(VLOOKUP(N1259,[1]misa!O:O,1,0))</f>
        <v>2022-45752</v>
      </c>
      <c r="P1259">
        <f>-Table2[[#This Row],[Column1]]</f>
        <v>-45752</v>
      </c>
    </row>
    <row r="1260" spans="1:16" hidden="1" x14ac:dyDescent="0.3">
      <c r="A1260" s="41" t="s">
        <v>635</v>
      </c>
      <c r="B1260" s="42">
        <v>44837</v>
      </c>
      <c r="C1260" s="42">
        <v>44897</v>
      </c>
      <c r="D1260" s="41" t="s">
        <v>636</v>
      </c>
      <c r="E1260" s="41" t="s">
        <v>2824</v>
      </c>
      <c r="F1260" s="41" t="s">
        <v>2825</v>
      </c>
      <c r="G1260" s="41" t="s">
        <v>2821</v>
      </c>
      <c r="H1260" s="44">
        <v>-582921</v>
      </c>
      <c r="I1260" s="45"/>
      <c r="J1260">
        <f t="shared" si="121"/>
        <v>45758</v>
      </c>
      <c r="K1260" t="str">
        <f t="shared" si="117"/>
        <v>-45758</v>
      </c>
      <c r="L1260" t="e">
        <f>VLOOKUP(K1260,[1]Sheet1!P:P,1,0)</f>
        <v>#N/A</v>
      </c>
      <c r="M1260">
        <f t="shared" si="118"/>
        <v>2022</v>
      </c>
      <c r="N1260" t="str">
        <f t="shared" si="119"/>
        <v>2022-45758</v>
      </c>
      <c r="O1260" t="str">
        <f>+(VLOOKUP(N1260,[1]misa!O:O,1,0))</f>
        <v>2022-45758</v>
      </c>
      <c r="P1260">
        <f>-Table2[[#This Row],[Column1]]</f>
        <v>-45758</v>
      </c>
    </row>
    <row r="1261" spans="1:16" hidden="1" x14ac:dyDescent="0.3">
      <c r="A1261" s="41" t="s">
        <v>635</v>
      </c>
      <c r="B1261" s="42">
        <v>44837</v>
      </c>
      <c r="C1261" s="42">
        <v>44897</v>
      </c>
      <c r="D1261" s="41" t="s">
        <v>636</v>
      </c>
      <c r="E1261" s="41" t="s">
        <v>2826</v>
      </c>
      <c r="F1261" s="41" t="s">
        <v>2827</v>
      </c>
      <c r="G1261" s="41" t="s">
        <v>2821</v>
      </c>
      <c r="H1261" s="44">
        <v>-582921</v>
      </c>
      <c r="I1261" s="45"/>
      <c r="J1261">
        <f t="shared" si="121"/>
        <v>45759</v>
      </c>
      <c r="K1261" t="str">
        <f t="shared" si="117"/>
        <v>-45759</v>
      </c>
      <c r="L1261" t="e">
        <f>VLOOKUP(K1261,[1]Sheet1!P:P,1,0)</f>
        <v>#N/A</v>
      </c>
      <c r="M1261">
        <f t="shared" si="118"/>
        <v>2022</v>
      </c>
      <c r="N1261" t="str">
        <f t="shared" si="119"/>
        <v>2022-45759</v>
      </c>
      <c r="O1261" t="str">
        <f>+(VLOOKUP(N1261,[1]misa!O:O,1,0))</f>
        <v>2022-45759</v>
      </c>
      <c r="P1261">
        <f>-Table2[[#This Row],[Column1]]</f>
        <v>-45759</v>
      </c>
    </row>
    <row r="1262" spans="1:16" hidden="1" x14ac:dyDescent="0.3">
      <c r="A1262" s="41" t="s">
        <v>635</v>
      </c>
      <c r="B1262" s="42">
        <v>44837</v>
      </c>
      <c r="C1262" s="42">
        <v>44897</v>
      </c>
      <c r="D1262" s="41" t="s">
        <v>636</v>
      </c>
      <c r="E1262" s="41" t="s">
        <v>2828</v>
      </c>
      <c r="F1262" s="41" t="s">
        <v>2829</v>
      </c>
      <c r="G1262" s="41" t="s">
        <v>2821</v>
      </c>
      <c r="H1262" s="44">
        <v>-1199517</v>
      </c>
      <c r="I1262" s="45"/>
      <c r="J1262">
        <f t="shared" si="121"/>
        <v>45750</v>
      </c>
      <c r="K1262" t="str">
        <f t="shared" si="117"/>
        <v>-45750</v>
      </c>
      <c r="L1262" t="e">
        <f>VLOOKUP(K1262,[1]Sheet1!P:P,1,0)</f>
        <v>#N/A</v>
      </c>
      <c r="M1262">
        <f t="shared" si="118"/>
        <v>2022</v>
      </c>
      <c r="N1262" t="str">
        <f t="shared" si="119"/>
        <v>2022-45750</v>
      </c>
      <c r="O1262" t="str">
        <f>+(VLOOKUP(N1262,[1]misa!O:O,1,0))</f>
        <v>2022-45750</v>
      </c>
      <c r="P1262">
        <f>-Table2[[#This Row],[Column1]]</f>
        <v>-45750</v>
      </c>
    </row>
    <row r="1263" spans="1:16" hidden="1" x14ac:dyDescent="0.3">
      <c r="A1263" s="41" t="s">
        <v>635</v>
      </c>
      <c r="B1263" s="42">
        <v>44841</v>
      </c>
      <c r="C1263" s="42">
        <v>44897</v>
      </c>
      <c r="D1263" s="41" t="s">
        <v>636</v>
      </c>
      <c r="E1263" s="41" t="s">
        <v>2830</v>
      </c>
      <c r="F1263" s="41" t="s">
        <v>2831</v>
      </c>
      <c r="G1263" s="41" t="s">
        <v>2821</v>
      </c>
      <c r="H1263" s="44">
        <v>-1747149</v>
      </c>
      <c r="I1263" s="45"/>
      <c r="J1263">
        <f t="shared" si="121"/>
        <v>46603</v>
      </c>
      <c r="K1263" t="str">
        <f t="shared" si="117"/>
        <v>-46603</v>
      </c>
      <c r="L1263" t="e">
        <f>VLOOKUP(K1263,[1]Sheet1!P:P,1,0)</f>
        <v>#N/A</v>
      </c>
      <c r="M1263">
        <f t="shared" si="118"/>
        <v>2022</v>
      </c>
      <c r="N1263" t="str">
        <f t="shared" si="119"/>
        <v>2022-46603</v>
      </c>
      <c r="O1263" t="str">
        <f>+(VLOOKUP(N1263,[1]misa!O:O,1,0))</f>
        <v>2022-46603</v>
      </c>
      <c r="P1263">
        <f>-Table2[[#This Row],[Column1]]</f>
        <v>-46603</v>
      </c>
    </row>
    <row r="1264" spans="1:16" hidden="1" x14ac:dyDescent="0.3">
      <c r="A1264" s="41" t="s">
        <v>635</v>
      </c>
      <c r="B1264" s="42">
        <v>44841</v>
      </c>
      <c r="C1264" s="42">
        <v>44897</v>
      </c>
      <c r="D1264" s="41" t="s">
        <v>636</v>
      </c>
      <c r="E1264" s="41" t="s">
        <v>2832</v>
      </c>
      <c r="F1264" s="41" t="s">
        <v>2833</v>
      </c>
      <c r="G1264" s="41" t="s">
        <v>2821</v>
      </c>
      <c r="H1264" s="44">
        <v>-1431059</v>
      </c>
      <c r="I1264" s="45"/>
      <c r="J1264">
        <f t="shared" si="121"/>
        <v>46577</v>
      </c>
      <c r="K1264" t="str">
        <f t="shared" si="117"/>
        <v>-46577</v>
      </c>
      <c r="L1264" t="e">
        <f>VLOOKUP(K1264,[1]Sheet1!P:P,1,0)</f>
        <v>#N/A</v>
      </c>
      <c r="M1264">
        <f t="shared" si="118"/>
        <v>2022</v>
      </c>
      <c r="N1264" t="str">
        <f t="shared" si="119"/>
        <v>2022-46577</v>
      </c>
      <c r="O1264" t="str">
        <f>+(VLOOKUP(N1264,[1]misa!O:O,1,0))</f>
        <v>2022-46577</v>
      </c>
      <c r="P1264">
        <f>-Table2[[#This Row],[Column1]]</f>
        <v>-46577</v>
      </c>
    </row>
    <row r="1265" spans="1:16" hidden="1" x14ac:dyDescent="0.3">
      <c r="A1265" s="41" t="s">
        <v>635</v>
      </c>
      <c r="B1265" s="42">
        <v>44835</v>
      </c>
      <c r="C1265" s="42">
        <v>44897</v>
      </c>
      <c r="D1265" s="41" t="s">
        <v>636</v>
      </c>
      <c r="E1265" s="41" t="s">
        <v>2834</v>
      </c>
      <c r="F1265" s="41" t="s">
        <v>2835</v>
      </c>
      <c r="G1265" s="41" t="s">
        <v>2821</v>
      </c>
      <c r="H1265" s="44">
        <v>-870950</v>
      </c>
      <c r="I1265" s="45"/>
      <c r="J1265">
        <f t="shared" si="121"/>
        <v>45701</v>
      </c>
      <c r="K1265" t="str">
        <f t="shared" si="117"/>
        <v>-45701</v>
      </c>
      <c r="L1265" t="e">
        <f>VLOOKUP(K1265,[1]Sheet1!P:P,1,0)</f>
        <v>#N/A</v>
      </c>
      <c r="M1265">
        <f t="shared" si="118"/>
        <v>2022</v>
      </c>
      <c r="N1265" t="str">
        <f t="shared" si="119"/>
        <v>2022-45701</v>
      </c>
      <c r="O1265" t="str">
        <f>+(VLOOKUP(N1265,[1]misa!O:O,1,0))</f>
        <v>2022-45701</v>
      </c>
      <c r="P1265">
        <f>-Table2[[#This Row],[Column1]]</f>
        <v>-45701</v>
      </c>
    </row>
    <row r="1266" spans="1:16" hidden="1" x14ac:dyDescent="0.3">
      <c r="A1266" s="41" t="s">
        <v>635</v>
      </c>
      <c r="B1266" s="42">
        <v>44840</v>
      </c>
      <c r="C1266" s="42">
        <v>44897</v>
      </c>
      <c r="D1266" s="41" t="s">
        <v>636</v>
      </c>
      <c r="E1266" s="41" t="s">
        <v>2836</v>
      </c>
      <c r="F1266" s="41" t="s">
        <v>2837</v>
      </c>
      <c r="G1266" s="41" t="s">
        <v>2821</v>
      </c>
      <c r="H1266" s="44">
        <v>-1399785</v>
      </c>
      <c r="I1266" s="45"/>
      <c r="J1266">
        <f t="shared" si="121"/>
        <v>46137</v>
      </c>
      <c r="K1266" t="str">
        <f t="shared" si="117"/>
        <v>-46137</v>
      </c>
      <c r="L1266" t="e">
        <f>VLOOKUP(K1266,[1]Sheet1!P:P,1,0)</f>
        <v>#N/A</v>
      </c>
      <c r="M1266">
        <f t="shared" si="118"/>
        <v>2022</v>
      </c>
      <c r="N1266" t="str">
        <f t="shared" si="119"/>
        <v>2022-46137</v>
      </c>
      <c r="O1266" t="str">
        <f>+(VLOOKUP(N1266,[1]misa!O:O,1,0))</f>
        <v>2022-46137</v>
      </c>
      <c r="P1266">
        <f>-Table2[[#This Row],[Column1]]</f>
        <v>-46137</v>
      </c>
    </row>
    <row r="1267" spans="1:16" hidden="1" x14ac:dyDescent="0.3">
      <c r="A1267" s="41" t="s">
        <v>635</v>
      </c>
      <c r="B1267" s="42">
        <v>44837</v>
      </c>
      <c r="C1267" s="42">
        <v>44897</v>
      </c>
      <c r="D1267" s="41" t="s">
        <v>636</v>
      </c>
      <c r="E1267" s="41" t="s">
        <v>2838</v>
      </c>
      <c r="F1267" s="41" t="s">
        <v>2839</v>
      </c>
      <c r="G1267" s="41" t="s">
        <v>2821</v>
      </c>
      <c r="H1267" s="44">
        <v>-485768</v>
      </c>
      <c r="I1267" s="45"/>
      <c r="J1267">
        <f t="shared" si="121"/>
        <v>45751</v>
      </c>
      <c r="K1267" t="str">
        <f t="shared" si="117"/>
        <v>-45751</v>
      </c>
      <c r="L1267" t="e">
        <f>VLOOKUP(K1267,[1]Sheet1!P:P,1,0)</f>
        <v>#N/A</v>
      </c>
      <c r="M1267">
        <f t="shared" si="118"/>
        <v>2022</v>
      </c>
      <c r="N1267" t="str">
        <f t="shared" si="119"/>
        <v>2022-45751</v>
      </c>
      <c r="O1267" t="str">
        <f>+(VLOOKUP(N1267,[1]misa!O:O,1,0))</f>
        <v>2022-45751</v>
      </c>
      <c r="P1267">
        <f>-Table2[[#This Row],[Column1]]</f>
        <v>-45751</v>
      </c>
    </row>
    <row r="1268" spans="1:16" hidden="1" x14ac:dyDescent="0.3">
      <c r="A1268" s="41" t="s">
        <v>635</v>
      </c>
      <c r="B1268" s="42">
        <v>44837</v>
      </c>
      <c r="C1268" s="42">
        <v>44897</v>
      </c>
      <c r="D1268" s="41" t="s">
        <v>636</v>
      </c>
      <c r="E1268" s="41" t="s">
        <v>2840</v>
      </c>
      <c r="F1268" s="41" t="s">
        <v>2841</v>
      </c>
      <c r="G1268" s="41" t="s">
        <v>2821</v>
      </c>
      <c r="H1268" s="44">
        <v>-680075</v>
      </c>
      <c r="I1268" s="45"/>
      <c r="J1268">
        <f t="shared" si="121"/>
        <v>45757</v>
      </c>
      <c r="K1268" t="str">
        <f t="shared" si="117"/>
        <v>-45757</v>
      </c>
      <c r="L1268" t="e">
        <f>VLOOKUP(K1268,[1]Sheet1!P:P,1,0)</f>
        <v>#N/A</v>
      </c>
      <c r="M1268">
        <f t="shared" si="118"/>
        <v>2022</v>
      </c>
      <c r="N1268" t="str">
        <f t="shared" si="119"/>
        <v>2022-45757</v>
      </c>
      <c r="O1268" t="str">
        <f>+(VLOOKUP(N1268,[1]misa!O:O,1,0))</f>
        <v>2022-45757</v>
      </c>
      <c r="P1268">
        <f>-Table2[[#This Row],[Column1]]</f>
        <v>-45757</v>
      </c>
    </row>
    <row r="1269" spans="1:16" hidden="1" x14ac:dyDescent="0.3">
      <c r="A1269" s="41" t="s">
        <v>635</v>
      </c>
      <c r="B1269" s="42">
        <v>44837</v>
      </c>
      <c r="C1269" s="42">
        <v>44897</v>
      </c>
      <c r="D1269" s="41" t="s">
        <v>636</v>
      </c>
      <c r="E1269" s="41" t="s">
        <v>2842</v>
      </c>
      <c r="F1269" s="41" t="s">
        <v>2843</v>
      </c>
      <c r="G1269" s="41" t="s">
        <v>2821</v>
      </c>
      <c r="H1269" s="44">
        <v>-485768</v>
      </c>
      <c r="I1269" s="45"/>
      <c r="J1269">
        <f t="shared" si="121"/>
        <v>45760</v>
      </c>
      <c r="K1269" t="str">
        <f t="shared" si="117"/>
        <v>-45760</v>
      </c>
      <c r="L1269" t="e">
        <f>VLOOKUP(K1269,[1]Sheet1!P:P,1,0)</f>
        <v>#N/A</v>
      </c>
      <c r="M1269">
        <f t="shared" si="118"/>
        <v>2022</v>
      </c>
      <c r="N1269" t="str">
        <f t="shared" si="119"/>
        <v>2022-45760</v>
      </c>
      <c r="O1269" t="str">
        <f>+(VLOOKUP(N1269,[1]misa!O:O,1,0))</f>
        <v>2022-45760</v>
      </c>
      <c r="P1269">
        <f>-Table2[[#This Row],[Column1]]</f>
        <v>-45760</v>
      </c>
    </row>
    <row r="1270" spans="1:16" hidden="1" x14ac:dyDescent="0.3">
      <c r="A1270" s="41" t="s">
        <v>635</v>
      </c>
      <c r="B1270" s="42">
        <v>44835</v>
      </c>
      <c r="C1270" s="42">
        <v>44897</v>
      </c>
      <c r="D1270" s="41" t="s">
        <v>636</v>
      </c>
      <c r="E1270" s="41" t="s">
        <v>2844</v>
      </c>
      <c r="F1270" s="41" t="s">
        <v>2845</v>
      </c>
      <c r="G1270" s="41" t="s">
        <v>2821</v>
      </c>
      <c r="H1270" s="44">
        <v>-1263346</v>
      </c>
      <c r="I1270" s="45"/>
      <c r="J1270">
        <f t="shared" si="121"/>
        <v>45652</v>
      </c>
      <c r="K1270" t="str">
        <f t="shared" si="117"/>
        <v>-45652</v>
      </c>
      <c r="L1270" t="e">
        <f>VLOOKUP(K1270,[1]Sheet1!P:P,1,0)</f>
        <v>#N/A</v>
      </c>
      <c r="M1270">
        <f t="shared" si="118"/>
        <v>2022</v>
      </c>
      <c r="N1270" t="str">
        <f t="shared" si="119"/>
        <v>2022-45652</v>
      </c>
      <c r="O1270" t="str">
        <f>+(VLOOKUP(N1270,[1]misa!O:O,1,0))</f>
        <v>2022-45652</v>
      </c>
      <c r="P1270">
        <f>-Table2[[#This Row],[Column1]]</f>
        <v>-45652</v>
      </c>
    </row>
    <row r="1271" spans="1:16" hidden="1" x14ac:dyDescent="0.3">
      <c r="A1271" s="41" t="s">
        <v>635</v>
      </c>
      <c r="B1271" s="42">
        <v>44838</v>
      </c>
      <c r="C1271" s="42">
        <v>44897</v>
      </c>
      <c r="D1271" s="41" t="s">
        <v>636</v>
      </c>
      <c r="E1271" s="41" t="s">
        <v>2846</v>
      </c>
      <c r="F1271" s="41" t="s">
        <v>2847</v>
      </c>
      <c r="G1271" s="41" t="s">
        <v>2821</v>
      </c>
      <c r="H1271" s="44">
        <v>-388614</v>
      </c>
      <c r="I1271" s="45"/>
      <c r="J1271">
        <f t="shared" si="121"/>
        <v>45824</v>
      </c>
      <c r="K1271" t="str">
        <f t="shared" si="117"/>
        <v>-45824</v>
      </c>
      <c r="L1271" t="e">
        <f>VLOOKUP(K1271,[1]Sheet1!P:P,1,0)</f>
        <v>#N/A</v>
      </c>
      <c r="M1271">
        <f t="shared" si="118"/>
        <v>2022</v>
      </c>
      <c r="N1271" t="str">
        <f t="shared" si="119"/>
        <v>2022-45824</v>
      </c>
      <c r="O1271" t="str">
        <f>+(VLOOKUP(N1271,[1]misa!O:O,1,0))</f>
        <v>2022-45824</v>
      </c>
      <c r="P1271">
        <f>-Table2[[#This Row],[Column1]]</f>
        <v>-45824</v>
      </c>
    </row>
    <row r="1272" spans="1:16" hidden="1" x14ac:dyDescent="0.3">
      <c r="A1272" s="41" t="s">
        <v>635</v>
      </c>
      <c r="B1272" s="42">
        <v>44838</v>
      </c>
      <c r="C1272" s="42">
        <v>44897</v>
      </c>
      <c r="D1272" s="41" t="s">
        <v>636</v>
      </c>
      <c r="E1272" s="41" t="s">
        <v>2848</v>
      </c>
      <c r="F1272" s="41" t="s">
        <v>2849</v>
      </c>
      <c r="G1272" s="41" t="s">
        <v>2821</v>
      </c>
      <c r="H1272" s="44">
        <v>-485768</v>
      </c>
      <c r="I1272" s="45"/>
      <c r="J1272">
        <f t="shared" si="121"/>
        <v>45825</v>
      </c>
      <c r="K1272" t="str">
        <f t="shared" si="117"/>
        <v>-45825</v>
      </c>
      <c r="L1272" t="e">
        <f>VLOOKUP(K1272,[1]Sheet1!P:P,1,0)</f>
        <v>#N/A</v>
      </c>
      <c r="M1272">
        <f t="shared" si="118"/>
        <v>2022</v>
      </c>
      <c r="N1272" t="str">
        <f t="shared" si="119"/>
        <v>2022-45825</v>
      </c>
      <c r="O1272" t="str">
        <f>+(VLOOKUP(N1272,[1]misa!O:O,1,0))</f>
        <v>2022-45825</v>
      </c>
      <c r="P1272">
        <f>-Table2[[#This Row],[Column1]]</f>
        <v>-45825</v>
      </c>
    </row>
    <row r="1273" spans="1:16" hidden="1" x14ac:dyDescent="0.3">
      <c r="A1273" s="41" t="s">
        <v>635</v>
      </c>
      <c r="B1273" s="42">
        <v>44844</v>
      </c>
      <c r="C1273" s="42">
        <v>44897</v>
      </c>
      <c r="D1273" s="41" t="s">
        <v>636</v>
      </c>
      <c r="E1273" s="41" t="s">
        <v>2850</v>
      </c>
      <c r="F1273" s="41" t="s">
        <v>2851</v>
      </c>
      <c r="G1273" s="41" t="s">
        <v>2821</v>
      </c>
      <c r="H1273" s="44">
        <v>-1551970</v>
      </c>
      <c r="I1273" s="45"/>
      <c r="J1273">
        <f t="shared" si="121"/>
        <v>46927</v>
      </c>
      <c r="K1273" t="str">
        <f t="shared" si="117"/>
        <v>-46927</v>
      </c>
      <c r="L1273" t="e">
        <f>VLOOKUP(K1273,[1]Sheet1!P:P,1,0)</f>
        <v>#N/A</v>
      </c>
      <c r="M1273">
        <f t="shared" si="118"/>
        <v>2022</v>
      </c>
      <c r="N1273" t="str">
        <f t="shared" si="119"/>
        <v>2022-46927</v>
      </c>
      <c r="O1273" t="str">
        <f>+(VLOOKUP(N1273,[1]misa!O:O,1,0))</f>
        <v>2022-46927</v>
      </c>
      <c r="P1273">
        <f>-Table2[[#This Row],[Column1]]</f>
        <v>-46927</v>
      </c>
    </row>
    <row r="1274" spans="1:16" hidden="1" x14ac:dyDescent="0.3">
      <c r="A1274" s="41" t="s">
        <v>635</v>
      </c>
      <c r="B1274" s="42">
        <v>44838</v>
      </c>
      <c r="C1274" s="42">
        <v>44897</v>
      </c>
      <c r="D1274" s="41" t="s">
        <v>636</v>
      </c>
      <c r="E1274" s="41" t="s">
        <v>2852</v>
      </c>
      <c r="F1274" s="41" t="s">
        <v>2853</v>
      </c>
      <c r="G1274" s="41" t="s">
        <v>2821</v>
      </c>
      <c r="H1274" s="44">
        <v>-388614</v>
      </c>
      <c r="I1274" s="45"/>
      <c r="J1274">
        <f t="shared" si="121"/>
        <v>45793</v>
      </c>
      <c r="K1274" t="str">
        <f t="shared" si="117"/>
        <v>-45793</v>
      </c>
      <c r="L1274" t="e">
        <f>VLOOKUP(K1274,[1]Sheet1!P:P,1,0)</f>
        <v>#N/A</v>
      </c>
      <c r="M1274">
        <f t="shared" si="118"/>
        <v>2022</v>
      </c>
      <c r="N1274" t="str">
        <f t="shared" si="119"/>
        <v>2022-45793</v>
      </c>
      <c r="O1274" t="str">
        <f>+(VLOOKUP(N1274,[1]misa!O:O,1,0))</f>
        <v>2022-45793</v>
      </c>
      <c r="P1274">
        <f>-Table2[[#This Row],[Column1]]</f>
        <v>-45793</v>
      </c>
    </row>
    <row r="1275" spans="1:16" hidden="1" x14ac:dyDescent="0.3">
      <c r="A1275" s="41" t="s">
        <v>635</v>
      </c>
      <c r="B1275" s="42">
        <v>44842</v>
      </c>
      <c r="C1275" s="42">
        <v>44897</v>
      </c>
      <c r="D1275" s="41" t="s">
        <v>636</v>
      </c>
      <c r="E1275" s="41" t="s">
        <v>2854</v>
      </c>
      <c r="F1275" s="41" t="s">
        <v>2855</v>
      </c>
      <c r="G1275" s="41" t="s">
        <v>2821</v>
      </c>
      <c r="H1275" s="44">
        <v>-1277253</v>
      </c>
      <c r="I1275" s="45"/>
      <c r="J1275">
        <f t="shared" si="121"/>
        <v>46916</v>
      </c>
      <c r="K1275" t="str">
        <f t="shared" si="117"/>
        <v>-46916</v>
      </c>
      <c r="L1275" t="e">
        <f>VLOOKUP(K1275,[1]Sheet1!P:P,1,0)</f>
        <v>#N/A</v>
      </c>
      <c r="M1275">
        <f t="shared" si="118"/>
        <v>2022</v>
      </c>
      <c r="N1275" t="str">
        <f t="shared" si="119"/>
        <v>2022-46916</v>
      </c>
      <c r="O1275" t="str">
        <f>+(VLOOKUP(N1275,[1]misa!O:O,1,0))</f>
        <v>2022-46916</v>
      </c>
      <c r="P1275">
        <f>-Table2[[#This Row],[Column1]]</f>
        <v>-46916</v>
      </c>
    </row>
    <row r="1276" spans="1:16" hidden="1" x14ac:dyDescent="0.3">
      <c r="A1276" s="41" t="s">
        <v>635</v>
      </c>
      <c r="B1276" s="42">
        <v>44841</v>
      </c>
      <c r="C1276" s="42">
        <v>44897</v>
      </c>
      <c r="D1276" s="41" t="s">
        <v>636</v>
      </c>
      <c r="E1276" s="41" t="s">
        <v>2856</v>
      </c>
      <c r="F1276" s="41" t="s">
        <v>2857</v>
      </c>
      <c r="G1276" s="41" t="s">
        <v>2821</v>
      </c>
      <c r="H1276" s="44">
        <v>-1336602</v>
      </c>
      <c r="I1276" s="45"/>
      <c r="J1276">
        <f t="shared" si="121"/>
        <v>46596</v>
      </c>
      <c r="K1276" t="str">
        <f t="shared" si="117"/>
        <v>-46596</v>
      </c>
      <c r="L1276" t="e">
        <f>VLOOKUP(K1276,[1]Sheet1!P:P,1,0)</f>
        <v>#N/A</v>
      </c>
      <c r="M1276">
        <f t="shared" si="118"/>
        <v>2022</v>
      </c>
      <c r="N1276" t="str">
        <f t="shared" si="119"/>
        <v>2022-46596</v>
      </c>
      <c r="O1276" t="str">
        <f>+(VLOOKUP(N1276,[1]misa!O:O,1,0))</f>
        <v>2022-46596</v>
      </c>
      <c r="P1276">
        <f>-Table2[[#This Row],[Column1]]</f>
        <v>-46596</v>
      </c>
    </row>
    <row r="1277" spans="1:16" hidden="1" x14ac:dyDescent="0.3">
      <c r="A1277" s="41" t="s">
        <v>635</v>
      </c>
      <c r="B1277" s="42">
        <v>44851</v>
      </c>
      <c r="C1277" s="42">
        <v>44897</v>
      </c>
      <c r="D1277" s="41" t="s">
        <v>636</v>
      </c>
      <c r="E1277" s="41" t="s">
        <v>2858</v>
      </c>
      <c r="F1277" s="41" t="s">
        <v>2859</v>
      </c>
      <c r="G1277" s="41" t="s">
        <v>2821</v>
      </c>
      <c r="H1277" s="44">
        <v>-1622400</v>
      </c>
      <c r="I1277" s="45"/>
      <c r="J1277">
        <f t="shared" si="121"/>
        <v>47829</v>
      </c>
      <c r="K1277" t="str">
        <f t="shared" si="117"/>
        <v>-47829</v>
      </c>
      <c r="L1277" t="e">
        <f>VLOOKUP(K1277,[1]Sheet1!P:P,1,0)</f>
        <v>#N/A</v>
      </c>
      <c r="M1277">
        <f t="shared" si="118"/>
        <v>2022</v>
      </c>
      <c r="N1277" t="str">
        <f t="shared" si="119"/>
        <v>2022-47829</v>
      </c>
      <c r="O1277" t="str">
        <f>+(VLOOKUP(N1277,[1]misa!O:O,1,0))</f>
        <v>2022-47829</v>
      </c>
      <c r="P1277">
        <f>-Table2[[#This Row],[Column1]]</f>
        <v>-47829</v>
      </c>
    </row>
    <row r="1278" spans="1:16" hidden="1" x14ac:dyDescent="0.3">
      <c r="A1278" s="41" t="s">
        <v>635</v>
      </c>
      <c r="B1278" s="42">
        <v>44852</v>
      </c>
      <c r="C1278" s="42">
        <v>44897</v>
      </c>
      <c r="D1278" s="41" t="s">
        <v>636</v>
      </c>
      <c r="E1278" s="41" t="s">
        <v>2860</v>
      </c>
      <c r="F1278" s="41" t="s">
        <v>2861</v>
      </c>
      <c r="G1278" s="41" t="s">
        <v>2821</v>
      </c>
      <c r="H1278" s="44">
        <v>-2159963</v>
      </c>
      <c r="I1278" s="45"/>
      <c r="J1278">
        <f t="shared" si="121"/>
        <v>48038</v>
      </c>
      <c r="K1278" t="str">
        <f t="shared" si="117"/>
        <v>-48038</v>
      </c>
      <c r="L1278" t="e">
        <f>VLOOKUP(K1278,[1]Sheet1!P:P,1,0)</f>
        <v>#N/A</v>
      </c>
      <c r="M1278">
        <f t="shared" si="118"/>
        <v>2022</v>
      </c>
      <c r="N1278" t="str">
        <f t="shared" si="119"/>
        <v>2022-48038</v>
      </c>
      <c r="O1278" t="str">
        <f>+(VLOOKUP(N1278,[1]misa!O:O,1,0))</f>
        <v>2022-48038</v>
      </c>
      <c r="P1278">
        <f>-Table2[[#This Row],[Column1]]</f>
        <v>-48038</v>
      </c>
    </row>
    <row r="1279" spans="1:16" hidden="1" x14ac:dyDescent="0.3">
      <c r="A1279" s="41" t="s">
        <v>635</v>
      </c>
      <c r="B1279" s="42">
        <v>44848</v>
      </c>
      <c r="C1279" s="42">
        <v>44897</v>
      </c>
      <c r="D1279" s="41" t="s">
        <v>636</v>
      </c>
      <c r="E1279" s="41" t="s">
        <v>2862</v>
      </c>
      <c r="F1279" s="41" t="s">
        <v>2863</v>
      </c>
      <c r="G1279" s="41" t="s">
        <v>2821</v>
      </c>
      <c r="H1279" s="44">
        <v>-816863</v>
      </c>
      <c r="I1279" s="45"/>
      <c r="J1279">
        <f t="shared" si="121"/>
        <v>47729</v>
      </c>
      <c r="K1279" t="str">
        <f t="shared" si="117"/>
        <v>-47729</v>
      </c>
      <c r="L1279" t="e">
        <f>VLOOKUP(K1279,[1]Sheet1!P:P,1,0)</f>
        <v>#N/A</v>
      </c>
      <c r="M1279">
        <f t="shared" si="118"/>
        <v>2022</v>
      </c>
      <c r="N1279" t="str">
        <f t="shared" si="119"/>
        <v>2022-47729</v>
      </c>
      <c r="O1279" t="str">
        <f>+(VLOOKUP(N1279,[1]misa!O:O,1,0))</f>
        <v>2022-47729</v>
      </c>
      <c r="P1279">
        <f>-Table2[[#This Row],[Column1]]</f>
        <v>-47729</v>
      </c>
    </row>
    <row r="1280" spans="1:16" hidden="1" x14ac:dyDescent="0.3">
      <c r="A1280" s="41" t="s">
        <v>635</v>
      </c>
      <c r="B1280" s="42">
        <v>44859</v>
      </c>
      <c r="C1280" s="42">
        <v>44897</v>
      </c>
      <c r="D1280" s="41" t="s">
        <v>636</v>
      </c>
      <c r="E1280" s="41" t="s">
        <v>2864</v>
      </c>
      <c r="F1280" s="41" t="s">
        <v>2865</v>
      </c>
      <c r="G1280" s="41" t="s">
        <v>2821</v>
      </c>
      <c r="H1280" s="44">
        <v>-539742</v>
      </c>
      <c r="I1280" s="45"/>
      <c r="J1280">
        <f t="shared" si="121"/>
        <v>48869</v>
      </c>
      <c r="K1280" t="str">
        <f t="shared" si="117"/>
        <v>-48869</v>
      </c>
      <c r="L1280" t="e">
        <f>VLOOKUP(K1280,[1]Sheet1!P:P,1,0)</f>
        <v>#N/A</v>
      </c>
      <c r="M1280">
        <f t="shared" si="118"/>
        <v>2022</v>
      </c>
      <c r="N1280" t="str">
        <f t="shared" si="119"/>
        <v>2022-48869</v>
      </c>
      <c r="O1280" t="str">
        <f>+(VLOOKUP(N1280,[1]misa!O:O,1,0))</f>
        <v>2022-48869</v>
      </c>
      <c r="P1280">
        <f>-Table2[[#This Row],[Column1]]</f>
        <v>-48869</v>
      </c>
    </row>
    <row r="1281" spans="1:16" hidden="1" x14ac:dyDescent="0.3">
      <c r="A1281" s="41" t="s">
        <v>635</v>
      </c>
      <c r="B1281" s="42">
        <v>44846</v>
      </c>
      <c r="C1281" s="42">
        <v>44897</v>
      </c>
      <c r="D1281" s="41" t="s">
        <v>636</v>
      </c>
      <c r="E1281" s="41" t="s">
        <v>2866</v>
      </c>
      <c r="F1281" s="41" t="s">
        <v>2867</v>
      </c>
      <c r="G1281" s="41" t="s">
        <v>2821</v>
      </c>
      <c r="H1281" s="44">
        <v>-1240248</v>
      </c>
      <c r="I1281" s="45"/>
      <c r="J1281">
        <f t="shared" si="121"/>
        <v>47109</v>
      </c>
      <c r="K1281" t="str">
        <f t="shared" si="117"/>
        <v>-47109</v>
      </c>
      <c r="L1281" t="e">
        <f>VLOOKUP(K1281,[1]Sheet1!P:P,1,0)</f>
        <v>#N/A</v>
      </c>
      <c r="M1281">
        <f t="shared" si="118"/>
        <v>2022</v>
      </c>
      <c r="N1281" t="str">
        <f t="shared" si="119"/>
        <v>2022-47109</v>
      </c>
      <c r="O1281" t="str">
        <f>+(VLOOKUP(N1281,[1]misa!O:O,1,0))</f>
        <v>2022-47109</v>
      </c>
      <c r="P1281">
        <f>-Table2[[#This Row],[Column1]]</f>
        <v>-47109</v>
      </c>
    </row>
    <row r="1282" spans="1:16" hidden="1" x14ac:dyDescent="0.3">
      <c r="A1282" s="41" t="s">
        <v>635</v>
      </c>
      <c r="B1282" s="42">
        <v>44856</v>
      </c>
      <c r="C1282" s="42">
        <v>44897</v>
      </c>
      <c r="D1282" s="41" t="s">
        <v>636</v>
      </c>
      <c r="E1282" s="41" t="s">
        <v>2868</v>
      </c>
      <c r="F1282" s="41" t="s">
        <v>2869</v>
      </c>
      <c r="G1282" s="41" t="s">
        <v>2821</v>
      </c>
      <c r="H1282" s="44">
        <v>-1270506</v>
      </c>
      <c r="I1282" s="45"/>
      <c r="J1282">
        <f t="shared" si="121"/>
        <v>48676</v>
      </c>
      <c r="K1282" t="str">
        <f t="shared" si="117"/>
        <v>-48676</v>
      </c>
      <c r="L1282" t="e">
        <f>VLOOKUP(K1282,[1]Sheet1!P:P,1,0)</f>
        <v>#N/A</v>
      </c>
      <c r="M1282">
        <f t="shared" si="118"/>
        <v>2022</v>
      </c>
      <c r="N1282" t="str">
        <f t="shared" si="119"/>
        <v>2022-48676</v>
      </c>
      <c r="O1282" t="str">
        <f>+(VLOOKUP(N1282,[1]misa!O:O,1,0))</f>
        <v>2022-48676</v>
      </c>
      <c r="P1282">
        <f>-Table2[[#This Row],[Column1]]</f>
        <v>-48676</v>
      </c>
    </row>
    <row r="1283" spans="1:16" hidden="1" x14ac:dyDescent="0.3">
      <c r="A1283" s="41" t="s">
        <v>635</v>
      </c>
      <c r="B1283" s="42">
        <v>44849</v>
      </c>
      <c r="C1283" s="42">
        <v>44897</v>
      </c>
      <c r="D1283" s="41" t="s">
        <v>636</v>
      </c>
      <c r="E1283" s="41" t="s">
        <v>2870</v>
      </c>
      <c r="F1283" s="41" t="s">
        <v>2871</v>
      </c>
      <c r="G1283" s="41" t="s">
        <v>2821</v>
      </c>
      <c r="H1283" s="44">
        <v>-485768</v>
      </c>
      <c r="I1283" s="45"/>
      <c r="J1283">
        <f t="shared" si="121"/>
        <v>47758</v>
      </c>
      <c r="K1283" t="str">
        <f t="shared" ref="K1283:K1299" si="123">I1283&amp;"-"&amp;J1283</f>
        <v>-47758</v>
      </c>
      <c r="L1283" t="e">
        <f>VLOOKUP(K1283,[1]Sheet1!P:P,1,0)</f>
        <v>#N/A</v>
      </c>
      <c r="M1283">
        <f t="shared" ref="M1283:M1299" si="124">+YEAR(B1283)</f>
        <v>2022</v>
      </c>
      <c r="N1283" t="str">
        <f t="shared" ref="N1283:N1299" si="125">+M1283&amp;"-"&amp;J1283</f>
        <v>2022-47758</v>
      </c>
      <c r="O1283" t="str">
        <f>+(VLOOKUP(N1283,[1]misa!O:O,1,0))</f>
        <v>2022-47758</v>
      </c>
      <c r="P1283">
        <f>-Table2[[#This Row],[Column1]]</f>
        <v>-47758</v>
      </c>
    </row>
    <row r="1284" spans="1:16" hidden="1" x14ac:dyDescent="0.3">
      <c r="A1284" s="41" t="s">
        <v>635</v>
      </c>
      <c r="B1284" s="42">
        <v>44851</v>
      </c>
      <c r="C1284" s="42">
        <v>44897</v>
      </c>
      <c r="D1284" s="41" t="s">
        <v>636</v>
      </c>
      <c r="E1284" s="41" t="s">
        <v>2872</v>
      </c>
      <c r="F1284" s="41" t="s">
        <v>2873</v>
      </c>
      <c r="G1284" s="41" t="s">
        <v>2821</v>
      </c>
      <c r="H1284" s="44">
        <v>-2196232</v>
      </c>
      <c r="I1284" s="45"/>
      <c r="J1284">
        <f t="shared" si="121"/>
        <v>47831</v>
      </c>
      <c r="K1284" t="str">
        <f t="shared" si="123"/>
        <v>-47831</v>
      </c>
      <c r="L1284" t="e">
        <f>VLOOKUP(K1284,[1]Sheet1!P:P,1,0)</f>
        <v>#N/A</v>
      </c>
      <c r="M1284">
        <f t="shared" si="124"/>
        <v>2022</v>
      </c>
      <c r="N1284" t="str">
        <f t="shared" si="125"/>
        <v>2022-47831</v>
      </c>
      <c r="O1284" t="str">
        <f>+(VLOOKUP(N1284,[1]misa!O:O,1,0))</f>
        <v>2022-47831</v>
      </c>
      <c r="P1284">
        <f>-Table2[[#This Row],[Column1]]</f>
        <v>-47831</v>
      </c>
    </row>
    <row r="1285" spans="1:16" hidden="1" x14ac:dyDescent="0.3">
      <c r="A1285" s="41" t="s">
        <v>635</v>
      </c>
      <c r="B1285" s="42">
        <v>44852</v>
      </c>
      <c r="C1285" s="42">
        <v>44897</v>
      </c>
      <c r="D1285" s="41" t="s">
        <v>636</v>
      </c>
      <c r="E1285" s="41" t="s">
        <v>2874</v>
      </c>
      <c r="F1285" s="41" t="s">
        <v>2875</v>
      </c>
      <c r="G1285" s="41" t="s">
        <v>2821</v>
      </c>
      <c r="H1285" s="44">
        <v>-1264582</v>
      </c>
      <c r="I1285" s="45"/>
      <c r="J1285">
        <f t="shared" si="121"/>
        <v>47892</v>
      </c>
      <c r="K1285" t="str">
        <f t="shared" si="123"/>
        <v>-47892</v>
      </c>
      <c r="L1285" t="e">
        <f>VLOOKUP(K1285,[1]Sheet1!P:P,1,0)</f>
        <v>#N/A</v>
      </c>
      <c r="M1285">
        <f t="shared" si="124"/>
        <v>2022</v>
      </c>
      <c r="N1285" t="str">
        <f t="shared" si="125"/>
        <v>2022-47892</v>
      </c>
      <c r="O1285" t="str">
        <f>+(VLOOKUP(N1285,[1]misa!O:O,1,0))</f>
        <v>2022-47892</v>
      </c>
      <c r="P1285">
        <f>-Table2[[#This Row],[Column1]]</f>
        <v>-47892</v>
      </c>
    </row>
    <row r="1286" spans="1:16" hidden="1" x14ac:dyDescent="0.3">
      <c r="A1286" s="41" t="s">
        <v>635</v>
      </c>
      <c r="B1286" s="42">
        <v>44860</v>
      </c>
      <c r="C1286" s="42">
        <v>44897</v>
      </c>
      <c r="D1286" s="41" t="s">
        <v>636</v>
      </c>
      <c r="E1286" s="41" t="s">
        <v>2876</v>
      </c>
      <c r="F1286" s="41" t="s">
        <v>2877</v>
      </c>
      <c r="G1286" s="41" t="s">
        <v>2821</v>
      </c>
      <c r="H1286" s="44">
        <v>-957634</v>
      </c>
      <c r="I1286" s="45"/>
      <c r="J1286">
        <f t="shared" si="121"/>
        <v>48920</v>
      </c>
      <c r="K1286" t="str">
        <f t="shared" si="123"/>
        <v>-48920</v>
      </c>
      <c r="L1286" t="e">
        <f>VLOOKUP(K1286,[1]Sheet1!P:P,1,0)</f>
        <v>#N/A</v>
      </c>
      <c r="M1286">
        <f t="shared" si="124"/>
        <v>2022</v>
      </c>
      <c r="N1286" t="str">
        <f t="shared" si="125"/>
        <v>2022-48920</v>
      </c>
      <c r="O1286" t="str">
        <f>+(VLOOKUP(N1286,[1]misa!O:O,1,0))</f>
        <v>2022-48920</v>
      </c>
      <c r="P1286">
        <f>-Table2[[#This Row],[Column1]]</f>
        <v>-48920</v>
      </c>
    </row>
    <row r="1287" spans="1:16" hidden="1" x14ac:dyDescent="0.3">
      <c r="A1287" s="41" t="s">
        <v>635</v>
      </c>
      <c r="B1287" s="42">
        <v>44851</v>
      </c>
      <c r="C1287" s="42">
        <v>44897</v>
      </c>
      <c r="D1287" s="41" t="s">
        <v>636</v>
      </c>
      <c r="E1287" s="41" t="s">
        <v>2878</v>
      </c>
      <c r="F1287" s="41" t="s">
        <v>2879</v>
      </c>
      <c r="G1287" s="41" t="s">
        <v>2821</v>
      </c>
      <c r="H1287" s="44">
        <v>-993155</v>
      </c>
      <c r="I1287" s="45"/>
      <c r="J1287">
        <f t="shared" si="121"/>
        <v>47830</v>
      </c>
      <c r="K1287" t="str">
        <f t="shared" si="123"/>
        <v>-47830</v>
      </c>
      <c r="L1287" t="e">
        <f>VLOOKUP(K1287,[1]Sheet1!P:P,1,0)</f>
        <v>#N/A</v>
      </c>
      <c r="M1287">
        <f t="shared" si="124"/>
        <v>2022</v>
      </c>
      <c r="N1287" t="str">
        <f t="shared" si="125"/>
        <v>2022-47830</v>
      </c>
      <c r="O1287" t="str">
        <f>+(VLOOKUP(N1287,[1]misa!O:O,1,0))</f>
        <v>2022-47830</v>
      </c>
      <c r="P1287">
        <f>-Table2[[#This Row],[Column1]]</f>
        <v>-47830</v>
      </c>
    </row>
    <row r="1288" spans="1:16" hidden="1" x14ac:dyDescent="0.3">
      <c r="A1288" s="41" t="s">
        <v>635</v>
      </c>
      <c r="B1288" s="42">
        <v>44858</v>
      </c>
      <c r="C1288" s="42">
        <v>44897</v>
      </c>
      <c r="D1288" s="41" t="s">
        <v>636</v>
      </c>
      <c r="E1288" s="41" t="s">
        <v>2880</v>
      </c>
      <c r="F1288" s="41" t="s">
        <v>2881</v>
      </c>
      <c r="G1288" s="41" t="s">
        <v>2821</v>
      </c>
      <c r="H1288" s="44">
        <v>-731230</v>
      </c>
      <c r="I1288" s="45"/>
      <c r="J1288">
        <f t="shared" ref="J1288:J1299" si="126">VALUE(E1288)</f>
        <v>48746</v>
      </c>
      <c r="K1288" t="str">
        <f t="shared" si="123"/>
        <v>-48746</v>
      </c>
      <c r="L1288" t="e">
        <f>VLOOKUP(K1288,[1]Sheet1!P:P,1,0)</f>
        <v>#N/A</v>
      </c>
      <c r="M1288">
        <f t="shared" si="124"/>
        <v>2022</v>
      </c>
      <c r="N1288" t="str">
        <f t="shared" si="125"/>
        <v>2022-48746</v>
      </c>
      <c r="O1288" t="str">
        <f>+(VLOOKUP(N1288,[1]misa!O:O,1,0))</f>
        <v>2022-48746</v>
      </c>
      <c r="P1288">
        <f>-Table2[[#This Row],[Column1]]</f>
        <v>-48746</v>
      </c>
    </row>
    <row r="1289" spans="1:16" hidden="1" x14ac:dyDescent="0.3">
      <c r="A1289" s="41" t="s">
        <v>635</v>
      </c>
      <c r="B1289" s="42">
        <v>44852</v>
      </c>
      <c r="C1289" s="42">
        <v>44897</v>
      </c>
      <c r="D1289" s="41" t="s">
        <v>636</v>
      </c>
      <c r="E1289" s="41" t="s">
        <v>2882</v>
      </c>
      <c r="F1289" s="41" t="s">
        <v>2883</v>
      </c>
      <c r="G1289" s="41" t="s">
        <v>2821</v>
      </c>
      <c r="H1289" s="44">
        <v>-1634252</v>
      </c>
      <c r="I1289" s="45"/>
      <c r="J1289">
        <f t="shared" si="126"/>
        <v>47996</v>
      </c>
      <c r="K1289" t="str">
        <f t="shared" si="123"/>
        <v>-47996</v>
      </c>
      <c r="L1289" t="e">
        <f>VLOOKUP(K1289,[1]Sheet1!P:P,1,0)</f>
        <v>#N/A</v>
      </c>
      <c r="M1289">
        <f t="shared" si="124"/>
        <v>2022</v>
      </c>
      <c r="N1289" t="str">
        <f t="shared" si="125"/>
        <v>2022-47996</v>
      </c>
      <c r="O1289" t="str">
        <f>+(VLOOKUP(N1289,[1]misa!O:O,1,0))</f>
        <v>2022-47996</v>
      </c>
      <c r="P1289">
        <f>-Table2[[#This Row],[Column1]]</f>
        <v>-47996</v>
      </c>
    </row>
    <row r="1290" spans="1:16" hidden="1" x14ac:dyDescent="0.3">
      <c r="A1290" s="41" t="s">
        <v>635</v>
      </c>
      <c r="B1290" s="42">
        <v>44853</v>
      </c>
      <c r="C1290" s="42">
        <v>44897</v>
      </c>
      <c r="D1290" s="41" t="s">
        <v>636</v>
      </c>
      <c r="E1290" s="41" t="s">
        <v>2884</v>
      </c>
      <c r="F1290" s="41" t="s">
        <v>2885</v>
      </c>
      <c r="G1290" s="41" t="s">
        <v>2821</v>
      </c>
      <c r="H1290" s="44">
        <v>-590364</v>
      </c>
      <c r="I1290" s="45"/>
      <c r="J1290">
        <f t="shared" si="126"/>
        <v>48064</v>
      </c>
      <c r="K1290" t="str">
        <f t="shared" si="123"/>
        <v>-48064</v>
      </c>
      <c r="L1290" t="e">
        <f>VLOOKUP(K1290,[1]Sheet1!P:P,1,0)</f>
        <v>#N/A</v>
      </c>
      <c r="M1290">
        <f t="shared" si="124"/>
        <v>2022</v>
      </c>
      <c r="N1290" t="str">
        <f t="shared" si="125"/>
        <v>2022-48064</v>
      </c>
      <c r="O1290" t="str">
        <f>+(VLOOKUP(N1290,[1]misa!O:O,1,0))</f>
        <v>2022-48064</v>
      </c>
      <c r="P1290">
        <f>-Table2[[#This Row],[Column1]]</f>
        <v>-48064</v>
      </c>
    </row>
    <row r="1291" spans="1:16" hidden="1" x14ac:dyDescent="0.3">
      <c r="A1291" s="41" t="s">
        <v>635</v>
      </c>
      <c r="B1291" s="42">
        <v>44854</v>
      </c>
      <c r="C1291" s="42">
        <v>44897</v>
      </c>
      <c r="D1291" s="41" t="s">
        <v>636</v>
      </c>
      <c r="E1291" s="41" t="s">
        <v>2886</v>
      </c>
      <c r="F1291" s="41" t="s">
        <v>2887</v>
      </c>
      <c r="G1291" s="41" t="s">
        <v>2821</v>
      </c>
      <c r="H1291" s="44">
        <v>-428249</v>
      </c>
      <c r="I1291" s="45"/>
      <c r="J1291">
        <f t="shared" si="126"/>
        <v>48515</v>
      </c>
      <c r="K1291" t="str">
        <f t="shared" si="123"/>
        <v>-48515</v>
      </c>
      <c r="L1291" t="e">
        <f>VLOOKUP(K1291,[1]Sheet1!P:P,1,0)</f>
        <v>#N/A</v>
      </c>
      <c r="M1291">
        <f t="shared" si="124"/>
        <v>2022</v>
      </c>
      <c r="N1291" t="str">
        <f t="shared" si="125"/>
        <v>2022-48515</v>
      </c>
      <c r="O1291" t="str">
        <f>+(VLOOKUP(N1291,[1]misa!O:O,1,0))</f>
        <v>2022-48515</v>
      </c>
      <c r="P1291">
        <f>-Table2[[#This Row],[Column1]]</f>
        <v>-48515</v>
      </c>
    </row>
    <row r="1292" spans="1:16" hidden="1" x14ac:dyDescent="0.3">
      <c r="A1292" s="41" t="s">
        <v>635</v>
      </c>
      <c r="B1292" s="42">
        <v>44858</v>
      </c>
      <c r="C1292" s="42">
        <v>44897</v>
      </c>
      <c r="D1292" s="41" t="s">
        <v>636</v>
      </c>
      <c r="E1292" s="41" t="s">
        <v>2888</v>
      </c>
      <c r="F1292" s="41" t="s">
        <v>2889</v>
      </c>
      <c r="G1292" s="41" t="s">
        <v>2821</v>
      </c>
      <c r="H1292" s="44">
        <v>-1044756</v>
      </c>
      <c r="I1292" s="45"/>
      <c r="J1292">
        <f t="shared" si="126"/>
        <v>48729</v>
      </c>
      <c r="K1292" t="str">
        <f t="shared" si="123"/>
        <v>-48729</v>
      </c>
      <c r="L1292" t="e">
        <f>VLOOKUP(K1292,[1]Sheet1!P:P,1,0)</f>
        <v>#N/A</v>
      </c>
      <c r="M1292">
        <f t="shared" si="124"/>
        <v>2022</v>
      </c>
      <c r="N1292" t="str">
        <f t="shared" si="125"/>
        <v>2022-48729</v>
      </c>
      <c r="O1292" t="str">
        <f>+(VLOOKUP(N1292,[1]misa!O:O,1,0))</f>
        <v>2022-48729</v>
      </c>
      <c r="P1292">
        <f>-Table2[[#This Row],[Column1]]</f>
        <v>-48729</v>
      </c>
    </row>
    <row r="1293" spans="1:16" hidden="1" x14ac:dyDescent="0.3">
      <c r="A1293" s="41" t="s">
        <v>635</v>
      </c>
      <c r="B1293" s="42">
        <v>44862</v>
      </c>
      <c r="C1293" s="42">
        <v>44897</v>
      </c>
      <c r="D1293" s="41" t="s">
        <v>636</v>
      </c>
      <c r="E1293" s="41" t="s">
        <v>2890</v>
      </c>
      <c r="F1293" s="41" t="s">
        <v>2891</v>
      </c>
      <c r="G1293" s="41" t="s">
        <v>2821</v>
      </c>
      <c r="H1293" s="44">
        <v>-1378620</v>
      </c>
      <c r="I1293" s="45"/>
      <c r="J1293">
        <f t="shared" si="126"/>
        <v>49335</v>
      </c>
      <c r="K1293" t="str">
        <f t="shared" si="123"/>
        <v>-49335</v>
      </c>
      <c r="L1293" t="e">
        <f>VLOOKUP(K1293,[1]Sheet1!P:P,1,0)</f>
        <v>#N/A</v>
      </c>
      <c r="M1293">
        <f t="shared" si="124"/>
        <v>2022</v>
      </c>
      <c r="N1293" t="str">
        <f t="shared" si="125"/>
        <v>2022-49335</v>
      </c>
      <c r="O1293" t="str">
        <f>+(VLOOKUP(N1293,[1]misa!O:O,1,0))</f>
        <v>2022-49335</v>
      </c>
      <c r="P1293">
        <f>-Table2[[#This Row],[Column1]]</f>
        <v>-49335</v>
      </c>
    </row>
    <row r="1294" spans="1:16" hidden="1" x14ac:dyDescent="0.3">
      <c r="A1294" s="41" t="s">
        <v>635</v>
      </c>
      <c r="B1294" s="42">
        <v>44865</v>
      </c>
      <c r="C1294" s="42">
        <v>44897</v>
      </c>
      <c r="D1294" s="41" t="s">
        <v>636</v>
      </c>
      <c r="E1294" s="41" t="s">
        <v>2892</v>
      </c>
      <c r="F1294" s="41" t="s">
        <v>2893</v>
      </c>
      <c r="G1294" s="41" t="s">
        <v>2821</v>
      </c>
      <c r="H1294" s="44">
        <v>-1410692</v>
      </c>
      <c r="I1294" s="45"/>
      <c r="J1294">
        <f t="shared" si="126"/>
        <v>49492</v>
      </c>
      <c r="K1294" t="str">
        <f t="shared" si="123"/>
        <v>-49492</v>
      </c>
      <c r="L1294" t="e">
        <f>VLOOKUP(K1294,[1]Sheet1!P:P,1,0)</f>
        <v>#N/A</v>
      </c>
      <c r="M1294">
        <f t="shared" si="124"/>
        <v>2022</v>
      </c>
      <c r="N1294" t="str">
        <f t="shared" si="125"/>
        <v>2022-49492</v>
      </c>
      <c r="O1294" t="str">
        <f>+(VLOOKUP(N1294,[1]misa!O:O,1,0))</f>
        <v>2022-49492</v>
      </c>
      <c r="P1294">
        <f>-Table2[[#This Row],[Column1]]</f>
        <v>-49492</v>
      </c>
    </row>
    <row r="1295" spans="1:16" hidden="1" x14ac:dyDescent="0.3">
      <c r="A1295" s="41" t="s">
        <v>635</v>
      </c>
      <c r="B1295" s="42">
        <v>44863</v>
      </c>
      <c r="C1295" s="42">
        <v>44897</v>
      </c>
      <c r="D1295" s="41" t="s">
        <v>636</v>
      </c>
      <c r="E1295" s="41" t="s">
        <v>2894</v>
      </c>
      <c r="F1295" s="41" t="s">
        <v>2895</v>
      </c>
      <c r="G1295" s="41" t="s">
        <v>2821</v>
      </c>
      <c r="H1295" s="44">
        <v>-2072639</v>
      </c>
      <c r="I1295" s="45"/>
      <c r="J1295">
        <f t="shared" si="126"/>
        <v>49390</v>
      </c>
      <c r="K1295" t="str">
        <f t="shared" si="123"/>
        <v>-49390</v>
      </c>
      <c r="L1295" t="e">
        <f>VLOOKUP(K1295,[1]Sheet1!P:P,1,0)</f>
        <v>#N/A</v>
      </c>
      <c r="M1295">
        <f t="shared" si="124"/>
        <v>2022</v>
      </c>
      <c r="N1295" t="str">
        <f t="shared" si="125"/>
        <v>2022-49390</v>
      </c>
      <c r="O1295" t="str">
        <f>+(VLOOKUP(N1295,[1]misa!O:O,1,0))</f>
        <v>2022-49390</v>
      </c>
      <c r="P1295">
        <f>-Table2[[#This Row],[Column1]]</f>
        <v>-49390</v>
      </c>
    </row>
    <row r="1296" spans="1:16" hidden="1" x14ac:dyDescent="0.3">
      <c r="A1296" s="41" t="s">
        <v>635</v>
      </c>
      <c r="B1296" s="42">
        <v>44837</v>
      </c>
      <c r="C1296" s="42">
        <v>44897</v>
      </c>
      <c r="D1296" s="41" t="s">
        <v>636</v>
      </c>
      <c r="E1296" s="41" t="s">
        <v>2896</v>
      </c>
      <c r="F1296" s="41" t="s">
        <v>2897</v>
      </c>
      <c r="G1296" s="41" t="s">
        <v>2821</v>
      </c>
      <c r="H1296" s="44">
        <v>-485768</v>
      </c>
      <c r="I1296" s="45"/>
      <c r="J1296">
        <f t="shared" si="126"/>
        <v>45763</v>
      </c>
      <c r="K1296" t="str">
        <f t="shared" si="123"/>
        <v>-45763</v>
      </c>
      <c r="L1296" t="e">
        <f>VLOOKUP(K1296,[1]Sheet1!P:P,1,0)</f>
        <v>#N/A</v>
      </c>
      <c r="M1296">
        <f t="shared" si="124"/>
        <v>2022</v>
      </c>
      <c r="N1296" t="str">
        <f t="shared" si="125"/>
        <v>2022-45763</v>
      </c>
      <c r="O1296" t="str">
        <f>+(VLOOKUP(N1296,[1]misa!O:O,1,0))</f>
        <v>2022-45763</v>
      </c>
      <c r="P1296">
        <f>-Table2[[#This Row],[Column1]]</f>
        <v>-45763</v>
      </c>
    </row>
    <row r="1297" spans="1:16" hidden="1" x14ac:dyDescent="0.3">
      <c r="A1297" s="41" t="s">
        <v>635</v>
      </c>
      <c r="B1297" s="42">
        <v>44848</v>
      </c>
      <c r="C1297" s="42">
        <v>44897</v>
      </c>
      <c r="D1297" s="41" t="s">
        <v>636</v>
      </c>
      <c r="E1297" s="41" t="s">
        <v>2898</v>
      </c>
      <c r="F1297" s="41" t="s">
        <v>2899</v>
      </c>
      <c r="G1297" s="41" t="s">
        <v>2821</v>
      </c>
      <c r="H1297" s="44">
        <v>-1478923</v>
      </c>
      <c r="I1297" s="45"/>
      <c r="J1297">
        <f t="shared" si="126"/>
        <v>47707</v>
      </c>
      <c r="K1297" t="str">
        <f t="shared" si="123"/>
        <v>-47707</v>
      </c>
      <c r="L1297" t="e">
        <f>VLOOKUP(K1297,[1]Sheet1!P:P,1,0)</f>
        <v>#N/A</v>
      </c>
      <c r="M1297">
        <f t="shared" si="124"/>
        <v>2022</v>
      </c>
      <c r="N1297" t="str">
        <f t="shared" si="125"/>
        <v>2022-47707</v>
      </c>
      <c r="O1297" t="str">
        <f>+(VLOOKUP(N1297,[1]misa!O:O,1,0))</f>
        <v>2022-47707</v>
      </c>
      <c r="P1297">
        <f>-Table2[[#This Row],[Column1]]</f>
        <v>-47707</v>
      </c>
    </row>
    <row r="1298" spans="1:16" hidden="1" x14ac:dyDescent="0.3">
      <c r="A1298" s="41" t="s">
        <v>635</v>
      </c>
      <c r="B1298" s="42">
        <v>44838</v>
      </c>
      <c r="C1298" s="42">
        <v>44897</v>
      </c>
      <c r="D1298" s="41" t="s">
        <v>636</v>
      </c>
      <c r="E1298" s="41" t="s">
        <v>2900</v>
      </c>
      <c r="F1298" s="41" t="s">
        <v>2901</v>
      </c>
      <c r="G1298" s="41" t="s">
        <v>2821</v>
      </c>
      <c r="H1298" s="44">
        <v>-1456031</v>
      </c>
      <c r="I1298" s="45"/>
      <c r="J1298">
        <f t="shared" si="126"/>
        <v>45810</v>
      </c>
      <c r="K1298" t="str">
        <f t="shared" si="123"/>
        <v>-45810</v>
      </c>
      <c r="L1298" t="e">
        <f>VLOOKUP(K1298,[1]Sheet1!P:P,1,0)</f>
        <v>#N/A</v>
      </c>
      <c r="M1298">
        <f t="shared" si="124"/>
        <v>2022</v>
      </c>
      <c r="N1298" t="str">
        <f t="shared" si="125"/>
        <v>2022-45810</v>
      </c>
      <c r="O1298" t="str">
        <f>+(VLOOKUP(N1298,[1]misa!O:O,1,0))</f>
        <v>2022-45810</v>
      </c>
      <c r="P1298">
        <f>-Table2[[#This Row],[Column1]]</f>
        <v>-45810</v>
      </c>
    </row>
    <row r="1299" spans="1:16" hidden="1" x14ac:dyDescent="0.3">
      <c r="A1299" s="41" t="s">
        <v>635</v>
      </c>
      <c r="B1299" s="42">
        <v>44858</v>
      </c>
      <c r="C1299" s="42">
        <v>44897</v>
      </c>
      <c r="D1299" s="41" t="s">
        <v>636</v>
      </c>
      <c r="E1299" s="41" t="s">
        <v>2902</v>
      </c>
      <c r="F1299" s="41" t="s">
        <v>2903</v>
      </c>
      <c r="G1299" s="41" t="s">
        <v>2821</v>
      </c>
      <c r="H1299" s="44">
        <v>-1380541</v>
      </c>
      <c r="I1299" s="45"/>
      <c r="J1299">
        <f t="shared" si="126"/>
        <v>48725</v>
      </c>
      <c r="K1299" t="str">
        <f t="shared" si="123"/>
        <v>-48725</v>
      </c>
      <c r="L1299" t="e">
        <f>VLOOKUP(K1299,[1]Sheet1!P:P,1,0)</f>
        <v>#N/A</v>
      </c>
      <c r="M1299">
        <f t="shared" si="124"/>
        <v>2022</v>
      </c>
      <c r="N1299" t="str">
        <f t="shared" si="125"/>
        <v>2022-48725</v>
      </c>
      <c r="O1299" t="str">
        <f>+(VLOOKUP(N1299,[1]misa!O:O,1,0))</f>
        <v>2022-48725</v>
      </c>
      <c r="P1299">
        <f>-Table2[[#This Row],[Column1]]</f>
        <v>-48725</v>
      </c>
    </row>
  </sheetData>
  <phoneticPr fontId="10" type="noConversion"/>
  <pageMargins left="0.7" right="0.7" top="0.75" bottom="0.75" header="0.3" footer="0.3"/>
  <legacy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919D4-61F4-40B8-AEB5-8252BF9F3F90}">
  <dimension ref="A1:G156"/>
  <sheetViews>
    <sheetView workbookViewId="0">
      <selection activeCell="C37" sqref="C37"/>
    </sheetView>
  </sheetViews>
  <sheetFormatPr defaultRowHeight="15.05" x14ac:dyDescent="0.3"/>
  <cols>
    <col min="1" max="1" width="9.33203125" bestFit="1" customWidth="1"/>
    <col min="2" max="2" width="9" bestFit="1" customWidth="1"/>
    <col min="3" max="3" width="78.44140625" bestFit="1" customWidth="1"/>
    <col min="4" max="4" width="8.33203125" bestFit="1" customWidth="1"/>
    <col min="5" max="5" width="7.6640625" bestFit="1" customWidth="1"/>
    <col min="6" max="6" width="7.44140625" bestFit="1" customWidth="1"/>
    <col min="7" max="7" width="8.33203125" bestFit="1" customWidth="1"/>
  </cols>
  <sheetData>
    <row r="1" spans="1:7" ht="21.3" x14ac:dyDescent="0.3">
      <c r="A1" s="18" t="s">
        <v>2</v>
      </c>
      <c r="B1" s="19" t="s">
        <v>1</v>
      </c>
      <c r="C1" s="19" t="s">
        <v>443</v>
      </c>
      <c r="D1" s="20" t="s">
        <v>444</v>
      </c>
      <c r="E1" s="20" t="s">
        <v>445</v>
      </c>
      <c r="F1" s="20" t="s">
        <v>446</v>
      </c>
      <c r="G1" s="20" t="s">
        <v>447</v>
      </c>
    </row>
    <row r="2" spans="1:7" x14ac:dyDescent="0.3">
      <c r="A2" s="21">
        <v>45139</v>
      </c>
      <c r="B2" s="22" t="s">
        <v>602</v>
      </c>
      <c r="C2" s="22" t="s">
        <v>11</v>
      </c>
      <c r="D2" s="23">
        <v>1080380</v>
      </c>
      <c r="E2" s="23">
        <v>0</v>
      </c>
      <c r="F2" s="23">
        <v>86430</v>
      </c>
      <c r="G2" s="23">
        <v>1166810</v>
      </c>
    </row>
    <row r="3" spans="1:7" x14ac:dyDescent="0.3">
      <c r="A3" s="21">
        <v>45140</v>
      </c>
      <c r="B3" s="22" t="s">
        <v>601</v>
      </c>
      <c r="C3" s="22" t="s">
        <v>11</v>
      </c>
      <c r="D3" s="23">
        <v>829490</v>
      </c>
      <c r="E3" s="23">
        <v>0</v>
      </c>
      <c r="F3" s="23">
        <v>66359</v>
      </c>
      <c r="G3" s="23">
        <v>895849</v>
      </c>
    </row>
    <row r="4" spans="1:7" x14ac:dyDescent="0.3">
      <c r="A4" s="21">
        <v>45142</v>
      </c>
      <c r="B4" s="22" t="s">
        <v>600</v>
      </c>
      <c r="C4" s="22" t="s">
        <v>11</v>
      </c>
      <c r="D4" s="23">
        <v>796336</v>
      </c>
      <c r="E4" s="23">
        <v>0</v>
      </c>
      <c r="F4" s="23">
        <v>63707</v>
      </c>
      <c r="G4" s="23">
        <v>860043</v>
      </c>
    </row>
    <row r="5" spans="1:7" x14ac:dyDescent="0.3">
      <c r="A5" s="21">
        <v>45143</v>
      </c>
      <c r="B5" s="22" t="s">
        <v>599</v>
      </c>
      <c r="C5" s="22" t="s">
        <v>11</v>
      </c>
      <c r="D5" s="23">
        <v>1782200</v>
      </c>
      <c r="E5" s="23">
        <v>0</v>
      </c>
      <c r="F5" s="23">
        <v>142576</v>
      </c>
      <c r="G5" s="23">
        <v>1924776</v>
      </c>
    </row>
    <row r="6" spans="1:7" x14ac:dyDescent="0.3">
      <c r="A6" s="21">
        <v>45147</v>
      </c>
      <c r="B6" s="22" t="s">
        <v>597</v>
      </c>
      <c r="C6" s="22" t="s">
        <v>11</v>
      </c>
      <c r="D6" s="23">
        <v>930152</v>
      </c>
      <c r="E6" s="23">
        <v>0</v>
      </c>
      <c r="F6" s="23">
        <v>74412</v>
      </c>
      <c r="G6" s="23">
        <v>1004564</v>
      </c>
    </row>
    <row r="7" spans="1:7" x14ac:dyDescent="0.3">
      <c r="A7" s="21">
        <v>45147</v>
      </c>
      <c r="B7" s="22" t="s">
        <v>598</v>
      </c>
      <c r="C7" s="22" t="s">
        <v>11</v>
      </c>
      <c r="D7" s="23">
        <v>906272</v>
      </c>
      <c r="E7" s="23">
        <v>0</v>
      </c>
      <c r="F7" s="23">
        <v>72502</v>
      </c>
      <c r="G7" s="23">
        <v>978774</v>
      </c>
    </row>
    <row r="8" spans="1:7" x14ac:dyDescent="0.3">
      <c r="A8" s="21">
        <v>45148</v>
      </c>
      <c r="B8" s="22" t="s">
        <v>595</v>
      </c>
      <c r="C8" s="22" t="s">
        <v>17</v>
      </c>
      <c r="D8" s="23">
        <v>735420</v>
      </c>
      <c r="E8" s="23">
        <v>0</v>
      </c>
      <c r="F8" s="23">
        <v>58834</v>
      </c>
      <c r="G8" s="23">
        <v>794254</v>
      </c>
    </row>
    <row r="9" spans="1:7" x14ac:dyDescent="0.3">
      <c r="A9" s="21">
        <v>45148</v>
      </c>
      <c r="B9" s="22" t="s">
        <v>596</v>
      </c>
      <c r="C9" s="22" t="s">
        <v>11</v>
      </c>
      <c r="D9" s="23">
        <v>1142784</v>
      </c>
      <c r="E9" s="23">
        <v>0</v>
      </c>
      <c r="F9" s="23">
        <v>91423</v>
      </c>
      <c r="G9" s="23">
        <v>1234207</v>
      </c>
    </row>
    <row r="10" spans="1:7" x14ac:dyDescent="0.3">
      <c r="A10" s="21">
        <v>45150</v>
      </c>
      <c r="B10" s="22" t="s">
        <v>592</v>
      </c>
      <c r="C10" s="22" t="s">
        <v>11</v>
      </c>
      <c r="D10" s="23">
        <v>2920992</v>
      </c>
      <c r="E10" s="23">
        <v>292099</v>
      </c>
      <c r="F10" s="23">
        <v>210311</v>
      </c>
      <c r="G10" s="23">
        <v>2839204</v>
      </c>
    </row>
    <row r="11" spans="1:7" x14ac:dyDescent="0.3">
      <c r="A11" s="21">
        <v>45150</v>
      </c>
      <c r="B11" s="22" t="s">
        <v>593</v>
      </c>
      <c r="C11" s="22" t="s">
        <v>11</v>
      </c>
      <c r="D11" s="23">
        <v>1056020</v>
      </c>
      <c r="E11" s="23">
        <v>0</v>
      </c>
      <c r="F11" s="23">
        <v>84482</v>
      </c>
      <c r="G11" s="23">
        <v>1140502</v>
      </c>
    </row>
    <row r="12" spans="1:7" x14ac:dyDescent="0.3">
      <c r="A12" s="21">
        <v>45150</v>
      </c>
      <c r="B12" s="22" t="s">
        <v>594</v>
      </c>
      <c r="C12" s="22" t="s">
        <v>11</v>
      </c>
      <c r="D12" s="23">
        <v>630296</v>
      </c>
      <c r="E12" s="23">
        <v>0</v>
      </c>
      <c r="F12" s="23">
        <v>50424</v>
      </c>
      <c r="G12" s="23">
        <v>680720</v>
      </c>
    </row>
    <row r="13" spans="1:7" x14ac:dyDescent="0.3">
      <c r="A13" s="21">
        <v>45152</v>
      </c>
      <c r="B13" s="22" t="s">
        <v>591</v>
      </c>
      <c r="C13" s="22" t="s">
        <v>11</v>
      </c>
      <c r="D13" s="23">
        <v>2160160</v>
      </c>
      <c r="E13" s="23">
        <v>0</v>
      </c>
      <c r="F13" s="23">
        <v>172813</v>
      </c>
      <c r="G13" s="23">
        <v>2332973</v>
      </c>
    </row>
    <row r="14" spans="1:7" x14ac:dyDescent="0.3">
      <c r="A14" s="21">
        <v>45153</v>
      </c>
      <c r="B14" s="22" t="s">
        <v>590</v>
      </c>
      <c r="C14" s="22" t="s">
        <v>11</v>
      </c>
      <c r="D14" s="23">
        <v>1287678</v>
      </c>
      <c r="E14" s="23">
        <v>0</v>
      </c>
      <c r="F14" s="23">
        <v>103014</v>
      </c>
      <c r="G14" s="23">
        <v>1390692</v>
      </c>
    </row>
    <row r="15" spans="1:7" x14ac:dyDescent="0.3">
      <c r="A15" s="21">
        <v>45154</v>
      </c>
      <c r="B15" s="22" t="s">
        <v>587</v>
      </c>
      <c r="C15" s="22" t="s">
        <v>11</v>
      </c>
      <c r="D15" s="23">
        <v>1606728</v>
      </c>
      <c r="E15" s="23">
        <v>0</v>
      </c>
      <c r="F15" s="23">
        <v>128538</v>
      </c>
      <c r="G15" s="23">
        <v>1735266</v>
      </c>
    </row>
    <row r="16" spans="1:7" x14ac:dyDescent="0.3">
      <c r="A16" s="21">
        <v>45154</v>
      </c>
      <c r="B16" s="22" t="s">
        <v>588</v>
      </c>
      <c r="C16" s="22" t="s">
        <v>11</v>
      </c>
      <c r="D16" s="23">
        <v>1328320</v>
      </c>
      <c r="E16" s="23">
        <v>0</v>
      </c>
      <c r="F16" s="23">
        <v>106266</v>
      </c>
      <c r="G16" s="23">
        <v>1434586</v>
      </c>
    </row>
    <row r="17" spans="1:7" x14ac:dyDescent="0.3">
      <c r="A17" s="21">
        <v>45154</v>
      </c>
      <c r="B17" s="22" t="s">
        <v>589</v>
      </c>
      <c r="C17" s="22" t="s">
        <v>11</v>
      </c>
      <c r="D17" s="23">
        <v>1301760</v>
      </c>
      <c r="E17" s="23">
        <v>0</v>
      </c>
      <c r="F17" s="23">
        <v>104141</v>
      </c>
      <c r="G17" s="23">
        <v>1405901</v>
      </c>
    </row>
    <row r="18" spans="1:7" x14ac:dyDescent="0.3">
      <c r="A18" s="21">
        <v>45156</v>
      </c>
      <c r="B18" s="22" t="s">
        <v>586</v>
      </c>
      <c r="C18" s="22" t="s">
        <v>11</v>
      </c>
      <c r="D18" s="23">
        <v>476000</v>
      </c>
      <c r="E18" s="23">
        <v>0</v>
      </c>
      <c r="F18" s="23">
        <v>38080</v>
      </c>
      <c r="G18" s="23">
        <v>514080</v>
      </c>
    </row>
    <row r="19" spans="1:7" x14ac:dyDescent="0.3">
      <c r="A19" s="21">
        <v>45157</v>
      </c>
      <c r="B19" s="22" t="s">
        <v>585</v>
      </c>
      <c r="C19" s="22" t="s">
        <v>11</v>
      </c>
      <c r="D19" s="23">
        <v>967584</v>
      </c>
      <c r="E19" s="23">
        <v>0</v>
      </c>
      <c r="F19" s="23">
        <v>77407</v>
      </c>
      <c r="G19" s="23">
        <v>1044991</v>
      </c>
    </row>
    <row r="20" spans="1:7" x14ac:dyDescent="0.3">
      <c r="A20" s="21">
        <v>45159</v>
      </c>
      <c r="B20" s="22" t="s">
        <v>584</v>
      </c>
      <c r="C20" s="22" t="s">
        <v>11</v>
      </c>
      <c r="D20" s="23">
        <v>1132092</v>
      </c>
      <c r="E20" s="23">
        <v>0</v>
      </c>
      <c r="F20" s="23">
        <v>90567</v>
      </c>
      <c r="G20" s="23">
        <v>1222659</v>
      </c>
    </row>
    <row r="21" spans="1:7" x14ac:dyDescent="0.3">
      <c r="A21" s="21">
        <v>45160</v>
      </c>
      <c r="B21" s="22" t="s">
        <v>583</v>
      </c>
      <c r="C21" s="22" t="s">
        <v>17</v>
      </c>
      <c r="D21" s="23">
        <v>806440</v>
      </c>
      <c r="E21" s="23">
        <v>0</v>
      </c>
      <c r="F21" s="23">
        <v>64515</v>
      </c>
      <c r="G21" s="23">
        <v>870955</v>
      </c>
    </row>
    <row r="22" spans="1:7" x14ac:dyDescent="0.3">
      <c r="A22" s="21">
        <v>45161</v>
      </c>
      <c r="B22" s="22" t="s">
        <v>581</v>
      </c>
      <c r="C22" s="22" t="s">
        <v>11</v>
      </c>
      <c r="D22" s="23">
        <v>498120</v>
      </c>
      <c r="E22" s="23">
        <v>0</v>
      </c>
      <c r="F22" s="23">
        <v>39850</v>
      </c>
      <c r="G22" s="23">
        <v>537970</v>
      </c>
    </row>
    <row r="23" spans="1:7" x14ac:dyDescent="0.3">
      <c r="A23" s="21">
        <v>45161</v>
      </c>
      <c r="B23" s="22" t="s">
        <v>582</v>
      </c>
      <c r="C23" s="22" t="s">
        <v>11</v>
      </c>
      <c r="D23" s="23">
        <v>1021002</v>
      </c>
      <c r="E23" s="23">
        <v>0</v>
      </c>
      <c r="F23" s="23">
        <v>81680</v>
      </c>
      <c r="G23" s="23">
        <v>1102682</v>
      </c>
    </row>
    <row r="24" spans="1:7" x14ac:dyDescent="0.3">
      <c r="A24" s="21">
        <v>45162</v>
      </c>
      <c r="B24" s="22" t="s">
        <v>580</v>
      </c>
      <c r="C24" s="22" t="s">
        <v>11</v>
      </c>
      <c r="D24" s="23">
        <v>1395170</v>
      </c>
      <c r="E24" s="23">
        <v>0</v>
      </c>
      <c r="F24" s="23">
        <v>111614</v>
      </c>
      <c r="G24" s="23">
        <v>1506784</v>
      </c>
    </row>
    <row r="25" spans="1:7" x14ac:dyDescent="0.3">
      <c r="A25" s="21">
        <v>45168</v>
      </c>
      <c r="B25" s="22" t="s">
        <v>579</v>
      </c>
      <c r="C25" s="22" t="s">
        <v>11</v>
      </c>
      <c r="D25" s="23">
        <v>1669530</v>
      </c>
      <c r="E25" s="23">
        <v>0</v>
      </c>
      <c r="F25" s="23">
        <v>133562</v>
      </c>
      <c r="G25" s="23">
        <v>1803092</v>
      </c>
    </row>
    <row r="26" spans="1:7" x14ac:dyDescent="0.3">
      <c r="A26" s="21">
        <v>45169</v>
      </c>
      <c r="B26" s="22" t="s">
        <v>578</v>
      </c>
      <c r="C26" s="22" t="s">
        <v>11</v>
      </c>
      <c r="D26" s="23">
        <v>664160</v>
      </c>
      <c r="E26" s="23">
        <v>0</v>
      </c>
      <c r="F26" s="23">
        <v>53133</v>
      </c>
      <c r="G26" s="23">
        <v>717293</v>
      </c>
    </row>
    <row r="27" spans="1:7" x14ac:dyDescent="0.3">
      <c r="A27" s="21">
        <v>45170</v>
      </c>
      <c r="B27" s="22" t="s">
        <v>577</v>
      </c>
      <c r="C27" s="22" t="s">
        <v>11</v>
      </c>
      <c r="D27" s="23">
        <v>2249550</v>
      </c>
      <c r="E27" s="23">
        <v>0</v>
      </c>
      <c r="F27" s="23">
        <v>179964</v>
      </c>
      <c r="G27" s="23">
        <v>2429514</v>
      </c>
    </row>
    <row r="28" spans="1:7" x14ac:dyDescent="0.3">
      <c r="A28" s="21">
        <v>45174</v>
      </c>
      <c r="B28" s="22" t="s">
        <v>576</v>
      </c>
      <c r="C28" s="22" t="s">
        <v>11</v>
      </c>
      <c r="D28" s="23">
        <v>619032</v>
      </c>
      <c r="E28" s="23">
        <v>0</v>
      </c>
      <c r="F28" s="23">
        <v>49523</v>
      </c>
      <c r="G28" s="23">
        <v>668555</v>
      </c>
    </row>
    <row r="29" spans="1:7" x14ac:dyDescent="0.3">
      <c r="A29" s="21">
        <v>45175</v>
      </c>
      <c r="B29" s="22" t="s">
        <v>572</v>
      </c>
      <c r="C29" s="22" t="s">
        <v>11</v>
      </c>
      <c r="D29" s="23">
        <v>199904</v>
      </c>
      <c r="E29" s="23">
        <v>0</v>
      </c>
      <c r="F29" s="23">
        <v>15992</v>
      </c>
      <c r="G29" s="23">
        <v>215896</v>
      </c>
    </row>
    <row r="30" spans="1:7" x14ac:dyDescent="0.3">
      <c r="A30" s="21">
        <v>45175</v>
      </c>
      <c r="B30" s="22" t="s">
        <v>573</v>
      </c>
      <c r="C30" s="22" t="s">
        <v>11</v>
      </c>
      <c r="D30" s="23">
        <v>1433870</v>
      </c>
      <c r="E30" s="23">
        <v>0</v>
      </c>
      <c r="F30" s="23">
        <v>114710</v>
      </c>
      <c r="G30" s="23">
        <v>1548580</v>
      </c>
    </row>
    <row r="31" spans="1:7" x14ac:dyDescent="0.3">
      <c r="A31" s="21">
        <v>45175</v>
      </c>
      <c r="B31" s="22" t="s">
        <v>574</v>
      </c>
      <c r="C31" s="22" t="s">
        <v>11</v>
      </c>
      <c r="D31" s="23">
        <v>1377040</v>
      </c>
      <c r="E31" s="23">
        <v>0</v>
      </c>
      <c r="F31" s="23">
        <v>110163</v>
      </c>
      <c r="G31" s="23">
        <v>1487203</v>
      </c>
    </row>
    <row r="32" spans="1:7" x14ac:dyDescent="0.3">
      <c r="A32" s="21">
        <v>45175</v>
      </c>
      <c r="B32" s="22" t="s">
        <v>575</v>
      </c>
      <c r="C32" s="22" t="s">
        <v>11</v>
      </c>
      <c r="D32" s="23">
        <v>1077430</v>
      </c>
      <c r="E32" s="23">
        <v>0</v>
      </c>
      <c r="F32" s="23">
        <v>86194</v>
      </c>
      <c r="G32" s="23">
        <v>1163624</v>
      </c>
    </row>
    <row r="33" spans="1:7" x14ac:dyDescent="0.3">
      <c r="A33" s="21">
        <v>45180</v>
      </c>
      <c r="B33" s="22" t="s">
        <v>571</v>
      </c>
      <c r="C33" s="22" t="s">
        <v>11</v>
      </c>
      <c r="D33" s="23">
        <v>696744</v>
      </c>
      <c r="E33" s="23">
        <v>0</v>
      </c>
      <c r="F33" s="23">
        <v>55740</v>
      </c>
      <c r="G33" s="23">
        <v>752484</v>
      </c>
    </row>
    <row r="34" spans="1:7" x14ac:dyDescent="0.3">
      <c r="A34" s="21">
        <v>45181</v>
      </c>
      <c r="B34" s="22" t="s">
        <v>568</v>
      </c>
      <c r="C34" s="22" t="s">
        <v>11</v>
      </c>
      <c r="D34" s="23">
        <v>864424</v>
      </c>
      <c r="E34" s="23">
        <v>0</v>
      </c>
      <c r="F34" s="23">
        <v>69154</v>
      </c>
      <c r="G34" s="23">
        <v>933578</v>
      </c>
    </row>
    <row r="35" spans="1:7" x14ac:dyDescent="0.3">
      <c r="A35" s="21">
        <v>45181</v>
      </c>
      <c r="B35" s="22" t="s">
        <v>569</v>
      </c>
      <c r="C35" s="22" t="s">
        <v>11</v>
      </c>
      <c r="D35" s="23">
        <v>1704950</v>
      </c>
      <c r="E35" s="23">
        <v>0</v>
      </c>
      <c r="F35" s="23">
        <v>136396</v>
      </c>
      <c r="G35" s="23">
        <v>1841346</v>
      </c>
    </row>
    <row r="36" spans="1:7" x14ac:dyDescent="0.3">
      <c r="A36" s="21">
        <v>45181</v>
      </c>
      <c r="B36" s="22" t="s">
        <v>570</v>
      </c>
      <c r="C36" s="22" t="s">
        <v>11</v>
      </c>
      <c r="D36" s="23">
        <v>796336</v>
      </c>
      <c r="E36" s="23">
        <v>0</v>
      </c>
      <c r="F36" s="23">
        <v>63707</v>
      </c>
      <c r="G36" s="23">
        <v>860043</v>
      </c>
    </row>
    <row r="37" spans="1:7" x14ac:dyDescent="0.3">
      <c r="A37" s="21">
        <v>45183</v>
      </c>
      <c r="B37" s="22" t="s">
        <v>567</v>
      </c>
      <c r="C37" s="22" t="s">
        <v>11</v>
      </c>
      <c r="D37" s="23">
        <v>675904</v>
      </c>
      <c r="E37" s="23">
        <v>0</v>
      </c>
      <c r="F37" s="23">
        <v>54072</v>
      </c>
      <c r="G37" s="23">
        <v>729976</v>
      </c>
    </row>
    <row r="38" spans="1:7" x14ac:dyDescent="0.3">
      <c r="A38" s="21">
        <v>45187</v>
      </c>
      <c r="B38" s="22" t="s">
        <v>566</v>
      </c>
      <c r="C38" s="22" t="s">
        <v>11</v>
      </c>
      <c r="D38" s="23">
        <v>398168</v>
      </c>
      <c r="E38" s="23">
        <v>0</v>
      </c>
      <c r="F38" s="23">
        <v>31853</v>
      </c>
      <c r="G38" s="23">
        <v>430021</v>
      </c>
    </row>
    <row r="39" spans="1:7" x14ac:dyDescent="0.3">
      <c r="A39" s="21">
        <v>45188</v>
      </c>
      <c r="B39" s="22" t="s">
        <v>563</v>
      </c>
      <c r="C39" s="22" t="s">
        <v>11</v>
      </c>
      <c r="D39" s="23">
        <v>730248</v>
      </c>
      <c r="E39" s="23">
        <v>0</v>
      </c>
      <c r="F39" s="23">
        <v>58420</v>
      </c>
      <c r="G39" s="23">
        <v>788668</v>
      </c>
    </row>
    <row r="40" spans="1:7" x14ac:dyDescent="0.3">
      <c r="A40" s="21">
        <v>45188</v>
      </c>
      <c r="B40" s="22" t="s">
        <v>564</v>
      </c>
      <c r="C40" s="22" t="s">
        <v>11</v>
      </c>
      <c r="D40" s="23">
        <v>1467800</v>
      </c>
      <c r="E40" s="23">
        <v>0</v>
      </c>
      <c r="F40" s="23">
        <v>117424</v>
      </c>
      <c r="G40" s="23">
        <v>1585224</v>
      </c>
    </row>
    <row r="41" spans="1:7" x14ac:dyDescent="0.3">
      <c r="A41" s="21">
        <v>45188</v>
      </c>
      <c r="B41" s="22" t="s">
        <v>565</v>
      </c>
      <c r="C41" s="22" t="s">
        <v>11</v>
      </c>
      <c r="D41" s="23">
        <v>1306200</v>
      </c>
      <c r="E41" s="23">
        <v>0</v>
      </c>
      <c r="F41" s="23">
        <v>104496</v>
      </c>
      <c r="G41" s="23">
        <v>1410696</v>
      </c>
    </row>
    <row r="42" spans="1:7" x14ac:dyDescent="0.3">
      <c r="A42" s="21">
        <v>45189</v>
      </c>
      <c r="B42" s="22" t="s">
        <v>562</v>
      </c>
      <c r="C42" s="22" t="s">
        <v>11</v>
      </c>
      <c r="D42" s="23">
        <v>567740</v>
      </c>
      <c r="E42" s="23">
        <v>0</v>
      </c>
      <c r="F42" s="23">
        <v>45419</v>
      </c>
      <c r="G42" s="23">
        <v>613159</v>
      </c>
    </row>
    <row r="43" spans="1:7" x14ac:dyDescent="0.3">
      <c r="A43" s="21">
        <v>45190</v>
      </c>
      <c r="B43" s="22" t="s">
        <v>561</v>
      </c>
      <c r="C43" s="22" t="s">
        <v>11</v>
      </c>
      <c r="D43" s="23">
        <v>1014370</v>
      </c>
      <c r="E43" s="23">
        <v>0</v>
      </c>
      <c r="F43" s="23">
        <v>81150</v>
      </c>
      <c r="G43" s="23">
        <v>1095520</v>
      </c>
    </row>
    <row r="44" spans="1:7" x14ac:dyDescent="0.3">
      <c r="A44" s="21">
        <v>45195</v>
      </c>
      <c r="B44" s="22" t="s">
        <v>560</v>
      </c>
      <c r="C44" s="22" t="s">
        <v>11</v>
      </c>
      <c r="D44" s="23">
        <v>806440</v>
      </c>
      <c r="E44" s="23">
        <v>0</v>
      </c>
      <c r="F44" s="23">
        <v>64515</v>
      </c>
      <c r="G44" s="23">
        <v>870955</v>
      </c>
    </row>
    <row r="45" spans="1:7" x14ac:dyDescent="0.3">
      <c r="A45" s="21">
        <v>45196</v>
      </c>
      <c r="B45" s="22" t="s">
        <v>556</v>
      </c>
      <c r="C45" s="22" t="s">
        <v>11</v>
      </c>
      <c r="D45" s="23">
        <v>1260592</v>
      </c>
      <c r="E45" s="23">
        <v>0</v>
      </c>
      <c r="F45" s="23">
        <v>100847</v>
      </c>
      <c r="G45" s="23">
        <v>1361439</v>
      </c>
    </row>
    <row r="46" spans="1:7" x14ac:dyDescent="0.3">
      <c r="A46" s="21">
        <v>45196</v>
      </c>
      <c r="B46" s="22" t="s">
        <v>557</v>
      </c>
      <c r="C46" s="22" t="s">
        <v>11</v>
      </c>
      <c r="D46" s="23">
        <v>398168</v>
      </c>
      <c r="E46" s="23">
        <v>0</v>
      </c>
      <c r="F46" s="23">
        <v>31853</v>
      </c>
      <c r="G46" s="23">
        <v>430021</v>
      </c>
    </row>
    <row r="47" spans="1:7" x14ac:dyDescent="0.3">
      <c r="A47" s="21">
        <v>45196</v>
      </c>
      <c r="B47" s="22" t="s">
        <v>558</v>
      </c>
      <c r="C47" s="22" t="s">
        <v>11</v>
      </c>
      <c r="D47" s="23">
        <v>1644320</v>
      </c>
      <c r="E47" s="23">
        <v>0</v>
      </c>
      <c r="F47" s="23">
        <v>131546</v>
      </c>
      <c r="G47" s="23">
        <v>1775866</v>
      </c>
    </row>
    <row r="48" spans="1:7" x14ac:dyDescent="0.3">
      <c r="A48" s="21">
        <v>45196</v>
      </c>
      <c r="B48" s="22" t="s">
        <v>559</v>
      </c>
      <c r="C48" s="22" t="s">
        <v>11</v>
      </c>
      <c r="D48" s="23">
        <v>660880</v>
      </c>
      <c r="E48" s="23">
        <v>0</v>
      </c>
      <c r="F48" s="23">
        <v>52870</v>
      </c>
      <c r="G48" s="23">
        <v>713750</v>
      </c>
    </row>
    <row r="49" spans="1:7" x14ac:dyDescent="0.3">
      <c r="A49" s="21">
        <v>45197</v>
      </c>
      <c r="B49" s="22" t="s">
        <v>553</v>
      </c>
      <c r="C49" s="22" t="s">
        <v>11</v>
      </c>
      <c r="D49" s="23">
        <v>1160640</v>
      </c>
      <c r="E49" s="23">
        <v>0</v>
      </c>
      <c r="F49" s="23">
        <v>92851</v>
      </c>
      <c r="G49" s="23">
        <v>1253491</v>
      </c>
    </row>
    <row r="50" spans="1:7" x14ac:dyDescent="0.3">
      <c r="A50" s="21">
        <v>45197</v>
      </c>
      <c r="B50" s="22" t="s">
        <v>554</v>
      </c>
      <c r="C50" s="22" t="s">
        <v>11</v>
      </c>
      <c r="D50" s="23">
        <v>1022156</v>
      </c>
      <c r="E50" s="23">
        <v>0</v>
      </c>
      <c r="F50" s="23">
        <v>81772</v>
      </c>
      <c r="G50" s="23">
        <v>1103928</v>
      </c>
    </row>
    <row r="51" spans="1:7" x14ac:dyDescent="0.3">
      <c r="A51" s="21">
        <v>45197</v>
      </c>
      <c r="B51" s="22" t="s">
        <v>555</v>
      </c>
      <c r="C51" s="22" t="s">
        <v>11</v>
      </c>
      <c r="D51" s="23">
        <v>1083576</v>
      </c>
      <c r="E51" s="23">
        <v>0</v>
      </c>
      <c r="F51" s="23">
        <v>86686</v>
      </c>
      <c r="G51" s="23">
        <v>1170262</v>
      </c>
    </row>
    <row r="52" spans="1:7" x14ac:dyDescent="0.3">
      <c r="A52" s="21">
        <v>45199</v>
      </c>
      <c r="B52" s="22" t="s">
        <v>536</v>
      </c>
      <c r="C52" s="22" t="s">
        <v>11</v>
      </c>
      <c r="D52" s="23">
        <v>1215260</v>
      </c>
      <c r="E52" s="23">
        <v>0</v>
      </c>
      <c r="F52" s="23">
        <v>97221</v>
      </c>
      <c r="G52" s="23">
        <v>1312481</v>
      </c>
    </row>
    <row r="53" spans="1:7" x14ac:dyDescent="0.3">
      <c r="A53" s="21">
        <v>45199</v>
      </c>
      <c r="B53" s="22" t="s">
        <v>537</v>
      </c>
      <c r="C53" s="22" t="s">
        <v>11</v>
      </c>
      <c r="D53" s="23">
        <v>1215260</v>
      </c>
      <c r="E53" s="23">
        <v>0</v>
      </c>
      <c r="F53" s="23">
        <v>97221</v>
      </c>
      <c r="G53" s="23">
        <v>1312481</v>
      </c>
    </row>
    <row r="54" spans="1:7" x14ac:dyDescent="0.3">
      <c r="A54" s="21">
        <v>45199</v>
      </c>
      <c r="B54" s="22" t="s">
        <v>538</v>
      </c>
      <c r="C54" s="22" t="s">
        <v>17</v>
      </c>
      <c r="D54" s="23">
        <v>1215260</v>
      </c>
      <c r="E54" s="23">
        <v>0</v>
      </c>
      <c r="F54" s="23">
        <v>97221</v>
      </c>
      <c r="G54" s="23">
        <v>1312481</v>
      </c>
    </row>
    <row r="55" spans="1:7" x14ac:dyDescent="0.3">
      <c r="A55" s="21">
        <v>45199</v>
      </c>
      <c r="B55" s="22" t="s">
        <v>539</v>
      </c>
      <c r="C55" s="22" t="s">
        <v>11</v>
      </c>
      <c r="D55" s="23">
        <v>1644320</v>
      </c>
      <c r="E55" s="23">
        <v>0</v>
      </c>
      <c r="F55" s="23">
        <v>131546</v>
      </c>
      <c r="G55" s="23">
        <v>1775866</v>
      </c>
    </row>
    <row r="56" spans="1:7" x14ac:dyDescent="0.3">
      <c r="A56" s="21">
        <v>45199</v>
      </c>
      <c r="B56" s="22" t="s">
        <v>540</v>
      </c>
      <c r="C56" s="22" t="s">
        <v>11</v>
      </c>
      <c r="D56" s="23">
        <v>1215260</v>
      </c>
      <c r="E56" s="23">
        <v>0</v>
      </c>
      <c r="F56" s="23">
        <v>97221</v>
      </c>
      <c r="G56" s="23">
        <v>1312481</v>
      </c>
    </row>
    <row r="57" spans="1:7" x14ac:dyDescent="0.3">
      <c r="A57" s="21">
        <v>45199</v>
      </c>
      <c r="B57" s="22" t="s">
        <v>541</v>
      </c>
      <c r="C57" s="22" t="s">
        <v>11</v>
      </c>
      <c r="D57" s="23">
        <v>1215260</v>
      </c>
      <c r="E57" s="23">
        <v>0</v>
      </c>
      <c r="F57" s="23">
        <v>97221</v>
      </c>
      <c r="G57" s="23">
        <v>1312481</v>
      </c>
    </row>
    <row r="58" spans="1:7" x14ac:dyDescent="0.3">
      <c r="A58" s="21">
        <v>45199</v>
      </c>
      <c r="B58" s="22" t="s">
        <v>542</v>
      </c>
      <c r="C58" s="22" t="s">
        <v>11</v>
      </c>
      <c r="D58" s="23">
        <v>1894810</v>
      </c>
      <c r="E58" s="23">
        <v>0</v>
      </c>
      <c r="F58" s="23">
        <v>151585</v>
      </c>
      <c r="G58" s="23">
        <v>2046395</v>
      </c>
    </row>
    <row r="59" spans="1:7" x14ac:dyDescent="0.3">
      <c r="A59" s="21">
        <v>45199</v>
      </c>
      <c r="B59" s="22" t="s">
        <v>543</v>
      </c>
      <c r="C59" s="22" t="s">
        <v>11</v>
      </c>
      <c r="D59" s="23">
        <v>1215260</v>
      </c>
      <c r="E59" s="23">
        <v>0</v>
      </c>
      <c r="F59" s="23">
        <v>97221</v>
      </c>
      <c r="G59" s="23">
        <v>1312481</v>
      </c>
    </row>
    <row r="60" spans="1:7" x14ac:dyDescent="0.3">
      <c r="A60" s="21">
        <v>45199</v>
      </c>
      <c r="B60" s="22" t="s">
        <v>544</v>
      </c>
      <c r="C60" s="22" t="s">
        <v>11</v>
      </c>
      <c r="D60" s="23">
        <v>1215260</v>
      </c>
      <c r="E60" s="23">
        <v>0</v>
      </c>
      <c r="F60" s="23">
        <v>97221</v>
      </c>
      <c r="G60" s="23">
        <v>1312481</v>
      </c>
    </row>
    <row r="61" spans="1:7" x14ac:dyDescent="0.3">
      <c r="A61" s="21">
        <v>45199</v>
      </c>
      <c r="B61" s="22" t="s">
        <v>545</v>
      </c>
      <c r="C61" s="22" t="s">
        <v>11</v>
      </c>
      <c r="D61" s="23">
        <v>1215260</v>
      </c>
      <c r="E61" s="23">
        <v>0</v>
      </c>
      <c r="F61" s="23">
        <v>97221</v>
      </c>
      <c r="G61" s="23">
        <v>1312481</v>
      </c>
    </row>
    <row r="62" spans="1:7" x14ac:dyDescent="0.3">
      <c r="A62" s="21">
        <v>45199</v>
      </c>
      <c r="B62" s="22" t="s">
        <v>546</v>
      </c>
      <c r="C62" s="22" t="s">
        <v>11</v>
      </c>
      <c r="D62" s="23">
        <v>1215260</v>
      </c>
      <c r="E62" s="23">
        <v>0</v>
      </c>
      <c r="F62" s="23">
        <v>97221</v>
      </c>
      <c r="G62" s="23">
        <v>1312481</v>
      </c>
    </row>
    <row r="63" spans="1:7" x14ac:dyDescent="0.3">
      <c r="A63" s="21">
        <v>45199</v>
      </c>
      <c r="B63" s="22" t="s">
        <v>547</v>
      </c>
      <c r="C63" s="22" t="s">
        <v>11</v>
      </c>
      <c r="D63" s="23">
        <v>1215260</v>
      </c>
      <c r="E63" s="23">
        <v>0</v>
      </c>
      <c r="F63" s="23">
        <v>97221</v>
      </c>
      <c r="G63" s="23">
        <v>1312481</v>
      </c>
    </row>
    <row r="64" spans="1:7" x14ac:dyDescent="0.3">
      <c r="A64" s="21">
        <v>45199</v>
      </c>
      <c r="B64" s="22" t="s">
        <v>548</v>
      </c>
      <c r="C64" s="22" t="s">
        <v>11</v>
      </c>
      <c r="D64" s="23">
        <v>1215260</v>
      </c>
      <c r="E64" s="23">
        <v>0</v>
      </c>
      <c r="F64" s="23">
        <v>97221</v>
      </c>
      <c r="G64" s="23">
        <v>1312481</v>
      </c>
    </row>
    <row r="65" spans="1:7" x14ac:dyDescent="0.3">
      <c r="A65" s="21">
        <v>45199</v>
      </c>
      <c r="B65" s="22" t="s">
        <v>549</v>
      </c>
      <c r="C65" s="22" t="s">
        <v>11</v>
      </c>
      <c r="D65" s="23">
        <v>1894810</v>
      </c>
      <c r="E65" s="23">
        <v>0</v>
      </c>
      <c r="F65" s="23">
        <v>151585</v>
      </c>
      <c r="G65" s="23">
        <v>2046395</v>
      </c>
    </row>
    <row r="66" spans="1:7" x14ac:dyDescent="0.3">
      <c r="A66" s="21">
        <v>45199</v>
      </c>
      <c r="B66" s="22" t="s">
        <v>550</v>
      </c>
      <c r="C66" s="22" t="s">
        <v>11</v>
      </c>
      <c r="D66" s="23">
        <v>1644320</v>
      </c>
      <c r="E66" s="23">
        <v>0</v>
      </c>
      <c r="F66" s="23">
        <v>131546</v>
      </c>
      <c r="G66" s="23">
        <v>1775866</v>
      </c>
    </row>
    <row r="67" spans="1:7" x14ac:dyDescent="0.3">
      <c r="A67" s="21">
        <v>45199</v>
      </c>
      <c r="B67" s="22" t="s">
        <v>551</v>
      </c>
      <c r="C67" s="22" t="s">
        <v>11</v>
      </c>
      <c r="D67" s="23">
        <v>1215260</v>
      </c>
      <c r="E67" s="23">
        <v>0</v>
      </c>
      <c r="F67" s="23">
        <v>97221</v>
      </c>
      <c r="G67" s="23">
        <v>1312481</v>
      </c>
    </row>
    <row r="68" spans="1:7" x14ac:dyDescent="0.3">
      <c r="A68" s="21">
        <v>45199</v>
      </c>
      <c r="B68" s="22" t="s">
        <v>552</v>
      </c>
      <c r="C68" s="22" t="s">
        <v>11</v>
      </c>
      <c r="D68" s="23">
        <v>396528</v>
      </c>
      <c r="E68" s="23">
        <v>0</v>
      </c>
      <c r="F68" s="23">
        <v>31722</v>
      </c>
      <c r="G68" s="23">
        <v>428250</v>
      </c>
    </row>
    <row r="69" spans="1:7" x14ac:dyDescent="0.3">
      <c r="A69" s="21">
        <v>45201</v>
      </c>
      <c r="B69" s="22" t="s">
        <v>535</v>
      </c>
      <c r="C69" s="22" t="s">
        <v>11</v>
      </c>
      <c r="D69" s="23">
        <v>521164</v>
      </c>
      <c r="E69" s="23">
        <v>0</v>
      </c>
      <c r="F69" s="23">
        <v>41693</v>
      </c>
      <c r="G69" s="23">
        <v>562857</v>
      </c>
    </row>
    <row r="70" spans="1:7" x14ac:dyDescent="0.3">
      <c r="A70" s="21">
        <v>45208</v>
      </c>
      <c r="B70" s="22" t="s">
        <v>532</v>
      </c>
      <c r="C70" s="22" t="s">
        <v>11</v>
      </c>
      <c r="D70" s="23">
        <v>896288</v>
      </c>
      <c r="E70" s="23">
        <v>0</v>
      </c>
      <c r="F70" s="23">
        <v>71703</v>
      </c>
      <c r="G70" s="23">
        <v>967991</v>
      </c>
    </row>
    <row r="71" spans="1:7" x14ac:dyDescent="0.3">
      <c r="A71" s="21">
        <v>45208</v>
      </c>
      <c r="B71" s="22" t="s">
        <v>533</v>
      </c>
      <c r="C71" s="22" t="s">
        <v>11</v>
      </c>
      <c r="D71" s="23">
        <v>399808</v>
      </c>
      <c r="E71" s="23">
        <v>0</v>
      </c>
      <c r="F71" s="23">
        <v>31985</v>
      </c>
      <c r="G71" s="23">
        <v>431793</v>
      </c>
    </row>
    <row r="72" spans="1:7" x14ac:dyDescent="0.3">
      <c r="A72" s="21">
        <v>45208</v>
      </c>
      <c r="B72" s="22" t="s">
        <v>534</v>
      </c>
      <c r="C72" s="22" t="s">
        <v>11</v>
      </c>
      <c r="D72" s="23">
        <v>796775</v>
      </c>
      <c r="E72" s="23">
        <v>0</v>
      </c>
      <c r="F72" s="23">
        <v>63742</v>
      </c>
      <c r="G72" s="23">
        <v>860517</v>
      </c>
    </row>
    <row r="73" spans="1:7" x14ac:dyDescent="0.3">
      <c r="A73" s="21">
        <v>45210</v>
      </c>
      <c r="B73" s="22" t="s">
        <v>531</v>
      </c>
      <c r="C73" s="22" t="s">
        <v>11</v>
      </c>
      <c r="D73" s="23">
        <v>476000</v>
      </c>
      <c r="E73" s="23">
        <v>0</v>
      </c>
      <c r="F73" s="23">
        <v>38080</v>
      </c>
      <c r="G73" s="23">
        <v>514080</v>
      </c>
    </row>
    <row r="74" spans="1:7" x14ac:dyDescent="0.3">
      <c r="A74" s="21">
        <v>45211</v>
      </c>
      <c r="B74" s="22" t="s">
        <v>530</v>
      </c>
      <c r="C74" s="22" t="s">
        <v>11</v>
      </c>
      <c r="D74" s="23">
        <v>967728</v>
      </c>
      <c r="E74" s="23">
        <v>0</v>
      </c>
      <c r="F74" s="23">
        <v>77418</v>
      </c>
      <c r="G74" s="23">
        <v>1045146</v>
      </c>
    </row>
    <row r="75" spans="1:7" x14ac:dyDescent="0.3">
      <c r="A75" s="21">
        <v>45213</v>
      </c>
      <c r="B75" s="22" t="s">
        <v>529</v>
      </c>
      <c r="C75" s="22" t="s">
        <v>11</v>
      </c>
      <c r="D75" s="23">
        <v>819422</v>
      </c>
      <c r="E75" s="23">
        <v>0</v>
      </c>
      <c r="F75" s="23">
        <v>65554</v>
      </c>
      <c r="G75" s="23">
        <v>884976</v>
      </c>
    </row>
    <row r="76" spans="1:7" x14ac:dyDescent="0.3">
      <c r="A76" s="21">
        <v>45215</v>
      </c>
      <c r="B76" s="22" t="s">
        <v>528</v>
      </c>
      <c r="C76" s="22" t="s">
        <v>11</v>
      </c>
      <c r="D76" s="23">
        <v>533660</v>
      </c>
      <c r="E76" s="23">
        <v>0</v>
      </c>
      <c r="F76" s="23">
        <v>42693</v>
      </c>
      <c r="G76" s="23">
        <v>576353</v>
      </c>
    </row>
    <row r="77" spans="1:7" x14ac:dyDescent="0.3">
      <c r="A77" s="21">
        <v>45216</v>
      </c>
      <c r="B77" s="22" t="s">
        <v>527</v>
      </c>
      <c r="C77" s="22" t="s">
        <v>11</v>
      </c>
      <c r="D77" s="23">
        <v>1050234</v>
      </c>
      <c r="E77" s="23">
        <v>0</v>
      </c>
      <c r="F77" s="23">
        <v>84019</v>
      </c>
      <c r="G77" s="23">
        <v>1134253</v>
      </c>
    </row>
    <row r="78" spans="1:7" x14ac:dyDescent="0.3">
      <c r="A78" s="21">
        <v>45218</v>
      </c>
      <c r="B78" s="22" t="s">
        <v>522</v>
      </c>
      <c r="C78" s="22" t="s">
        <v>17</v>
      </c>
      <c r="D78" s="23">
        <v>543600</v>
      </c>
      <c r="E78" s="23">
        <v>0</v>
      </c>
      <c r="F78" s="23">
        <v>43488</v>
      </c>
      <c r="G78" s="23">
        <v>587088</v>
      </c>
    </row>
    <row r="79" spans="1:7" x14ac:dyDescent="0.3">
      <c r="A79" s="21">
        <v>45218</v>
      </c>
      <c r="B79" s="22" t="s">
        <v>523</v>
      </c>
      <c r="C79" s="22" t="s">
        <v>11</v>
      </c>
      <c r="D79" s="23">
        <v>271800</v>
      </c>
      <c r="E79" s="23">
        <v>0</v>
      </c>
      <c r="F79" s="23">
        <v>21744</v>
      </c>
      <c r="G79" s="23">
        <v>293544</v>
      </c>
    </row>
    <row r="80" spans="1:7" x14ac:dyDescent="0.3">
      <c r="A80" s="21">
        <v>45218</v>
      </c>
      <c r="B80" s="22" t="s">
        <v>524</v>
      </c>
      <c r="C80" s="22" t="s">
        <v>11</v>
      </c>
      <c r="D80" s="23">
        <v>543600</v>
      </c>
      <c r="E80" s="23">
        <v>0</v>
      </c>
      <c r="F80" s="23">
        <v>43488</v>
      </c>
      <c r="G80" s="23">
        <v>587088</v>
      </c>
    </row>
    <row r="81" spans="1:7" x14ac:dyDescent="0.3">
      <c r="A81" s="21">
        <v>45218</v>
      </c>
      <c r="B81" s="22" t="s">
        <v>525</v>
      </c>
      <c r="C81" s="22" t="s">
        <v>11</v>
      </c>
      <c r="D81" s="23">
        <v>543600</v>
      </c>
      <c r="E81" s="23">
        <v>0</v>
      </c>
      <c r="F81" s="23">
        <v>43488</v>
      </c>
      <c r="G81" s="23">
        <v>587088</v>
      </c>
    </row>
    <row r="82" spans="1:7" x14ac:dyDescent="0.3">
      <c r="A82" s="21">
        <v>45218</v>
      </c>
      <c r="B82" s="22" t="s">
        <v>526</v>
      </c>
      <c r="C82" s="22" t="s">
        <v>11</v>
      </c>
      <c r="D82" s="23">
        <v>543600</v>
      </c>
      <c r="E82" s="23">
        <v>0</v>
      </c>
      <c r="F82" s="23">
        <v>43488</v>
      </c>
      <c r="G82" s="23">
        <v>587088</v>
      </c>
    </row>
    <row r="83" spans="1:7" x14ac:dyDescent="0.3">
      <c r="A83" s="21">
        <v>45219</v>
      </c>
      <c r="B83" s="22" t="s">
        <v>510</v>
      </c>
      <c r="C83" s="22" t="s">
        <v>11</v>
      </c>
      <c r="D83" s="23">
        <v>543600</v>
      </c>
      <c r="E83" s="23">
        <v>0</v>
      </c>
      <c r="F83" s="23">
        <v>43488</v>
      </c>
      <c r="G83" s="23">
        <v>587088</v>
      </c>
    </row>
    <row r="84" spans="1:7" x14ac:dyDescent="0.3">
      <c r="A84" s="21">
        <v>45219</v>
      </c>
      <c r="B84" s="22" t="s">
        <v>511</v>
      </c>
      <c r="C84" s="22" t="s">
        <v>11</v>
      </c>
      <c r="D84" s="23">
        <v>790028</v>
      </c>
      <c r="E84" s="23">
        <v>0</v>
      </c>
      <c r="F84" s="23">
        <v>63202</v>
      </c>
      <c r="G84" s="23">
        <v>853230</v>
      </c>
    </row>
    <row r="85" spans="1:7" x14ac:dyDescent="0.3">
      <c r="A85" s="21">
        <v>45219</v>
      </c>
      <c r="B85" s="22" t="s">
        <v>512</v>
      </c>
      <c r="C85" s="22" t="s">
        <v>11</v>
      </c>
      <c r="D85" s="23">
        <v>543600</v>
      </c>
      <c r="E85" s="23">
        <v>0</v>
      </c>
      <c r="F85" s="23">
        <v>43488</v>
      </c>
      <c r="G85" s="23">
        <v>587088</v>
      </c>
    </row>
    <row r="86" spans="1:7" x14ac:dyDescent="0.3">
      <c r="A86" s="21">
        <v>45219</v>
      </c>
      <c r="B86" s="22" t="s">
        <v>513</v>
      </c>
      <c r="C86" s="22" t="s">
        <v>11</v>
      </c>
      <c r="D86" s="23">
        <v>815400</v>
      </c>
      <c r="E86" s="23">
        <v>0</v>
      </c>
      <c r="F86" s="23">
        <v>65232</v>
      </c>
      <c r="G86" s="23">
        <v>880632</v>
      </c>
    </row>
    <row r="87" spans="1:7" x14ac:dyDescent="0.3">
      <c r="A87" s="21">
        <v>45219</v>
      </c>
      <c r="B87" s="22" t="s">
        <v>514</v>
      </c>
      <c r="C87" s="22" t="s">
        <v>11</v>
      </c>
      <c r="D87" s="23">
        <v>543600</v>
      </c>
      <c r="E87" s="23">
        <v>0</v>
      </c>
      <c r="F87" s="23">
        <v>43488</v>
      </c>
      <c r="G87" s="23">
        <v>587088</v>
      </c>
    </row>
    <row r="88" spans="1:7" x14ac:dyDescent="0.3">
      <c r="A88" s="21">
        <v>45219</v>
      </c>
      <c r="B88" s="22" t="s">
        <v>515</v>
      </c>
      <c r="C88" s="22" t="s">
        <v>11</v>
      </c>
      <c r="D88" s="23">
        <v>543600</v>
      </c>
      <c r="E88" s="23">
        <v>0</v>
      </c>
      <c r="F88" s="23">
        <v>43488</v>
      </c>
      <c r="G88" s="23">
        <v>587088</v>
      </c>
    </row>
    <row r="89" spans="1:7" x14ac:dyDescent="0.3">
      <c r="A89" s="21">
        <v>45219</v>
      </c>
      <c r="B89" s="22" t="s">
        <v>516</v>
      </c>
      <c r="C89" s="22" t="s">
        <v>11</v>
      </c>
      <c r="D89" s="23">
        <v>543600</v>
      </c>
      <c r="E89" s="23">
        <v>0</v>
      </c>
      <c r="F89" s="23">
        <v>43488</v>
      </c>
      <c r="G89" s="23">
        <v>587088</v>
      </c>
    </row>
    <row r="90" spans="1:7" x14ac:dyDescent="0.3">
      <c r="A90" s="21">
        <v>45219</v>
      </c>
      <c r="B90" s="22" t="s">
        <v>517</v>
      </c>
      <c r="C90" s="22" t="s">
        <v>11</v>
      </c>
      <c r="D90" s="23">
        <v>543600</v>
      </c>
      <c r="E90" s="23">
        <v>0</v>
      </c>
      <c r="F90" s="23">
        <v>43488</v>
      </c>
      <c r="G90" s="23">
        <v>587088</v>
      </c>
    </row>
    <row r="91" spans="1:7" x14ac:dyDescent="0.3">
      <c r="A91" s="21">
        <v>45219</v>
      </c>
      <c r="B91" s="22" t="s">
        <v>518</v>
      </c>
      <c r="C91" s="22" t="s">
        <v>11</v>
      </c>
      <c r="D91" s="23">
        <v>543600</v>
      </c>
      <c r="E91" s="23">
        <v>0</v>
      </c>
      <c r="F91" s="23">
        <v>43488</v>
      </c>
      <c r="G91" s="23">
        <v>587088</v>
      </c>
    </row>
    <row r="92" spans="1:7" x14ac:dyDescent="0.3">
      <c r="A92" s="21">
        <v>45219</v>
      </c>
      <c r="B92" s="22" t="s">
        <v>519</v>
      </c>
      <c r="C92" s="22" t="s">
        <v>11</v>
      </c>
      <c r="D92" s="23">
        <v>543600</v>
      </c>
      <c r="E92" s="23">
        <v>0</v>
      </c>
      <c r="F92" s="23">
        <v>43488</v>
      </c>
      <c r="G92" s="23">
        <v>587088</v>
      </c>
    </row>
    <row r="93" spans="1:7" x14ac:dyDescent="0.3">
      <c r="A93" s="21">
        <v>45219</v>
      </c>
      <c r="B93" s="22" t="s">
        <v>520</v>
      </c>
      <c r="C93" s="22" t="s">
        <v>11</v>
      </c>
      <c r="D93" s="23">
        <v>255820</v>
      </c>
      <c r="E93" s="23">
        <v>0</v>
      </c>
      <c r="F93" s="23">
        <v>20466</v>
      </c>
      <c r="G93" s="23">
        <v>276286</v>
      </c>
    </row>
    <row r="94" spans="1:7" x14ac:dyDescent="0.3">
      <c r="A94" s="21">
        <v>45219</v>
      </c>
      <c r="B94" s="22" t="s">
        <v>521</v>
      </c>
      <c r="C94" s="22" t="s">
        <v>11</v>
      </c>
      <c r="D94" s="23">
        <v>815400</v>
      </c>
      <c r="E94" s="23">
        <v>0</v>
      </c>
      <c r="F94" s="23">
        <v>65232</v>
      </c>
      <c r="G94" s="23">
        <v>880632</v>
      </c>
    </row>
    <row r="95" spans="1:7" x14ac:dyDescent="0.3">
      <c r="A95" s="21">
        <v>45220</v>
      </c>
      <c r="B95" s="22" t="s">
        <v>507</v>
      </c>
      <c r="C95" s="22" t="s">
        <v>11</v>
      </c>
      <c r="D95" s="23">
        <v>1160640</v>
      </c>
      <c r="E95" s="23">
        <v>0</v>
      </c>
      <c r="F95" s="23">
        <v>92851</v>
      </c>
      <c r="G95" s="23">
        <v>1253491</v>
      </c>
    </row>
    <row r="96" spans="1:7" x14ac:dyDescent="0.3">
      <c r="A96" s="21">
        <v>45220</v>
      </c>
      <c r="B96" s="22" t="s">
        <v>508</v>
      </c>
      <c r="C96" s="22" t="s">
        <v>11</v>
      </c>
      <c r="D96" s="23">
        <v>1467560</v>
      </c>
      <c r="E96" s="23">
        <v>0</v>
      </c>
      <c r="F96" s="23">
        <v>117405</v>
      </c>
      <c r="G96" s="23">
        <v>1584965</v>
      </c>
    </row>
    <row r="97" spans="1:7" x14ac:dyDescent="0.3">
      <c r="A97" s="21">
        <v>45220</v>
      </c>
      <c r="B97" s="22" t="s">
        <v>509</v>
      </c>
      <c r="C97" s="22" t="s">
        <v>11</v>
      </c>
      <c r="D97" s="23">
        <v>2251447</v>
      </c>
      <c r="E97" s="23">
        <v>0</v>
      </c>
      <c r="F97" s="23">
        <v>180116</v>
      </c>
      <c r="G97" s="23">
        <v>2431563</v>
      </c>
    </row>
    <row r="98" spans="1:7" x14ac:dyDescent="0.3">
      <c r="A98" s="21">
        <v>45222</v>
      </c>
      <c r="B98" s="22" t="s">
        <v>506</v>
      </c>
      <c r="C98" s="22" t="s">
        <v>11</v>
      </c>
      <c r="D98" s="23">
        <v>616040</v>
      </c>
      <c r="E98" s="23">
        <v>0</v>
      </c>
      <c r="F98" s="23">
        <v>49283</v>
      </c>
      <c r="G98" s="23">
        <v>665323</v>
      </c>
    </row>
    <row r="99" spans="1:7" x14ac:dyDescent="0.3">
      <c r="A99" s="21">
        <v>45223</v>
      </c>
      <c r="B99" s="22" t="s">
        <v>505</v>
      </c>
      <c r="C99" s="22" t="s">
        <v>11</v>
      </c>
      <c r="D99" s="23">
        <v>498120</v>
      </c>
      <c r="E99" s="23">
        <v>0</v>
      </c>
      <c r="F99" s="23">
        <v>39850</v>
      </c>
      <c r="G99" s="23">
        <v>537970</v>
      </c>
    </row>
    <row r="100" spans="1:7" x14ac:dyDescent="0.3">
      <c r="A100" s="21">
        <v>45224</v>
      </c>
      <c r="B100" s="22" t="s">
        <v>504</v>
      </c>
      <c r="C100" s="22" t="s">
        <v>11</v>
      </c>
      <c r="D100" s="23">
        <v>271800</v>
      </c>
      <c r="E100" s="23">
        <v>0</v>
      </c>
      <c r="F100" s="23">
        <v>21744</v>
      </c>
      <c r="G100" s="23">
        <v>293544</v>
      </c>
    </row>
    <row r="101" spans="1:7" x14ac:dyDescent="0.3">
      <c r="A101" s="21">
        <v>45227</v>
      </c>
      <c r="B101" s="22" t="s">
        <v>503</v>
      </c>
      <c r="C101" s="22" t="s">
        <v>11</v>
      </c>
      <c r="D101" s="23">
        <v>1206665</v>
      </c>
      <c r="E101" s="23">
        <v>0</v>
      </c>
      <c r="F101" s="23">
        <v>96533</v>
      </c>
      <c r="G101" s="23">
        <v>1303198</v>
      </c>
    </row>
    <row r="102" spans="1:7" x14ac:dyDescent="0.3">
      <c r="A102" s="21">
        <v>45229</v>
      </c>
      <c r="B102" s="22" t="s">
        <v>502</v>
      </c>
      <c r="C102" s="22" t="s">
        <v>11</v>
      </c>
      <c r="D102" s="23">
        <v>1160640</v>
      </c>
      <c r="E102" s="23">
        <v>0</v>
      </c>
      <c r="F102" s="23">
        <v>92851</v>
      </c>
      <c r="G102" s="23">
        <v>1253491</v>
      </c>
    </row>
    <row r="103" spans="1:7" x14ac:dyDescent="0.3">
      <c r="A103" s="21">
        <v>45230</v>
      </c>
      <c r="B103" s="22" t="s">
        <v>501</v>
      </c>
      <c r="C103" s="22" t="s">
        <v>11</v>
      </c>
      <c r="D103" s="23">
        <v>945008</v>
      </c>
      <c r="E103" s="23">
        <v>0</v>
      </c>
      <c r="F103" s="23">
        <v>75601</v>
      </c>
      <c r="G103" s="23">
        <v>1020609</v>
      </c>
    </row>
    <row r="104" spans="1:7" x14ac:dyDescent="0.3">
      <c r="A104" s="21">
        <v>45231</v>
      </c>
      <c r="B104" s="22" t="s">
        <v>498</v>
      </c>
      <c r="C104" s="22" t="s">
        <v>11</v>
      </c>
      <c r="D104" s="23">
        <v>1004704</v>
      </c>
      <c r="E104" s="23">
        <v>0</v>
      </c>
      <c r="F104" s="23">
        <v>80376</v>
      </c>
      <c r="G104" s="23">
        <v>1085080</v>
      </c>
    </row>
    <row r="105" spans="1:7" x14ac:dyDescent="0.3">
      <c r="A105" s="21">
        <v>45231</v>
      </c>
      <c r="B105" s="22" t="s">
        <v>499</v>
      </c>
      <c r="C105" s="22" t="s">
        <v>11</v>
      </c>
      <c r="D105" s="23">
        <v>830200</v>
      </c>
      <c r="E105" s="23">
        <v>0</v>
      </c>
      <c r="F105" s="23">
        <v>66416</v>
      </c>
      <c r="G105" s="23">
        <v>896616</v>
      </c>
    </row>
    <row r="106" spans="1:7" x14ac:dyDescent="0.3">
      <c r="A106" s="21">
        <v>45231</v>
      </c>
      <c r="B106" s="22" t="s">
        <v>500</v>
      </c>
      <c r="C106" s="22" t="s">
        <v>11</v>
      </c>
      <c r="D106" s="23">
        <v>1096432</v>
      </c>
      <c r="E106" s="23">
        <v>0</v>
      </c>
      <c r="F106" s="23">
        <v>87715</v>
      </c>
      <c r="G106" s="23">
        <v>1184147</v>
      </c>
    </row>
    <row r="107" spans="1:7" x14ac:dyDescent="0.3">
      <c r="A107" s="21">
        <v>45232</v>
      </c>
      <c r="B107" s="22" t="s">
        <v>497</v>
      </c>
      <c r="C107" s="22" t="s">
        <v>11</v>
      </c>
      <c r="D107" s="23">
        <v>1409510</v>
      </c>
      <c r="E107" s="23">
        <v>0</v>
      </c>
      <c r="F107" s="23">
        <v>112761</v>
      </c>
      <c r="G107" s="23">
        <v>1522271</v>
      </c>
    </row>
    <row r="108" spans="1:7" x14ac:dyDescent="0.3">
      <c r="A108" s="21">
        <v>45233</v>
      </c>
      <c r="B108" s="22" t="s">
        <v>496</v>
      </c>
      <c r="C108" s="22" t="s">
        <v>11</v>
      </c>
      <c r="D108" s="23">
        <v>1980902</v>
      </c>
      <c r="E108" s="23">
        <v>0</v>
      </c>
      <c r="F108" s="23">
        <v>158472</v>
      </c>
      <c r="G108" s="23">
        <v>2139374</v>
      </c>
    </row>
    <row r="109" spans="1:7" x14ac:dyDescent="0.3">
      <c r="A109" s="21">
        <v>45236</v>
      </c>
      <c r="B109" s="22" t="s">
        <v>494</v>
      </c>
      <c r="C109" s="22" t="s">
        <v>11</v>
      </c>
      <c r="D109" s="23">
        <v>1954078</v>
      </c>
      <c r="E109" s="23">
        <v>0</v>
      </c>
      <c r="F109" s="23">
        <v>156326</v>
      </c>
      <c r="G109" s="23">
        <v>2110404</v>
      </c>
    </row>
    <row r="110" spans="1:7" x14ac:dyDescent="0.3">
      <c r="A110" s="21">
        <v>45236</v>
      </c>
      <c r="B110" s="22" t="s">
        <v>495</v>
      </c>
      <c r="C110" s="22" t="s">
        <v>11</v>
      </c>
      <c r="D110" s="23">
        <v>588568</v>
      </c>
      <c r="E110" s="23">
        <v>0</v>
      </c>
      <c r="F110" s="23">
        <v>47085</v>
      </c>
      <c r="G110" s="23">
        <v>635653</v>
      </c>
    </row>
    <row r="111" spans="1:7" x14ac:dyDescent="0.3">
      <c r="A111" s="21">
        <v>45238</v>
      </c>
      <c r="B111" s="22" t="s">
        <v>493</v>
      </c>
      <c r="C111" s="22" t="s">
        <v>11</v>
      </c>
      <c r="D111" s="23">
        <v>983624</v>
      </c>
      <c r="E111" s="23">
        <v>0</v>
      </c>
      <c r="F111" s="23">
        <v>78690</v>
      </c>
      <c r="G111" s="23">
        <v>1062314</v>
      </c>
    </row>
    <row r="112" spans="1:7" x14ac:dyDescent="0.3">
      <c r="A112" s="21">
        <v>45240</v>
      </c>
      <c r="B112" s="22" t="s">
        <v>492</v>
      </c>
      <c r="C112" s="22" t="s">
        <v>11</v>
      </c>
      <c r="D112" s="23">
        <v>1491080</v>
      </c>
      <c r="E112" s="23">
        <v>0</v>
      </c>
      <c r="F112" s="23">
        <v>119286</v>
      </c>
      <c r="G112" s="23">
        <v>1610366</v>
      </c>
    </row>
    <row r="113" spans="1:7" x14ac:dyDescent="0.3">
      <c r="A113" s="21">
        <v>45241</v>
      </c>
      <c r="B113" s="22" t="s">
        <v>490</v>
      </c>
      <c r="C113" s="22" t="s">
        <v>11</v>
      </c>
      <c r="D113" s="23">
        <v>1646940</v>
      </c>
      <c r="E113" s="23">
        <v>0</v>
      </c>
      <c r="F113" s="23">
        <v>131755</v>
      </c>
      <c r="G113" s="23">
        <v>1778695</v>
      </c>
    </row>
    <row r="114" spans="1:7" x14ac:dyDescent="0.3">
      <c r="A114" s="21">
        <v>45241</v>
      </c>
      <c r="B114" s="22" t="s">
        <v>491</v>
      </c>
      <c r="C114" s="22" t="s">
        <v>11</v>
      </c>
      <c r="D114" s="23">
        <v>836794</v>
      </c>
      <c r="E114" s="23">
        <v>0</v>
      </c>
      <c r="F114" s="23">
        <v>66944</v>
      </c>
      <c r="G114" s="23">
        <v>903738</v>
      </c>
    </row>
    <row r="115" spans="1:7" x14ac:dyDescent="0.3">
      <c r="A115" s="21">
        <v>45243</v>
      </c>
      <c r="B115" s="22" t="s">
        <v>489</v>
      </c>
      <c r="C115" s="22" t="s">
        <v>11</v>
      </c>
      <c r="D115" s="23">
        <v>1306824</v>
      </c>
      <c r="E115" s="23">
        <v>0</v>
      </c>
      <c r="F115" s="23">
        <v>104546</v>
      </c>
      <c r="G115" s="23">
        <v>1411370</v>
      </c>
    </row>
    <row r="116" spans="1:7" x14ac:dyDescent="0.3">
      <c r="A116" s="21">
        <v>45244</v>
      </c>
      <c r="B116" s="22" t="s">
        <v>488</v>
      </c>
      <c r="C116" s="22" t="s">
        <v>11</v>
      </c>
      <c r="D116" s="23">
        <v>1569564</v>
      </c>
      <c r="E116" s="23">
        <v>0</v>
      </c>
      <c r="F116" s="23">
        <v>125565</v>
      </c>
      <c r="G116" s="23">
        <v>1695129</v>
      </c>
    </row>
    <row r="117" spans="1:7" x14ac:dyDescent="0.3">
      <c r="A117" s="21">
        <v>45246</v>
      </c>
      <c r="B117" s="22" t="s">
        <v>487</v>
      </c>
      <c r="C117" s="22" t="s">
        <v>11</v>
      </c>
      <c r="D117" s="23">
        <v>750495</v>
      </c>
      <c r="E117" s="23">
        <v>0</v>
      </c>
      <c r="F117" s="23">
        <v>60040</v>
      </c>
      <c r="G117" s="23">
        <v>810535</v>
      </c>
    </row>
    <row r="118" spans="1:7" x14ac:dyDescent="0.3">
      <c r="A118" s="21">
        <v>45247</v>
      </c>
      <c r="B118" s="22" t="s">
        <v>486</v>
      </c>
      <c r="C118" s="22" t="s">
        <v>11</v>
      </c>
      <c r="D118" s="23">
        <v>485504</v>
      </c>
      <c r="E118" s="23">
        <v>0</v>
      </c>
      <c r="F118" s="23">
        <v>38840</v>
      </c>
      <c r="G118" s="23">
        <v>524344</v>
      </c>
    </row>
    <row r="119" spans="1:7" x14ac:dyDescent="0.3">
      <c r="A119" s="21">
        <v>45248</v>
      </c>
      <c r="B119" s="22" t="s">
        <v>484</v>
      </c>
      <c r="C119" s="22" t="s">
        <v>11</v>
      </c>
      <c r="D119" s="23">
        <v>860784</v>
      </c>
      <c r="E119" s="23">
        <v>0</v>
      </c>
      <c r="F119" s="23">
        <v>68863</v>
      </c>
      <c r="G119" s="23">
        <v>929647</v>
      </c>
    </row>
    <row r="120" spans="1:7" x14ac:dyDescent="0.3">
      <c r="A120" s="21">
        <v>45248</v>
      </c>
      <c r="B120" s="22" t="s">
        <v>485</v>
      </c>
      <c r="C120" s="22" t="s">
        <v>11</v>
      </c>
      <c r="D120" s="23">
        <v>886700</v>
      </c>
      <c r="E120" s="23">
        <v>0</v>
      </c>
      <c r="F120" s="23">
        <v>70936</v>
      </c>
      <c r="G120" s="23">
        <v>957636</v>
      </c>
    </row>
    <row r="121" spans="1:7" x14ac:dyDescent="0.3">
      <c r="A121" s="21">
        <v>45251</v>
      </c>
      <c r="B121" s="22" t="s">
        <v>483</v>
      </c>
      <c r="C121" s="22" t="s">
        <v>11</v>
      </c>
      <c r="D121" s="23">
        <v>1001718</v>
      </c>
      <c r="E121" s="23">
        <v>0</v>
      </c>
      <c r="F121" s="23">
        <v>80137</v>
      </c>
      <c r="G121" s="23">
        <v>1081855</v>
      </c>
    </row>
    <row r="122" spans="1:7" x14ac:dyDescent="0.3">
      <c r="A122" s="21">
        <v>45252</v>
      </c>
      <c r="B122" s="22" t="s">
        <v>481</v>
      </c>
      <c r="C122" s="22" t="s">
        <v>11</v>
      </c>
      <c r="D122" s="23">
        <v>862424</v>
      </c>
      <c r="E122" s="23">
        <v>0</v>
      </c>
      <c r="F122" s="23">
        <v>68994</v>
      </c>
      <c r="G122" s="23">
        <v>931418</v>
      </c>
    </row>
    <row r="123" spans="1:7" x14ac:dyDescent="0.3">
      <c r="A123" s="21">
        <v>45252</v>
      </c>
      <c r="B123" s="22" t="s">
        <v>482</v>
      </c>
      <c r="C123" s="22" t="s">
        <v>11</v>
      </c>
      <c r="D123" s="23">
        <v>975760</v>
      </c>
      <c r="E123" s="23">
        <v>0</v>
      </c>
      <c r="F123" s="23">
        <v>78061</v>
      </c>
      <c r="G123" s="23">
        <v>1053821</v>
      </c>
    </row>
    <row r="124" spans="1:7" x14ac:dyDescent="0.3">
      <c r="A124" s="21">
        <v>45253</v>
      </c>
      <c r="B124" s="22" t="s">
        <v>479</v>
      </c>
      <c r="C124" s="22" t="s">
        <v>11</v>
      </c>
      <c r="D124" s="23">
        <v>709485</v>
      </c>
      <c r="E124" s="23">
        <v>0</v>
      </c>
      <c r="F124" s="23">
        <v>56759</v>
      </c>
      <c r="G124" s="23">
        <v>766244</v>
      </c>
    </row>
    <row r="125" spans="1:7" x14ac:dyDescent="0.3">
      <c r="A125" s="21">
        <v>45253</v>
      </c>
      <c r="B125" s="22" t="s">
        <v>480</v>
      </c>
      <c r="C125" s="22" t="s">
        <v>11</v>
      </c>
      <c r="D125" s="23">
        <v>636890</v>
      </c>
      <c r="E125" s="23">
        <v>0</v>
      </c>
      <c r="F125" s="23">
        <v>50951</v>
      </c>
      <c r="G125" s="23">
        <v>687841</v>
      </c>
    </row>
    <row r="126" spans="1:7" x14ac:dyDescent="0.3">
      <c r="A126" s="21">
        <v>45257</v>
      </c>
      <c r="B126" s="22" t="s">
        <v>478</v>
      </c>
      <c r="C126" s="22" t="s">
        <v>11</v>
      </c>
      <c r="D126" s="23">
        <v>1160640</v>
      </c>
      <c r="E126" s="23">
        <v>0</v>
      </c>
      <c r="F126" s="23">
        <v>92851</v>
      </c>
      <c r="G126" s="23">
        <v>1253491</v>
      </c>
    </row>
    <row r="127" spans="1:7" x14ac:dyDescent="0.3">
      <c r="A127" s="21">
        <v>45259</v>
      </c>
      <c r="B127" s="22" t="s">
        <v>476</v>
      </c>
      <c r="C127" s="22" t="s">
        <v>11</v>
      </c>
      <c r="D127" s="23">
        <v>1418279</v>
      </c>
      <c r="E127" s="23">
        <v>0</v>
      </c>
      <c r="F127" s="23">
        <v>113462</v>
      </c>
      <c r="G127" s="23">
        <v>1531741</v>
      </c>
    </row>
    <row r="128" spans="1:7" x14ac:dyDescent="0.3">
      <c r="A128" s="21">
        <v>45259</v>
      </c>
      <c r="B128" s="22" t="s">
        <v>477</v>
      </c>
      <c r="C128" s="22" t="s">
        <v>11</v>
      </c>
      <c r="D128" s="23">
        <v>1409510</v>
      </c>
      <c r="E128" s="23">
        <v>0</v>
      </c>
      <c r="F128" s="23">
        <v>112761</v>
      </c>
      <c r="G128" s="23">
        <v>1522271</v>
      </c>
    </row>
    <row r="129" spans="1:7" x14ac:dyDescent="0.3">
      <c r="A129" s="21">
        <v>45260</v>
      </c>
      <c r="B129" s="22" t="s">
        <v>475</v>
      </c>
      <c r="C129" s="22" t="s">
        <v>11</v>
      </c>
      <c r="D129" s="23">
        <v>545080</v>
      </c>
      <c r="E129" s="23">
        <v>0</v>
      </c>
      <c r="F129" s="23">
        <v>43606</v>
      </c>
      <c r="G129" s="23">
        <v>588686</v>
      </c>
    </row>
    <row r="130" spans="1:7" x14ac:dyDescent="0.3">
      <c r="A130" s="21">
        <v>45264</v>
      </c>
      <c r="B130" s="22" t="s">
        <v>474</v>
      </c>
      <c r="C130" s="22" t="s">
        <v>11</v>
      </c>
      <c r="D130" s="23">
        <v>725580</v>
      </c>
      <c r="E130" s="23">
        <v>0</v>
      </c>
      <c r="F130" s="23">
        <v>58046</v>
      </c>
      <c r="G130" s="23">
        <v>783626</v>
      </c>
    </row>
    <row r="131" spans="1:7" x14ac:dyDescent="0.3">
      <c r="A131" s="21">
        <v>45265</v>
      </c>
      <c r="B131" s="22" t="s">
        <v>472</v>
      </c>
      <c r="C131" s="22" t="s">
        <v>11</v>
      </c>
      <c r="D131" s="23">
        <v>947784</v>
      </c>
      <c r="E131" s="23">
        <v>0</v>
      </c>
      <c r="F131" s="23">
        <v>75823</v>
      </c>
      <c r="G131" s="23">
        <v>1023607</v>
      </c>
    </row>
    <row r="132" spans="1:7" x14ac:dyDescent="0.3">
      <c r="A132" s="21">
        <v>45265</v>
      </c>
      <c r="B132" s="22" t="s">
        <v>473</v>
      </c>
      <c r="C132" s="22" t="s">
        <v>11</v>
      </c>
      <c r="D132" s="23">
        <v>1306200</v>
      </c>
      <c r="E132" s="23">
        <v>0</v>
      </c>
      <c r="F132" s="23">
        <v>104496</v>
      </c>
      <c r="G132" s="23">
        <v>1410696</v>
      </c>
    </row>
    <row r="133" spans="1:7" x14ac:dyDescent="0.3">
      <c r="A133" s="21">
        <v>45266</v>
      </c>
      <c r="B133" s="22" t="s">
        <v>471</v>
      </c>
      <c r="C133" s="22" t="s">
        <v>11</v>
      </c>
      <c r="D133" s="23">
        <v>923844</v>
      </c>
      <c r="E133" s="23">
        <v>0</v>
      </c>
      <c r="F133" s="23">
        <v>73908</v>
      </c>
      <c r="G133" s="23">
        <v>997752</v>
      </c>
    </row>
    <row r="134" spans="1:7" x14ac:dyDescent="0.3">
      <c r="A134" s="21">
        <v>45267</v>
      </c>
      <c r="B134" s="22" t="s">
        <v>470</v>
      </c>
      <c r="C134" s="22" t="s">
        <v>11</v>
      </c>
      <c r="D134" s="23">
        <v>969530</v>
      </c>
      <c r="E134" s="23">
        <v>0</v>
      </c>
      <c r="F134" s="23">
        <v>77562</v>
      </c>
      <c r="G134" s="23">
        <v>1047092</v>
      </c>
    </row>
    <row r="135" spans="1:7" x14ac:dyDescent="0.3">
      <c r="A135" s="21">
        <v>45271</v>
      </c>
      <c r="B135" s="22" t="s">
        <v>469</v>
      </c>
      <c r="C135" s="22" t="s">
        <v>11</v>
      </c>
      <c r="D135" s="23">
        <v>817986</v>
      </c>
      <c r="E135" s="23">
        <v>0</v>
      </c>
      <c r="F135" s="23">
        <v>65439</v>
      </c>
      <c r="G135" s="23">
        <v>883425</v>
      </c>
    </row>
    <row r="136" spans="1:7" x14ac:dyDescent="0.3">
      <c r="A136" s="21">
        <v>45272</v>
      </c>
      <c r="B136" s="22" t="s">
        <v>467</v>
      </c>
      <c r="C136" s="22" t="s">
        <v>11</v>
      </c>
      <c r="D136" s="23">
        <v>2606605</v>
      </c>
      <c r="E136" s="23">
        <v>0</v>
      </c>
      <c r="F136" s="23">
        <v>208528</v>
      </c>
      <c r="G136" s="23">
        <v>2815133</v>
      </c>
    </row>
    <row r="137" spans="1:7" x14ac:dyDescent="0.3">
      <c r="A137" s="21">
        <v>45272</v>
      </c>
      <c r="B137" s="22" t="s">
        <v>468</v>
      </c>
      <c r="C137" s="22" t="s">
        <v>11</v>
      </c>
      <c r="D137" s="23">
        <v>603670</v>
      </c>
      <c r="E137" s="23">
        <v>0</v>
      </c>
      <c r="F137" s="23">
        <v>48294</v>
      </c>
      <c r="G137" s="23">
        <v>651964</v>
      </c>
    </row>
    <row r="138" spans="1:7" x14ac:dyDescent="0.3">
      <c r="A138" s="21">
        <v>45273</v>
      </c>
      <c r="B138" s="22" t="s">
        <v>465</v>
      </c>
      <c r="C138" s="22" t="s">
        <v>11</v>
      </c>
      <c r="D138" s="23">
        <v>1136880</v>
      </c>
      <c r="E138" s="23">
        <v>0</v>
      </c>
      <c r="F138" s="23">
        <v>90950</v>
      </c>
      <c r="G138" s="23">
        <v>1227830</v>
      </c>
    </row>
    <row r="139" spans="1:7" x14ac:dyDescent="0.3">
      <c r="A139" s="21">
        <v>45273</v>
      </c>
      <c r="B139" s="22" t="s">
        <v>466</v>
      </c>
      <c r="C139" s="22" t="s">
        <v>11</v>
      </c>
      <c r="D139" s="23">
        <v>838416</v>
      </c>
      <c r="E139" s="23">
        <v>0</v>
      </c>
      <c r="F139" s="23">
        <v>67073</v>
      </c>
      <c r="G139" s="23">
        <v>905489</v>
      </c>
    </row>
    <row r="140" spans="1:7" x14ac:dyDescent="0.3">
      <c r="A140" s="21">
        <v>45275</v>
      </c>
      <c r="B140" s="22" t="s">
        <v>464</v>
      </c>
      <c r="C140" s="22" t="s">
        <v>11</v>
      </c>
      <c r="D140" s="23">
        <v>1506162</v>
      </c>
      <c r="E140" s="23">
        <v>0</v>
      </c>
      <c r="F140" s="23">
        <v>120493</v>
      </c>
      <c r="G140" s="23">
        <v>1626655</v>
      </c>
    </row>
    <row r="141" spans="1:7" x14ac:dyDescent="0.3">
      <c r="A141" s="21">
        <v>45276</v>
      </c>
      <c r="B141" s="22" t="s">
        <v>461</v>
      </c>
      <c r="C141" s="22" t="s">
        <v>11</v>
      </c>
      <c r="D141" s="23">
        <v>1541068</v>
      </c>
      <c r="E141" s="23">
        <v>0</v>
      </c>
      <c r="F141" s="23">
        <v>123285</v>
      </c>
      <c r="G141" s="23">
        <v>1664353</v>
      </c>
    </row>
    <row r="142" spans="1:7" x14ac:dyDescent="0.3">
      <c r="A142" s="21">
        <v>45276</v>
      </c>
      <c r="B142" s="22" t="s">
        <v>462</v>
      </c>
      <c r="C142" s="22" t="s">
        <v>11</v>
      </c>
      <c r="D142" s="23">
        <v>702984</v>
      </c>
      <c r="E142" s="23">
        <v>0</v>
      </c>
      <c r="F142" s="23">
        <v>56239</v>
      </c>
      <c r="G142" s="23">
        <v>759223</v>
      </c>
    </row>
    <row r="143" spans="1:7" x14ac:dyDescent="0.3">
      <c r="A143" s="21">
        <v>45276</v>
      </c>
      <c r="B143" s="22" t="s">
        <v>463</v>
      </c>
      <c r="C143" s="22" t="s">
        <v>11</v>
      </c>
      <c r="D143" s="23">
        <v>586928</v>
      </c>
      <c r="E143" s="23">
        <v>0</v>
      </c>
      <c r="F143" s="23">
        <v>46954</v>
      </c>
      <c r="G143" s="23">
        <v>633882</v>
      </c>
    </row>
    <row r="144" spans="1:7" x14ac:dyDescent="0.3">
      <c r="A144" s="21">
        <v>45278</v>
      </c>
      <c r="B144" s="22" t="s">
        <v>458</v>
      </c>
      <c r="C144" s="22" t="s">
        <v>11</v>
      </c>
      <c r="D144" s="23">
        <v>1460500</v>
      </c>
      <c r="E144" s="23">
        <v>0</v>
      </c>
      <c r="F144" s="23">
        <v>116840</v>
      </c>
      <c r="G144" s="23">
        <v>1577340</v>
      </c>
    </row>
    <row r="145" spans="1:7" x14ac:dyDescent="0.3">
      <c r="A145" s="21">
        <v>45278</v>
      </c>
      <c r="B145" s="22" t="s">
        <v>459</v>
      </c>
      <c r="C145" s="22" t="s">
        <v>11</v>
      </c>
      <c r="D145" s="23">
        <v>399810</v>
      </c>
      <c r="E145" s="23">
        <v>0</v>
      </c>
      <c r="F145" s="23">
        <v>31985</v>
      </c>
      <c r="G145" s="23">
        <v>431795</v>
      </c>
    </row>
    <row r="146" spans="1:7" x14ac:dyDescent="0.3">
      <c r="A146" s="21">
        <v>45278</v>
      </c>
      <c r="B146" s="22" t="s">
        <v>460</v>
      </c>
      <c r="C146" s="22" t="s">
        <v>11</v>
      </c>
      <c r="D146" s="23">
        <v>1460500</v>
      </c>
      <c r="E146" s="23">
        <v>0</v>
      </c>
      <c r="F146" s="23">
        <v>116840</v>
      </c>
      <c r="G146" s="23">
        <v>1577340</v>
      </c>
    </row>
    <row r="147" spans="1:7" x14ac:dyDescent="0.3">
      <c r="A147" s="21">
        <v>45281</v>
      </c>
      <c r="B147" s="22" t="s">
        <v>457</v>
      </c>
      <c r="C147" s="22" t="s">
        <v>11</v>
      </c>
      <c r="D147" s="23">
        <v>1466567</v>
      </c>
      <c r="E147" s="23">
        <v>0</v>
      </c>
      <c r="F147" s="23">
        <v>117325</v>
      </c>
      <c r="G147" s="23">
        <v>1583892</v>
      </c>
    </row>
    <row r="148" spans="1:7" x14ac:dyDescent="0.3">
      <c r="A148" s="21">
        <v>45282</v>
      </c>
      <c r="B148" s="22" t="s">
        <v>456</v>
      </c>
      <c r="C148" s="22" t="s">
        <v>11</v>
      </c>
      <c r="D148" s="23">
        <v>1592408</v>
      </c>
      <c r="E148" s="23">
        <v>0</v>
      </c>
      <c r="F148" s="23">
        <v>127393</v>
      </c>
      <c r="G148" s="23">
        <v>1719801</v>
      </c>
    </row>
    <row r="149" spans="1:7" x14ac:dyDescent="0.3">
      <c r="A149" s="21">
        <v>45283</v>
      </c>
      <c r="B149" s="22" t="s">
        <v>454</v>
      </c>
      <c r="C149" s="22" t="s">
        <v>11</v>
      </c>
      <c r="D149" s="23">
        <v>549918</v>
      </c>
      <c r="E149" s="23">
        <v>0</v>
      </c>
      <c r="F149" s="23">
        <v>43993</v>
      </c>
      <c r="G149" s="23">
        <v>593911</v>
      </c>
    </row>
    <row r="150" spans="1:7" x14ac:dyDescent="0.3">
      <c r="A150" s="21">
        <v>45283</v>
      </c>
      <c r="B150" s="22" t="s">
        <v>455</v>
      </c>
      <c r="C150" s="22" t="s">
        <v>11</v>
      </c>
      <c r="D150" s="23">
        <v>1460500</v>
      </c>
      <c r="E150" s="23">
        <v>0</v>
      </c>
      <c r="F150" s="23">
        <v>116840</v>
      </c>
      <c r="G150" s="23">
        <v>1577340</v>
      </c>
    </row>
    <row r="151" spans="1:7" x14ac:dyDescent="0.3">
      <c r="A151" s="21">
        <v>45285</v>
      </c>
      <c r="B151" s="22" t="s">
        <v>451</v>
      </c>
      <c r="C151" s="22" t="s">
        <v>11</v>
      </c>
      <c r="D151" s="23">
        <v>1511329</v>
      </c>
      <c r="E151" s="23">
        <v>0</v>
      </c>
      <c r="F151" s="23">
        <v>120906</v>
      </c>
      <c r="G151" s="23">
        <v>1632235</v>
      </c>
    </row>
    <row r="152" spans="1:7" x14ac:dyDescent="0.3">
      <c r="A152" s="21">
        <v>45285</v>
      </c>
      <c r="B152" s="22" t="s">
        <v>452</v>
      </c>
      <c r="C152" s="22" t="s">
        <v>11</v>
      </c>
      <c r="D152" s="23">
        <v>1036700</v>
      </c>
      <c r="E152" s="23">
        <v>0</v>
      </c>
      <c r="F152" s="23">
        <v>82936</v>
      </c>
      <c r="G152" s="23">
        <v>1119636</v>
      </c>
    </row>
    <row r="153" spans="1:7" x14ac:dyDescent="0.3">
      <c r="A153" s="21">
        <v>45285</v>
      </c>
      <c r="B153" s="22" t="s">
        <v>453</v>
      </c>
      <c r="C153" s="22" t="s">
        <v>11</v>
      </c>
      <c r="D153" s="23">
        <v>653604</v>
      </c>
      <c r="E153" s="23">
        <v>0</v>
      </c>
      <c r="F153" s="23">
        <v>52288</v>
      </c>
      <c r="G153" s="23">
        <v>705892</v>
      </c>
    </row>
    <row r="154" spans="1:7" x14ac:dyDescent="0.3">
      <c r="A154" s="21">
        <v>45287</v>
      </c>
      <c r="B154" s="22" t="s">
        <v>450</v>
      </c>
      <c r="C154" s="22" t="s">
        <v>11</v>
      </c>
      <c r="D154" s="23">
        <v>319848</v>
      </c>
      <c r="E154" s="23">
        <v>0</v>
      </c>
      <c r="F154" s="23">
        <v>25588</v>
      </c>
      <c r="G154" s="23">
        <v>345436</v>
      </c>
    </row>
    <row r="155" spans="1:7" x14ac:dyDescent="0.3">
      <c r="A155" s="21">
        <v>45289</v>
      </c>
      <c r="B155" s="22" t="s">
        <v>448</v>
      </c>
      <c r="C155" s="22" t="s">
        <v>11</v>
      </c>
      <c r="D155" s="23">
        <v>873748</v>
      </c>
      <c r="E155" s="23">
        <v>0</v>
      </c>
      <c r="F155" s="23">
        <v>69900</v>
      </c>
      <c r="G155" s="23">
        <v>943648</v>
      </c>
    </row>
    <row r="156" spans="1:7" x14ac:dyDescent="0.3">
      <c r="A156" s="21">
        <v>45289</v>
      </c>
      <c r="B156" s="22" t="s">
        <v>449</v>
      </c>
      <c r="C156" s="22" t="s">
        <v>11</v>
      </c>
      <c r="D156" s="23">
        <v>2109045</v>
      </c>
      <c r="E156" s="23">
        <v>0</v>
      </c>
      <c r="F156" s="23">
        <v>168724</v>
      </c>
      <c r="G156" s="23">
        <v>2277769</v>
      </c>
    </row>
  </sheetData>
  <autoFilter ref="A1:Q1" xr:uid="{3E3919D4-61F4-40B8-AEB5-8252BF9F3F90}">
    <sortState xmlns:xlrd2="http://schemas.microsoft.com/office/spreadsheetml/2017/richdata2" ref="A2:Q156">
      <sortCondition ref="A1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0EC70-6E7F-4AFC-8529-2D3D0ABCE490}">
  <dimension ref="A1:C15"/>
  <sheetViews>
    <sheetView workbookViewId="0">
      <selection activeCell="C37" sqref="C37"/>
    </sheetView>
  </sheetViews>
  <sheetFormatPr defaultRowHeight="15.05" x14ac:dyDescent="0.3"/>
  <cols>
    <col min="1" max="1" width="9" bestFit="1" customWidth="1"/>
    <col min="2" max="2" width="15.5546875" style="27" bestFit="1" customWidth="1"/>
    <col min="3" max="3" width="15" style="27" bestFit="1" customWidth="1"/>
  </cols>
  <sheetData>
    <row r="1" spans="1:2" x14ac:dyDescent="0.3">
      <c r="A1" s="71">
        <v>44929</v>
      </c>
      <c r="B1" s="27">
        <f>SUMIFS(Sheet5!H:H,Sheet5!C:C,A1)</f>
        <v>-32303564</v>
      </c>
    </row>
    <row r="2" spans="1:2" x14ac:dyDescent="0.3">
      <c r="A2" s="71">
        <v>44974</v>
      </c>
      <c r="B2" s="27">
        <f>SUMIFS(Sheet5!H:H,Sheet5!C:C,A2)</f>
        <v>-40072914</v>
      </c>
    </row>
    <row r="3" spans="1:2" x14ac:dyDescent="0.3">
      <c r="A3" s="71">
        <v>45071</v>
      </c>
      <c r="B3" s="27">
        <f>SUMIFS(Sheet5!H:H,Sheet5!C:C,A3)</f>
        <v>0</v>
      </c>
    </row>
    <row r="4" spans="1:2" x14ac:dyDescent="0.3">
      <c r="A4" s="71">
        <v>45000</v>
      </c>
      <c r="B4" s="27">
        <f>SUMIFS(Sheet5!H:H,Sheet5!C:C,A4)</f>
        <v>-31276178</v>
      </c>
    </row>
    <row r="5" spans="1:2" x14ac:dyDescent="0.3">
      <c r="A5" s="71">
        <v>45061</v>
      </c>
      <c r="B5" s="27">
        <f>SUMIFS(Sheet5!H:H,Sheet5!C:C,A5)</f>
        <v>0</v>
      </c>
    </row>
    <row r="6" spans="1:2" x14ac:dyDescent="0.3">
      <c r="A6" s="71">
        <v>45133</v>
      </c>
      <c r="B6" s="27">
        <f>SUMIFS(Sheet5!H:H,Sheet5!C:C,A6)</f>
        <v>-50264723</v>
      </c>
    </row>
    <row r="7" spans="1:2" x14ac:dyDescent="0.3">
      <c r="A7" s="71">
        <v>45184</v>
      </c>
      <c r="B7" s="27">
        <f>SUMIFS(Sheet5!H:H,Sheet5!C:C,A7)</f>
        <v>-9684548</v>
      </c>
    </row>
    <row r="8" spans="1:2" x14ac:dyDescent="0.3">
      <c r="A8" s="71">
        <v>45190</v>
      </c>
      <c r="B8" s="27">
        <f>SUMIFS(Sheet5!H:H,Sheet5!C:C,A8)</f>
        <v>-18042178</v>
      </c>
    </row>
    <row r="9" spans="1:2" x14ac:dyDescent="0.3">
      <c r="A9" s="71">
        <v>45294</v>
      </c>
      <c r="B9" s="27">
        <f>SUMIFS(Sheet5!H:H,Sheet5!C:C,A9)</f>
        <v>-26953671</v>
      </c>
    </row>
    <row r="10" spans="1:2" x14ac:dyDescent="0.3">
      <c r="A10" s="71">
        <v>45303</v>
      </c>
      <c r="B10" s="27">
        <f>SUMIFS(Sheet5!H:H,Sheet5!C:C,A10)</f>
        <v>-30797943</v>
      </c>
    </row>
    <row r="11" spans="1:2" x14ac:dyDescent="0.3">
      <c r="A11" s="71">
        <v>45308</v>
      </c>
      <c r="B11" s="27">
        <f>SUMIFS(Sheet5!H:H,Sheet5!C:C,A11)</f>
        <v>-50529682</v>
      </c>
    </row>
    <row r="12" spans="1:2" x14ac:dyDescent="0.3">
      <c r="A12" s="71">
        <v>45315</v>
      </c>
      <c r="B12" s="27">
        <f>SUMIFS(Sheet5!H:H,Sheet5!C:C,A12)</f>
        <v>-25107386</v>
      </c>
    </row>
    <row r="13" spans="1:2" x14ac:dyDescent="0.3">
      <c r="A13" s="71">
        <v>45321</v>
      </c>
      <c r="B13" s="27">
        <f>SUMIFS(Sheet5!H:H,Sheet5!C:C,A13)</f>
        <v>-23946293</v>
      </c>
    </row>
    <row r="14" spans="1:2" x14ac:dyDescent="0.3">
      <c r="A14" s="71">
        <v>45320</v>
      </c>
      <c r="B14" s="27">
        <f>SUMIFS(Sheet5!H:H,Sheet5!C:C,A14)</f>
        <v>-24427332</v>
      </c>
    </row>
    <row r="15" spans="1:2" x14ac:dyDescent="0.3">
      <c r="A15" s="71">
        <v>45351</v>
      </c>
      <c r="B15" s="27">
        <f>SUMIFS(Sheet5!H:H,Sheet5!C:C,A15)</f>
        <v>-25830860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E90BD-ECCA-424C-95FD-E1EA7F6A0F1B}">
  <dimension ref="A1:O4"/>
  <sheetViews>
    <sheetView workbookViewId="0">
      <selection activeCell="C37" sqref="C37"/>
    </sheetView>
  </sheetViews>
  <sheetFormatPr defaultRowHeight="15.05" x14ac:dyDescent="0.3"/>
  <sheetData>
    <row r="1" spans="1:15" ht="131.5" x14ac:dyDescent="0.3">
      <c r="A1" s="4" t="s">
        <v>3018</v>
      </c>
      <c r="B1" s="5" t="s">
        <v>480</v>
      </c>
      <c r="C1" s="8">
        <v>45253</v>
      </c>
      <c r="D1" s="5" t="s">
        <v>11</v>
      </c>
      <c r="E1" s="5"/>
      <c r="F1" s="13">
        <v>636890</v>
      </c>
      <c r="G1" s="13">
        <v>50951</v>
      </c>
      <c r="H1" s="13">
        <v>687841</v>
      </c>
      <c r="I1" s="6" t="s">
        <v>2916</v>
      </c>
      <c r="J1" s="56"/>
      <c r="K1" s="84"/>
      <c r="L1" s="64"/>
      <c r="M1" s="71"/>
      <c r="N1" s="71"/>
      <c r="O1" s="82"/>
    </row>
    <row r="2" spans="1:15" ht="131.5" x14ac:dyDescent="0.3">
      <c r="A2" s="4" t="s">
        <v>3018</v>
      </c>
      <c r="B2" s="5" t="s">
        <v>479</v>
      </c>
      <c r="C2" s="8">
        <v>45253</v>
      </c>
      <c r="D2" s="5" t="s">
        <v>11</v>
      </c>
      <c r="E2" s="5"/>
      <c r="F2" s="13">
        <v>709485</v>
      </c>
      <c r="G2" s="13">
        <v>56759</v>
      </c>
      <c r="H2" s="13">
        <v>766244</v>
      </c>
      <c r="I2" s="6" t="s">
        <v>2916</v>
      </c>
      <c r="J2" s="56"/>
      <c r="K2" s="84"/>
      <c r="L2" s="64"/>
      <c r="M2" s="71"/>
      <c r="N2" s="71"/>
      <c r="O2" s="82"/>
    </row>
    <row r="4" spans="1:15" ht="78.900000000000006" x14ac:dyDescent="0.3">
      <c r="A4" s="4" t="s">
        <v>3018</v>
      </c>
      <c r="B4" s="109"/>
      <c r="C4" s="110">
        <v>45303</v>
      </c>
      <c r="D4" s="111" t="s">
        <v>922</v>
      </c>
      <c r="E4" s="111"/>
      <c r="F4" s="111"/>
      <c r="G4" s="112">
        <v>258609</v>
      </c>
      <c r="H4" s="109" t="s">
        <v>3044</v>
      </c>
      <c r="I4" s="124"/>
      <c r="J4" s="84">
        <v>213388373.75999999</v>
      </c>
      <c r="K4" s="111" t="s">
        <v>3043</v>
      </c>
      <c r="L4" s="111">
        <v>45308</v>
      </c>
      <c r="M4" s="111" t="s">
        <v>922</v>
      </c>
      <c r="N4" s="112">
        <v>45303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5891-51E6-4DF1-8B42-C7896114DC98}">
  <sheetPr filterMode="1"/>
  <dimension ref="A1:Q804"/>
  <sheetViews>
    <sheetView workbookViewId="0">
      <pane ySplit="1" topLeftCell="A786" activePane="bottomLeft" state="frozen"/>
      <selection pane="bottomLeft" sqref="A1:M804"/>
    </sheetView>
  </sheetViews>
  <sheetFormatPr defaultColWidth="9.109375" defaultRowHeight="14.4" x14ac:dyDescent="0.3"/>
  <cols>
    <col min="1" max="2" width="9.109375" style="134"/>
    <col min="3" max="3" width="15.109375" style="133" bestFit="1" customWidth="1"/>
    <col min="4" max="4" width="32.44140625" style="134" customWidth="1"/>
    <col min="5" max="5" width="27.109375" style="134" bestFit="1" customWidth="1"/>
    <col min="6" max="6" width="13.33203125" style="137" bestFit="1" customWidth="1"/>
    <col min="7" max="7" width="11.5546875" style="137" bestFit="1" customWidth="1"/>
    <col min="8" max="8" width="13.88671875" style="137" bestFit="1" customWidth="1"/>
    <col min="9" max="11" width="13.88671875" style="137" customWidth="1"/>
    <col min="12" max="12" width="13.88671875" style="141" customWidth="1"/>
    <col min="13" max="13" width="48" style="134" customWidth="1"/>
    <col min="14" max="14" width="18.33203125" style="134" bestFit="1" customWidth="1"/>
    <col min="15" max="15" width="9" style="134" bestFit="1" customWidth="1"/>
    <col min="16" max="16" width="10.5546875" style="134" bestFit="1" customWidth="1"/>
    <col min="17" max="17" width="10.109375" style="133" bestFit="1" customWidth="1"/>
    <col min="18" max="16384" width="9.109375" style="134"/>
  </cols>
  <sheetData>
    <row r="1" spans="1:17" ht="26.3" x14ac:dyDescent="0.3">
      <c r="A1" s="59" t="s">
        <v>3016</v>
      </c>
      <c r="B1" s="59" t="s">
        <v>1</v>
      </c>
      <c r="C1" s="60" t="s">
        <v>2</v>
      </c>
      <c r="D1" s="59" t="s">
        <v>3</v>
      </c>
      <c r="E1" s="59" t="s">
        <v>4</v>
      </c>
      <c r="F1" s="61" t="s">
        <v>5</v>
      </c>
      <c r="G1" s="61" t="s">
        <v>6</v>
      </c>
      <c r="H1" s="61" t="s">
        <v>7</v>
      </c>
      <c r="I1" s="61" t="s">
        <v>3096</v>
      </c>
      <c r="J1" s="61" t="s">
        <v>152</v>
      </c>
      <c r="K1" s="61" t="s">
        <v>3011</v>
      </c>
      <c r="L1" s="139" t="s">
        <v>3015</v>
      </c>
      <c r="M1" s="62" t="s">
        <v>3081</v>
      </c>
      <c r="N1" s="63" t="s">
        <v>3009</v>
      </c>
      <c r="O1" s="63" t="s">
        <v>631</v>
      </c>
      <c r="P1" s="63" t="s">
        <v>3012</v>
      </c>
    </row>
    <row r="2" spans="1:17" ht="26.3" hidden="1" x14ac:dyDescent="0.3">
      <c r="A2" s="66" t="s">
        <v>3082</v>
      </c>
      <c r="B2" s="5" t="s">
        <v>403</v>
      </c>
      <c r="C2" s="8">
        <v>44621</v>
      </c>
      <c r="D2" s="5" t="s">
        <v>11</v>
      </c>
      <c r="E2" s="5" t="s">
        <v>222</v>
      </c>
      <c r="F2" s="17">
        <v>1007196</v>
      </c>
      <c r="G2" s="17">
        <v>80576</v>
      </c>
      <c r="H2" s="17">
        <f t="shared" ref="H2:H32" si="0">+F2+G2</f>
        <v>1087772</v>
      </c>
      <c r="I2" s="17"/>
      <c r="J2" s="17"/>
      <c r="K2" s="17"/>
      <c r="L2" s="140">
        <f>H2+J2+I2-K2</f>
        <v>1087772</v>
      </c>
      <c r="M2" s="135" t="s">
        <v>3010</v>
      </c>
      <c r="N2" s="134" t="s">
        <v>3010</v>
      </c>
      <c r="O2" s="169">
        <f>YEAR(C2)</f>
        <v>2022</v>
      </c>
      <c r="P2" s="71"/>
      <c r="Q2" s="133">
        <f t="shared" ref="Q2:Q65" si="1">IFERROR(DATEVALUE(C2),C2)</f>
        <v>44621</v>
      </c>
    </row>
    <row r="3" spans="1:17" ht="26.3" hidden="1" x14ac:dyDescent="0.3">
      <c r="A3" s="66" t="s">
        <v>3082</v>
      </c>
      <c r="B3" s="5" t="s">
        <v>405</v>
      </c>
      <c r="C3" s="8">
        <v>44624</v>
      </c>
      <c r="D3" s="5" t="s">
        <v>11</v>
      </c>
      <c r="E3" s="5" t="s">
        <v>222</v>
      </c>
      <c r="F3" s="17">
        <v>1760952</v>
      </c>
      <c r="G3" s="17">
        <v>140876</v>
      </c>
      <c r="H3" s="17">
        <f t="shared" si="0"/>
        <v>1901828</v>
      </c>
      <c r="I3" s="17"/>
      <c r="J3" s="17"/>
      <c r="K3" s="17"/>
      <c r="L3" s="140">
        <f>L2+H3+J3+I3-K3</f>
        <v>2989600</v>
      </c>
      <c r="M3" s="135" t="s">
        <v>3010</v>
      </c>
      <c r="N3" s="134" t="s">
        <v>3010</v>
      </c>
      <c r="O3" s="169">
        <f t="shared" ref="O3:O66" si="2">YEAR(C3)</f>
        <v>2022</v>
      </c>
      <c r="P3" s="71"/>
      <c r="Q3" s="133">
        <f t="shared" si="1"/>
        <v>44624</v>
      </c>
    </row>
    <row r="4" spans="1:17" ht="26.3" hidden="1" x14ac:dyDescent="0.3">
      <c r="A4" s="66" t="s">
        <v>3082</v>
      </c>
      <c r="B4" s="5" t="s">
        <v>407</v>
      </c>
      <c r="C4" s="8">
        <v>44625</v>
      </c>
      <c r="D4" s="5" t="s">
        <v>11</v>
      </c>
      <c r="E4" s="5" t="s">
        <v>222</v>
      </c>
      <c r="F4" s="17">
        <v>424084</v>
      </c>
      <c r="G4" s="17">
        <v>33927</v>
      </c>
      <c r="H4" s="17">
        <f t="shared" si="0"/>
        <v>458011</v>
      </c>
      <c r="I4" s="17"/>
      <c r="J4" s="17"/>
      <c r="K4" s="17"/>
      <c r="L4" s="140">
        <f t="shared" ref="L4:L67" si="3">L3+H4+J4+I4-K4</f>
        <v>3447611</v>
      </c>
      <c r="M4" s="135" t="s">
        <v>3010</v>
      </c>
      <c r="N4" s="134" t="s">
        <v>3010</v>
      </c>
      <c r="O4" s="169">
        <f t="shared" si="2"/>
        <v>2022</v>
      </c>
      <c r="P4" s="71"/>
      <c r="Q4" s="133">
        <f t="shared" si="1"/>
        <v>44625</v>
      </c>
    </row>
    <row r="5" spans="1:17" ht="26.3" hidden="1" x14ac:dyDescent="0.3">
      <c r="A5" s="66" t="s">
        <v>3082</v>
      </c>
      <c r="B5" s="5" t="s">
        <v>409</v>
      </c>
      <c r="C5" s="8">
        <v>44625</v>
      </c>
      <c r="D5" s="5" t="s">
        <v>11</v>
      </c>
      <c r="E5" s="5" t="s">
        <v>222</v>
      </c>
      <c r="F5" s="17">
        <v>1675625</v>
      </c>
      <c r="G5" s="17">
        <v>134050</v>
      </c>
      <c r="H5" s="17">
        <f t="shared" si="0"/>
        <v>1809675</v>
      </c>
      <c r="I5" s="17"/>
      <c r="J5" s="17"/>
      <c r="K5" s="17"/>
      <c r="L5" s="140">
        <f t="shared" si="3"/>
        <v>5257286</v>
      </c>
      <c r="M5" s="135" t="s">
        <v>3010</v>
      </c>
      <c r="N5" s="134" t="s">
        <v>3010</v>
      </c>
      <c r="O5" s="169">
        <f t="shared" si="2"/>
        <v>2022</v>
      </c>
      <c r="P5" s="71"/>
      <c r="Q5" s="133">
        <f t="shared" si="1"/>
        <v>44625</v>
      </c>
    </row>
    <row r="6" spans="1:17" ht="26.3" hidden="1" x14ac:dyDescent="0.3">
      <c r="A6" s="66" t="s">
        <v>3082</v>
      </c>
      <c r="B6" s="5" t="s">
        <v>410</v>
      </c>
      <c r="C6" s="8">
        <v>44629</v>
      </c>
      <c r="D6" s="5" t="s">
        <v>11</v>
      </c>
      <c r="E6" s="5" t="s">
        <v>222</v>
      </c>
      <c r="F6" s="17">
        <v>1749790</v>
      </c>
      <c r="G6" s="17">
        <v>139983</v>
      </c>
      <c r="H6" s="17">
        <f t="shared" si="0"/>
        <v>1889773</v>
      </c>
      <c r="I6" s="17"/>
      <c r="J6" s="17"/>
      <c r="K6" s="17"/>
      <c r="L6" s="140">
        <f t="shared" si="3"/>
        <v>7147059</v>
      </c>
      <c r="M6" s="135" t="s">
        <v>3010</v>
      </c>
      <c r="N6" s="134" t="s">
        <v>3010</v>
      </c>
      <c r="O6" s="169">
        <f t="shared" si="2"/>
        <v>2022</v>
      </c>
      <c r="P6" s="71"/>
      <c r="Q6" s="133">
        <f t="shared" si="1"/>
        <v>44629</v>
      </c>
    </row>
    <row r="7" spans="1:17" ht="26.3" hidden="1" x14ac:dyDescent="0.3">
      <c r="A7" s="66" t="s">
        <v>3082</v>
      </c>
      <c r="B7" s="5" t="s">
        <v>412</v>
      </c>
      <c r="C7" s="8">
        <v>44629</v>
      </c>
      <c r="D7" s="5" t="s">
        <v>11</v>
      </c>
      <c r="E7" s="5" t="s">
        <v>222</v>
      </c>
      <c r="F7" s="17">
        <v>2131888</v>
      </c>
      <c r="G7" s="17">
        <v>170551</v>
      </c>
      <c r="H7" s="17">
        <f t="shared" si="0"/>
        <v>2302439</v>
      </c>
      <c r="I7" s="17"/>
      <c r="J7" s="17"/>
      <c r="K7" s="17"/>
      <c r="L7" s="140">
        <f t="shared" si="3"/>
        <v>9449498</v>
      </c>
      <c r="M7" s="135" t="s">
        <v>3010</v>
      </c>
      <c r="N7" s="134" t="s">
        <v>3010</v>
      </c>
      <c r="O7" s="169">
        <f t="shared" si="2"/>
        <v>2022</v>
      </c>
      <c r="P7" s="71"/>
      <c r="Q7" s="133">
        <f t="shared" si="1"/>
        <v>44629</v>
      </c>
    </row>
    <row r="8" spans="1:17" ht="26.3" hidden="1" x14ac:dyDescent="0.3">
      <c r="A8" s="66" t="s">
        <v>3082</v>
      </c>
      <c r="B8" s="5" t="s">
        <v>413</v>
      </c>
      <c r="C8" s="8">
        <v>44629</v>
      </c>
      <c r="D8" s="5" t="s">
        <v>11</v>
      </c>
      <c r="E8" s="5" t="s">
        <v>222</v>
      </c>
      <c r="F8" s="17">
        <v>1499106</v>
      </c>
      <c r="G8" s="17">
        <v>119928</v>
      </c>
      <c r="H8" s="17">
        <f t="shared" si="0"/>
        <v>1619034</v>
      </c>
      <c r="I8" s="17"/>
      <c r="J8" s="17"/>
      <c r="K8" s="17"/>
      <c r="L8" s="140">
        <f t="shared" si="3"/>
        <v>11068532</v>
      </c>
      <c r="M8" s="135" t="s">
        <v>3010</v>
      </c>
      <c r="N8" s="134" t="s">
        <v>3010</v>
      </c>
      <c r="O8" s="169">
        <f t="shared" si="2"/>
        <v>2022</v>
      </c>
      <c r="P8" s="71"/>
      <c r="Q8" s="133">
        <f t="shared" si="1"/>
        <v>44629</v>
      </c>
    </row>
    <row r="9" spans="1:17" ht="26.3" hidden="1" x14ac:dyDescent="0.3">
      <c r="A9" s="66" t="s">
        <v>3082</v>
      </c>
      <c r="B9" s="5" t="s">
        <v>415</v>
      </c>
      <c r="C9" s="8">
        <v>44629</v>
      </c>
      <c r="D9" s="5" t="s">
        <v>11</v>
      </c>
      <c r="E9" s="5" t="s">
        <v>239</v>
      </c>
      <c r="F9" s="17">
        <v>1636640</v>
      </c>
      <c r="G9" s="17">
        <v>130931</v>
      </c>
      <c r="H9" s="17">
        <f t="shared" si="0"/>
        <v>1767571</v>
      </c>
      <c r="I9" s="17"/>
      <c r="J9" s="17"/>
      <c r="K9" s="17"/>
      <c r="L9" s="140">
        <f t="shared" si="3"/>
        <v>12836103</v>
      </c>
      <c r="M9" s="135" t="s">
        <v>3010</v>
      </c>
      <c r="N9" s="134" t="s">
        <v>3010</v>
      </c>
      <c r="O9" s="169">
        <f t="shared" si="2"/>
        <v>2022</v>
      </c>
      <c r="P9" s="71"/>
      <c r="Q9" s="133">
        <f t="shared" si="1"/>
        <v>44629</v>
      </c>
    </row>
    <row r="10" spans="1:17" ht="26.3" hidden="1" x14ac:dyDescent="0.3">
      <c r="A10" s="66" t="s">
        <v>3082</v>
      </c>
      <c r="B10" s="5" t="s">
        <v>417</v>
      </c>
      <c r="C10" s="8">
        <v>44632</v>
      </c>
      <c r="D10" s="5" t="s">
        <v>11</v>
      </c>
      <c r="E10" s="5" t="s">
        <v>222</v>
      </c>
      <c r="F10" s="17">
        <v>733564</v>
      </c>
      <c r="G10" s="17">
        <v>58685</v>
      </c>
      <c r="H10" s="17">
        <f t="shared" si="0"/>
        <v>792249</v>
      </c>
      <c r="I10" s="17"/>
      <c r="J10" s="17"/>
      <c r="K10" s="17"/>
      <c r="L10" s="140">
        <f t="shared" si="3"/>
        <v>13628352</v>
      </c>
      <c r="M10" s="135" t="s">
        <v>3010</v>
      </c>
      <c r="N10" s="134" t="s">
        <v>3010</v>
      </c>
      <c r="O10" s="169">
        <f t="shared" si="2"/>
        <v>2022</v>
      </c>
      <c r="P10" s="71"/>
      <c r="Q10" s="133">
        <f t="shared" si="1"/>
        <v>44632</v>
      </c>
    </row>
    <row r="11" spans="1:17" ht="26.3" hidden="1" x14ac:dyDescent="0.3">
      <c r="A11" s="66" t="s">
        <v>3082</v>
      </c>
      <c r="B11" s="5" t="s">
        <v>418</v>
      </c>
      <c r="C11" s="8">
        <v>44632</v>
      </c>
      <c r="D11" s="5" t="s">
        <v>11</v>
      </c>
      <c r="E11" s="5" t="s">
        <v>222</v>
      </c>
      <c r="F11" s="17">
        <v>2600530</v>
      </c>
      <c r="G11" s="17">
        <v>208042</v>
      </c>
      <c r="H11" s="17">
        <f t="shared" si="0"/>
        <v>2808572</v>
      </c>
      <c r="I11" s="17"/>
      <c r="J11" s="17"/>
      <c r="K11" s="17"/>
      <c r="L11" s="140">
        <f t="shared" si="3"/>
        <v>16436924</v>
      </c>
      <c r="M11" s="135" t="s">
        <v>3010</v>
      </c>
      <c r="N11" s="134" t="s">
        <v>3010</v>
      </c>
      <c r="O11" s="169">
        <f t="shared" si="2"/>
        <v>2022</v>
      </c>
      <c r="P11" s="71"/>
      <c r="Q11" s="133">
        <f t="shared" si="1"/>
        <v>44632</v>
      </c>
    </row>
    <row r="12" spans="1:17" ht="26.3" hidden="1" x14ac:dyDescent="0.3">
      <c r="A12" s="66" t="s">
        <v>3082</v>
      </c>
      <c r="B12" s="5" t="s">
        <v>420</v>
      </c>
      <c r="C12" s="8">
        <v>44632</v>
      </c>
      <c r="D12" s="5" t="s">
        <v>11</v>
      </c>
      <c r="E12" s="5" t="s">
        <v>222</v>
      </c>
      <c r="F12" s="17">
        <v>1974204</v>
      </c>
      <c r="G12" s="17">
        <v>157936</v>
      </c>
      <c r="H12" s="17">
        <f t="shared" si="0"/>
        <v>2132140</v>
      </c>
      <c r="I12" s="17"/>
      <c r="J12" s="17"/>
      <c r="K12" s="17"/>
      <c r="L12" s="140">
        <f t="shared" si="3"/>
        <v>18569064</v>
      </c>
      <c r="M12" s="135" t="s">
        <v>3010</v>
      </c>
      <c r="N12" s="134" t="s">
        <v>3010</v>
      </c>
      <c r="O12" s="169">
        <f t="shared" si="2"/>
        <v>2022</v>
      </c>
      <c r="P12" s="71"/>
      <c r="Q12" s="133">
        <f t="shared" si="1"/>
        <v>44632</v>
      </c>
    </row>
    <row r="13" spans="1:17" ht="26.3" hidden="1" x14ac:dyDescent="0.3">
      <c r="A13" s="66" t="s">
        <v>3082</v>
      </c>
      <c r="B13" s="5" t="s">
        <v>141</v>
      </c>
      <c r="C13" s="8">
        <v>44632</v>
      </c>
      <c r="D13" s="5" t="s">
        <v>11</v>
      </c>
      <c r="E13" s="5" t="s">
        <v>222</v>
      </c>
      <c r="F13" s="17">
        <v>859223</v>
      </c>
      <c r="G13" s="17">
        <v>68738</v>
      </c>
      <c r="H13" s="17">
        <f t="shared" si="0"/>
        <v>927961</v>
      </c>
      <c r="I13" s="17"/>
      <c r="J13" s="17"/>
      <c r="K13" s="17"/>
      <c r="L13" s="140">
        <f t="shared" si="3"/>
        <v>19497025</v>
      </c>
      <c r="M13" s="135" t="s">
        <v>3010</v>
      </c>
      <c r="N13" s="134" t="s">
        <v>3010</v>
      </c>
      <c r="O13" s="169">
        <f t="shared" si="2"/>
        <v>2022</v>
      </c>
      <c r="P13" s="71"/>
      <c r="Q13" s="133">
        <f t="shared" si="1"/>
        <v>44632</v>
      </c>
    </row>
    <row r="14" spans="1:17" ht="26.3" hidden="1" x14ac:dyDescent="0.3">
      <c r="A14" s="66" t="s">
        <v>3082</v>
      </c>
      <c r="B14" s="5" t="s">
        <v>421</v>
      </c>
      <c r="C14" s="8">
        <v>44634</v>
      </c>
      <c r="D14" s="5" t="s">
        <v>11</v>
      </c>
      <c r="E14" s="5" t="s">
        <v>222</v>
      </c>
      <c r="F14" s="17">
        <v>1306200</v>
      </c>
      <c r="G14" s="17">
        <v>104496</v>
      </c>
      <c r="H14" s="17">
        <f t="shared" si="0"/>
        <v>1410696</v>
      </c>
      <c r="I14" s="17"/>
      <c r="J14" s="17"/>
      <c r="K14" s="17"/>
      <c r="L14" s="140">
        <f t="shared" si="3"/>
        <v>20907721</v>
      </c>
      <c r="M14" s="135" t="s">
        <v>3010</v>
      </c>
      <c r="N14" s="134" t="s">
        <v>3010</v>
      </c>
      <c r="O14" s="169">
        <f t="shared" si="2"/>
        <v>2022</v>
      </c>
      <c r="P14" s="71"/>
      <c r="Q14" s="133">
        <f t="shared" si="1"/>
        <v>44634</v>
      </c>
    </row>
    <row r="15" spans="1:17" ht="26.3" hidden="1" x14ac:dyDescent="0.3">
      <c r="A15" s="66" t="s">
        <v>3082</v>
      </c>
      <c r="B15" s="5" t="s">
        <v>422</v>
      </c>
      <c r="C15" s="8">
        <v>44634</v>
      </c>
      <c r="D15" s="5" t="s">
        <v>11</v>
      </c>
      <c r="E15" s="5" t="s">
        <v>222</v>
      </c>
      <c r="F15" s="17">
        <v>999520</v>
      </c>
      <c r="G15" s="17">
        <v>79962</v>
      </c>
      <c r="H15" s="17">
        <f t="shared" si="0"/>
        <v>1079482</v>
      </c>
      <c r="I15" s="17"/>
      <c r="J15" s="17"/>
      <c r="K15" s="17"/>
      <c r="L15" s="140">
        <f t="shared" si="3"/>
        <v>21987203</v>
      </c>
      <c r="M15" s="135" t="s">
        <v>3010</v>
      </c>
      <c r="N15" s="134" t="s">
        <v>3010</v>
      </c>
      <c r="O15" s="169">
        <f t="shared" si="2"/>
        <v>2022</v>
      </c>
      <c r="P15" s="71"/>
      <c r="Q15" s="133">
        <f t="shared" si="1"/>
        <v>44634</v>
      </c>
    </row>
    <row r="16" spans="1:17" ht="26.3" hidden="1" x14ac:dyDescent="0.3">
      <c r="A16" s="66" t="s">
        <v>3082</v>
      </c>
      <c r="B16" s="5" t="s">
        <v>423</v>
      </c>
      <c r="C16" s="8">
        <v>44635</v>
      </c>
      <c r="D16" s="5" t="s">
        <v>11</v>
      </c>
      <c r="E16" s="5" t="s">
        <v>222</v>
      </c>
      <c r="F16" s="17">
        <v>1241500</v>
      </c>
      <c r="G16" s="17">
        <v>99320</v>
      </c>
      <c r="H16" s="17">
        <f t="shared" si="0"/>
        <v>1340820</v>
      </c>
      <c r="I16" s="17"/>
      <c r="J16" s="17"/>
      <c r="K16" s="17"/>
      <c r="L16" s="140">
        <f t="shared" si="3"/>
        <v>23328023</v>
      </c>
      <c r="M16" s="135" t="s">
        <v>3010</v>
      </c>
      <c r="N16" s="134" t="s">
        <v>3010</v>
      </c>
      <c r="O16" s="169">
        <f t="shared" si="2"/>
        <v>2022</v>
      </c>
      <c r="P16" s="71"/>
      <c r="Q16" s="133">
        <f t="shared" si="1"/>
        <v>44635</v>
      </c>
    </row>
    <row r="17" spans="1:17" ht="26.3" hidden="1" x14ac:dyDescent="0.3">
      <c r="A17" s="66" t="s">
        <v>3082</v>
      </c>
      <c r="B17" s="5" t="s">
        <v>424</v>
      </c>
      <c r="C17" s="8">
        <v>44642</v>
      </c>
      <c r="D17" s="5" t="s">
        <v>11</v>
      </c>
      <c r="E17" s="5" t="s">
        <v>222</v>
      </c>
      <c r="F17" s="17">
        <v>999520</v>
      </c>
      <c r="G17" s="17">
        <v>79962</v>
      </c>
      <c r="H17" s="17">
        <f t="shared" si="0"/>
        <v>1079482</v>
      </c>
      <c r="I17" s="17"/>
      <c r="J17" s="17"/>
      <c r="K17" s="17"/>
      <c r="L17" s="140">
        <f t="shared" si="3"/>
        <v>24407505</v>
      </c>
      <c r="M17" s="135" t="s">
        <v>3010</v>
      </c>
      <c r="N17" s="134" t="s">
        <v>3010</v>
      </c>
      <c r="O17" s="169">
        <f t="shared" si="2"/>
        <v>2022</v>
      </c>
      <c r="P17" s="71"/>
      <c r="Q17" s="133">
        <f t="shared" si="1"/>
        <v>44642</v>
      </c>
    </row>
    <row r="18" spans="1:17" ht="26.3" hidden="1" x14ac:dyDescent="0.3">
      <c r="A18" s="66" t="s">
        <v>3082</v>
      </c>
      <c r="B18" s="5" t="s">
        <v>425</v>
      </c>
      <c r="C18" s="8">
        <v>44642</v>
      </c>
      <c r="D18" s="5" t="s">
        <v>11</v>
      </c>
      <c r="E18" s="5" t="s">
        <v>222</v>
      </c>
      <c r="F18" s="17">
        <v>922204</v>
      </c>
      <c r="G18" s="17">
        <v>73776</v>
      </c>
      <c r="H18" s="17">
        <f t="shared" si="0"/>
        <v>995980</v>
      </c>
      <c r="I18" s="17"/>
      <c r="J18" s="17"/>
      <c r="K18" s="17"/>
      <c r="L18" s="140">
        <f t="shared" si="3"/>
        <v>25403485</v>
      </c>
      <c r="M18" s="135" t="s">
        <v>3010</v>
      </c>
      <c r="N18" s="134" t="s">
        <v>3010</v>
      </c>
      <c r="O18" s="169">
        <f t="shared" si="2"/>
        <v>2022</v>
      </c>
      <c r="P18" s="71"/>
      <c r="Q18" s="133">
        <f t="shared" si="1"/>
        <v>44642</v>
      </c>
    </row>
    <row r="19" spans="1:17" ht="26.3" hidden="1" x14ac:dyDescent="0.3">
      <c r="A19" s="66" t="s">
        <v>3082</v>
      </c>
      <c r="B19" s="5" t="s">
        <v>426</v>
      </c>
      <c r="C19" s="8">
        <v>44642</v>
      </c>
      <c r="D19" s="5" t="s">
        <v>11</v>
      </c>
      <c r="E19" s="5" t="s">
        <v>222</v>
      </c>
      <c r="F19" s="17">
        <v>2345434</v>
      </c>
      <c r="G19" s="17">
        <v>187635</v>
      </c>
      <c r="H19" s="17">
        <f t="shared" si="0"/>
        <v>2533069</v>
      </c>
      <c r="I19" s="17"/>
      <c r="J19" s="17"/>
      <c r="K19" s="17"/>
      <c r="L19" s="140">
        <f t="shared" si="3"/>
        <v>27936554</v>
      </c>
      <c r="M19" s="135" t="s">
        <v>3010</v>
      </c>
      <c r="N19" s="134" t="s">
        <v>3010</v>
      </c>
      <c r="O19" s="169">
        <f t="shared" si="2"/>
        <v>2022</v>
      </c>
      <c r="P19" s="71"/>
      <c r="Q19" s="133">
        <f t="shared" si="1"/>
        <v>44642</v>
      </c>
    </row>
    <row r="20" spans="1:17" ht="26.3" hidden="1" x14ac:dyDescent="0.3">
      <c r="A20" s="66" t="s">
        <v>3082</v>
      </c>
      <c r="B20" s="5" t="s">
        <v>427</v>
      </c>
      <c r="C20" s="8">
        <v>44642</v>
      </c>
      <c r="D20" s="5" t="s">
        <v>11</v>
      </c>
      <c r="E20" s="5" t="s">
        <v>222</v>
      </c>
      <c r="F20" s="17">
        <v>984362</v>
      </c>
      <c r="G20" s="17">
        <v>78749</v>
      </c>
      <c r="H20" s="17">
        <f t="shared" si="0"/>
        <v>1063111</v>
      </c>
      <c r="I20" s="17"/>
      <c r="J20" s="17"/>
      <c r="K20" s="17"/>
      <c r="L20" s="140">
        <f t="shared" si="3"/>
        <v>28999665</v>
      </c>
      <c r="M20" s="135" t="s">
        <v>3010</v>
      </c>
      <c r="N20" s="134" t="s">
        <v>3010</v>
      </c>
      <c r="O20" s="169">
        <f t="shared" si="2"/>
        <v>2022</v>
      </c>
      <c r="P20" s="71"/>
      <c r="Q20" s="133">
        <f t="shared" si="1"/>
        <v>44642</v>
      </c>
    </row>
    <row r="21" spans="1:17" ht="26.3" hidden="1" x14ac:dyDescent="0.3">
      <c r="A21" s="66" t="s">
        <v>3082</v>
      </c>
      <c r="B21" s="5" t="s">
        <v>428</v>
      </c>
      <c r="C21" s="8">
        <v>44642</v>
      </c>
      <c r="D21" s="5" t="s">
        <v>11</v>
      </c>
      <c r="E21" s="5" t="s">
        <v>222</v>
      </c>
      <c r="F21" s="17">
        <v>1678060</v>
      </c>
      <c r="G21" s="17">
        <v>134245</v>
      </c>
      <c r="H21" s="17">
        <f t="shared" si="0"/>
        <v>1812305</v>
      </c>
      <c r="I21" s="17"/>
      <c r="J21" s="17"/>
      <c r="K21" s="17"/>
      <c r="L21" s="140">
        <f t="shared" si="3"/>
        <v>30811970</v>
      </c>
      <c r="M21" s="135" t="s">
        <v>3010</v>
      </c>
      <c r="N21" s="134" t="s">
        <v>3010</v>
      </c>
      <c r="O21" s="169">
        <f t="shared" si="2"/>
        <v>2022</v>
      </c>
      <c r="P21" s="71"/>
      <c r="Q21" s="133">
        <f t="shared" si="1"/>
        <v>44642</v>
      </c>
    </row>
    <row r="22" spans="1:17" ht="26.3" hidden="1" x14ac:dyDescent="0.3">
      <c r="A22" s="66" t="s">
        <v>3082</v>
      </c>
      <c r="B22" s="5" t="s">
        <v>429</v>
      </c>
      <c r="C22" s="8">
        <v>44646</v>
      </c>
      <c r="D22" s="5" t="s">
        <v>11</v>
      </c>
      <c r="E22" s="5" t="s">
        <v>239</v>
      </c>
      <c r="F22" s="17">
        <v>1736592</v>
      </c>
      <c r="G22" s="17">
        <v>138927</v>
      </c>
      <c r="H22" s="17">
        <f t="shared" si="0"/>
        <v>1875519</v>
      </c>
      <c r="I22" s="17"/>
      <c r="J22" s="17"/>
      <c r="K22" s="17"/>
      <c r="L22" s="140">
        <f t="shared" si="3"/>
        <v>32687489</v>
      </c>
      <c r="M22" s="135" t="s">
        <v>3010</v>
      </c>
      <c r="N22" s="134" t="s">
        <v>3010</v>
      </c>
      <c r="O22" s="169">
        <f t="shared" si="2"/>
        <v>2022</v>
      </c>
      <c r="P22" s="71"/>
      <c r="Q22" s="133">
        <f t="shared" si="1"/>
        <v>44646</v>
      </c>
    </row>
    <row r="23" spans="1:17" ht="26.3" hidden="1" x14ac:dyDescent="0.3">
      <c r="A23" s="66" t="s">
        <v>3082</v>
      </c>
      <c r="B23" s="5" t="s">
        <v>430</v>
      </c>
      <c r="C23" s="8">
        <v>44648</v>
      </c>
      <c r="D23" s="5" t="s">
        <v>11</v>
      </c>
      <c r="E23" s="5" t="s">
        <v>222</v>
      </c>
      <c r="F23" s="17">
        <v>996240</v>
      </c>
      <c r="G23" s="17">
        <v>79699</v>
      </c>
      <c r="H23" s="17">
        <f t="shared" si="0"/>
        <v>1075939</v>
      </c>
      <c r="I23" s="17"/>
      <c r="J23" s="17"/>
      <c r="K23" s="17"/>
      <c r="L23" s="140">
        <f t="shared" si="3"/>
        <v>33763428</v>
      </c>
      <c r="M23" s="135" t="s">
        <v>3010</v>
      </c>
      <c r="N23" s="134" t="s">
        <v>3010</v>
      </c>
      <c r="O23" s="169">
        <f t="shared" si="2"/>
        <v>2022</v>
      </c>
      <c r="P23" s="71"/>
      <c r="Q23" s="133">
        <f t="shared" si="1"/>
        <v>44648</v>
      </c>
    </row>
    <row r="24" spans="1:17" ht="26.3" hidden="1" x14ac:dyDescent="0.3">
      <c r="A24" s="66" t="s">
        <v>3082</v>
      </c>
      <c r="B24" s="5" t="s">
        <v>431</v>
      </c>
      <c r="C24" s="8">
        <v>44648</v>
      </c>
      <c r="D24" s="5" t="s">
        <v>11</v>
      </c>
      <c r="E24" s="5" t="s">
        <v>222</v>
      </c>
      <c r="F24" s="17">
        <v>2130465</v>
      </c>
      <c r="G24" s="17">
        <v>170437</v>
      </c>
      <c r="H24" s="17">
        <f t="shared" si="0"/>
        <v>2300902</v>
      </c>
      <c r="I24" s="17"/>
      <c r="J24" s="17"/>
      <c r="K24" s="17"/>
      <c r="L24" s="140">
        <f t="shared" si="3"/>
        <v>36064330</v>
      </c>
      <c r="M24" s="135" t="s">
        <v>3010</v>
      </c>
      <c r="N24" s="134" t="s">
        <v>3010</v>
      </c>
      <c r="O24" s="169">
        <f t="shared" si="2"/>
        <v>2022</v>
      </c>
      <c r="P24" s="71"/>
      <c r="Q24" s="133">
        <f t="shared" si="1"/>
        <v>44648</v>
      </c>
    </row>
    <row r="25" spans="1:17" ht="26.3" hidden="1" x14ac:dyDescent="0.3">
      <c r="A25" s="66" t="s">
        <v>3082</v>
      </c>
      <c r="B25" s="5" t="s">
        <v>433</v>
      </c>
      <c r="C25" s="8">
        <v>44649</v>
      </c>
      <c r="D25" s="5" t="s">
        <v>11</v>
      </c>
      <c r="E25" s="5" t="s">
        <v>222</v>
      </c>
      <c r="F25" s="17">
        <v>1249700</v>
      </c>
      <c r="G25" s="17">
        <v>99976</v>
      </c>
      <c r="H25" s="17">
        <f t="shared" si="0"/>
        <v>1349676</v>
      </c>
      <c r="I25" s="17"/>
      <c r="J25" s="17"/>
      <c r="K25" s="17"/>
      <c r="L25" s="140">
        <f t="shared" si="3"/>
        <v>37414006</v>
      </c>
      <c r="M25" s="135" t="s">
        <v>3010</v>
      </c>
      <c r="N25" s="134" t="s">
        <v>3010</v>
      </c>
      <c r="O25" s="169">
        <f t="shared" si="2"/>
        <v>2022</v>
      </c>
      <c r="P25" s="71"/>
      <c r="Q25" s="133">
        <f t="shared" si="1"/>
        <v>44649</v>
      </c>
    </row>
    <row r="26" spans="1:17" ht="26.3" hidden="1" x14ac:dyDescent="0.3">
      <c r="A26" s="66" t="s">
        <v>3082</v>
      </c>
      <c r="B26" s="5" t="s">
        <v>434</v>
      </c>
      <c r="C26" s="8">
        <v>44649</v>
      </c>
      <c r="D26" s="5" t="s">
        <v>11</v>
      </c>
      <c r="E26" s="5" t="s">
        <v>222</v>
      </c>
      <c r="F26" s="17">
        <v>1291536</v>
      </c>
      <c r="G26" s="17">
        <v>103323</v>
      </c>
      <c r="H26" s="17">
        <f t="shared" si="0"/>
        <v>1394859</v>
      </c>
      <c r="I26" s="17"/>
      <c r="J26" s="17"/>
      <c r="K26" s="17"/>
      <c r="L26" s="140">
        <f t="shared" si="3"/>
        <v>38808865</v>
      </c>
      <c r="M26" s="135" t="s">
        <v>3010</v>
      </c>
      <c r="N26" s="134" t="s">
        <v>3010</v>
      </c>
      <c r="O26" s="169">
        <f t="shared" si="2"/>
        <v>2022</v>
      </c>
      <c r="P26" s="71"/>
      <c r="Q26" s="133">
        <f t="shared" si="1"/>
        <v>44649</v>
      </c>
    </row>
    <row r="27" spans="1:17" ht="26.3" hidden="1" x14ac:dyDescent="0.3">
      <c r="A27" s="66" t="s">
        <v>3082</v>
      </c>
      <c r="B27" s="5" t="s">
        <v>436</v>
      </c>
      <c r="C27" s="8">
        <v>44653</v>
      </c>
      <c r="D27" s="5" t="s">
        <v>11</v>
      </c>
      <c r="E27" s="5" t="s">
        <v>222</v>
      </c>
      <c r="F27" s="17">
        <v>1951520</v>
      </c>
      <c r="G27" s="17">
        <v>156122</v>
      </c>
      <c r="H27" s="17">
        <f t="shared" si="0"/>
        <v>2107642</v>
      </c>
      <c r="I27" s="17"/>
      <c r="J27" s="17"/>
      <c r="K27" s="17"/>
      <c r="L27" s="140">
        <f t="shared" si="3"/>
        <v>40916507</v>
      </c>
      <c r="M27" s="135" t="s">
        <v>3010</v>
      </c>
      <c r="N27" s="134" t="s">
        <v>3010</v>
      </c>
      <c r="O27" s="169">
        <f t="shared" si="2"/>
        <v>2022</v>
      </c>
      <c r="P27" s="71"/>
      <c r="Q27" s="133">
        <f t="shared" si="1"/>
        <v>44653</v>
      </c>
    </row>
    <row r="28" spans="1:17" ht="26.3" hidden="1" x14ac:dyDescent="0.3">
      <c r="A28" s="66" t="s">
        <v>3082</v>
      </c>
      <c r="B28" s="5" t="s">
        <v>437</v>
      </c>
      <c r="C28" s="8">
        <v>44655</v>
      </c>
      <c r="D28" s="5" t="s">
        <v>11</v>
      </c>
      <c r="E28" s="5" t="s">
        <v>222</v>
      </c>
      <c r="F28" s="17">
        <v>1256874</v>
      </c>
      <c r="G28" s="17">
        <v>100550</v>
      </c>
      <c r="H28" s="17">
        <f t="shared" si="0"/>
        <v>1357424</v>
      </c>
      <c r="I28" s="17"/>
      <c r="J28" s="17"/>
      <c r="K28" s="17"/>
      <c r="L28" s="140">
        <f t="shared" si="3"/>
        <v>42273931</v>
      </c>
      <c r="M28" s="135" t="s">
        <v>3010</v>
      </c>
      <c r="N28" s="134" t="s">
        <v>3010</v>
      </c>
      <c r="O28" s="169">
        <f t="shared" si="2"/>
        <v>2022</v>
      </c>
      <c r="P28" s="71"/>
      <c r="Q28" s="133">
        <f t="shared" si="1"/>
        <v>44655</v>
      </c>
    </row>
    <row r="29" spans="1:17" ht="26.3" hidden="1" x14ac:dyDescent="0.3">
      <c r="A29" s="66" t="s">
        <v>3082</v>
      </c>
      <c r="B29" s="5" t="s">
        <v>438</v>
      </c>
      <c r="C29" s="8">
        <v>44655</v>
      </c>
      <c r="D29" s="5" t="s">
        <v>11</v>
      </c>
      <c r="E29" s="5" t="s">
        <v>222</v>
      </c>
      <c r="F29" s="17">
        <v>3290940</v>
      </c>
      <c r="G29" s="17">
        <v>263275</v>
      </c>
      <c r="H29" s="17">
        <f t="shared" si="0"/>
        <v>3554215</v>
      </c>
      <c r="I29" s="17"/>
      <c r="J29" s="17"/>
      <c r="K29" s="17"/>
      <c r="L29" s="140">
        <f t="shared" si="3"/>
        <v>45828146</v>
      </c>
      <c r="M29" s="135" t="s">
        <v>3010</v>
      </c>
      <c r="N29" s="134" t="s">
        <v>3010</v>
      </c>
      <c r="O29" s="169">
        <f t="shared" si="2"/>
        <v>2022</v>
      </c>
      <c r="P29" s="71"/>
      <c r="Q29" s="133">
        <f t="shared" si="1"/>
        <v>44655</v>
      </c>
    </row>
    <row r="30" spans="1:17" ht="26.3" hidden="1" x14ac:dyDescent="0.3">
      <c r="A30" s="66" t="s">
        <v>3082</v>
      </c>
      <c r="B30" s="5" t="s">
        <v>439</v>
      </c>
      <c r="C30" s="8">
        <v>44659</v>
      </c>
      <c r="D30" s="5" t="s">
        <v>11</v>
      </c>
      <c r="E30" s="5" t="s">
        <v>222</v>
      </c>
      <c r="F30" s="17">
        <v>1369458</v>
      </c>
      <c r="G30" s="17">
        <v>109557</v>
      </c>
      <c r="H30" s="17">
        <f t="shared" si="0"/>
        <v>1479015</v>
      </c>
      <c r="I30" s="17"/>
      <c r="J30" s="17"/>
      <c r="K30" s="17"/>
      <c r="L30" s="140">
        <f t="shared" si="3"/>
        <v>47307161</v>
      </c>
      <c r="M30" s="135" t="s">
        <v>3010</v>
      </c>
      <c r="N30" s="134" t="s">
        <v>3010</v>
      </c>
      <c r="O30" s="169">
        <f t="shared" si="2"/>
        <v>2022</v>
      </c>
      <c r="P30" s="71"/>
      <c r="Q30" s="133">
        <f t="shared" si="1"/>
        <v>44659</v>
      </c>
    </row>
    <row r="31" spans="1:17" ht="26.3" hidden="1" x14ac:dyDescent="0.3">
      <c r="A31" s="66" t="s">
        <v>3082</v>
      </c>
      <c r="B31" s="5" t="s">
        <v>440</v>
      </c>
      <c r="C31" s="8">
        <v>44663</v>
      </c>
      <c r="D31" s="5" t="s">
        <v>11</v>
      </c>
      <c r="E31" s="5" t="s">
        <v>222</v>
      </c>
      <c r="F31" s="17">
        <v>1377040</v>
      </c>
      <c r="G31" s="17">
        <v>110163</v>
      </c>
      <c r="H31" s="17">
        <f t="shared" si="0"/>
        <v>1487203</v>
      </c>
      <c r="I31" s="17"/>
      <c r="J31" s="17"/>
      <c r="K31" s="17"/>
      <c r="L31" s="140">
        <f t="shared" si="3"/>
        <v>48794364</v>
      </c>
      <c r="M31" s="135" t="s">
        <v>3010</v>
      </c>
      <c r="N31" s="134" t="s">
        <v>3010</v>
      </c>
      <c r="O31" s="169">
        <f t="shared" si="2"/>
        <v>2022</v>
      </c>
      <c r="P31" s="71"/>
      <c r="Q31" s="133">
        <f t="shared" si="1"/>
        <v>44663</v>
      </c>
    </row>
    <row r="32" spans="1:17" ht="26.3" hidden="1" x14ac:dyDescent="0.3">
      <c r="A32" s="66" t="s">
        <v>3082</v>
      </c>
      <c r="B32" s="5" t="s">
        <v>441</v>
      </c>
      <c r="C32" s="8">
        <v>44664</v>
      </c>
      <c r="D32" s="5" t="s">
        <v>11</v>
      </c>
      <c r="E32" s="5" t="s">
        <v>222</v>
      </c>
      <c r="F32" s="17">
        <v>1206520</v>
      </c>
      <c r="G32" s="17">
        <v>96522</v>
      </c>
      <c r="H32" s="17">
        <f t="shared" si="0"/>
        <v>1303042</v>
      </c>
      <c r="I32" s="17"/>
      <c r="J32" s="17"/>
      <c r="K32" s="17"/>
      <c r="L32" s="140">
        <f t="shared" si="3"/>
        <v>50097406</v>
      </c>
      <c r="M32" s="135" t="s">
        <v>3010</v>
      </c>
      <c r="N32" s="134" t="s">
        <v>3010</v>
      </c>
      <c r="O32" s="169">
        <f t="shared" si="2"/>
        <v>2022</v>
      </c>
      <c r="P32" s="71"/>
      <c r="Q32" s="133">
        <f t="shared" si="1"/>
        <v>44664</v>
      </c>
    </row>
    <row r="33" spans="1:17" ht="26.3" hidden="1" x14ac:dyDescent="0.3">
      <c r="A33" s="66" t="s">
        <v>3017</v>
      </c>
      <c r="B33" s="5" t="s">
        <v>104</v>
      </c>
      <c r="C33" s="8">
        <v>44625</v>
      </c>
      <c r="D33" s="5" t="s">
        <v>11</v>
      </c>
      <c r="E33" s="5" t="s">
        <v>12</v>
      </c>
      <c r="F33" s="17">
        <v>996240</v>
      </c>
      <c r="G33" s="17">
        <v>79699</v>
      </c>
      <c r="H33" s="17">
        <v>1075939</v>
      </c>
      <c r="I33" s="17"/>
      <c r="J33" s="17"/>
      <c r="K33" s="17"/>
      <c r="L33" s="140">
        <f t="shared" si="3"/>
        <v>51173345</v>
      </c>
      <c r="M33" s="135" t="s">
        <v>399</v>
      </c>
      <c r="N33" s="134" t="s">
        <v>3013</v>
      </c>
      <c r="O33" s="169">
        <f t="shared" si="2"/>
        <v>2022</v>
      </c>
      <c r="P33" s="71"/>
      <c r="Q33" s="133">
        <f t="shared" si="1"/>
        <v>44625</v>
      </c>
    </row>
    <row r="34" spans="1:17" ht="26.3" hidden="1" x14ac:dyDescent="0.3">
      <c r="A34" s="144" t="s">
        <v>3017</v>
      </c>
      <c r="B34" s="145">
        <v>26244</v>
      </c>
      <c r="C34" s="146">
        <v>44697</v>
      </c>
      <c r="D34" s="145" t="s">
        <v>11</v>
      </c>
      <c r="E34" s="145" t="s">
        <v>52</v>
      </c>
      <c r="F34" s="147">
        <v>-132176</v>
      </c>
      <c r="G34" s="147">
        <v>-10574</v>
      </c>
      <c r="H34" s="147"/>
      <c r="I34" s="147"/>
      <c r="J34" s="147">
        <v>-142750</v>
      </c>
      <c r="K34" s="147"/>
      <c r="L34" s="140">
        <f t="shared" si="3"/>
        <v>51030595</v>
      </c>
      <c r="M34" s="148" t="s">
        <v>102</v>
      </c>
      <c r="N34" s="134" t="s">
        <v>3013</v>
      </c>
      <c r="O34" s="169">
        <f t="shared" si="2"/>
        <v>2022</v>
      </c>
      <c r="P34" s="71" t="s">
        <v>639</v>
      </c>
      <c r="Q34" s="133">
        <f t="shared" si="1"/>
        <v>44697</v>
      </c>
    </row>
    <row r="35" spans="1:17" ht="26.3" hidden="1" x14ac:dyDescent="0.3">
      <c r="A35" s="66" t="s">
        <v>3017</v>
      </c>
      <c r="B35" s="5" t="s">
        <v>9</v>
      </c>
      <c r="C35" s="8">
        <v>44866</v>
      </c>
      <c r="D35" s="5" t="s">
        <v>11</v>
      </c>
      <c r="E35" s="5" t="s">
        <v>12</v>
      </c>
      <c r="F35" s="17">
        <v>898075</v>
      </c>
      <c r="G35" s="17">
        <v>71846</v>
      </c>
      <c r="H35" s="17">
        <v>969921</v>
      </c>
      <c r="I35" s="17"/>
      <c r="J35" s="17"/>
      <c r="K35" s="17"/>
      <c r="L35" s="140">
        <f t="shared" si="3"/>
        <v>52000516</v>
      </c>
      <c r="M35" s="135" t="s">
        <v>102</v>
      </c>
      <c r="N35" s="134" t="s">
        <v>3013</v>
      </c>
      <c r="O35" s="169">
        <f t="shared" si="2"/>
        <v>2022</v>
      </c>
      <c r="P35" s="71" t="s">
        <v>639</v>
      </c>
      <c r="Q35" s="133">
        <f t="shared" si="1"/>
        <v>44866</v>
      </c>
    </row>
    <row r="36" spans="1:17" ht="26.3" hidden="1" x14ac:dyDescent="0.3">
      <c r="A36" s="66" t="s">
        <v>3017</v>
      </c>
      <c r="B36" s="5" t="s">
        <v>13</v>
      </c>
      <c r="C36" s="8">
        <v>44866</v>
      </c>
      <c r="D36" s="5" t="s">
        <v>11</v>
      </c>
      <c r="E36" s="5" t="s">
        <v>12</v>
      </c>
      <c r="F36" s="17">
        <v>830200</v>
      </c>
      <c r="G36" s="17">
        <v>66416</v>
      </c>
      <c r="H36" s="17">
        <v>896616</v>
      </c>
      <c r="I36" s="17"/>
      <c r="J36" s="17"/>
      <c r="K36" s="17"/>
      <c r="L36" s="140">
        <f t="shared" si="3"/>
        <v>52897132</v>
      </c>
      <c r="M36" s="135" t="s">
        <v>102</v>
      </c>
      <c r="N36" s="134" t="s">
        <v>3013</v>
      </c>
      <c r="O36" s="169">
        <f t="shared" si="2"/>
        <v>2022</v>
      </c>
      <c r="P36" s="71" t="s">
        <v>639</v>
      </c>
      <c r="Q36" s="133">
        <f t="shared" si="1"/>
        <v>44866</v>
      </c>
    </row>
    <row r="37" spans="1:17" ht="26.3" hidden="1" x14ac:dyDescent="0.3">
      <c r="A37" s="66" t="s">
        <v>3017</v>
      </c>
      <c r="B37" s="5" t="s">
        <v>14</v>
      </c>
      <c r="C37" s="8">
        <v>44866</v>
      </c>
      <c r="D37" s="5" t="s">
        <v>11</v>
      </c>
      <c r="E37" s="5" t="s">
        <v>12</v>
      </c>
      <c r="F37" s="17">
        <v>725580</v>
      </c>
      <c r="G37" s="17">
        <v>58046</v>
      </c>
      <c r="H37" s="17">
        <v>783626</v>
      </c>
      <c r="I37" s="17"/>
      <c r="J37" s="17"/>
      <c r="K37" s="17"/>
      <c r="L37" s="140">
        <f t="shared" si="3"/>
        <v>53680758</v>
      </c>
      <c r="M37" s="135" t="s">
        <v>102</v>
      </c>
      <c r="N37" s="134" t="s">
        <v>3013</v>
      </c>
      <c r="O37" s="169">
        <f t="shared" si="2"/>
        <v>2022</v>
      </c>
      <c r="P37" s="71" t="s">
        <v>639</v>
      </c>
      <c r="Q37" s="133">
        <f t="shared" si="1"/>
        <v>44866</v>
      </c>
    </row>
    <row r="38" spans="1:17" ht="39.450000000000003" hidden="1" x14ac:dyDescent="0.3">
      <c r="A38" s="66" t="s">
        <v>3017</v>
      </c>
      <c r="B38" s="5" t="s">
        <v>15</v>
      </c>
      <c r="C38" s="8">
        <v>44868</v>
      </c>
      <c r="D38" s="5" t="s">
        <v>11</v>
      </c>
      <c r="E38" s="5" t="s">
        <v>18</v>
      </c>
      <c r="F38" s="17">
        <v>1686972</v>
      </c>
      <c r="G38" s="17">
        <v>134958</v>
      </c>
      <c r="H38" s="17">
        <v>1821930</v>
      </c>
      <c r="I38" s="17"/>
      <c r="J38" s="17"/>
      <c r="K38" s="17"/>
      <c r="L38" s="140">
        <f t="shared" si="3"/>
        <v>55502688</v>
      </c>
      <c r="M38" s="135" t="s">
        <v>102</v>
      </c>
      <c r="N38" s="134" t="s">
        <v>3013</v>
      </c>
      <c r="O38" s="169">
        <f t="shared" si="2"/>
        <v>2022</v>
      </c>
      <c r="P38" s="71" t="s">
        <v>639</v>
      </c>
      <c r="Q38" s="133">
        <f t="shared" si="1"/>
        <v>44868</v>
      </c>
    </row>
    <row r="39" spans="1:17" ht="26.3" hidden="1" x14ac:dyDescent="0.3">
      <c r="A39" s="66" t="s">
        <v>3017</v>
      </c>
      <c r="B39" s="5" t="s">
        <v>19</v>
      </c>
      <c r="C39" s="8">
        <v>44869</v>
      </c>
      <c r="D39" s="5" t="s">
        <v>11</v>
      </c>
      <c r="E39" s="5" t="s">
        <v>12</v>
      </c>
      <c r="F39" s="17">
        <v>999522</v>
      </c>
      <c r="G39" s="17">
        <v>79962</v>
      </c>
      <c r="H39" s="17">
        <v>1079484</v>
      </c>
      <c r="I39" s="17"/>
      <c r="J39" s="17"/>
      <c r="K39" s="17"/>
      <c r="L39" s="140">
        <f t="shared" si="3"/>
        <v>56582172</v>
      </c>
      <c r="M39" s="135" t="s">
        <v>102</v>
      </c>
      <c r="N39" s="134" t="s">
        <v>3013</v>
      </c>
      <c r="O39" s="169">
        <f t="shared" si="2"/>
        <v>2022</v>
      </c>
      <c r="P39" s="71" t="s">
        <v>639</v>
      </c>
      <c r="Q39" s="133">
        <f t="shared" si="1"/>
        <v>44869</v>
      </c>
    </row>
    <row r="40" spans="1:17" ht="26.3" hidden="1" x14ac:dyDescent="0.3">
      <c r="A40" s="66" t="s">
        <v>3017</v>
      </c>
      <c r="B40" s="5" t="s">
        <v>21</v>
      </c>
      <c r="C40" s="8">
        <v>44874</v>
      </c>
      <c r="D40" s="5" t="s">
        <v>11</v>
      </c>
      <c r="E40" s="5" t="s">
        <v>12</v>
      </c>
      <c r="F40" s="17">
        <v>1277583</v>
      </c>
      <c r="G40" s="17">
        <v>102207</v>
      </c>
      <c r="H40" s="17">
        <v>1379790</v>
      </c>
      <c r="I40" s="17"/>
      <c r="J40" s="17"/>
      <c r="K40" s="17"/>
      <c r="L40" s="140">
        <f t="shared" si="3"/>
        <v>57961962</v>
      </c>
      <c r="M40" s="135" t="s">
        <v>102</v>
      </c>
      <c r="N40" s="134" t="s">
        <v>3013</v>
      </c>
      <c r="O40" s="169">
        <f t="shared" si="2"/>
        <v>2022</v>
      </c>
      <c r="P40" s="71" t="s">
        <v>639</v>
      </c>
      <c r="Q40" s="133">
        <f t="shared" si="1"/>
        <v>44874</v>
      </c>
    </row>
    <row r="41" spans="1:17" ht="26.3" hidden="1" x14ac:dyDescent="0.3">
      <c r="A41" s="66" t="s">
        <v>3017</v>
      </c>
      <c r="B41" s="5" t="s">
        <v>23</v>
      </c>
      <c r="C41" s="8">
        <v>44874</v>
      </c>
      <c r="D41" s="5" t="s">
        <v>11</v>
      </c>
      <c r="E41" s="5" t="s">
        <v>12</v>
      </c>
      <c r="F41" s="17">
        <v>1449716</v>
      </c>
      <c r="G41" s="17">
        <v>115977</v>
      </c>
      <c r="H41" s="17">
        <v>1565693</v>
      </c>
      <c r="I41" s="17"/>
      <c r="J41" s="17"/>
      <c r="K41" s="17"/>
      <c r="L41" s="140">
        <f t="shared" si="3"/>
        <v>59527655</v>
      </c>
      <c r="M41" s="135" t="s">
        <v>102</v>
      </c>
      <c r="N41" s="134" t="s">
        <v>3013</v>
      </c>
      <c r="O41" s="169">
        <f t="shared" si="2"/>
        <v>2022</v>
      </c>
      <c r="P41" s="71" t="s">
        <v>639</v>
      </c>
      <c r="Q41" s="133">
        <f t="shared" si="1"/>
        <v>44874</v>
      </c>
    </row>
    <row r="42" spans="1:17" ht="26.3" hidden="1" x14ac:dyDescent="0.3">
      <c r="A42" s="66" t="s">
        <v>3017</v>
      </c>
      <c r="B42" s="5" t="s">
        <v>24</v>
      </c>
      <c r="C42" s="8">
        <v>44875</v>
      </c>
      <c r="D42" s="5" t="s">
        <v>11</v>
      </c>
      <c r="E42" s="5" t="s">
        <v>12</v>
      </c>
      <c r="F42" s="17">
        <v>830200</v>
      </c>
      <c r="G42" s="17">
        <v>66416</v>
      </c>
      <c r="H42" s="17">
        <v>896616</v>
      </c>
      <c r="I42" s="17"/>
      <c r="J42" s="17"/>
      <c r="K42" s="17"/>
      <c r="L42" s="140">
        <f t="shared" si="3"/>
        <v>60424271</v>
      </c>
      <c r="M42" s="135" t="s">
        <v>102</v>
      </c>
      <c r="N42" s="134" t="s">
        <v>3013</v>
      </c>
      <c r="O42" s="169">
        <f t="shared" si="2"/>
        <v>2022</v>
      </c>
      <c r="P42" s="71" t="s">
        <v>639</v>
      </c>
      <c r="Q42" s="133">
        <f t="shared" si="1"/>
        <v>44875</v>
      </c>
    </row>
    <row r="43" spans="1:17" ht="26.3" hidden="1" x14ac:dyDescent="0.3">
      <c r="A43" s="66" t="s">
        <v>3017</v>
      </c>
      <c r="B43" s="5" t="s">
        <v>26</v>
      </c>
      <c r="C43" s="8">
        <v>44876</v>
      </c>
      <c r="D43" s="5" t="s">
        <v>11</v>
      </c>
      <c r="E43" s="5" t="s">
        <v>12</v>
      </c>
      <c r="F43" s="17">
        <v>1119335</v>
      </c>
      <c r="G43" s="17">
        <v>89547</v>
      </c>
      <c r="H43" s="17">
        <v>1208882</v>
      </c>
      <c r="I43" s="17"/>
      <c r="J43" s="17"/>
      <c r="K43" s="17"/>
      <c r="L43" s="140">
        <f t="shared" si="3"/>
        <v>61633153</v>
      </c>
      <c r="M43" s="135" t="s">
        <v>102</v>
      </c>
      <c r="N43" s="134" t="s">
        <v>3013</v>
      </c>
      <c r="O43" s="169">
        <f t="shared" si="2"/>
        <v>2022</v>
      </c>
      <c r="P43" s="71" t="s">
        <v>639</v>
      </c>
      <c r="Q43" s="133">
        <f t="shared" si="1"/>
        <v>44876</v>
      </c>
    </row>
    <row r="44" spans="1:17" ht="26.3" hidden="1" x14ac:dyDescent="0.3">
      <c r="A44" s="66" t="s">
        <v>3017</v>
      </c>
      <c r="B44" s="5" t="s">
        <v>28</v>
      </c>
      <c r="C44" s="8">
        <v>44876</v>
      </c>
      <c r="D44" s="5" t="s">
        <v>11</v>
      </c>
      <c r="E44" s="5" t="s">
        <v>12</v>
      </c>
      <c r="F44" s="17">
        <v>1030104</v>
      </c>
      <c r="G44" s="17">
        <v>82408</v>
      </c>
      <c r="H44" s="17">
        <v>1112512</v>
      </c>
      <c r="I44" s="17"/>
      <c r="J44" s="17"/>
      <c r="K44" s="17"/>
      <c r="L44" s="140">
        <f t="shared" si="3"/>
        <v>62745665</v>
      </c>
      <c r="M44" s="135" t="s">
        <v>102</v>
      </c>
      <c r="N44" s="134" t="s">
        <v>3013</v>
      </c>
      <c r="O44" s="169">
        <f t="shared" si="2"/>
        <v>2022</v>
      </c>
      <c r="P44" s="71" t="s">
        <v>639</v>
      </c>
      <c r="Q44" s="133">
        <f t="shared" si="1"/>
        <v>44876</v>
      </c>
    </row>
    <row r="45" spans="1:17" ht="26.3" hidden="1" x14ac:dyDescent="0.3">
      <c r="A45" s="66" t="s">
        <v>3017</v>
      </c>
      <c r="B45" s="5" t="s">
        <v>29</v>
      </c>
      <c r="C45" s="8">
        <v>44876</v>
      </c>
      <c r="D45" s="5" t="s">
        <v>11</v>
      </c>
      <c r="E45" s="5" t="s">
        <v>12</v>
      </c>
      <c r="F45" s="17">
        <v>2232845</v>
      </c>
      <c r="G45" s="17">
        <v>178628</v>
      </c>
      <c r="H45" s="17">
        <v>2411473</v>
      </c>
      <c r="I45" s="17"/>
      <c r="J45" s="17"/>
      <c r="K45" s="17"/>
      <c r="L45" s="140">
        <f t="shared" si="3"/>
        <v>65157138</v>
      </c>
      <c r="M45" s="135" t="s">
        <v>102</v>
      </c>
      <c r="N45" s="134" t="s">
        <v>3013</v>
      </c>
      <c r="O45" s="169">
        <f t="shared" si="2"/>
        <v>2022</v>
      </c>
      <c r="P45" s="71" t="s">
        <v>639</v>
      </c>
      <c r="Q45" s="133">
        <f t="shared" si="1"/>
        <v>44876</v>
      </c>
    </row>
    <row r="46" spans="1:17" ht="26.3" hidden="1" x14ac:dyDescent="0.3">
      <c r="A46" s="66" t="s">
        <v>3017</v>
      </c>
      <c r="B46" s="5" t="s">
        <v>30</v>
      </c>
      <c r="C46" s="8">
        <v>44876</v>
      </c>
      <c r="D46" s="5" t="s">
        <v>11</v>
      </c>
      <c r="E46" s="5" t="s">
        <v>12</v>
      </c>
      <c r="F46" s="17">
        <v>996240</v>
      </c>
      <c r="G46" s="17">
        <v>79699</v>
      </c>
      <c r="H46" s="17">
        <v>1075939</v>
      </c>
      <c r="I46" s="17"/>
      <c r="J46" s="17"/>
      <c r="K46" s="17"/>
      <c r="L46" s="140">
        <f t="shared" si="3"/>
        <v>66233077</v>
      </c>
      <c r="M46" s="135" t="s">
        <v>102</v>
      </c>
      <c r="N46" s="134" t="s">
        <v>3013</v>
      </c>
      <c r="O46" s="169">
        <f t="shared" si="2"/>
        <v>2022</v>
      </c>
      <c r="P46" s="71" t="s">
        <v>639</v>
      </c>
      <c r="Q46" s="133">
        <f t="shared" si="1"/>
        <v>44876</v>
      </c>
    </row>
    <row r="47" spans="1:17" ht="26.3" hidden="1" x14ac:dyDescent="0.3">
      <c r="A47" s="66" t="s">
        <v>3017</v>
      </c>
      <c r="B47" s="5" t="s">
        <v>31</v>
      </c>
      <c r="C47" s="8">
        <v>44880</v>
      </c>
      <c r="D47" s="5" t="s">
        <v>11</v>
      </c>
      <c r="E47" s="5" t="s">
        <v>12</v>
      </c>
      <c r="F47" s="17">
        <v>1580138</v>
      </c>
      <c r="G47" s="17">
        <v>126411</v>
      </c>
      <c r="H47" s="17">
        <v>1706549</v>
      </c>
      <c r="I47" s="17"/>
      <c r="J47" s="17"/>
      <c r="K47" s="17"/>
      <c r="L47" s="140">
        <f t="shared" si="3"/>
        <v>67939626</v>
      </c>
      <c r="M47" s="135" t="s">
        <v>102</v>
      </c>
      <c r="N47" s="134" t="s">
        <v>3013</v>
      </c>
      <c r="O47" s="169">
        <f t="shared" si="2"/>
        <v>2022</v>
      </c>
      <c r="P47" s="71" t="s">
        <v>639</v>
      </c>
      <c r="Q47" s="133">
        <f t="shared" si="1"/>
        <v>44880</v>
      </c>
    </row>
    <row r="48" spans="1:17" ht="39.450000000000003" hidden="1" x14ac:dyDescent="0.3">
      <c r="A48" s="66" t="s">
        <v>3017</v>
      </c>
      <c r="B48" s="5" t="s">
        <v>33</v>
      </c>
      <c r="C48" s="8">
        <v>44881</v>
      </c>
      <c r="D48" s="5" t="s">
        <v>11</v>
      </c>
      <c r="E48" s="5" t="s">
        <v>18</v>
      </c>
      <c r="F48" s="17">
        <v>1621069</v>
      </c>
      <c r="G48" s="17">
        <v>129686</v>
      </c>
      <c r="H48" s="17">
        <v>1750755</v>
      </c>
      <c r="I48" s="17"/>
      <c r="J48" s="17"/>
      <c r="K48" s="17"/>
      <c r="L48" s="140">
        <f t="shared" si="3"/>
        <v>69690381</v>
      </c>
      <c r="M48" s="135" t="s">
        <v>102</v>
      </c>
      <c r="N48" s="134" t="s">
        <v>3013</v>
      </c>
      <c r="O48" s="169">
        <f t="shared" si="2"/>
        <v>2022</v>
      </c>
      <c r="P48" s="71" t="s">
        <v>639</v>
      </c>
      <c r="Q48" s="133">
        <f t="shared" si="1"/>
        <v>44881</v>
      </c>
    </row>
    <row r="49" spans="1:17" ht="26.3" hidden="1" x14ac:dyDescent="0.3">
      <c r="A49" s="66" t="s">
        <v>3017</v>
      </c>
      <c r="B49" s="5" t="s">
        <v>35</v>
      </c>
      <c r="C49" s="8">
        <v>44881</v>
      </c>
      <c r="D49" s="5" t="s">
        <v>11</v>
      </c>
      <c r="E49" s="5" t="s">
        <v>12</v>
      </c>
      <c r="F49" s="17">
        <v>2779410</v>
      </c>
      <c r="G49" s="17">
        <v>222353</v>
      </c>
      <c r="H49" s="17">
        <v>3001763</v>
      </c>
      <c r="I49" s="17"/>
      <c r="J49" s="17"/>
      <c r="K49" s="17"/>
      <c r="L49" s="140">
        <f t="shared" si="3"/>
        <v>72692144</v>
      </c>
      <c r="M49" s="135" t="s">
        <v>102</v>
      </c>
      <c r="N49" s="134" t="s">
        <v>3013</v>
      </c>
      <c r="O49" s="169">
        <f t="shared" si="2"/>
        <v>2022</v>
      </c>
      <c r="P49" s="71" t="s">
        <v>639</v>
      </c>
      <c r="Q49" s="133">
        <f t="shared" si="1"/>
        <v>44881</v>
      </c>
    </row>
    <row r="50" spans="1:17" ht="26.3" hidden="1" x14ac:dyDescent="0.3">
      <c r="A50" s="66" t="s">
        <v>3017</v>
      </c>
      <c r="B50" s="5" t="s">
        <v>36</v>
      </c>
      <c r="C50" s="8">
        <v>44881</v>
      </c>
      <c r="D50" s="5" t="s">
        <v>11</v>
      </c>
      <c r="E50" s="5" t="s">
        <v>12</v>
      </c>
      <c r="F50" s="17">
        <v>898048</v>
      </c>
      <c r="G50" s="17">
        <v>71844</v>
      </c>
      <c r="H50" s="17">
        <v>969892</v>
      </c>
      <c r="I50" s="17"/>
      <c r="J50" s="17"/>
      <c r="K50" s="17"/>
      <c r="L50" s="140">
        <f t="shared" si="3"/>
        <v>73662036</v>
      </c>
      <c r="M50" s="135" t="s">
        <v>102</v>
      </c>
      <c r="N50" s="134" t="s">
        <v>3013</v>
      </c>
      <c r="O50" s="169">
        <f t="shared" si="2"/>
        <v>2022</v>
      </c>
      <c r="P50" s="71" t="s">
        <v>639</v>
      </c>
      <c r="Q50" s="133">
        <f t="shared" si="1"/>
        <v>44881</v>
      </c>
    </row>
    <row r="51" spans="1:17" ht="26.3" hidden="1" x14ac:dyDescent="0.3">
      <c r="A51" s="66" t="s">
        <v>3017</v>
      </c>
      <c r="B51" s="5" t="s">
        <v>37</v>
      </c>
      <c r="C51" s="8">
        <v>44882</v>
      </c>
      <c r="D51" s="5" t="s">
        <v>11</v>
      </c>
      <c r="E51" s="5" t="s">
        <v>12</v>
      </c>
      <c r="F51" s="17">
        <v>1051514</v>
      </c>
      <c r="G51" s="17">
        <v>84121</v>
      </c>
      <c r="H51" s="17">
        <v>1135635</v>
      </c>
      <c r="I51" s="17"/>
      <c r="J51" s="17"/>
      <c r="K51" s="17"/>
      <c r="L51" s="140">
        <f t="shared" si="3"/>
        <v>74797671</v>
      </c>
      <c r="M51" s="135" t="s">
        <v>102</v>
      </c>
      <c r="N51" s="134" t="s">
        <v>3013</v>
      </c>
      <c r="O51" s="169">
        <f t="shared" si="2"/>
        <v>2022</v>
      </c>
      <c r="P51" s="71" t="s">
        <v>639</v>
      </c>
      <c r="Q51" s="133">
        <f t="shared" si="1"/>
        <v>44882</v>
      </c>
    </row>
    <row r="52" spans="1:17" ht="26.3" hidden="1" x14ac:dyDescent="0.3">
      <c r="A52" s="66" t="s">
        <v>3017</v>
      </c>
      <c r="B52" s="5" t="s">
        <v>39</v>
      </c>
      <c r="C52" s="8">
        <v>44883</v>
      </c>
      <c r="D52" s="5" t="s">
        <v>11</v>
      </c>
      <c r="E52" s="5" t="s">
        <v>12</v>
      </c>
      <c r="F52" s="17">
        <v>1160640</v>
      </c>
      <c r="G52" s="17">
        <v>92851</v>
      </c>
      <c r="H52" s="17">
        <v>1253491</v>
      </c>
      <c r="I52" s="17"/>
      <c r="J52" s="17"/>
      <c r="K52" s="17"/>
      <c r="L52" s="140">
        <f t="shared" si="3"/>
        <v>76051162</v>
      </c>
      <c r="M52" s="135" t="s">
        <v>102</v>
      </c>
      <c r="N52" s="134" t="s">
        <v>3013</v>
      </c>
      <c r="O52" s="169">
        <f t="shared" si="2"/>
        <v>2022</v>
      </c>
      <c r="P52" s="71" t="s">
        <v>639</v>
      </c>
      <c r="Q52" s="133">
        <f t="shared" si="1"/>
        <v>44883</v>
      </c>
    </row>
    <row r="53" spans="1:17" ht="26.3" hidden="1" x14ac:dyDescent="0.3">
      <c r="A53" s="66" t="s">
        <v>3017</v>
      </c>
      <c r="B53" s="5" t="s">
        <v>41</v>
      </c>
      <c r="C53" s="8">
        <v>44883</v>
      </c>
      <c r="D53" s="5" t="s">
        <v>11</v>
      </c>
      <c r="E53" s="5" t="s">
        <v>12</v>
      </c>
      <c r="F53" s="17">
        <v>551890</v>
      </c>
      <c r="G53" s="17">
        <v>44151</v>
      </c>
      <c r="H53" s="17">
        <v>596041</v>
      </c>
      <c r="I53" s="17"/>
      <c r="J53" s="17"/>
      <c r="K53" s="17"/>
      <c r="L53" s="140">
        <f t="shared" si="3"/>
        <v>76647203</v>
      </c>
      <c r="M53" s="135" t="s">
        <v>102</v>
      </c>
      <c r="N53" s="134" t="s">
        <v>3013</v>
      </c>
      <c r="O53" s="169">
        <f t="shared" si="2"/>
        <v>2022</v>
      </c>
      <c r="P53" s="71" t="s">
        <v>639</v>
      </c>
      <c r="Q53" s="133">
        <f t="shared" si="1"/>
        <v>44883</v>
      </c>
    </row>
    <row r="54" spans="1:17" ht="26.3" hidden="1" x14ac:dyDescent="0.3">
      <c r="A54" s="66" t="s">
        <v>3017</v>
      </c>
      <c r="B54" s="5" t="s">
        <v>42</v>
      </c>
      <c r="C54" s="8">
        <v>44884</v>
      </c>
      <c r="D54" s="5" t="s">
        <v>11</v>
      </c>
      <c r="E54" s="5" t="s">
        <v>12</v>
      </c>
      <c r="F54" s="17">
        <v>1604188</v>
      </c>
      <c r="G54" s="17">
        <v>128335</v>
      </c>
      <c r="H54" s="17">
        <v>1732523</v>
      </c>
      <c r="I54" s="17"/>
      <c r="J54" s="17"/>
      <c r="K54" s="17"/>
      <c r="L54" s="140">
        <f t="shared" si="3"/>
        <v>78379726</v>
      </c>
      <c r="M54" s="135" t="s">
        <v>102</v>
      </c>
      <c r="N54" s="134" t="s">
        <v>3013</v>
      </c>
      <c r="O54" s="169">
        <f t="shared" si="2"/>
        <v>2022</v>
      </c>
      <c r="P54" s="71" t="s">
        <v>639</v>
      </c>
      <c r="Q54" s="133">
        <f t="shared" si="1"/>
        <v>44884</v>
      </c>
    </row>
    <row r="55" spans="1:17" ht="26.3" hidden="1" x14ac:dyDescent="0.3">
      <c r="A55" s="66" t="s">
        <v>3017</v>
      </c>
      <c r="B55" s="5" t="s">
        <v>44</v>
      </c>
      <c r="C55" s="8">
        <v>44887</v>
      </c>
      <c r="D55" s="5" t="s">
        <v>11</v>
      </c>
      <c r="E55" s="5" t="s">
        <v>12</v>
      </c>
      <c r="F55" s="17">
        <v>299857</v>
      </c>
      <c r="G55" s="17">
        <v>23989</v>
      </c>
      <c r="H55" s="17">
        <v>323846</v>
      </c>
      <c r="I55" s="17"/>
      <c r="J55" s="17"/>
      <c r="K55" s="17"/>
      <c r="L55" s="140">
        <f t="shared" si="3"/>
        <v>78703572</v>
      </c>
      <c r="M55" s="135" t="s">
        <v>102</v>
      </c>
      <c r="N55" s="134" t="s">
        <v>3013</v>
      </c>
      <c r="O55" s="169">
        <f t="shared" si="2"/>
        <v>2022</v>
      </c>
      <c r="P55" s="71" t="s">
        <v>639</v>
      </c>
      <c r="Q55" s="133">
        <f t="shared" si="1"/>
        <v>44887</v>
      </c>
    </row>
    <row r="56" spans="1:17" ht="26.3" hidden="1" x14ac:dyDescent="0.3">
      <c r="A56" s="66" t="s">
        <v>3017</v>
      </c>
      <c r="B56" s="5" t="s">
        <v>46</v>
      </c>
      <c r="C56" s="8">
        <v>44889</v>
      </c>
      <c r="D56" s="5" t="s">
        <v>11</v>
      </c>
      <c r="E56" s="5" t="s">
        <v>12</v>
      </c>
      <c r="F56" s="17">
        <v>1780201</v>
      </c>
      <c r="G56" s="17">
        <v>142416</v>
      </c>
      <c r="H56" s="17">
        <v>1922617</v>
      </c>
      <c r="I56" s="17"/>
      <c r="J56" s="17"/>
      <c r="K56" s="17"/>
      <c r="L56" s="140">
        <f t="shared" si="3"/>
        <v>80626189</v>
      </c>
      <c r="M56" s="135" t="s">
        <v>102</v>
      </c>
      <c r="N56" s="134" t="s">
        <v>3013</v>
      </c>
      <c r="O56" s="169">
        <f t="shared" si="2"/>
        <v>2022</v>
      </c>
      <c r="P56" s="71" t="s">
        <v>639</v>
      </c>
      <c r="Q56" s="133">
        <f t="shared" si="1"/>
        <v>44889</v>
      </c>
    </row>
    <row r="57" spans="1:17" ht="26.3" hidden="1" x14ac:dyDescent="0.3">
      <c r="A57" s="66" t="s">
        <v>3017</v>
      </c>
      <c r="B57" s="5" t="s">
        <v>48</v>
      </c>
      <c r="C57" s="8">
        <v>44890</v>
      </c>
      <c r="D57" s="5" t="s">
        <v>11</v>
      </c>
      <c r="E57" s="5" t="s">
        <v>12</v>
      </c>
      <c r="F57" s="17">
        <v>896288</v>
      </c>
      <c r="G57" s="17">
        <v>71703</v>
      </c>
      <c r="H57" s="17">
        <v>967991</v>
      </c>
      <c r="I57" s="17"/>
      <c r="J57" s="17"/>
      <c r="K57" s="17"/>
      <c r="L57" s="140">
        <f t="shared" si="3"/>
        <v>81594180</v>
      </c>
      <c r="M57" s="135" t="s">
        <v>102</v>
      </c>
      <c r="N57" s="134" t="s">
        <v>3013</v>
      </c>
      <c r="O57" s="169">
        <f t="shared" si="2"/>
        <v>2022</v>
      </c>
      <c r="P57" s="71" t="s">
        <v>639</v>
      </c>
      <c r="Q57" s="133">
        <f t="shared" si="1"/>
        <v>44890</v>
      </c>
    </row>
    <row r="58" spans="1:17" ht="26.3" hidden="1" x14ac:dyDescent="0.3">
      <c r="A58" s="66" t="s">
        <v>3017</v>
      </c>
      <c r="B58" s="5" t="s">
        <v>50</v>
      </c>
      <c r="C58" s="8">
        <v>44894</v>
      </c>
      <c r="D58" s="5" t="s">
        <v>11</v>
      </c>
      <c r="E58" s="5" t="s">
        <v>12</v>
      </c>
      <c r="F58" s="17">
        <v>1743268</v>
      </c>
      <c r="G58" s="17">
        <v>139461</v>
      </c>
      <c r="H58" s="17">
        <v>1882729</v>
      </c>
      <c r="I58" s="17"/>
      <c r="J58" s="17"/>
      <c r="K58" s="17"/>
      <c r="L58" s="140">
        <f t="shared" si="3"/>
        <v>83476909</v>
      </c>
      <c r="M58" s="135" t="s">
        <v>102</v>
      </c>
      <c r="N58" s="134" t="s">
        <v>3013</v>
      </c>
      <c r="O58" s="169">
        <f t="shared" si="2"/>
        <v>2022</v>
      </c>
      <c r="P58" s="71" t="s">
        <v>639</v>
      </c>
      <c r="Q58" s="133">
        <f t="shared" si="1"/>
        <v>44894</v>
      </c>
    </row>
    <row r="59" spans="1:17" s="136" customFormat="1" ht="26.3" hidden="1" x14ac:dyDescent="0.3">
      <c r="A59" s="66" t="s">
        <v>3017</v>
      </c>
      <c r="B59" s="5" t="s">
        <v>53</v>
      </c>
      <c r="C59" s="8">
        <v>44897</v>
      </c>
      <c r="D59" s="5" t="s">
        <v>11</v>
      </c>
      <c r="E59" s="5" t="s">
        <v>12</v>
      </c>
      <c r="F59" s="17">
        <v>1132484</v>
      </c>
      <c r="G59" s="17">
        <v>90599</v>
      </c>
      <c r="H59" s="17">
        <v>1223083</v>
      </c>
      <c r="I59" s="17"/>
      <c r="J59" s="17"/>
      <c r="K59" s="17"/>
      <c r="L59" s="140">
        <f t="shared" si="3"/>
        <v>84699992</v>
      </c>
      <c r="M59" s="135" t="s">
        <v>101</v>
      </c>
      <c r="N59" s="134" t="s">
        <v>3013</v>
      </c>
      <c r="O59" s="169">
        <f t="shared" si="2"/>
        <v>2022</v>
      </c>
      <c r="P59" s="71" t="s">
        <v>674</v>
      </c>
      <c r="Q59" s="133">
        <f t="shared" si="1"/>
        <v>44897</v>
      </c>
    </row>
    <row r="60" spans="1:17" ht="26.3" hidden="1" x14ac:dyDescent="0.3">
      <c r="A60" s="66" t="s">
        <v>3017</v>
      </c>
      <c r="B60" s="5" t="s">
        <v>55</v>
      </c>
      <c r="C60" s="8">
        <v>44897</v>
      </c>
      <c r="D60" s="5" t="s">
        <v>11</v>
      </c>
      <c r="E60" s="5" t="s">
        <v>12</v>
      </c>
      <c r="F60" s="17">
        <v>1306196</v>
      </c>
      <c r="G60" s="17">
        <v>104496</v>
      </c>
      <c r="H60" s="17">
        <v>1410692</v>
      </c>
      <c r="I60" s="17"/>
      <c r="J60" s="17"/>
      <c r="K60" s="17"/>
      <c r="L60" s="140">
        <f t="shared" si="3"/>
        <v>86110684</v>
      </c>
      <c r="M60" s="135" t="s">
        <v>101</v>
      </c>
      <c r="N60" s="134" t="s">
        <v>3013</v>
      </c>
      <c r="O60" s="169">
        <f t="shared" si="2"/>
        <v>2022</v>
      </c>
      <c r="P60" s="71" t="s">
        <v>674</v>
      </c>
      <c r="Q60" s="133">
        <f t="shared" si="1"/>
        <v>44897</v>
      </c>
    </row>
    <row r="61" spans="1:17" ht="26.3" hidden="1" x14ac:dyDescent="0.3">
      <c r="A61" s="66" t="s">
        <v>3017</v>
      </c>
      <c r="B61" s="5" t="s">
        <v>56</v>
      </c>
      <c r="C61" s="8">
        <v>44898</v>
      </c>
      <c r="D61" s="5" t="s">
        <v>11</v>
      </c>
      <c r="E61" s="5" t="s">
        <v>12</v>
      </c>
      <c r="F61" s="17">
        <v>1263019</v>
      </c>
      <c r="G61" s="17">
        <v>101042</v>
      </c>
      <c r="H61" s="17">
        <v>1364061</v>
      </c>
      <c r="I61" s="17"/>
      <c r="J61" s="17"/>
      <c r="K61" s="17"/>
      <c r="L61" s="140">
        <f t="shared" si="3"/>
        <v>87474745</v>
      </c>
      <c r="M61" s="135" t="s">
        <v>101</v>
      </c>
      <c r="N61" s="134" t="s">
        <v>3013</v>
      </c>
      <c r="O61" s="169">
        <f t="shared" si="2"/>
        <v>2022</v>
      </c>
      <c r="P61" s="71" t="s">
        <v>674</v>
      </c>
      <c r="Q61" s="133">
        <f t="shared" si="1"/>
        <v>44898</v>
      </c>
    </row>
    <row r="62" spans="1:17" ht="26.3" hidden="1" x14ac:dyDescent="0.3">
      <c r="A62" s="66" t="s">
        <v>3017</v>
      </c>
      <c r="B62" s="5" t="s">
        <v>58</v>
      </c>
      <c r="C62" s="8">
        <v>44901</v>
      </c>
      <c r="D62" s="5" t="s">
        <v>11</v>
      </c>
      <c r="E62" s="5" t="s">
        <v>12</v>
      </c>
      <c r="F62" s="17">
        <v>1849741</v>
      </c>
      <c r="G62" s="17">
        <v>147979</v>
      </c>
      <c r="H62" s="17">
        <v>1997720</v>
      </c>
      <c r="I62" s="17"/>
      <c r="J62" s="17"/>
      <c r="K62" s="17"/>
      <c r="L62" s="140">
        <f t="shared" si="3"/>
        <v>89472465</v>
      </c>
      <c r="M62" s="135" t="s">
        <v>101</v>
      </c>
      <c r="N62" s="134" t="s">
        <v>3013</v>
      </c>
      <c r="O62" s="169">
        <f t="shared" si="2"/>
        <v>2022</v>
      </c>
      <c r="P62" s="71" t="s">
        <v>674</v>
      </c>
      <c r="Q62" s="133">
        <f t="shared" si="1"/>
        <v>44901</v>
      </c>
    </row>
    <row r="63" spans="1:17" ht="39.450000000000003" hidden="1" x14ac:dyDescent="0.3">
      <c r="A63" s="66" t="s">
        <v>3017</v>
      </c>
      <c r="B63" s="5" t="s">
        <v>60</v>
      </c>
      <c r="C63" s="8">
        <v>44902</v>
      </c>
      <c r="D63" s="5" t="s">
        <v>11</v>
      </c>
      <c r="E63" s="5" t="s">
        <v>18</v>
      </c>
      <c r="F63" s="17">
        <v>1478435</v>
      </c>
      <c r="G63" s="17">
        <v>118275</v>
      </c>
      <c r="H63" s="17">
        <v>1596710</v>
      </c>
      <c r="I63" s="17"/>
      <c r="J63" s="17"/>
      <c r="K63" s="17"/>
      <c r="L63" s="140">
        <f t="shared" si="3"/>
        <v>91069175</v>
      </c>
      <c r="M63" s="135" t="s">
        <v>101</v>
      </c>
      <c r="N63" s="134" t="s">
        <v>3013</v>
      </c>
      <c r="O63" s="169">
        <f t="shared" si="2"/>
        <v>2022</v>
      </c>
      <c r="P63" s="71" t="s">
        <v>674</v>
      </c>
      <c r="Q63" s="133">
        <f t="shared" si="1"/>
        <v>44902</v>
      </c>
    </row>
    <row r="64" spans="1:17" ht="26.3" hidden="1" x14ac:dyDescent="0.3">
      <c r="A64" s="66" t="s">
        <v>3017</v>
      </c>
      <c r="B64" s="5" t="s">
        <v>62</v>
      </c>
      <c r="C64" s="8">
        <v>44902</v>
      </c>
      <c r="D64" s="5" t="s">
        <v>11</v>
      </c>
      <c r="E64" s="5" t="s">
        <v>12</v>
      </c>
      <c r="F64" s="17">
        <v>1042095</v>
      </c>
      <c r="G64" s="17">
        <v>83368</v>
      </c>
      <c r="H64" s="17">
        <v>1125463</v>
      </c>
      <c r="I64" s="17"/>
      <c r="J64" s="17"/>
      <c r="K64" s="17"/>
      <c r="L64" s="140">
        <f t="shared" si="3"/>
        <v>92194638</v>
      </c>
      <c r="M64" s="135" t="s">
        <v>101</v>
      </c>
      <c r="N64" s="134" t="s">
        <v>3013</v>
      </c>
      <c r="O64" s="169">
        <f t="shared" si="2"/>
        <v>2022</v>
      </c>
      <c r="P64" s="71" t="s">
        <v>674</v>
      </c>
      <c r="Q64" s="133">
        <f t="shared" si="1"/>
        <v>44902</v>
      </c>
    </row>
    <row r="65" spans="1:17" ht="26.3" hidden="1" x14ac:dyDescent="0.3">
      <c r="A65" s="66" t="s">
        <v>3017</v>
      </c>
      <c r="B65" s="5" t="s">
        <v>63</v>
      </c>
      <c r="C65" s="8">
        <v>44903</v>
      </c>
      <c r="D65" s="5" t="s">
        <v>11</v>
      </c>
      <c r="E65" s="5" t="s">
        <v>12</v>
      </c>
      <c r="F65" s="17">
        <v>999522</v>
      </c>
      <c r="G65" s="17">
        <v>79962</v>
      </c>
      <c r="H65" s="17">
        <v>1079484</v>
      </c>
      <c r="I65" s="17"/>
      <c r="J65" s="17"/>
      <c r="K65" s="17"/>
      <c r="L65" s="140">
        <f t="shared" si="3"/>
        <v>93274122</v>
      </c>
      <c r="M65" s="135" t="s">
        <v>101</v>
      </c>
      <c r="N65" s="134" t="s">
        <v>3013</v>
      </c>
      <c r="O65" s="169">
        <f t="shared" si="2"/>
        <v>2022</v>
      </c>
      <c r="P65" s="71" t="s">
        <v>674</v>
      </c>
      <c r="Q65" s="133">
        <f t="shared" si="1"/>
        <v>44903</v>
      </c>
    </row>
    <row r="66" spans="1:17" ht="26.3" hidden="1" x14ac:dyDescent="0.3">
      <c r="A66" s="66" t="s">
        <v>3017</v>
      </c>
      <c r="B66" s="5" t="s">
        <v>65</v>
      </c>
      <c r="C66" s="8">
        <v>44904</v>
      </c>
      <c r="D66" s="5" t="s">
        <v>11</v>
      </c>
      <c r="E66" s="5" t="s">
        <v>12</v>
      </c>
      <c r="F66" s="17">
        <v>2092053</v>
      </c>
      <c r="G66" s="17">
        <v>167364</v>
      </c>
      <c r="H66" s="17">
        <v>2259417</v>
      </c>
      <c r="I66" s="17"/>
      <c r="J66" s="17"/>
      <c r="K66" s="17"/>
      <c r="L66" s="140">
        <f t="shared" si="3"/>
        <v>95533539</v>
      </c>
      <c r="M66" s="135" t="s">
        <v>101</v>
      </c>
      <c r="N66" s="134" t="s">
        <v>3013</v>
      </c>
      <c r="O66" s="169">
        <f t="shared" si="2"/>
        <v>2022</v>
      </c>
      <c r="P66" s="71" t="s">
        <v>674</v>
      </c>
      <c r="Q66" s="133">
        <f t="shared" ref="Q66:Q129" si="4">IFERROR(DATEVALUE(C66),C66)</f>
        <v>44904</v>
      </c>
    </row>
    <row r="67" spans="1:17" ht="26.3" hidden="1" x14ac:dyDescent="0.3">
      <c r="A67" s="66" t="s">
        <v>3017</v>
      </c>
      <c r="B67" s="5" t="s">
        <v>67</v>
      </c>
      <c r="C67" s="8">
        <v>44905</v>
      </c>
      <c r="D67" s="5" t="s">
        <v>11</v>
      </c>
      <c r="E67" s="5" t="s">
        <v>12</v>
      </c>
      <c r="F67" s="17">
        <v>1056019</v>
      </c>
      <c r="G67" s="17">
        <v>84482</v>
      </c>
      <c r="H67" s="17">
        <v>1140501</v>
      </c>
      <c r="I67" s="17"/>
      <c r="J67" s="17"/>
      <c r="K67" s="17"/>
      <c r="L67" s="140">
        <f t="shared" si="3"/>
        <v>96674040</v>
      </c>
      <c r="M67" s="135" t="s">
        <v>101</v>
      </c>
      <c r="N67" s="134" t="s">
        <v>3013</v>
      </c>
      <c r="O67" s="169">
        <f t="shared" ref="O67:O130" si="5">YEAR(C67)</f>
        <v>2022</v>
      </c>
      <c r="P67" s="71" t="s">
        <v>674</v>
      </c>
      <c r="Q67" s="133">
        <f t="shared" si="4"/>
        <v>44905</v>
      </c>
    </row>
    <row r="68" spans="1:17" ht="26.3" hidden="1" x14ac:dyDescent="0.3">
      <c r="A68" s="66" t="s">
        <v>3017</v>
      </c>
      <c r="B68" s="5" t="s">
        <v>69</v>
      </c>
      <c r="C68" s="8">
        <v>44907</v>
      </c>
      <c r="D68" s="5" t="s">
        <v>11</v>
      </c>
      <c r="E68" s="5" t="s">
        <v>12</v>
      </c>
      <c r="F68" s="17">
        <v>499761</v>
      </c>
      <c r="G68" s="17">
        <v>39981</v>
      </c>
      <c r="H68" s="17">
        <v>539742</v>
      </c>
      <c r="I68" s="17"/>
      <c r="J68" s="17"/>
      <c r="K68" s="17"/>
      <c r="L68" s="140">
        <f t="shared" ref="L68:L131" si="6">L67+H68+J68+I68-K68</f>
        <v>97213782</v>
      </c>
      <c r="M68" s="135" t="s">
        <v>101</v>
      </c>
      <c r="N68" s="134" t="s">
        <v>3013</v>
      </c>
      <c r="O68" s="169">
        <f t="shared" si="5"/>
        <v>2022</v>
      </c>
      <c r="P68" s="71" t="s">
        <v>674</v>
      </c>
      <c r="Q68" s="133">
        <f t="shared" si="4"/>
        <v>44907</v>
      </c>
    </row>
    <row r="69" spans="1:17" ht="26.3" hidden="1" x14ac:dyDescent="0.3">
      <c r="A69" s="66" t="s">
        <v>3017</v>
      </c>
      <c r="B69" s="5" t="s">
        <v>71</v>
      </c>
      <c r="C69" s="8">
        <v>44907</v>
      </c>
      <c r="D69" s="5" t="s">
        <v>11</v>
      </c>
      <c r="E69" s="5" t="s">
        <v>12</v>
      </c>
      <c r="F69" s="17">
        <v>2758905</v>
      </c>
      <c r="G69" s="17">
        <v>220712</v>
      </c>
      <c r="H69" s="17">
        <v>2979617</v>
      </c>
      <c r="I69" s="17"/>
      <c r="J69" s="17"/>
      <c r="K69" s="17"/>
      <c r="L69" s="140">
        <f t="shared" si="6"/>
        <v>100193399</v>
      </c>
      <c r="M69" s="135" t="s">
        <v>101</v>
      </c>
      <c r="N69" s="134" t="s">
        <v>3013</v>
      </c>
      <c r="O69" s="169">
        <f t="shared" si="5"/>
        <v>2022</v>
      </c>
      <c r="P69" s="71" t="s">
        <v>674</v>
      </c>
      <c r="Q69" s="133">
        <f t="shared" si="4"/>
        <v>44907</v>
      </c>
    </row>
    <row r="70" spans="1:17" ht="26.3" hidden="1" x14ac:dyDescent="0.3">
      <c r="A70" s="66" t="s">
        <v>3017</v>
      </c>
      <c r="B70" s="5" t="s">
        <v>72</v>
      </c>
      <c r="C70" s="8">
        <v>44908</v>
      </c>
      <c r="D70" s="5" t="s">
        <v>11</v>
      </c>
      <c r="E70" s="5" t="s">
        <v>12</v>
      </c>
      <c r="F70" s="17">
        <v>1567436</v>
      </c>
      <c r="G70" s="17">
        <v>125395</v>
      </c>
      <c r="H70" s="17">
        <v>1692831</v>
      </c>
      <c r="I70" s="17"/>
      <c r="J70" s="17"/>
      <c r="K70" s="17"/>
      <c r="L70" s="140">
        <f t="shared" si="6"/>
        <v>101886230</v>
      </c>
      <c r="M70" s="135" t="s">
        <v>101</v>
      </c>
      <c r="N70" s="134" t="s">
        <v>3013</v>
      </c>
      <c r="O70" s="169">
        <f t="shared" si="5"/>
        <v>2022</v>
      </c>
      <c r="P70" s="71" t="s">
        <v>674</v>
      </c>
      <c r="Q70" s="133">
        <f t="shared" si="4"/>
        <v>44908</v>
      </c>
    </row>
    <row r="71" spans="1:17" ht="26.3" hidden="1" x14ac:dyDescent="0.3">
      <c r="A71" s="66" t="s">
        <v>3017</v>
      </c>
      <c r="B71" s="5" t="s">
        <v>74</v>
      </c>
      <c r="C71" s="8">
        <v>44908</v>
      </c>
      <c r="D71" s="5" t="s">
        <v>11</v>
      </c>
      <c r="E71" s="5" t="s">
        <v>12</v>
      </c>
      <c r="F71" s="17">
        <v>1231719</v>
      </c>
      <c r="G71" s="17">
        <v>98538</v>
      </c>
      <c r="H71" s="17">
        <v>1330257</v>
      </c>
      <c r="I71" s="17"/>
      <c r="J71" s="17"/>
      <c r="K71" s="17"/>
      <c r="L71" s="140">
        <f t="shared" si="6"/>
        <v>103216487</v>
      </c>
      <c r="M71" s="135" t="s">
        <v>101</v>
      </c>
      <c r="N71" s="134" t="s">
        <v>3013</v>
      </c>
      <c r="O71" s="169">
        <f t="shared" si="5"/>
        <v>2022</v>
      </c>
      <c r="P71" s="71" t="s">
        <v>674</v>
      </c>
      <c r="Q71" s="133">
        <f t="shared" si="4"/>
        <v>44908</v>
      </c>
    </row>
    <row r="72" spans="1:17" ht="26.3" hidden="1" x14ac:dyDescent="0.3">
      <c r="A72" s="66" t="s">
        <v>3017</v>
      </c>
      <c r="B72" s="5" t="s">
        <v>75</v>
      </c>
      <c r="C72" s="8">
        <v>44909</v>
      </c>
      <c r="D72" s="5" t="s">
        <v>11</v>
      </c>
      <c r="E72" s="5" t="s">
        <v>12</v>
      </c>
      <c r="F72" s="17">
        <v>1765868</v>
      </c>
      <c r="G72" s="17">
        <v>141269</v>
      </c>
      <c r="H72" s="17">
        <v>1907137</v>
      </c>
      <c r="I72" s="17"/>
      <c r="J72" s="17"/>
      <c r="K72" s="17"/>
      <c r="L72" s="140">
        <f t="shared" si="6"/>
        <v>105123624</v>
      </c>
      <c r="M72" s="135" t="s">
        <v>101</v>
      </c>
      <c r="N72" s="134" t="s">
        <v>3013</v>
      </c>
      <c r="O72" s="169">
        <f t="shared" si="5"/>
        <v>2022</v>
      </c>
      <c r="P72" s="71" t="s">
        <v>674</v>
      </c>
      <c r="Q72" s="133">
        <f t="shared" si="4"/>
        <v>44909</v>
      </c>
    </row>
    <row r="73" spans="1:17" ht="26.3" hidden="1" x14ac:dyDescent="0.3">
      <c r="A73" s="66" t="s">
        <v>3017</v>
      </c>
      <c r="B73" s="5" t="s">
        <v>77</v>
      </c>
      <c r="C73" s="8">
        <v>44909</v>
      </c>
      <c r="D73" s="5" t="s">
        <v>11</v>
      </c>
      <c r="E73" s="5" t="s">
        <v>12</v>
      </c>
      <c r="F73" s="17">
        <v>1014368</v>
      </c>
      <c r="G73" s="17">
        <v>81149</v>
      </c>
      <c r="H73" s="17">
        <v>1095517</v>
      </c>
      <c r="I73" s="17"/>
      <c r="J73" s="17"/>
      <c r="K73" s="17"/>
      <c r="L73" s="140">
        <f t="shared" si="6"/>
        <v>106219141</v>
      </c>
      <c r="M73" s="135" t="s">
        <v>101</v>
      </c>
      <c r="N73" s="134" t="s">
        <v>3013</v>
      </c>
      <c r="O73" s="169">
        <f t="shared" si="5"/>
        <v>2022</v>
      </c>
      <c r="P73" s="71" t="s">
        <v>674</v>
      </c>
      <c r="Q73" s="133">
        <f t="shared" si="4"/>
        <v>44909</v>
      </c>
    </row>
    <row r="74" spans="1:17" ht="26.3" hidden="1" x14ac:dyDescent="0.3">
      <c r="A74" s="66" t="s">
        <v>3017</v>
      </c>
      <c r="B74" s="5" t="s">
        <v>78</v>
      </c>
      <c r="C74" s="8">
        <v>44911</v>
      </c>
      <c r="D74" s="5" t="s">
        <v>11</v>
      </c>
      <c r="E74" s="5" t="s">
        <v>12</v>
      </c>
      <c r="F74" s="17">
        <v>1263019</v>
      </c>
      <c r="G74" s="17">
        <v>101042</v>
      </c>
      <c r="H74" s="17">
        <v>1364061</v>
      </c>
      <c r="I74" s="17"/>
      <c r="J74" s="17"/>
      <c r="K74" s="17"/>
      <c r="L74" s="140">
        <f t="shared" si="6"/>
        <v>107583202</v>
      </c>
      <c r="M74" s="135" t="s">
        <v>101</v>
      </c>
      <c r="N74" s="134" t="s">
        <v>3013</v>
      </c>
      <c r="O74" s="169">
        <f t="shared" si="5"/>
        <v>2022</v>
      </c>
      <c r="P74" s="71" t="s">
        <v>674</v>
      </c>
      <c r="Q74" s="133">
        <f t="shared" si="4"/>
        <v>44911</v>
      </c>
    </row>
    <row r="75" spans="1:17" ht="26.3" hidden="1" x14ac:dyDescent="0.3">
      <c r="A75" s="66" t="s">
        <v>3017</v>
      </c>
      <c r="B75" s="5" t="s">
        <v>80</v>
      </c>
      <c r="C75" s="8">
        <v>44911</v>
      </c>
      <c r="D75" s="5" t="s">
        <v>11</v>
      </c>
      <c r="E75" s="5" t="s">
        <v>12</v>
      </c>
      <c r="F75" s="17">
        <v>1669869</v>
      </c>
      <c r="G75" s="17">
        <v>133590</v>
      </c>
      <c r="H75" s="17">
        <v>1803459</v>
      </c>
      <c r="I75" s="17"/>
      <c r="J75" s="17"/>
      <c r="K75" s="17"/>
      <c r="L75" s="140">
        <f t="shared" si="6"/>
        <v>109386661</v>
      </c>
      <c r="M75" s="135" t="s">
        <v>101</v>
      </c>
      <c r="N75" s="134" t="s">
        <v>3013</v>
      </c>
      <c r="O75" s="169">
        <f t="shared" si="5"/>
        <v>2022</v>
      </c>
      <c r="P75" s="71" t="s">
        <v>674</v>
      </c>
      <c r="Q75" s="133">
        <f t="shared" si="4"/>
        <v>44911</v>
      </c>
    </row>
    <row r="76" spans="1:17" ht="26.3" hidden="1" x14ac:dyDescent="0.3">
      <c r="A76" s="66" t="s">
        <v>3017</v>
      </c>
      <c r="B76" s="5" t="s">
        <v>81</v>
      </c>
      <c r="C76" s="8">
        <v>44915</v>
      </c>
      <c r="D76" s="5" t="s">
        <v>11</v>
      </c>
      <c r="E76" s="5" t="s">
        <v>12</v>
      </c>
      <c r="F76" s="17">
        <v>1478511</v>
      </c>
      <c r="G76" s="17">
        <v>118281</v>
      </c>
      <c r="H76" s="17">
        <v>1596792</v>
      </c>
      <c r="I76" s="17"/>
      <c r="J76" s="17"/>
      <c r="K76" s="17"/>
      <c r="L76" s="140">
        <f t="shared" si="6"/>
        <v>110983453</v>
      </c>
      <c r="M76" s="135" t="s">
        <v>101</v>
      </c>
      <c r="N76" s="134" t="s">
        <v>3013</v>
      </c>
      <c r="O76" s="169">
        <f t="shared" si="5"/>
        <v>2022</v>
      </c>
      <c r="P76" s="71" t="s">
        <v>674</v>
      </c>
      <c r="Q76" s="133">
        <f t="shared" si="4"/>
        <v>44915</v>
      </c>
    </row>
    <row r="77" spans="1:17" ht="26.3" hidden="1" x14ac:dyDescent="0.3">
      <c r="A77" s="66" t="s">
        <v>3017</v>
      </c>
      <c r="B77" s="5" t="s">
        <v>83</v>
      </c>
      <c r="C77" s="8">
        <v>44915</v>
      </c>
      <c r="D77" s="5" t="s">
        <v>11</v>
      </c>
      <c r="E77" s="5" t="s">
        <v>12</v>
      </c>
      <c r="F77" s="17">
        <v>872169</v>
      </c>
      <c r="G77" s="17">
        <v>69774</v>
      </c>
      <c r="H77" s="17">
        <v>941943</v>
      </c>
      <c r="I77" s="17"/>
      <c r="J77" s="17"/>
      <c r="K77" s="17"/>
      <c r="L77" s="140">
        <f t="shared" si="6"/>
        <v>111925396</v>
      </c>
      <c r="M77" s="135" t="s">
        <v>101</v>
      </c>
      <c r="N77" s="134" t="s">
        <v>3013</v>
      </c>
      <c r="O77" s="169">
        <f t="shared" si="5"/>
        <v>2022</v>
      </c>
      <c r="P77" s="71" t="s">
        <v>674</v>
      </c>
      <c r="Q77" s="133">
        <f t="shared" si="4"/>
        <v>44915</v>
      </c>
    </row>
    <row r="78" spans="1:17" ht="26.3" hidden="1" x14ac:dyDescent="0.3">
      <c r="A78" s="66" t="s">
        <v>3017</v>
      </c>
      <c r="B78" s="5" t="s">
        <v>84</v>
      </c>
      <c r="C78" s="8">
        <v>44916</v>
      </c>
      <c r="D78" s="5" t="s">
        <v>11</v>
      </c>
      <c r="E78" s="5" t="s">
        <v>12</v>
      </c>
      <c r="F78" s="17">
        <v>1160640</v>
      </c>
      <c r="G78" s="17">
        <v>92851</v>
      </c>
      <c r="H78" s="17">
        <v>1253491</v>
      </c>
      <c r="I78" s="17"/>
      <c r="J78" s="17"/>
      <c r="K78" s="17"/>
      <c r="L78" s="140">
        <f t="shared" si="6"/>
        <v>113178887</v>
      </c>
      <c r="M78" s="135" t="s">
        <v>101</v>
      </c>
      <c r="N78" s="134" t="s">
        <v>3013</v>
      </c>
      <c r="O78" s="169">
        <f t="shared" si="5"/>
        <v>2022</v>
      </c>
      <c r="P78" s="71" t="s">
        <v>674</v>
      </c>
      <c r="Q78" s="133">
        <f t="shared" si="4"/>
        <v>44916</v>
      </c>
    </row>
    <row r="79" spans="1:17" ht="26.3" hidden="1" x14ac:dyDescent="0.3">
      <c r="A79" s="66" t="s">
        <v>3017</v>
      </c>
      <c r="B79" s="5" t="s">
        <v>86</v>
      </c>
      <c r="C79" s="8">
        <v>44916</v>
      </c>
      <c r="D79" s="5" t="s">
        <v>11</v>
      </c>
      <c r="E79" s="5" t="s">
        <v>12</v>
      </c>
      <c r="F79" s="17">
        <v>608172</v>
      </c>
      <c r="G79" s="17">
        <v>48654</v>
      </c>
      <c r="H79" s="17">
        <v>656826</v>
      </c>
      <c r="I79" s="17"/>
      <c r="J79" s="17"/>
      <c r="K79" s="17"/>
      <c r="L79" s="140">
        <f t="shared" si="6"/>
        <v>113835713</v>
      </c>
      <c r="M79" s="135" t="s">
        <v>101</v>
      </c>
      <c r="N79" s="134" t="s">
        <v>3013</v>
      </c>
      <c r="O79" s="169">
        <f t="shared" si="5"/>
        <v>2022</v>
      </c>
      <c r="P79" s="71" t="s">
        <v>674</v>
      </c>
      <c r="Q79" s="133">
        <f t="shared" si="4"/>
        <v>44916</v>
      </c>
    </row>
    <row r="80" spans="1:17" ht="26.3" hidden="1" x14ac:dyDescent="0.3">
      <c r="A80" s="66" t="s">
        <v>3017</v>
      </c>
      <c r="B80" s="5" t="s">
        <v>87</v>
      </c>
      <c r="C80" s="8">
        <v>44917</v>
      </c>
      <c r="D80" s="5" t="s">
        <v>11</v>
      </c>
      <c r="E80" s="5" t="s">
        <v>12</v>
      </c>
      <c r="F80" s="17">
        <v>1490260</v>
      </c>
      <c r="G80" s="17">
        <v>119221</v>
      </c>
      <c r="H80" s="17">
        <v>1609481</v>
      </c>
      <c r="I80" s="17"/>
      <c r="J80" s="17"/>
      <c r="K80" s="17"/>
      <c r="L80" s="140">
        <f t="shared" si="6"/>
        <v>115445194</v>
      </c>
      <c r="M80" s="135" t="s">
        <v>101</v>
      </c>
      <c r="N80" s="134" t="s">
        <v>3013</v>
      </c>
      <c r="O80" s="169">
        <f t="shared" si="5"/>
        <v>2022</v>
      </c>
      <c r="P80" s="71" t="s">
        <v>674</v>
      </c>
      <c r="Q80" s="133">
        <f t="shared" si="4"/>
        <v>44917</v>
      </c>
    </row>
    <row r="81" spans="1:17" ht="26.3" hidden="1" x14ac:dyDescent="0.3">
      <c r="A81" s="66" t="s">
        <v>3017</v>
      </c>
      <c r="B81" s="5" t="s">
        <v>89</v>
      </c>
      <c r="C81" s="8">
        <v>44917</v>
      </c>
      <c r="D81" s="5" t="s">
        <v>11</v>
      </c>
      <c r="E81" s="5" t="s">
        <v>12</v>
      </c>
      <c r="F81" s="17">
        <v>775853</v>
      </c>
      <c r="G81" s="17">
        <v>62068</v>
      </c>
      <c r="H81" s="17">
        <v>837921</v>
      </c>
      <c r="I81" s="17"/>
      <c r="J81" s="17"/>
      <c r="K81" s="17"/>
      <c r="L81" s="140">
        <f t="shared" si="6"/>
        <v>116283115</v>
      </c>
      <c r="M81" s="135" t="s">
        <v>101</v>
      </c>
      <c r="N81" s="134" t="s">
        <v>3013</v>
      </c>
      <c r="O81" s="169">
        <f t="shared" si="5"/>
        <v>2022</v>
      </c>
      <c r="P81" s="71" t="s">
        <v>674</v>
      </c>
      <c r="Q81" s="133">
        <f t="shared" si="4"/>
        <v>44917</v>
      </c>
    </row>
    <row r="82" spans="1:17" ht="26.3" hidden="1" x14ac:dyDescent="0.3">
      <c r="A82" s="66" t="s">
        <v>3017</v>
      </c>
      <c r="B82" s="5" t="s">
        <v>90</v>
      </c>
      <c r="C82" s="8">
        <v>44917</v>
      </c>
      <c r="D82" s="5" t="s">
        <v>11</v>
      </c>
      <c r="E82" s="5" t="s">
        <v>12</v>
      </c>
      <c r="F82" s="17">
        <v>987238</v>
      </c>
      <c r="G82" s="17">
        <v>78979</v>
      </c>
      <c r="H82" s="17">
        <v>1066217</v>
      </c>
      <c r="I82" s="17"/>
      <c r="J82" s="17"/>
      <c r="K82" s="17"/>
      <c r="L82" s="140">
        <f t="shared" si="6"/>
        <v>117349332</v>
      </c>
      <c r="M82" s="135" t="s">
        <v>101</v>
      </c>
      <c r="N82" s="134" t="s">
        <v>3013</v>
      </c>
      <c r="O82" s="169">
        <f t="shared" si="5"/>
        <v>2022</v>
      </c>
      <c r="P82" s="71" t="s">
        <v>674</v>
      </c>
      <c r="Q82" s="133">
        <f t="shared" si="4"/>
        <v>44917</v>
      </c>
    </row>
    <row r="83" spans="1:17" ht="26.3" hidden="1" x14ac:dyDescent="0.3">
      <c r="A83" s="66" t="s">
        <v>3017</v>
      </c>
      <c r="B83" s="5" t="s">
        <v>91</v>
      </c>
      <c r="C83" s="8">
        <v>44917</v>
      </c>
      <c r="D83" s="5" t="s">
        <v>11</v>
      </c>
      <c r="E83" s="5" t="s">
        <v>12</v>
      </c>
      <c r="F83" s="17">
        <v>1030104</v>
      </c>
      <c r="G83" s="17">
        <v>82408</v>
      </c>
      <c r="H83" s="17">
        <v>1112512</v>
      </c>
      <c r="I83" s="17"/>
      <c r="J83" s="17"/>
      <c r="K83" s="17"/>
      <c r="L83" s="140">
        <f t="shared" si="6"/>
        <v>118461844</v>
      </c>
      <c r="M83" s="135" t="s">
        <v>101</v>
      </c>
      <c r="N83" s="134" t="s">
        <v>3013</v>
      </c>
      <c r="O83" s="169">
        <f t="shared" si="5"/>
        <v>2022</v>
      </c>
      <c r="P83" s="71" t="s">
        <v>674</v>
      </c>
      <c r="Q83" s="133">
        <f t="shared" si="4"/>
        <v>44917</v>
      </c>
    </row>
    <row r="84" spans="1:17" ht="26.3" hidden="1" x14ac:dyDescent="0.3">
      <c r="A84" s="66" t="s">
        <v>3017</v>
      </c>
      <c r="B84" s="5" t="s">
        <v>92</v>
      </c>
      <c r="C84" s="8">
        <v>44921</v>
      </c>
      <c r="D84" s="5" t="s">
        <v>11</v>
      </c>
      <c r="E84" s="5" t="s">
        <v>12</v>
      </c>
      <c r="F84" s="17">
        <v>1207116</v>
      </c>
      <c r="G84" s="17">
        <v>96569</v>
      </c>
      <c r="H84" s="17">
        <v>1303685</v>
      </c>
      <c r="I84" s="17"/>
      <c r="J84" s="17"/>
      <c r="K84" s="17"/>
      <c r="L84" s="140">
        <f t="shared" si="6"/>
        <v>119765529</v>
      </c>
      <c r="M84" s="135" t="s">
        <v>101</v>
      </c>
      <c r="N84" s="134" t="s">
        <v>3013</v>
      </c>
      <c r="O84" s="169">
        <f t="shared" si="5"/>
        <v>2022</v>
      </c>
      <c r="P84" s="71" t="s">
        <v>674</v>
      </c>
      <c r="Q84" s="133">
        <f t="shared" si="4"/>
        <v>44921</v>
      </c>
    </row>
    <row r="85" spans="1:17" ht="26.3" hidden="1" x14ac:dyDescent="0.3">
      <c r="A85" s="144" t="s">
        <v>3017</v>
      </c>
      <c r="B85" s="145">
        <v>125494</v>
      </c>
      <c r="C85" s="146">
        <v>44921</v>
      </c>
      <c r="D85" s="145" t="s">
        <v>11</v>
      </c>
      <c r="E85" s="145" t="s">
        <v>52</v>
      </c>
      <c r="F85" s="147">
        <v>-1236371</v>
      </c>
      <c r="G85" s="147">
        <v>-98909</v>
      </c>
      <c r="H85" s="147"/>
      <c r="I85" s="147"/>
      <c r="J85" s="147">
        <v>-1335280</v>
      </c>
      <c r="K85" s="147"/>
      <c r="L85" s="140">
        <f t="shared" si="6"/>
        <v>118430249</v>
      </c>
      <c r="M85" s="148" t="s">
        <v>101</v>
      </c>
      <c r="N85" s="134" t="s">
        <v>3013</v>
      </c>
      <c r="O85" s="169">
        <f t="shared" si="5"/>
        <v>2022</v>
      </c>
      <c r="P85" s="71" t="s">
        <v>674</v>
      </c>
      <c r="Q85" s="133">
        <f t="shared" si="4"/>
        <v>44921</v>
      </c>
    </row>
    <row r="86" spans="1:17" ht="26.3" hidden="1" x14ac:dyDescent="0.3">
      <c r="A86" s="66" t="s">
        <v>3017</v>
      </c>
      <c r="B86" s="5" t="s">
        <v>94</v>
      </c>
      <c r="C86" s="8">
        <v>44922</v>
      </c>
      <c r="D86" s="5" t="s">
        <v>11</v>
      </c>
      <c r="E86" s="5" t="s">
        <v>12</v>
      </c>
      <c r="F86" s="17">
        <v>1260592</v>
      </c>
      <c r="G86" s="17">
        <v>100847</v>
      </c>
      <c r="H86" s="17">
        <v>1361439</v>
      </c>
      <c r="I86" s="17"/>
      <c r="J86" s="17"/>
      <c r="K86" s="17"/>
      <c r="L86" s="140">
        <f t="shared" si="6"/>
        <v>119791688</v>
      </c>
      <c r="M86" s="135" t="s">
        <v>101</v>
      </c>
      <c r="N86" s="134" t="s">
        <v>3013</v>
      </c>
      <c r="O86" s="169">
        <f t="shared" si="5"/>
        <v>2022</v>
      </c>
      <c r="P86" s="71" t="s">
        <v>674</v>
      </c>
      <c r="Q86" s="133">
        <f t="shared" si="4"/>
        <v>44922</v>
      </c>
    </row>
    <row r="87" spans="1:17" ht="26.3" hidden="1" x14ac:dyDescent="0.3">
      <c r="A87" s="66" t="s">
        <v>3017</v>
      </c>
      <c r="B87" s="5" t="s">
        <v>96</v>
      </c>
      <c r="C87" s="8">
        <v>44923</v>
      </c>
      <c r="D87" s="5" t="s">
        <v>11</v>
      </c>
      <c r="E87" s="5" t="s">
        <v>12</v>
      </c>
      <c r="F87" s="17">
        <v>937248</v>
      </c>
      <c r="G87" s="17">
        <v>74980</v>
      </c>
      <c r="H87" s="17">
        <v>1012228</v>
      </c>
      <c r="I87" s="17"/>
      <c r="J87" s="17"/>
      <c r="K87" s="17"/>
      <c r="L87" s="140">
        <f t="shared" si="6"/>
        <v>120803916</v>
      </c>
      <c r="M87" s="135" t="s">
        <v>101</v>
      </c>
      <c r="N87" s="134" t="s">
        <v>3013</v>
      </c>
      <c r="O87" s="169">
        <f t="shared" si="5"/>
        <v>2022</v>
      </c>
      <c r="P87" s="71" t="s">
        <v>674</v>
      </c>
      <c r="Q87" s="133">
        <f t="shared" si="4"/>
        <v>44923</v>
      </c>
    </row>
    <row r="88" spans="1:17" ht="26.3" hidden="1" x14ac:dyDescent="0.3">
      <c r="A88" s="66" t="s">
        <v>3017</v>
      </c>
      <c r="B88" s="5" t="s">
        <v>98</v>
      </c>
      <c r="C88" s="8">
        <v>44923</v>
      </c>
      <c r="D88" s="5" t="s">
        <v>11</v>
      </c>
      <c r="E88" s="5" t="s">
        <v>12</v>
      </c>
      <c r="F88" s="17">
        <v>1819278</v>
      </c>
      <c r="G88" s="17">
        <v>145542</v>
      </c>
      <c r="H88" s="17">
        <v>1964820</v>
      </c>
      <c r="I88" s="17"/>
      <c r="J88" s="17"/>
      <c r="K88" s="17"/>
      <c r="L88" s="140">
        <f t="shared" si="6"/>
        <v>122768736</v>
      </c>
      <c r="M88" s="135" t="s">
        <v>101</v>
      </c>
      <c r="N88" s="134" t="s">
        <v>3013</v>
      </c>
      <c r="O88" s="169">
        <f t="shared" si="5"/>
        <v>2022</v>
      </c>
      <c r="P88" s="71" t="s">
        <v>674</v>
      </c>
      <c r="Q88" s="133">
        <f t="shared" si="4"/>
        <v>44923</v>
      </c>
    </row>
    <row r="89" spans="1:17" ht="26.3" hidden="1" x14ac:dyDescent="0.3">
      <c r="A89" s="66" t="s">
        <v>3017</v>
      </c>
      <c r="B89" s="5" t="s">
        <v>99</v>
      </c>
      <c r="C89" s="8">
        <v>44925</v>
      </c>
      <c r="D89" s="5" t="s">
        <v>11</v>
      </c>
      <c r="E89" s="5" t="s">
        <v>12</v>
      </c>
      <c r="F89" s="17">
        <v>1951565</v>
      </c>
      <c r="G89" s="17">
        <v>156125</v>
      </c>
      <c r="H89" s="17">
        <v>2107690</v>
      </c>
      <c r="I89" s="17"/>
      <c r="J89" s="17"/>
      <c r="K89" s="17"/>
      <c r="L89" s="140">
        <f t="shared" si="6"/>
        <v>124876426</v>
      </c>
      <c r="M89" s="135" t="s">
        <v>101</v>
      </c>
      <c r="N89" s="134" t="s">
        <v>3013</v>
      </c>
      <c r="O89" s="169">
        <f t="shared" si="5"/>
        <v>2022</v>
      </c>
      <c r="P89" s="71" t="s">
        <v>674</v>
      </c>
      <c r="Q89" s="133">
        <f t="shared" si="4"/>
        <v>44925</v>
      </c>
    </row>
    <row r="90" spans="1:17" ht="26.3" hidden="1" x14ac:dyDescent="0.3">
      <c r="A90" s="144" t="s">
        <v>3017</v>
      </c>
      <c r="B90" s="145">
        <v>31991</v>
      </c>
      <c r="C90" s="146">
        <v>44925</v>
      </c>
      <c r="D90" s="145" t="s">
        <v>11</v>
      </c>
      <c r="E90" s="145" t="s">
        <v>52</v>
      </c>
      <c r="F90" s="147">
        <v>-1228336</v>
      </c>
      <c r="G90" s="147">
        <v>-98267</v>
      </c>
      <c r="H90" s="147"/>
      <c r="I90" s="147"/>
      <c r="J90" s="147">
        <v>-1326603</v>
      </c>
      <c r="K90" s="147"/>
      <c r="L90" s="140">
        <f t="shared" si="6"/>
        <v>123549823</v>
      </c>
      <c r="M90" s="148" t="s">
        <v>101</v>
      </c>
      <c r="N90" s="134" t="s">
        <v>3013</v>
      </c>
      <c r="O90" s="169">
        <f t="shared" si="5"/>
        <v>2022</v>
      </c>
      <c r="P90" s="71" t="s">
        <v>674</v>
      </c>
      <c r="Q90" s="133">
        <f t="shared" si="4"/>
        <v>44925</v>
      </c>
    </row>
    <row r="91" spans="1:17" ht="26.3" hidden="1" x14ac:dyDescent="0.3">
      <c r="A91" s="66" t="s">
        <v>3018</v>
      </c>
      <c r="B91" s="5" t="s">
        <v>106</v>
      </c>
      <c r="C91" s="8">
        <v>44929</v>
      </c>
      <c r="D91" s="5" t="s">
        <v>11</v>
      </c>
      <c r="E91" s="5" t="s">
        <v>108</v>
      </c>
      <c r="F91" s="17">
        <v>1037200</v>
      </c>
      <c r="G91" s="17">
        <v>103720</v>
      </c>
      <c r="H91" s="17">
        <v>1140920</v>
      </c>
      <c r="I91" s="17"/>
      <c r="J91" s="17"/>
      <c r="K91" s="17"/>
      <c r="L91" s="140">
        <f t="shared" si="6"/>
        <v>124690743</v>
      </c>
      <c r="M91" s="135" t="s">
        <v>219</v>
      </c>
      <c r="N91" s="134" t="s">
        <v>3014</v>
      </c>
      <c r="O91" s="169">
        <f t="shared" si="5"/>
        <v>2023</v>
      </c>
      <c r="P91" s="71" t="s">
        <v>717</v>
      </c>
      <c r="Q91" s="133">
        <f t="shared" si="4"/>
        <v>44929</v>
      </c>
    </row>
    <row r="92" spans="1:17" ht="26.3" hidden="1" x14ac:dyDescent="0.3">
      <c r="A92" s="66" t="s">
        <v>3018</v>
      </c>
      <c r="B92" s="5" t="s">
        <v>109</v>
      </c>
      <c r="C92" s="8">
        <v>44929</v>
      </c>
      <c r="D92" s="5" t="s">
        <v>11</v>
      </c>
      <c r="E92" s="5" t="s">
        <v>110</v>
      </c>
      <c r="F92" s="17">
        <v>2160756</v>
      </c>
      <c r="G92" s="17">
        <v>216076</v>
      </c>
      <c r="H92" s="17">
        <v>2376832</v>
      </c>
      <c r="I92" s="17"/>
      <c r="J92" s="17"/>
      <c r="K92" s="17"/>
      <c r="L92" s="140">
        <f t="shared" si="6"/>
        <v>127067575</v>
      </c>
      <c r="M92" s="135" t="s">
        <v>219</v>
      </c>
      <c r="N92" s="134" t="s">
        <v>3014</v>
      </c>
      <c r="O92" s="169">
        <f t="shared" si="5"/>
        <v>2023</v>
      </c>
      <c r="P92" s="71" t="s">
        <v>717</v>
      </c>
      <c r="Q92" s="133">
        <f t="shared" si="4"/>
        <v>44929</v>
      </c>
    </row>
    <row r="93" spans="1:17" ht="26.3" hidden="1" x14ac:dyDescent="0.3">
      <c r="A93" s="66" t="s">
        <v>3018</v>
      </c>
      <c r="B93" s="5" t="s">
        <v>111</v>
      </c>
      <c r="C93" s="8">
        <v>44929</v>
      </c>
      <c r="D93" s="5" t="s">
        <v>11</v>
      </c>
      <c r="E93" s="5" t="s">
        <v>112</v>
      </c>
      <c r="F93" s="17">
        <v>1232075</v>
      </c>
      <c r="G93" s="17">
        <v>123208</v>
      </c>
      <c r="H93" s="17">
        <v>1355283</v>
      </c>
      <c r="I93" s="17"/>
      <c r="J93" s="17"/>
      <c r="K93" s="17"/>
      <c r="L93" s="140">
        <f t="shared" si="6"/>
        <v>128422858</v>
      </c>
      <c r="M93" s="135" t="s">
        <v>219</v>
      </c>
      <c r="N93" s="134" t="s">
        <v>3014</v>
      </c>
      <c r="O93" s="169">
        <f t="shared" si="5"/>
        <v>2023</v>
      </c>
      <c r="P93" s="71" t="s">
        <v>717</v>
      </c>
      <c r="Q93" s="133">
        <f t="shared" si="4"/>
        <v>44929</v>
      </c>
    </row>
    <row r="94" spans="1:17" ht="26.3" hidden="1" x14ac:dyDescent="0.3">
      <c r="A94" s="66" t="s">
        <v>3018</v>
      </c>
      <c r="B94" s="5" t="s">
        <v>113</v>
      </c>
      <c r="C94" s="8">
        <v>44929</v>
      </c>
      <c r="D94" s="5" t="s">
        <v>11</v>
      </c>
      <c r="E94" s="5" t="s">
        <v>114</v>
      </c>
      <c r="F94" s="17">
        <v>1516277</v>
      </c>
      <c r="G94" s="17">
        <v>151628</v>
      </c>
      <c r="H94" s="17">
        <v>1667905</v>
      </c>
      <c r="I94" s="17"/>
      <c r="J94" s="17"/>
      <c r="K94" s="17"/>
      <c r="L94" s="140">
        <f t="shared" si="6"/>
        <v>130090763</v>
      </c>
      <c r="M94" s="135" t="s">
        <v>219</v>
      </c>
      <c r="N94" s="134" t="s">
        <v>3014</v>
      </c>
      <c r="O94" s="169">
        <f t="shared" si="5"/>
        <v>2023</v>
      </c>
      <c r="P94" s="71" t="s">
        <v>717</v>
      </c>
      <c r="Q94" s="133">
        <f t="shared" si="4"/>
        <v>44929</v>
      </c>
    </row>
    <row r="95" spans="1:17" ht="26.3" hidden="1" x14ac:dyDescent="0.3">
      <c r="A95" s="66" t="s">
        <v>3018</v>
      </c>
      <c r="B95" s="5" t="s">
        <v>115</v>
      </c>
      <c r="C95" s="8">
        <v>44929</v>
      </c>
      <c r="D95" s="5" t="s">
        <v>11</v>
      </c>
      <c r="E95" s="5" t="s">
        <v>116</v>
      </c>
      <c r="F95" s="17">
        <v>660879</v>
      </c>
      <c r="G95" s="17">
        <v>66088</v>
      </c>
      <c r="H95" s="17">
        <v>726967</v>
      </c>
      <c r="I95" s="17"/>
      <c r="J95" s="17"/>
      <c r="K95" s="17"/>
      <c r="L95" s="140">
        <f t="shared" si="6"/>
        <v>130817730</v>
      </c>
      <c r="M95" s="135" t="s">
        <v>219</v>
      </c>
      <c r="N95" s="134" t="s">
        <v>3014</v>
      </c>
      <c r="O95" s="169">
        <f t="shared" si="5"/>
        <v>2023</v>
      </c>
      <c r="P95" s="71" t="s">
        <v>717</v>
      </c>
      <c r="Q95" s="133">
        <f t="shared" si="4"/>
        <v>44929</v>
      </c>
    </row>
    <row r="96" spans="1:17" ht="26.3" hidden="1" x14ac:dyDescent="0.3">
      <c r="A96" s="76" t="s">
        <v>3018</v>
      </c>
      <c r="B96" s="3"/>
      <c r="C96" s="24">
        <v>44929</v>
      </c>
      <c r="D96" s="3" t="s">
        <v>11</v>
      </c>
      <c r="E96" s="3"/>
      <c r="F96" s="142"/>
      <c r="G96" s="142"/>
      <c r="H96" s="142"/>
      <c r="I96" s="142"/>
      <c r="J96" s="142"/>
      <c r="K96" s="142">
        <v>32303564</v>
      </c>
      <c r="L96" s="140">
        <f t="shared" si="6"/>
        <v>98514166</v>
      </c>
      <c r="M96" s="143" t="s">
        <v>3013</v>
      </c>
      <c r="N96" s="134" t="s">
        <v>3014</v>
      </c>
      <c r="O96" s="169">
        <f t="shared" si="5"/>
        <v>2023</v>
      </c>
      <c r="P96" s="71" t="s">
        <v>639</v>
      </c>
      <c r="Q96" s="133">
        <f t="shared" si="4"/>
        <v>44929</v>
      </c>
    </row>
    <row r="97" spans="1:17" ht="26.3" hidden="1" x14ac:dyDescent="0.3">
      <c r="A97" s="66" t="s">
        <v>3018</v>
      </c>
      <c r="B97" s="5" t="s">
        <v>117</v>
      </c>
      <c r="C97" s="8">
        <v>44930</v>
      </c>
      <c r="D97" s="5" t="s">
        <v>11</v>
      </c>
      <c r="E97" s="5" t="s">
        <v>119</v>
      </c>
      <c r="F97" s="17">
        <v>1550442</v>
      </c>
      <c r="G97" s="17">
        <v>155044</v>
      </c>
      <c r="H97" s="17">
        <v>1705486</v>
      </c>
      <c r="I97" s="17"/>
      <c r="J97" s="17"/>
      <c r="K97" s="17"/>
      <c r="L97" s="140">
        <f t="shared" si="6"/>
        <v>100219652</v>
      </c>
      <c r="M97" s="135" t="s">
        <v>219</v>
      </c>
      <c r="N97" s="134" t="s">
        <v>3014</v>
      </c>
      <c r="O97" s="169">
        <f t="shared" si="5"/>
        <v>2023</v>
      </c>
      <c r="P97" s="71" t="s">
        <v>717</v>
      </c>
      <c r="Q97" s="133">
        <f t="shared" si="4"/>
        <v>44930</v>
      </c>
    </row>
    <row r="98" spans="1:17" ht="26.3" hidden="1" x14ac:dyDescent="0.3">
      <c r="A98" s="66" t="s">
        <v>3018</v>
      </c>
      <c r="B98" s="5" t="s">
        <v>120</v>
      </c>
      <c r="C98" s="8">
        <v>44931</v>
      </c>
      <c r="D98" s="5" t="s">
        <v>11</v>
      </c>
      <c r="E98" s="5" t="s">
        <v>122</v>
      </c>
      <c r="F98" s="17">
        <v>1120873</v>
      </c>
      <c r="G98" s="17">
        <v>112087</v>
      </c>
      <c r="H98" s="17">
        <v>1232960</v>
      </c>
      <c r="I98" s="17"/>
      <c r="J98" s="17"/>
      <c r="K98" s="17"/>
      <c r="L98" s="140">
        <f t="shared" si="6"/>
        <v>101452612</v>
      </c>
      <c r="M98" s="135" t="s">
        <v>219</v>
      </c>
      <c r="N98" s="134" t="s">
        <v>3014</v>
      </c>
      <c r="O98" s="169">
        <f t="shared" si="5"/>
        <v>2023</v>
      </c>
      <c r="P98" s="71" t="s">
        <v>717</v>
      </c>
      <c r="Q98" s="133">
        <f t="shared" si="4"/>
        <v>44931</v>
      </c>
    </row>
    <row r="99" spans="1:17" ht="26.3" hidden="1" x14ac:dyDescent="0.3">
      <c r="A99" s="66" t="s">
        <v>3018</v>
      </c>
      <c r="B99" s="5" t="s">
        <v>123</v>
      </c>
      <c r="C99" s="8">
        <v>44932</v>
      </c>
      <c r="D99" s="5" t="s">
        <v>11</v>
      </c>
      <c r="E99" s="5" t="s">
        <v>125</v>
      </c>
      <c r="F99" s="17">
        <v>999522</v>
      </c>
      <c r="G99" s="17">
        <v>99952</v>
      </c>
      <c r="H99" s="17">
        <v>1099474</v>
      </c>
      <c r="I99" s="17"/>
      <c r="J99" s="17"/>
      <c r="K99" s="17"/>
      <c r="L99" s="140">
        <f t="shared" si="6"/>
        <v>102552086</v>
      </c>
      <c r="M99" s="135" t="s">
        <v>219</v>
      </c>
      <c r="N99" s="134" t="s">
        <v>3014</v>
      </c>
      <c r="O99" s="169">
        <f t="shared" si="5"/>
        <v>2023</v>
      </c>
      <c r="P99" s="71" t="s">
        <v>717</v>
      </c>
      <c r="Q99" s="133">
        <f t="shared" si="4"/>
        <v>44932</v>
      </c>
    </row>
    <row r="100" spans="1:17" ht="26.3" hidden="1" x14ac:dyDescent="0.3">
      <c r="A100" s="66" t="s">
        <v>3018</v>
      </c>
      <c r="B100" s="5" t="s">
        <v>126</v>
      </c>
      <c r="C100" s="8">
        <v>44932</v>
      </c>
      <c r="D100" s="5" t="s">
        <v>11</v>
      </c>
      <c r="E100" s="5" t="s">
        <v>127</v>
      </c>
      <c r="F100" s="17">
        <v>1845072</v>
      </c>
      <c r="G100" s="17">
        <v>184507</v>
      </c>
      <c r="H100" s="17">
        <v>2029579</v>
      </c>
      <c r="I100" s="17"/>
      <c r="J100" s="17"/>
      <c r="K100" s="17"/>
      <c r="L100" s="140">
        <f t="shared" si="6"/>
        <v>104581665</v>
      </c>
      <c r="M100" s="135" t="s">
        <v>219</v>
      </c>
      <c r="N100" s="134" t="s">
        <v>3014</v>
      </c>
      <c r="O100" s="169">
        <f t="shared" si="5"/>
        <v>2023</v>
      </c>
      <c r="P100" s="71" t="s">
        <v>717</v>
      </c>
      <c r="Q100" s="133">
        <f t="shared" si="4"/>
        <v>44932</v>
      </c>
    </row>
    <row r="101" spans="1:17" ht="26.3" hidden="1" x14ac:dyDescent="0.3">
      <c r="A101" s="66" t="s">
        <v>3018</v>
      </c>
      <c r="B101" s="5" t="s">
        <v>128</v>
      </c>
      <c r="C101" s="8">
        <v>44932</v>
      </c>
      <c r="D101" s="5" t="s">
        <v>11</v>
      </c>
      <c r="E101" s="5" t="s">
        <v>129</v>
      </c>
      <c r="F101" s="17">
        <v>649986</v>
      </c>
      <c r="G101" s="17">
        <v>64999</v>
      </c>
      <c r="H101" s="17">
        <v>714985</v>
      </c>
      <c r="I101" s="17"/>
      <c r="J101" s="17"/>
      <c r="K101" s="17"/>
      <c r="L101" s="140">
        <f t="shared" si="6"/>
        <v>105296650</v>
      </c>
      <c r="M101" s="135" t="s">
        <v>219</v>
      </c>
      <c r="N101" s="134" t="s">
        <v>3014</v>
      </c>
      <c r="O101" s="169">
        <f t="shared" si="5"/>
        <v>2023</v>
      </c>
      <c r="P101" s="71" t="s">
        <v>717</v>
      </c>
      <c r="Q101" s="133">
        <f t="shared" si="4"/>
        <v>44932</v>
      </c>
    </row>
    <row r="102" spans="1:17" ht="26.3" hidden="1" x14ac:dyDescent="0.3">
      <c r="A102" s="66" t="s">
        <v>3018</v>
      </c>
      <c r="B102" s="5" t="s">
        <v>130</v>
      </c>
      <c r="C102" s="8">
        <v>44938</v>
      </c>
      <c r="D102" s="5" t="s">
        <v>11</v>
      </c>
      <c r="E102" s="5" t="s">
        <v>129</v>
      </c>
      <c r="F102" s="17">
        <v>793055</v>
      </c>
      <c r="G102" s="17">
        <v>79306</v>
      </c>
      <c r="H102" s="17">
        <v>872361</v>
      </c>
      <c r="I102" s="17"/>
      <c r="J102" s="17"/>
      <c r="K102" s="17"/>
      <c r="L102" s="140">
        <f t="shared" si="6"/>
        <v>106169011</v>
      </c>
      <c r="M102" s="135" t="s">
        <v>219</v>
      </c>
      <c r="N102" s="134" t="s">
        <v>3014</v>
      </c>
      <c r="O102" s="169">
        <f t="shared" si="5"/>
        <v>2023</v>
      </c>
      <c r="P102" s="71" t="s">
        <v>717</v>
      </c>
      <c r="Q102" s="133">
        <f t="shared" si="4"/>
        <v>44938</v>
      </c>
    </row>
    <row r="103" spans="1:17" ht="26.3" hidden="1" x14ac:dyDescent="0.3">
      <c r="A103" s="66" t="s">
        <v>3018</v>
      </c>
      <c r="B103" s="5" t="s">
        <v>132</v>
      </c>
      <c r="C103" s="8">
        <v>44940</v>
      </c>
      <c r="D103" s="5" t="s">
        <v>11</v>
      </c>
      <c r="E103" s="5" t="s">
        <v>134</v>
      </c>
      <c r="F103" s="17">
        <v>1494592</v>
      </c>
      <c r="G103" s="17">
        <v>149459</v>
      </c>
      <c r="H103" s="17">
        <v>1644051</v>
      </c>
      <c r="I103" s="17"/>
      <c r="J103" s="17"/>
      <c r="K103" s="17"/>
      <c r="L103" s="140">
        <f t="shared" si="6"/>
        <v>107813062</v>
      </c>
      <c r="M103" s="135" t="s">
        <v>219</v>
      </c>
      <c r="N103" s="134" t="s">
        <v>3014</v>
      </c>
      <c r="O103" s="169">
        <f t="shared" si="5"/>
        <v>2023</v>
      </c>
      <c r="P103" s="71" t="s">
        <v>717</v>
      </c>
      <c r="Q103" s="133">
        <f t="shared" si="4"/>
        <v>44940</v>
      </c>
    </row>
    <row r="104" spans="1:17" ht="26.3" hidden="1" x14ac:dyDescent="0.3">
      <c r="A104" s="66" t="s">
        <v>3018</v>
      </c>
      <c r="B104" s="5" t="s">
        <v>135</v>
      </c>
      <c r="C104" s="8">
        <v>44942</v>
      </c>
      <c r="D104" s="5" t="s">
        <v>11</v>
      </c>
      <c r="E104" s="5" t="s">
        <v>108</v>
      </c>
      <c r="F104" s="17">
        <v>1942717</v>
      </c>
      <c r="G104" s="17">
        <v>194272</v>
      </c>
      <c r="H104" s="17">
        <v>2136989</v>
      </c>
      <c r="I104" s="17"/>
      <c r="J104" s="17"/>
      <c r="K104" s="17"/>
      <c r="L104" s="140">
        <f t="shared" si="6"/>
        <v>109950051</v>
      </c>
      <c r="M104" s="135" t="s">
        <v>219</v>
      </c>
      <c r="N104" s="134" t="s">
        <v>3014</v>
      </c>
      <c r="O104" s="169">
        <f t="shared" si="5"/>
        <v>2023</v>
      </c>
      <c r="P104" s="71" t="s">
        <v>717</v>
      </c>
      <c r="Q104" s="133">
        <f t="shared" si="4"/>
        <v>44942</v>
      </c>
    </row>
    <row r="105" spans="1:17" ht="26.3" hidden="1" x14ac:dyDescent="0.3">
      <c r="A105" s="66" t="s">
        <v>3018</v>
      </c>
      <c r="B105" s="5" t="s">
        <v>137</v>
      </c>
      <c r="C105" s="8">
        <v>44942</v>
      </c>
      <c r="D105" s="5" t="s">
        <v>11</v>
      </c>
      <c r="E105" s="5" t="s">
        <v>116</v>
      </c>
      <c r="F105" s="17">
        <v>1365002</v>
      </c>
      <c r="G105" s="17">
        <v>136500</v>
      </c>
      <c r="H105" s="17">
        <v>1501502</v>
      </c>
      <c r="I105" s="17"/>
      <c r="J105" s="17"/>
      <c r="K105" s="17"/>
      <c r="L105" s="140">
        <f t="shared" si="6"/>
        <v>111451553</v>
      </c>
      <c r="M105" s="135" t="s">
        <v>219</v>
      </c>
      <c r="N105" s="134" t="s">
        <v>3014</v>
      </c>
      <c r="O105" s="169">
        <f t="shared" si="5"/>
        <v>2023</v>
      </c>
      <c r="P105" s="71" t="s">
        <v>717</v>
      </c>
      <c r="Q105" s="133">
        <f t="shared" si="4"/>
        <v>44942</v>
      </c>
    </row>
    <row r="106" spans="1:17" ht="26.3" hidden="1" x14ac:dyDescent="0.3">
      <c r="A106" s="66" t="s">
        <v>3018</v>
      </c>
      <c r="B106" s="5" t="s">
        <v>138</v>
      </c>
      <c r="C106" s="8">
        <v>44943</v>
      </c>
      <c r="D106" s="5" t="s">
        <v>11</v>
      </c>
      <c r="E106" s="5" t="s">
        <v>140</v>
      </c>
      <c r="F106" s="17">
        <v>1814490</v>
      </c>
      <c r="G106" s="17">
        <v>181449</v>
      </c>
      <c r="H106" s="17">
        <v>1995939</v>
      </c>
      <c r="I106" s="17"/>
      <c r="J106" s="17"/>
      <c r="K106" s="17"/>
      <c r="L106" s="140">
        <f t="shared" si="6"/>
        <v>113447492</v>
      </c>
      <c r="M106" s="135" t="s">
        <v>219</v>
      </c>
      <c r="N106" s="134" t="s">
        <v>3014</v>
      </c>
      <c r="O106" s="169">
        <f t="shared" si="5"/>
        <v>2023</v>
      </c>
      <c r="P106" s="71" t="s">
        <v>717</v>
      </c>
      <c r="Q106" s="133">
        <f t="shared" si="4"/>
        <v>44943</v>
      </c>
    </row>
    <row r="107" spans="1:17" ht="26.3" hidden="1" x14ac:dyDescent="0.3">
      <c r="A107" s="66" t="s">
        <v>3018</v>
      </c>
      <c r="B107" s="5" t="s">
        <v>141</v>
      </c>
      <c r="C107" s="8">
        <v>44943</v>
      </c>
      <c r="D107" s="5" t="s">
        <v>11</v>
      </c>
      <c r="E107" s="5" t="s">
        <v>122</v>
      </c>
      <c r="F107" s="17">
        <v>799618</v>
      </c>
      <c r="G107" s="17">
        <v>79962</v>
      </c>
      <c r="H107" s="17">
        <v>879580</v>
      </c>
      <c r="I107" s="17"/>
      <c r="J107" s="17"/>
      <c r="K107" s="17"/>
      <c r="L107" s="140">
        <f t="shared" si="6"/>
        <v>114327072</v>
      </c>
      <c r="M107" s="135" t="s">
        <v>219</v>
      </c>
      <c r="N107" s="134" t="s">
        <v>3014</v>
      </c>
      <c r="O107" s="169">
        <f t="shared" si="5"/>
        <v>2023</v>
      </c>
      <c r="P107" s="71" t="s">
        <v>717</v>
      </c>
      <c r="Q107" s="133">
        <f t="shared" si="4"/>
        <v>44943</v>
      </c>
    </row>
    <row r="108" spans="1:17" ht="26.3" hidden="1" x14ac:dyDescent="0.3">
      <c r="A108" s="66" t="s">
        <v>3018</v>
      </c>
      <c r="B108" s="5" t="s">
        <v>142</v>
      </c>
      <c r="C108" s="8">
        <v>44943</v>
      </c>
      <c r="D108" s="5" t="s">
        <v>11</v>
      </c>
      <c r="E108" s="5" t="s">
        <v>122</v>
      </c>
      <c r="F108" s="17">
        <v>2038752</v>
      </c>
      <c r="G108" s="17">
        <v>203875</v>
      </c>
      <c r="H108" s="17">
        <v>2242627</v>
      </c>
      <c r="I108" s="17"/>
      <c r="J108" s="17"/>
      <c r="K108" s="17"/>
      <c r="L108" s="140">
        <f t="shared" si="6"/>
        <v>116569699</v>
      </c>
      <c r="M108" s="135" t="s">
        <v>219</v>
      </c>
      <c r="N108" s="134" t="s">
        <v>3014</v>
      </c>
      <c r="O108" s="169">
        <f t="shared" si="5"/>
        <v>2023</v>
      </c>
      <c r="P108" s="71" t="s">
        <v>717</v>
      </c>
      <c r="Q108" s="133">
        <f t="shared" si="4"/>
        <v>44943</v>
      </c>
    </row>
    <row r="109" spans="1:17" ht="26.3" hidden="1" x14ac:dyDescent="0.3">
      <c r="A109" s="66" t="s">
        <v>3018</v>
      </c>
      <c r="B109" s="5" t="s">
        <v>143</v>
      </c>
      <c r="C109" s="8">
        <v>44944</v>
      </c>
      <c r="D109" s="5" t="s">
        <v>11</v>
      </c>
      <c r="E109" s="5" t="s">
        <v>145</v>
      </c>
      <c r="F109" s="17">
        <v>903523</v>
      </c>
      <c r="G109" s="17">
        <v>90352</v>
      </c>
      <c r="H109" s="17">
        <v>993875</v>
      </c>
      <c r="I109" s="17"/>
      <c r="J109" s="17"/>
      <c r="K109" s="17"/>
      <c r="L109" s="140">
        <f t="shared" si="6"/>
        <v>117563574</v>
      </c>
      <c r="M109" s="135" t="s">
        <v>219</v>
      </c>
      <c r="N109" s="134" t="s">
        <v>3014</v>
      </c>
      <c r="O109" s="169">
        <f t="shared" si="5"/>
        <v>2023</v>
      </c>
      <c r="P109" s="71" t="s">
        <v>717</v>
      </c>
      <c r="Q109" s="133">
        <f t="shared" si="4"/>
        <v>44944</v>
      </c>
    </row>
    <row r="110" spans="1:17" ht="26.3" hidden="1" x14ac:dyDescent="0.3">
      <c r="A110" s="66" t="s">
        <v>3018</v>
      </c>
      <c r="B110" s="5" t="s">
        <v>146</v>
      </c>
      <c r="C110" s="8">
        <v>44945</v>
      </c>
      <c r="D110" s="5" t="s">
        <v>11</v>
      </c>
      <c r="E110" s="5" t="s">
        <v>110</v>
      </c>
      <c r="F110" s="17">
        <v>830200</v>
      </c>
      <c r="G110" s="17">
        <v>83020</v>
      </c>
      <c r="H110" s="17">
        <v>913220</v>
      </c>
      <c r="I110" s="17"/>
      <c r="J110" s="17"/>
      <c r="K110" s="17"/>
      <c r="L110" s="140">
        <f t="shared" si="6"/>
        <v>118476794</v>
      </c>
      <c r="M110" s="135" t="s">
        <v>219</v>
      </c>
      <c r="N110" s="134" t="s">
        <v>3014</v>
      </c>
      <c r="O110" s="169">
        <f t="shared" si="5"/>
        <v>2023</v>
      </c>
      <c r="P110" s="71" t="s">
        <v>717</v>
      </c>
      <c r="Q110" s="133">
        <f t="shared" si="4"/>
        <v>44945</v>
      </c>
    </row>
    <row r="111" spans="1:17" ht="26.3" hidden="1" x14ac:dyDescent="0.3">
      <c r="A111" s="66" t="s">
        <v>3018</v>
      </c>
      <c r="B111" s="5" t="s">
        <v>148</v>
      </c>
      <c r="C111" s="8">
        <v>44945</v>
      </c>
      <c r="D111" s="5" t="s">
        <v>11</v>
      </c>
      <c r="E111" s="5" t="s">
        <v>149</v>
      </c>
      <c r="F111" s="17">
        <v>2518592</v>
      </c>
      <c r="G111" s="17">
        <v>251859</v>
      </c>
      <c r="H111" s="17">
        <v>2770451</v>
      </c>
      <c r="I111" s="17"/>
      <c r="J111" s="17"/>
      <c r="K111" s="17"/>
      <c r="L111" s="140">
        <f t="shared" si="6"/>
        <v>121247245</v>
      </c>
      <c r="M111" s="135" t="s">
        <v>219</v>
      </c>
      <c r="N111" s="134" t="s">
        <v>3014</v>
      </c>
      <c r="O111" s="169">
        <f t="shared" si="5"/>
        <v>2023</v>
      </c>
      <c r="P111" s="71" t="s">
        <v>717</v>
      </c>
      <c r="Q111" s="133">
        <f t="shared" si="4"/>
        <v>44945</v>
      </c>
    </row>
    <row r="112" spans="1:17" ht="26.3" hidden="1" x14ac:dyDescent="0.3">
      <c r="A112" s="66" t="s">
        <v>3018</v>
      </c>
      <c r="B112" s="5" t="s">
        <v>150</v>
      </c>
      <c r="C112" s="8">
        <v>44945</v>
      </c>
      <c r="D112" s="5" t="s">
        <v>11</v>
      </c>
      <c r="E112" s="5" t="s">
        <v>151</v>
      </c>
      <c r="F112" s="17">
        <v>1849261</v>
      </c>
      <c r="G112" s="17">
        <v>184926</v>
      </c>
      <c r="H112" s="17">
        <v>2034187</v>
      </c>
      <c r="I112" s="17"/>
      <c r="J112" s="17"/>
      <c r="K112" s="17"/>
      <c r="L112" s="140">
        <f t="shared" si="6"/>
        <v>123281432</v>
      </c>
      <c r="M112" s="135" t="s">
        <v>219</v>
      </c>
      <c r="N112" s="134" t="s">
        <v>3014</v>
      </c>
      <c r="O112" s="169">
        <f t="shared" si="5"/>
        <v>2023</v>
      </c>
      <c r="P112" s="71" t="s">
        <v>717</v>
      </c>
      <c r="Q112" s="133">
        <f t="shared" si="4"/>
        <v>44945</v>
      </c>
    </row>
    <row r="113" spans="1:17" ht="26.3" hidden="1" x14ac:dyDescent="0.3">
      <c r="A113" s="144" t="s">
        <v>3018</v>
      </c>
      <c r="B113" s="145">
        <v>3268</v>
      </c>
      <c r="C113" s="146">
        <v>44945</v>
      </c>
      <c r="D113" s="145" t="s">
        <v>11</v>
      </c>
      <c r="E113" s="145" t="s">
        <v>152</v>
      </c>
      <c r="F113" s="147">
        <v>-689995</v>
      </c>
      <c r="G113" s="147">
        <v>-69000</v>
      </c>
      <c r="H113" s="147"/>
      <c r="I113" s="147"/>
      <c r="J113" s="147">
        <v>-758995</v>
      </c>
      <c r="K113" s="147"/>
      <c r="L113" s="140">
        <f t="shared" si="6"/>
        <v>122522437</v>
      </c>
      <c r="M113" s="148" t="s">
        <v>219</v>
      </c>
      <c r="N113" s="134" t="s">
        <v>3014</v>
      </c>
      <c r="O113" s="169">
        <f t="shared" si="5"/>
        <v>2023</v>
      </c>
      <c r="P113" s="71" t="s">
        <v>717</v>
      </c>
      <c r="Q113" s="133">
        <f t="shared" si="4"/>
        <v>44945</v>
      </c>
    </row>
    <row r="114" spans="1:17" ht="26.3" hidden="1" x14ac:dyDescent="0.3">
      <c r="A114" s="66" t="s">
        <v>3018</v>
      </c>
      <c r="B114" s="5" t="s">
        <v>153</v>
      </c>
      <c r="C114" s="8">
        <v>44963</v>
      </c>
      <c r="D114" s="5" t="s">
        <v>11</v>
      </c>
      <c r="E114" s="5" t="s">
        <v>151</v>
      </c>
      <c r="F114" s="17">
        <v>3032613</v>
      </c>
      <c r="G114" s="17">
        <v>303261</v>
      </c>
      <c r="H114" s="17">
        <v>3335874</v>
      </c>
      <c r="I114" s="17"/>
      <c r="J114" s="17"/>
      <c r="K114" s="17"/>
      <c r="L114" s="140">
        <f t="shared" si="6"/>
        <v>125858311</v>
      </c>
      <c r="M114" s="135" t="s">
        <v>399</v>
      </c>
      <c r="N114" s="134" t="s">
        <v>3014</v>
      </c>
      <c r="O114" s="169">
        <f t="shared" si="5"/>
        <v>2023</v>
      </c>
      <c r="P114" s="71" t="s">
        <v>748</v>
      </c>
      <c r="Q114" s="133">
        <f t="shared" si="4"/>
        <v>44963</v>
      </c>
    </row>
    <row r="115" spans="1:17" ht="26.3" hidden="1" x14ac:dyDescent="0.3">
      <c r="A115" s="66" t="s">
        <v>3018</v>
      </c>
      <c r="B115" s="5" t="s">
        <v>155</v>
      </c>
      <c r="C115" s="8">
        <v>44964</v>
      </c>
      <c r="D115" s="5" t="s">
        <v>11</v>
      </c>
      <c r="E115" s="5" t="s">
        <v>145</v>
      </c>
      <c r="F115" s="17">
        <v>299857</v>
      </c>
      <c r="G115" s="17">
        <v>29986</v>
      </c>
      <c r="H115" s="17">
        <v>329843</v>
      </c>
      <c r="I115" s="17"/>
      <c r="J115" s="17"/>
      <c r="K115" s="17"/>
      <c r="L115" s="140">
        <f t="shared" si="6"/>
        <v>126188154</v>
      </c>
      <c r="M115" s="135" t="s">
        <v>399</v>
      </c>
      <c r="N115" s="134" t="s">
        <v>3014</v>
      </c>
      <c r="O115" s="169">
        <f t="shared" si="5"/>
        <v>2023</v>
      </c>
      <c r="P115" s="71" t="s">
        <v>748</v>
      </c>
      <c r="Q115" s="133">
        <f t="shared" si="4"/>
        <v>44964</v>
      </c>
    </row>
    <row r="116" spans="1:17" ht="26.3" hidden="1" x14ac:dyDescent="0.3">
      <c r="A116" s="66" t="s">
        <v>3018</v>
      </c>
      <c r="B116" s="5" t="s">
        <v>157</v>
      </c>
      <c r="C116" s="8">
        <v>44966</v>
      </c>
      <c r="D116" s="5" t="s">
        <v>11</v>
      </c>
      <c r="E116" s="5" t="s">
        <v>116</v>
      </c>
      <c r="F116" s="17">
        <v>599951</v>
      </c>
      <c r="G116" s="17">
        <v>59995</v>
      </c>
      <c r="H116" s="17">
        <v>659946</v>
      </c>
      <c r="I116" s="17"/>
      <c r="J116" s="17"/>
      <c r="K116" s="17"/>
      <c r="L116" s="140">
        <f t="shared" si="6"/>
        <v>126848100</v>
      </c>
      <c r="M116" s="135" t="s">
        <v>399</v>
      </c>
      <c r="N116" s="134" t="s">
        <v>3014</v>
      </c>
      <c r="O116" s="169">
        <f t="shared" si="5"/>
        <v>2023</v>
      </c>
      <c r="P116" s="71" t="s">
        <v>748</v>
      </c>
      <c r="Q116" s="133">
        <f t="shared" si="4"/>
        <v>44966</v>
      </c>
    </row>
    <row r="117" spans="1:17" ht="26.3" hidden="1" x14ac:dyDescent="0.3">
      <c r="A117" s="66" t="s">
        <v>3018</v>
      </c>
      <c r="B117" s="5" t="s">
        <v>159</v>
      </c>
      <c r="C117" s="8">
        <v>44966</v>
      </c>
      <c r="D117" s="5" t="s">
        <v>11</v>
      </c>
      <c r="E117" s="5" t="s">
        <v>149</v>
      </c>
      <c r="F117" s="17">
        <v>983604</v>
      </c>
      <c r="G117" s="17">
        <v>98360</v>
      </c>
      <c r="H117" s="17">
        <v>1081964</v>
      </c>
      <c r="I117" s="17"/>
      <c r="J117" s="17"/>
      <c r="K117" s="17"/>
      <c r="L117" s="140">
        <f t="shared" si="6"/>
        <v>127930064</v>
      </c>
      <c r="M117" s="135" t="s">
        <v>399</v>
      </c>
      <c r="N117" s="134" t="s">
        <v>3014</v>
      </c>
      <c r="O117" s="169">
        <f t="shared" si="5"/>
        <v>2023</v>
      </c>
      <c r="P117" s="71" t="s">
        <v>748</v>
      </c>
      <c r="Q117" s="133">
        <f t="shared" si="4"/>
        <v>44966</v>
      </c>
    </row>
    <row r="118" spans="1:17" ht="26.3" hidden="1" x14ac:dyDescent="0.3">
      <c r="A118" s="66" t="s">
        <v>3018</v>
      </c>
      <c r="B118" s="5" t="s">
        <v>160</v>
      </c>
      <c r="C118" s="8">
        <v>44966</v>
      </c>
      <c r="D118" s="5" t="s">
        <v>11</v>
      </c>
      <c r="E118" s="5" t="s">
        <v>129</v>
      </c>
      <c r="F118" s="17">
        <v>499761</v>
      </c>
      <c r="G118" s="17">
        <v>49976</v>
      </c>
      <c r="H118" s="17">
        <v>549737</v>
      </c>
      <c r="I118" s="17"/>
      <c r="J118" s="17"/>
      <c r="K118" s="17"/>
      <c r="L118" s="140">
        <f t="shared" si="6"/>
        <v>128479801</v>
      </c>
      <c r="M118" s="135" t="s">
        <v>399</v>
      </c>
      <c r="N118" s="134" t="s">
        <v>3014</v>
      </c>
      <c r="O118" s="169">
        <f t="shared" si="5"/>
        <v>2023</v>
      </c>
      <c r="P118" s="71" t="s">
        <v>748</v>
      </c>
      <c r="Q118" s="133">
        <f t="shared" si="4"/>
        <v>44966</v>
      </c>
    </row>
    <row r="119" spans="1:17" ht="26.3" hidden="1" x14ac:dyDescent="0.3">
      <c r="A119" s="66" t="s">
        <v>3018</v>
      </c>
      <c r="B119" s="5" t="s">
        <v>161</v>
      </c>
      <c r="C119" s="8">
        <v>44966</v>
      </c>
      <c r="D119" s="5" t="s">
        <v>11</v>
      </c>
      <c r="E119" s="5" t="s">
        <v>134</v>
      </c>
      <c r="F119" s="17">
        <v>1162006</v>
      </c>
      <c r="G119" s="17">
        <v>116201</v>
      </c>
      <c r="H119" s="17">
        <v>1278207</v>
      </c>
      <c r="I119" s="17"/>
      <c r="J119" s="17"/>
      <c r="K119" s="17"/>
      <c r="L119" s="140">
        <f t="shared" si="6"/>
        <v>129758008</v>
      </c>
      <c r="M119" s="135" t="s">
        <v>399</v>
      </c>
      <c r="N119" s="134" t="s">
        <v>3014</v>
      </c>
      <c r="O119" s="169">
        <f t="shared" si="5"/>
        <v>2023</v>
      </c>
      <c r="P119" s="71" t="s">
        <v>748</v>
      </c>
      <c r="Q119" s="133">
        <f t="shared" si="4"/>
        <v>44966</v>
      </c>
    </row>
    <row r="120" spans="1:17" ht="26.3" hidden="1" x14ac:dyDescent="0.3">
      <c r="A120" s="66" t="s">
        <v>3018</v>
      </c>
      <c r="B120" s="5" t="s">
        <v>162</v>
      </c>
      <c r="C120" s="8">
        <v>44968</v>
      </c>
      <c r="D120" s="5" t="s">
        <v>11</v>
      </c>
      <c r="E120" s="5" t="s">
        <v>122</v>
      </c>
      <c r="F120" s="17">
        <v>1412730</v>
      </c>
      <c r="G120" s="17">
        <v>141273</v>
      </c>
      <c r="H120" s="17">
        <v>1554003</v>
      </c>
      <c r="I120" s="17"/>
      <c r="J120" s="17"/>
      <c r="K120" s="17"/>
      <c r="L120" s="140">
        <f t="shared" si="6"/>
        <v>131312011</v>
      </c>
      <c r="M120" s="135" t="s">
        <v>399</v>
      </c>
      <c r="N120" s="134" t="s">
        <v>3014</v>
      </c>
      <c r="O120" s="169">
        <f t="shared" si="5"/>
        <v>2023</v>
      </c>
      <c r="P120" s="71" t="s">
        <v>748</v>
      </c>
      <c r="Q120" s="133">
        <f t="shared" si="4"/>
        <v>44968</v>
      </c>
    </row>
    <row r="121" spans="1:17" ht="26.3" hidden="1" x14ac:dyDescent="0.3">
      <c r="A121" s="66" t="s">
        <v>3018</v>
      </c>
      <c r="B121" s="5" t="s">
        <v>164</v>
      </c>
      <c r="C121" s="8">
        <v>44968</v>
      </c>
      <c r="D121" s="5" t="s">
        <v>11</v>
      </c>
      <c r="E121" s="5" t="s">
        <v>140</v>
      </c>
      <c r="F121" s="17">
        <v>1136875</v>
      </c>
      <c r="G121" s="17">
        <v>113688</v>
      </c>
      <c r="H121" s="17">
        <v>1250563</v>
      </c>
      <c r="I121" s="17"/>
      <c r="J121" s="17"/>
      <c r="K121" s="17"/>
      <c r="L121" s="140">
        <f t="shared" si="6"/>
        <v>132562574</v>
      </c>
      <c r="M121" s="135" t="s">
        <v>399</v>
      </c>
      <c r="N121" s="134" t="s">
        <v>3014</v>
      </c>
      <c r="O121" s="169">
        <f t="shared" si="5"/>
        <v>2023</v>
      </c>
      <c r="P121" s="71" t="s">
        <v>748</v>
      </c>
      <c r="Q121" s="133">
        <f t="shared" si="4"/>
        <v>44968</v>
      </c>
    </row>
    <row r="122" spans="1:17" ht="26.3" hidden="1" x14ac:dyDescent="0.3">
      <c r="A122" s="66" t="s">
        <v>3018</v>
      </c>
      <c r="B122" s="5" t="s">
        <v>165</v>
      </c>
      <c r="C122" s="8">
        <v>44968</v>
      </c>
      <c r="D122" s="5" t="s">
        <v>11</v>
      </c>
      <c r="E122" s="5" t="s">
        <v>140</v>
      </c>
      <c r="F122" s="17">
        <v>999522</v>
      </c>
      <c r="G122" s="17">
        <v>99952</v>
      </c>
      <c r="H122" s="17">
        <v>1099474</v>
      </c>
      <c r="I122" s="17"/>
      <c r="J122" s="17"/>
      <c r="K122" s="17"/>
      <c r="L122" s="140">
        <f t="shared" si="6"/>
        <v>133662048</v>
      </c>
      <c r="M122" s="135" t="s">
        <v>399</v>
      </c>
      <c r="N122" s="134" t="s">
        <v>3014</v>
      </c>
      <c r="O122" s="169">
        <f t="shared" si="5"/>
        <v>2023</v>
      </c>
      <c r="P122" s="71" t="s">
        <v>748</v>
      </c>
      <c r="Q122" s="133">
        <f t="shared" si="4"/>
        <v>44968</v>
      </c>
    </row>
    <row r="123" spans="1:17" ht="26.3" hidden="1" x14ac:dyDescent="0.3">
      <c r="A123" s="66" t="s">
        <v>3018</v>
      </c>
      <c r="B123" s="5" t="s">
        <v>166</v>
      </c>
      <c r="C123" s="8">
        <v>44970</v>
      </c>
      <c r="D123" s="5" t="s">
        <v>11</v>
      </c>
      <c r="E123" s="5" t="s">
        <v>134</v>
      </c>
      <c r="F123" s="17">
        <v>930635</v>
      </c>
      <c r="G123" s="17">
        <v>93064</v>
      </c>
      <c r="H123" s="17">
        <v>1023699</v>
      </c>
      <c r="I123" s="17"/>
      <c r="J123" s="17"/>
      <c r="K123" s="17"/>
      <c r="L123" s="140">
        <f t="shared" si="6"/>
        <v>134685747</v>
      </c>
      <c r="M123" s="135" t="s">
        <v>399</v>
      </c>
      <c r="N123" s="134" t="s">
        <v>3014</v>
      </c>
      <c r="O123" s="169">
        <f t="shared" si="5"/>
        <v>2023</v>
      </c>
      <c r="P123" s="71" t="s">
        <v>748</v>
      </c>
      <c r="Q123" s="133">
        <f t="shared" si="4"/>
        <v>44970</v>
      </c>
    </row>
    <row r="124" spans="1:17" ht="26.3" hidden="1" x14ac:dyDescent="0.3">
      <c r="A124" s="66" t="s">
        <v>3018</v>
      </c>
      <c r="B124" s="5" t="s">
        <v>168</v>
      </c>
      <c r="C124" s="8">
        <v>44970</v>
      </c>
      <c r="D124" s="5" t="s">
        <v>11</v>
      </c>
      <c r="E124" s="5" t="s">
        <v>112</v>
      </c>
      <c r="F124" s="17">
        <v>2890528</v>
      </c>
      <c r="G124" s="17">
        <v>289053</v>
      </c>
      <c r="H124" s="17">
        <v>3179581</v>
      </c>
      <c r="I124" s="17"/>
      <c r="J124" s="17"/>
      <c r="K124" s="17"/>
      <c r="L124" s="140">
        <f t="shared" si="6"/>
        <v>137865328</v>
      </c>
      <c r="M124" s="135" t="s">
        <v>399</v>
      </c>
      <c r="N124" s="134" t="s">
        <v>3014</v>
      </c>
      <c r="O124" s="169">
        <f t="shared" si="5"/>
        <v>2023</v>
      </c>
      <c r="P124" s="71" t="s">
        <v>748</v>
      </c>
      <c r="Q124" s="133">
        <f t="shared" si="4"/>
        <v>44970</v>
      </c>
    </row>
    <row r="125" spans="1:17" ht="26.3" hidden="1" x14ac:dyDescent="0.3">
      <c r="A125" s="66" t="s">
        <v>3018</v>
      </c>
      <c r="B125" s="5" t="s">
        <v>169</v>
      </c>
      <c r="C125" s="8">
        <v>44970</v>
      </c>
      <c r="D125" s="5" t="s">
        <v>11</v>
      </c>
      <c r="E125" s="5" t="s">
        <v>110</v>
      </c>
      <c r="F125" s="17">
        <v>1246417</v>
      </c>
      <c r="G125" s="17">
        <v>124642</v>
      </c>
      <c r="H125" s="17">
        <v>1371059</v>
      </c>
      <c r="I125" s="17"/>
      <c r="J125" s="17"/>
      <c r="K125" s="17"/>
      <c r="L125" s="140">
        <f t="shared" si="6"/>
        <v>139236387</v>
      </c>
      <c r="M125" s="135" t="s">
        <v>399</v>
      </c>
      <c r="N125" s="134" t="s">
        <v>3014</v>
      </c>
      <c r="O125" s="169">
        <f t="shared" si="5"/>
        <v>2023</v>
      </c>
      <c r="P125" s="71" t="s">
        <v>748</v>
      </c>
      <c r="Q125" s="133">
        <f t="shared" si="4"/>
        <v>44970</v>
      </c>
    </row>
    <row r="126" spans="1:17" ht="26.3" hidden="1" x14ac:dyDescent="0.3">
      <c r="A126" s="144" t="s">
        <v>3018</v>
      </c>
      <c r="B126" s="145">
        <v>3176</v>
      </c>
      <c r="C126" s="146">
        <v>44972</v>
      </c>
      <c r="D126" s="145" t="s">
        <v>11</v>
      </c>
      <c r="E126" s="145" t="s">
        <v>152</v>
      </c>
      <c r="F126" s="147">
        <v>-235660</v>
      </c>
      <c r="G126" s="147">
        <v>-23566</v>
      </c>
      <c r="H126" s="147"/>
      <c r="I126" s="147"/>
      <c r="J126" s="147">
        <v>-259226</v>
      </c>
      <c r="K126" s="147"/>
      <c r="L126" s="140">
        <f t="shared" si="6"/>
        <v>138977161</v>
      </c>
      <c r="M126" s="148" t="s">
        <v>398</v>
      </c>
      <c r="N126" s="134" t="s">
        <v>3014</v>
      </c>
      <c r="O126" s="169">
        <f t="shared" si="5"/>
        <v>2023</v>
      </c>
      <c r="P126" s="71" t="s">
        <v>717</v>
      </c>
      <c r="Q126" s="133">
        <f t="shared" si="4"/>
        <v>44972</v>
      </c>
    </row>
    <row r="127" spans="1:17" ht="26.3" hidden="1" x14ac:dyDescent="0.3">
      <c r="A127" s="66" t="s">
        <v>3018</v>
      </c>
      <c r="B127" s="5" t="s">
        <v>171</v>
      </c>
      <c r="C127" s="8">
        <v>44973</v>
      </c>
      <c r="D127" s="5" t="s">
        <v>11</v>
      </c>
      <c r="E127" s="5" t="s">
        <v>119</v>
      </c>
      <c r="F127" s="17">
        <v>1326180</v>
      </c>
      <c r="G127" s="17">
        <v>132618</v>
      </c>
      <c r="H127" s="17">
        <v>1458798</v>
      </c>
      <c r="I127" s="17"/>
      <c r="J127" s="17"/>
      <c r="K127" s="17"/>
      <c r="L127" s="140">
        <f t="shared" si="6"/>
        <v>140435959</v>
      </c>
      <c r="M127" s="135" t="s">
        <v>399</v>
      </c>
      <c r="N127" s="134" t="s">
        <v>3014</v>
      </c>
      <c r="O127" s="169">
        <f t="shared" si="5"/>
        <v>2023</v>
      </c>
      <c r="P127" s="71" t="s">
        <v>748</v>
      </c>
      <c r="Q127" s="133">
        <f t="shared" si="4"/>
        <v>44973</v>
      </c>
    </row>
    <row r="128" spans="1:17" ht="26.3" hidden="1" x14ac:dyDescent="0.3">
      <c r="A128" s="76" t="s">
        <v>3018</v>
      </c>
      <c r="B128" s="3"/>
      <c r="C128" s="24">
        <v>44974</v>
      </c>
      <c r="D128" s="3" t="s">
        <v>11</v>
      </c>
      <c r="E128" s="3"/>
      <c r="F128" s="142"/>
      <c r="G128" s="142"/>
      <c r="H128" s="142"/>
      <c r="I128" s="142"/>
      <c r="J128" s="142"/>
      <c r="K128" s="142">
        <v>40072914</v>
      </c>
      <c r="L128" s="140">
        <f t="shared" si="6"/>
        <v>100363045</v>
      </c>
      <c r="M128" s="143" t="s">
        <v>3013</v>
      </c>
      <c r="O128" s="169">
        <f t="shared" si="5"/>
        <v>2023</v>
      </c>
      <c r="P128" s="71" t="s">
        <v>674</v>
      </c>
      <c r="Q128" s="133">
        <f t="shared" si="4"/>
        <v>44974</v>
      </c>
    </row>
    <row r="129" spans="1:17" ht="26.3" hidden="1" x14ac:dyDescent="0.3">
      <c r="A129" s="66" t="s">
        <v>3018</v>
      </c>
      <c r="B129" s="5" t="s">
        <v>175</v>
      </c>
      <c r="C129" s="8">
        <v>44978</v>
      </c>
      <c r="D129" s="5" t="s">
        <v>11</v>
      </c>
      <c r="E129" s="5" t="s">
        <v>125</v>
      </c>
      <c r="F129" s="17">
        <v>1824452</v>
      </c>
      <c r="G129" s="17">
        <v>182445</v>
      </c>
      <c r="H129" s="17">
        <v>2006897</v>
      </c>
      <c r="I129" s="17"/>
      <c r="J129" s="17"/>
      <c r="K129" s="17"/>
      <c r="L129" s="140">
        <f t="shared" si="6"/>
        <v>102369942</v>
      </c>
      <c r="M129" s="135" t="s">
        <v>399</v>
      </c>
      <c r="N129" s="134" t="s">
        <v>3014</v>
      </c>
      <c r="O129" s="169">
        <f t="shared" si="5"/>
        <v>2023</v>
      </c>
      <c r="P129" s="71" t="s">
        <v>748</v>
      </c>
      <c r="Q129" s="133">
        <f t="shared" si="4"/>
        <v>44978</v>
      </c>
    </row>
    <row r="130" spans="1:17" ht="26.3" hidden="1" x14ac:dyDescent="0.3">
      <c r="A130" s="66" t="s">
        <v>3018</v>
      </c>
      <c r="B130" s="5" t="s">
        <v>177</v>
      </c>
      <c r="C130" s="8">
        <v>44978</v>
      </c>
      <c r="D130" s="5" t="s">
        <v>11</v>
      </c>
      <c r="E130" s="5" t="s">
        <v>151</v>
      </c>
      <c r="F130" s="17">
        <v>961936</v>
      </c>
      <c r="G130" s="17">
        <v>96194</v>
      </c>
      <c r="H130" s="17">
        <v>1058130</v>
      </c>
      <c r="I130" s="17"/>
      <c r="J130" s="17"/>
      <c r="K130" s="17"/>
      <c r="L130" s="140">
        <f t="shared" si="6"/>
        <v>103428072</v>
      </c>
      <c r="M130" s="135" t="s">
        <v>399</v>
      </c>
      <c r="N130" s="134" t="s">
        <v>3014</v>
      </c>
      <c r="O130" s="169">
        <f t="shared" si="5"/>
        <v>2023</v>
      </c>
      <c r="P130" s="71" t="s">
        <v>748</v>
      </c>
      <c r="Q130" s="133">
        <f t="shared" ref="Q130:Q193" si="7">IFERROR(DATEVALUE(C130),C130)</f>
        <v>44978</v>
      </c>
    </row>
    <row r="131" spans="1:17" ht="26.3" hidden="1" x14ac:dyDescent="0.3">
      <c r="A131" s="66" t="s">
        <v>3018</v>
      </c>
      <c r="B131" s="5" t="s">
        <v>178</v>
      </c>
      <c r="C131" s="8">
        <v>44978</v>
      </c>
      <c r="D131" s="5" t="s">
        <v>11</v>
      </c>
      <c r="E131" s="5" t="s">
        <v>127</v>
      </c>
      <c r="F131" s="17">
        <v>2673132</v>
      </c>
      <c r="G131" s="17">
        <v>267313</v>
      </c>
      <c r="H131" s="17">
        <v>2940445</v>
      </c>
      <c r="I131" s="17"/>
      <c r="J131" s="17"/>
      <c r="K131" s="17"/>
      <c r="L131" s="140">
        <f t="shared" si="6"/>
        <v>106368517</v>
      </c>
      <c r="M131" s="135" t="s">
        <v>399</v>
      </c>
      <c r="N131" s="134" t="s">
        <v>3014</v>
      </c>
      <c r="O131" s="169">
        <f t="shared" ref="O131:O194" si="8">YEAR(C131)</f>
        <v>2023</v>
      </c>
      <c r="P131" s="71" t="s">
        <v>748</v>
      </c>
      <c r="Q131" s="133">
        <f t="shared" si="7"/>
        <v>44978</v>
      </c>
    </row>
    <row r="132" spans="1:17" ht="26.3" hidden="1" x14ac:dyDescent="0.3">
      <c r="A132" s="66" t="s">
        <v>3018</v>
      </c>
      <c r="B132" s="5" t="s">
        <v>179</v>
      </c>
      <c r="C132" s="8">
        <v>44979</v>
      </c>
      <c r="D132" s="5" t="s">
        <v>11</v>
      </c>
      <c r="E132" s="5" t="s">
        <v>134</v>
      </c>
      <c r="F132" s="17">
        <v>781800</v>
      </c>
      <c r="G132" s="17">
        <v>78180</v>
      </c>
      <c r="H132" s="17">
        <v>859980</v>
      </c>
      <c r="I132" s="17"/>
      <c r="J132" s="17"/>
      <c r="K132" s="17"/>
      <c r="L132" s="140">
        <f t="shared" ref="L132:L195" si="9">L131+H132+J132+I132-K132</f>
        <v>107228497</v>
      </c>
      <c r="M132" s="135" t="s">
        <v>399</v>
      </c>
      <c r="N132" s="134" t="s">
        <v>3014</v>
      </c>
      <c r="O132" s="169">
        <f t="shared" si="8"/>
        <v>2023</v>
      </c>
      <c r="P132" s="71" t="s">
        <v>748</v>
      </c>
      <c r="Q132" s="133">
        <f t="shared" si="7"/>
        <v>44979</v>
      </c>
    </row>
    <row r="133" spans="1:17" ht="26.3" hidden="1" x14ac:dyDescent="0.3">
      <c r="A133" s="144" t="s">
        <v>3018</v>
      </c>
      <c r="B133" s="145" t="s">
        <v>173</v>
      </c>
      <c r="C133" s="146">
        <v>44981</v>
      </c>
      <c r="D133" s="145" t="s">
        <v>11</v>
      </c>
      <c r="E133" s="145" t="s">
        <v>174</v>
      </c>
      <c r="F133" s="147">
        <v>-31258861</v>
      </c>
      <c r="G133" s="147">
        <f>F133*0.1</f>
        <v>-3125886.1</v>
      </c>
      <c r="H133" s="147"/>
      <c r="I133" s="147">
        <v>-34384747.100000001</v>
      </c>
      <c r="J133" s="147"/>
      <c r="K133" s="147"/>
      <c r="L133" s="140">
        <f t="shared" si="9"/>
        <v>72843749.900000006</v>
      </c>
      <c r="M133" s="148" t="s">
        <v>384</v>
      </c>
      <c r="N133" s="134" t="s">
        <v>3014</v>
      </c>
      <c r="O133" s="169">
        <f t="shared" si="8"/>
        <v>2023</v>
      </c>
      <c r="P133" s="71" t="s">
        <v>748</v>
      </c>
      <c r="Q133" s="133">
        <f t="shared" si="7"/>
        <v>44981</v>
      </c>
    </row>
    <row r="134" spans="1:17" ht="26.3" hidden="1" x14ac:dyDescent="0.3">
      <c r="A134" s="144" t="s">
        <v>3018</v>
      </c>
      <c r="B134" s="145">
        <v>6249</v>
      </c>
      <c r="C134" s="146">
        <v>44984</v>
      </c>
      <c r="D134" s="145" t="s">
        <v>11</v>
      </c>
      <c r="E134" s="145" t="s">
        <v>152</v>
      </c>
      <c r="F134" s="147">
        <v>-1594966</v>
      </c>
      <c r="G134" s="147">
        <v>-159497</v>
      </c>
      <c r="H134" s="147"/>
      <c r="I134" s="147"/>
      <c r="J134" s="147">
        <v>-1754463</v>
      </c>
      <c r="K134" s="147"/>
      <c r="L134" s="140">
        <f t="shared" si="9"/>
        <v>71089286.900000006</v>
      </c>
      <c r="M134" s="148" t="s">
        <v>398</v>
      </c>
      <c r="N134" s="134" t="s">
        <v>3014</v>
      </c>
      <c r="O134" s="169">
        <f t="shared" si="8"/>
        <v>2023</v>
      </c>
      <c r="P134" s="71" t="s">
        <v>717</v>
      </c>
      <c r="Q134" s="133">
        <f t="shared" si="7"/>
        <v>44984</v>
      </c>
    </row>
    <row r="135" spans="1:17" ht="26.3" hidden="1" x14ac:dyDescent="0.3">
      <c r="A135" s="144" t="s">
        <v>3018</v>
      </c>
      <c r="B135" s="145">
        <v>2805</v>
      </c>
      <c r="C135" s="146">
        <v>44985</v>
      </c>
      <c r="D135" s="145" t="s">
        <v>11</v>
      </c>
      <c r="E135" s="145" t="s">
        <v>152</v>
      </c>
      <c r="F135" s="147">
        <v>-917446</v>
      </c>
      <c r="G135" s="147">
        <v>-91745</v>
      </c>
      <c r="H135" s="147"/>
      <c r="I135" s="147"/>
      <c r="J135" s="147">
        <v>-1009191</v>
      </c>
      <c r="K135" s="147"/>
      <c r="L135" s="140">
        <f t="shared" si="9"/>
        <v>70080095.900000006</v>
      </c>
      <c r="M135" s="148" t="s">
        <v>398</v>
      </c>
      <c r="N135" s="134" t="s">
        <v>3014</v>
      </c>
      <c r="O135" s="169">
        <f t="shared" si="8"/>
        <v>2023</v>
      </c>
      <c r="P135" s="71" t="s">
        <v>717</v>
      </c>
      <c r="Q135" s="133">
        <f t="shared" si="7"/>
        <v>44985</v>
      </c>
    </row>
    <row r="136" spans="1:17" ht="26.3" hidden="1" x14ac:dyDescent="0.3">
      <c r="A136" s="66" t="s">
        <v>3018</v>
      </c>
      <c r="B136" s="5" t="s">
        <v>181</v>
      </c>
      <c r="C136" s="8">
        <v>44986</v>
      </c>
      <c r="D136" s="5" t="s">
        <v>11</v>
      </c>
      <c r="E136" s="5" t="s">
        <v>116</v>
      </c>
      <c r="F136" s="17">
        <v>725580</v>
      </c>
      <c r="G136" s="17">
        <v>72558</v>
      </c>
      <c r="H136" s="17">
        <v>798138</v>
      </c>
      <c r="I136" s="17"/>
      <c r="J136" s="17"/>
      <c r="K136" s="17"/>
      <c r="L136" s="140">
        <f t="shared" si="9"/>
        <v>70878233.900000006</v>
      </c>
      <c r="M136" s="135" t="s">
        <v>399</v>
      </c>
      <c r="N136" s="134" t="s">
        <v>3014</v>
      </c>
      <c r="O136" s="169">
        <f t="shared" si="8"/>
        <v>2023</v>
      </c>
      <c r="P136" s="71" t="s">
        <v>748</v>
      </c>
      <c r="Q136" s="133">
        <f t="shared" si="7"/>
        <v>44986</v>
      </c>
    </row>
    <row r="137" spans="1:17" ht="26.3" hidden="1" x14ac:dyDescent="0.3">
      <c r="A137" s="66" t="s">
        <v>3018</v>
      </c>
      <c r="B137" s="5" t="s">
        <v>183</v>
      </c>
      <c r="C137" s="8">
        <v>44986</v>
      </c>
      <c r="D137" s="5" t="s">
        <v>11</v>
      </c>
      <c r="E137" s="5" t="s">
        <v>108</v>
      </c>
      <c r="F137" s="17">
        <v>2453580</v>
      </c>
      <c r="G137" s="17">
        <v>245358</v>
      </c>
      <c r="H137" s="17">
        <v>2698938</v>
      </c>
      <c r="I137" s="17"/>
      <c r="J137" s="17"/>
      <c r="K137" s="17"/>
      <c r="L137" s="140">
        <f t="shared" si="9"/>
        <v>73577171.900000006</v>
      </c>
      <c r="M137" s="135" t="s">
        <v>399</v>
      </c>
      <c r="N137" s="134" t="s">
        <v>3014</v>
      </c>
      <c r="O137" s="169">
        <f t="shared" si="8"/>
        <v>2023</v>
      </c>
      <c r="P137" s="71" t="s">
        <v>748</v>
      </c>
      <c r="Q137" s="133">
        <f t="shared" si="7"/>
        <v>44986</v>
      </c>
    </row>
    <row r="138" spans="1:17" ht="26.3" hidden="1" x14ac:dyDescent="0.3">
      <c r="A138" s="66" t="s">
        <v>3018</v>
      </c>
      <c r="B138" s="5" t="s">
        <v>184</v>
      </c>
      <c r="C138" s="8">
        <v>44989</v>
      </c>
      <c r="D138" s="5" t="s">
        <v>11</v>
      </c>
      <c r="E138" s="5" t="s">
        <v>122</v>
      </c>
      <c r="F138" s="17">
        <v>1122107</v>
      </c>
      <c r="G138" s="17">
        <v>112211</v>
      </c>
      <c r="H138" s="17">
        <v>1234318</v>
      </c>
      <c r="I138" s="17"/>
      <c r="J138" s="17"/>
      <c r="K138" s="17"/>
      <c r="L138" s="140">
        <f t="shared" si="9"/>
        <v>74811489.900000006</v>
      </c>
      <c r="M138" s="135" t="s">
        <v>399</v>
      </c>
      <c r="N138" s="134" t="s">
        <v>3014</v>
      </c>
      <c r="O138" s="169">
        <f t="shared" si="8"/>
        <v>2023</v>
      </c>
      <c r="P138" s="71" t="s">
        <v>748</v>
      </c>
      <c r="Q138" s="133">
        <f t="shared" si="7"/>
        <v>44989</v>
      </c>
    </row>
    <row r="139" spans="1:17" ht="26.3" hidden="1" x14ac:dyDescent="0.3">
      <c r="A139" s="66" t="s">
        <v>3018</v>
      </c>
      <c r="B139" s="5" t="s">
        <v>186</v>
      </c>
      <c r="C139" s="8">
        <v>44991</v>
      </c>
      <c r="D139" s="5" t="s">
        <v>11</v>
      </c>
      <c r="E139" s="5" t="s">
        <v>125</v>
      </c>
      <c r="F139" s="17">
        <v>1096549</v>
      </c>
      <c r="G139" s="17">
        <v>109655</v>
      </c>
      <c r="H139" s="17">
        <v>1206204</v>
      </c>
      <c r="I139" s="17"/>
      <c r="J139" s="17"/>
      <c r="K139" s="17"/>
      <c r="L139" s="140">
        <f t="shared" si="9"/>
        <v>76017693.900000006</v>
      </c>
      <c r="M139" s="135" t="s">
        <v>399</v>
      </c>
      <c r="N139" s="134" t="s">
        <v>3014</v>
      </c>
      <c r="O139" s="169">
        <f t="shared" si="8"/>
        <v>2023</v>
      </c>
      <c r="P139" s="71" t="s">
        <v>748</v>
      </c>
      <c r="Q139" s="133">
        <f t="shared" si="7"/>
        <v>44991</v>
      </c>
    </row>
    <row r="140" spans="1:17" ht="26.3" hidden="1" x14ac:dyDescent="0.3">
      <c r="A140" s="66" t="s">
        <v>3018</v>
      </c>
      <c r="B140" s="5" t="s">
        <v>188</v>
      </c>
      <c r="C140" s="8">
        <v>44991</v>
      </c>
      <c r="D140" s="5" t="s">
        <v>11</v>
      </c>
      <c r="E140" s="5" t="s">
        <v>149</v>
      </c>
      <c r="F140" s="17">
        <v>1550442</v>
      </c>
      <c r="G140" s="17">
        <v>155044</v>
      </c>
      <c r="H140" s="17">
        <v>1705486</v>
      </c>
      <c r="I140" s="17"/>
      <c r="J140" s="17"/>
      <c r="K140" s="17"/>
      <c r="L140" s="140">
        <f t="shared" si="9"/>
        <v>77723179.900000006</v>
      </c>
      <c r="M140" s="135" t="s">
        <v>399</v>
      </c>
      <c r="N140" s="134" t="s">
        <v>3014</v>
      </c>
      <c r="O140" s="169">
        <f t="shared" si="8"/>
        <v>2023</v>
      </c>
      <c r="P140" s="71" t="s">
        <v>748</v>
      </c>
      <c r="Q140" s="133">
        <f t="shared" si="7"/>
        <v>44991</v>
      </c>
    </row>
    <row r="141" spans="1:17" ht="26.3" hidden="1" x14ac:dyDescent="0.3">
      <c r="A141" s="66" t="s">
        <v>3018</v>
      </c>
      <c r="B141" s="5" t="s">
        <v>189</v>
      </c>
      <c r="C141" s="8">
        <v>44991</v>
      </c>
      <c r="D141" s="5" t="s">
        <v>11</v>
      </c>
      <c r="E141" s="5" t="s">
        <v>129</v>
      </c>
      <c r="F141" s="17">
        <v>465930</v>
      </c>
      <c r="G141" s="17">
        <v>46593</v>
      </c>
      <c r="H141" s="17">
        <v>512523</v>
      </c>
      <c r="I141" s="17"/>
      <c r="J141" s="17"/>
      <c r="K141" s="17"/>
      <c r="L141" s="140">
        <f t="shared" si="9"/>
        <v>78235702.900000006</v>
      </c>
      <c r="M141" s="135" t="s">
        <v>399</v>
      </c>
      <c r="N141" s="134" t="s">
        <v>3014</v>
      </c>
      <c r="O141" s="169">
        <f t="shared" si="8"/>
        <v>2023</v>
      </c>
      <c r="P141" s="71" t="s">
        <v>748</v>
      </c>
      <c r="Q141" s="133">
        <f t="shared" si="7"/>
        <v>44991</v>
      </c>
    </row>
    <row r="142" spans="1:17" ht="26.3" hidden="1" x14ac:dyDescent="0.3">
      <c r="A142" s="66" t="s">
        <v>3018</v>
      </c>
      <c r="B142" s="5" t="s">
        <v>190</v>
      </c>
      <c r="C142" s="8">
        <v>44991</v>
      </c>
      <c r="D142" s="5" t="s">
        <v>11</v>
      </c>
      <c r="E142" s="5" t="s">
        <v>134</v>
      </c>
      <c r="F142" s="17">
        <v>1100361</v>
      </c>
      <c r="G142" s="17">
        <v>110036</v>
      </c>
      <c r="H142" s="17">
        <v>1210397</v>
      </c>
      <c r="I142" s="17"/>
      <c r="J142" s="17"/>
      <c r="K142" s="17"/>
      <c r="L142" s="140">
        <f t="shared" si="9"/>
        <v>79446099.900000006</v>
      </c>
      <c r="M142" s="135" t="s">
        <v>399</v>
      </c>
      <c r="N142" s="134" t="s">
        <v>3014</v>
      </c>
      <c r="O142" s="169">
        <f t="shared" si="8"/>
        <v>2023</v>
      </c>
      <c r="P142" s="71" t="s">
        <v>748</v>
      </c>
      <c r="Q142" s="133">
        <f t="shared" si="7"/>
        <v>44991</v>
      </c>
    </row>
    <row r="143" spans="1:17" ht="26.3" hidden="1" x14ac:dyDescent="0.3">
      <c r="A143" s="66" t="s">
        <v>3018</v>
      </c>
      <c r="B143" s="5" t="s">
        <v>191</v>
      </c>
      <c r="C143" s="8">
        <v>44992</v>
      </c>
      <c r="D143" s="5" t="s">
        <v>11</v>
      </c>
      <c r="E143" s="5" t="s">
        <v>134</v>
      </c>
      <c r="F143" s="17">
        <v>1300265</v>
      </c>
      <c r="G143" s="17">
        <v>130027</v>
      </c>
      <c r="H143" s="17">
        <v>1430292</v>
      </c>
      <c r="I143" s="17"/>
      <c r="J143" s="17"/>
      <c r="K143" s="17"/>
      <c r="L143" s="140">
        <f t="shared" si="9"/>
        <v>80876391.900000006</v>
      </c>
      <c r="M143" s="135" t="s">
        <v>399</v>
      </c>
      <c r="N143" s="134" t="s">
        <v>3014</v>
      </c>
      <c r="O143" s="169">
        <f t="shared" si="8"/>
        <v>2023</v>
      </c>
      <c r="P143" s="71" t="s">
        <v>748</v>
      </c>
      <c r="Q143" s="133">
        <f t="shared" si="7"/>
        <v>44992</v>
      </c>
    </row>
    <row r="144" spans="1:17" ht="26.3" hidden="1" x14ac:dyDescent="0.3">
      <c r="A144" s="66" t="s">
        <v>3018</v>
      </c>
      <c r="B144" s="5" t="s">
        <v>193</v>
      </c>
      <c r="C144" s="8">
        <v>44994</v>
      </c>
      <c r="D144" s="5" t="s">
        <v>11</v>
      </c>
      <c r="E144" s="5" t="s">
        <v>151</v>
      </c>
      <c r="F144" s="17">
        <v>825532</v>
      </c>
      <c r="G144" s="17">
        <v>82553</v>
      </c>
      <c r="H144" s="17">
        <v>908085</v>
      </c>
      <c r="I144" s="17"/>
      <c r="J144" s="17"/>
      <c r="K144" s="17"/>
      <c r="L144" s="140">
        <f t="shared" si="9"/>
        <v>81784476.900000006</v>
      </c>
      <c r="M144" s="135" t="s">
        <v>399</v>
      </c>
      <c r="N144" s="134" t="s">
        <v>3014</v>
      </c>
      <c r="O144" s="169">
        <f t="shared" si="8"/>
        <v>2023</v>
      </c>
      <c r="P144" s="71" t="s">
        <v>748</v>
      </c>
      <c r="Q144" s="133">
        <f t="shared" si="7"/>
        <v>44994</v>
      </c>
    </row>
    <row r="145" spans="1:17" ht="26.3" hidden="1" x14ac:dyDescent="0.3">
      <c r="A145" s="66" t="s">
        <v>3018</v>
      </c>
      <c r="B145" s="5" t="s">
        <v>195</v>
      </c>
      <c r="C145" s="8">
        <v>44994</v>
      </c>
      <c r="D145" s="5" t="s">
        <v>11</v>
      </c>
      <c r="E145" s="5" t="s">
        <v>110</v>
      </c>
      <c r="F145" s="17">
        <v>896288</v>
      </c>
      <c r="G145" s="17">
        <v>89629</v>
      </c>
      <c r="H145" s="17">
        <v>985917</v>
      </c>
      <c r="I145" s="17"/>
      <c r="J145" s="17"/>
      <c r="K145" s="17"/>
      <c r="L145" s="140">
        <f t="shared" si="9"/>
        <v>82770393.900000006</v>
      </c>
      <c r="M145" s="135" t="s">
        <v>399</v>
      </c>
      <c r="N145" s="134" t="s">
        <v>3014</v>
      </c>
      <c r="O145" s="169">
        <f t="shared" si="8"/>
        <v>2023</v>
      </c>
      <c r="P145" s="71" t="s">
        <v>748</v>
      </c>
      <c r="Q145" s="133">
        <f t="shared" si="7"/>
        <v>44994</v>
      </c>
    </row>
    <row r="146" spans="1:17" ht="26.3" hidden="1" x14ac:dyDescent="0.3">
      <c r="A146" s="66" t="s">
        <v>3018</v>
      </c>
      <c r="B146" s="5" t="s">
        <v>196</v>
      </c>
      <c r="C146" s="8">
        <v>44994</v>
      </c>
      <c r="D146" s="5" t="s">
        <v>11</v>
      </c>
      <c r="E146" s="5" t="s">
        <v>116</v>
      </c>
      <c r="F146" s="17">
        <v>1419349</v>
      </c>
      <c r="G146" s="17">
        <v>141935</v>
      </c>
      <c r="H146" s="17">
        <v>1561284</v>
      </c>
      <c r="I146" s="17"/>
      <c r="J146" s="17"/>
      <c r="K146" s="17"/>
      <c r="L146" s="140">
        <f t="shared" si="9"/>
        <v>84331677.900000006</v>
      </c>
      <c r="M146" s="135" t="s">
        <v>399</v>
      </c>
      <c r="N146" s="134" t="s">
        <v>3014</v>
      </c>
      <c r="O146" s="169">
        <f t="shared" si="8"/>
        <v>2023</v>
      </c>
      <c r="P146" s="71" t="s">
        <v>748</v>
      </c>
      <c r="Q146" s="133">
        <f t="shared" si="7"/>
        <v>44994</v>
      </c>
    </row>
    <row r="147" spans="1:17" ht="26.3" hidden="1" x14ac:dyDescent="0.3">
      <c r="A147" s="66" t="s">
        <v>3018</v>
      </c>
      <c r="B147" s="5" t="s">
        <v>197</v>
      </c>
      <c r="C147" s="8">
        <v>44998</v>
      </c>
      <c r="D147" s="5" t="s">
        <v>11</v>
      </c>
      <c r="E147" s="5" t="s">
        <v>140</v>
      </c>
      <c r="F147" s="17">
        <v>1514129</v>
      </c>
      <c r="G147" s="17">
        <v>151413</v>
      </c>
      <c r="H147" s="17">
        <v>1665542</v>
      </c>
      <c r="I147" s="17"/>
      <c r="J147" s="17"/>
      <c r="K147" s="17"/>
      <c r="L147" s="140">
        <f t="shared" si="9"/>
        <v>85997219.900000006</v>
      </c>
      <c r="M147" s="135" t="s">
        <v>399</v>
      </c>
      <c r="N147" s="134" t="s">
        <v>3014</v>
      </c>
      <c r="O147" s="169">
        <f t="shared" si="8"/>
        <v>2023</v>
      </c>
      <c r="P147" s="71" t="s">
        <v>748</v>
      </c>
      <c r="Q147" s="133">
        <f t="shared" si="7"/>
        <v>44998</v>
      </c>
    </row>
    <row r="148" spans="1:17" ht="26.3" hidden="1" x14ac:dyDescent="0.3">
      <c r="A148" s="66" t="s">
        <v>3018</v>
      </c>
      <c r="B148" s="5" t="s">
        <v>199</v>
      </c>
      <c r="C148" s="8">
        <v>45000</v>
      </c>
      <c r="D148" s="5" t="s">
        <v>11</v>
      </c>
      <c r="E148" s="5" t="s">
        <v>145</v>
      </c>
      <c r="F148" s="17">
        <v>853488</v>
      </c>
      <c r="G148" s="17">
        <v>85349</v>
      </c>
      <c r="H148" s="17">
        <v>938837</v>
      </c>
      <c r="I148" s="17"/>
      <c r="J148" s="17"/>
      <c r="K148" s="17"/>
      <c r="L148" s="140">
        <f t="shared" si="9"/>
        <v>86936056.900000006</v>
      </c>
      <c r="M148" s="135" t="s">
        <v>399</v>
      </c>
      <c r="N148" s="134" t="s">
        <v>3014</v>
      </c>
      <c r="O148" s="169">
        <f t="shared" si="8"/>
        <v>2023</v>
      </c>
      <c r="P148" s="71" t="s">
        <v>748</v>
      </c>
      <c r="Q148" s="133">
        <f t="shared" si="7"/>
        <v>45000</v>
      </c>
    </row>
    <row r="149" spans="1:17" ht="26.3" hidden="1" x14ac:dyDescent="0.3">
      <c r="A149" s="76" t="s">
        <v>3018</v>
      </c>
      <c r="B149" s="3"/>
      <c r="C149" s="24">
        <v>45000</v>
      </c>
      <c r="D149" s="3" t="s">
        <v>11</v>
      </c>
      <c r="E149" s="3"/>
      <c r="F149" s="142"/>
      <c r="G149" s="142"/>
      <c r="H149" s="142"/>
      <c r="I149" s="142"/>
      <c r="J149" s="142"/>
      <c r="K149" s="142">
        <v>31276178</v>
      </c>
      <c r="L149" s="140">
        <f t="shared" si="9"/>
        <v>55659878.900000006</v>
      </c>
      <c r="M149" s="143" t="s">
        <v>3014</v>
      </c>
      <c r="O149" s="169">
        <f t="shared" si="8"/>
        <v>2023</v>
      </c>
      <c r="P149" s="71" t="s">
        <v>717</v>
      </c>
      <c r="Q149" s="133">
        <f t="shared" si="7"/>
        <v>45000</v>
      </c>
    </row>
    <row r="150" spans="1:17" ht="26.3" hidden="1" x14ac:dyDescent="0.3">
      <c r="A150" s="66" t="s">
        <v>3018</v>
      </c>
      <c r="B150" s="5" t="s">
        <v>201</v>
      </c>
      <c r="C150" s="8">
        <v>45001</v>
      </c>
      <c r="D150" s="5" t="s">
        <v>11</v>
      </c>
      <c r="E150" s="5" t="s">
        <v>112</v>
      </c>
      <c r="F150" s="17">
        <v>1362416</v>
      </c>
      <c r="G150" s="17">
        <v>136242</v>
      </c>
      <c r="H150" s="17">
        <v>1498658</v>
      </c>
      <c r="I150" s="17"/>
      <c r="J150" s="17"/>
      <c r="K150" s="17"/>
      <c r="L150" s="140">
        <f t="shared" si="9"/>
        <v>57158536.900000006</v>
      </c>
      <c r="M150" s="135" t="s">
        <v>399</v>
      </c>
      <c r="N150" s="134" t="s">
        <v>3014</v>
      </c>
      <c r="O150" s="169">
        <f t="shared" si="8"/>
        <v>2023</v>
      </c>
      <c r="P150" s="71" t="s">
        <v>748</v>
      </c>
      <c r="Q150" s="133">
        <f t="shared" si="7"/>
        <v>45001</v>
      </c>
    </row>
    <row r="151" spans="1:17" ht="26.3" hidden="1" x14ac:dyDescent="0.3">
      <c r="A151" s="66" t="s">
        <v>3018</v>
      </c>
      <c r="B151" s="5" t="s">
        <v>203</v>
      </c>
      <c r="C151" s="8">
        <v>45002</v>
      </c>
      <c r="D151" s="5" t="s">
        <v>11</v>
      </c>
      <c r="E151" s="5" t="s">
        <v>205</v>
      </c>
      <c r="F151" s="17">
        <v>658187</v>
      </c>
      <c r="G151" s="17">
        <v>65819</v>
      </c>
      <c r="H151" s="17">
        <v>724006</v>
      </c>
      <c r="I151" s="17"/>
      <c r="J151" s="17"/>
      <c r="K151" s="17"/>
      <c r="L151" s="140">
        <f t="shared" si="9"/>
        <v>57882542.900000006</v>
      </c>
      <c r="M151" s="135" t="s">
        <v>399</v>
      </c>
      <c r="N151" s="134" t="s">
        <v>3014</v>
      </c>
      <c r="O151" s="169">
        <f t="shared" si="8"/>
        <v>2023</v>
      </c>
      <c r="P151" s="71" t="s">
        <v>748</v>
      </c>
      <c r="Q151" s="133">
        <f t="shared" si="7"/>
        <v>45002</v>
      </c>
    </row>
    <row r="152" spans="1:17" ht="26.3" hidden="1" x14ac:dyDescent="0.3">
      <c r="A152" s="144" t="s">
        <v>3018</v>
      </c>
      <c r="B152" s="145" t="s">
        <v>206</v>
      </c>
      <c r="C152" s="146">
        <v>45003</v>
      </c>
      <c r="D152" s="145" t="s">
        <v>11</v>
      </c>
      <c r="E152" s="145" t="s">
        <v>152</v>
      </c>
      <c r="F152" s="147">
        <v>-1282740</v>
      </c>
      <c r="G152" s="147">
        <v>-128274</v>
      </c>
      <c r="H152" s="147"/>
      <c r="I152" s="147"/>
      <c r="J152" s="147">
        <v>-1411014</v>
      </c>
      <c r="K152" s="147"/>
      <c r="L152" s="140">
        <f t="shared" si="9"/>
        <v>56471528.900000006</v>
      </c>
      <c r="M152" s="148" t="s">
        <v>399</v>
      </c>
      <c r="N152" s="134" t="s">
        <v>3014</v>
      </c>
      <c r="O152" s="169">
        <f t="shared" si="8"/>
        <v>2023</v>
      </c>
      <c r="P152" s="71" t="s">
        <v>748</v>
      </c>
      <c r="Q152" s="133">
        <f t="shared" si="7"/>
        <v>45003</v>
      </c>
    </row>
    <row r="153" spans="1:17" ht="26.3" hidden="1" x14ac:dyDescent="0.3">
      <c r="A153" s="66" t="s">
        <v>3018</v>
      </c>
      <c r="B153" s="5" t="s">
        <v>207</v>
      </c>
      <c r="C153" s="8">
        <v>45006</v>
      </c>
      <c r="D153" s="5" t="s">
        <v>11</v>
      </c>
      <c r="E153" s="5" t="s">
        <v>127</v>
      </c>
      <c r="F153" s="17">
        <v>2080732</v>
      </c>
      <c r="G153" s="17">
        <v>208073</v>
      </c>
      <c r="H153" s="17">
        <v>2288805</v>
      </c>
      <c r="I153" s="17"/>
      <c r="J153" s="17"/>
      <c r="K153" s="17"/>
      <c r="L153" s="140">
        <f t="shared" si="9"/>
        <v>58760333.900000006</v>
      </c>
      <c r="M153" s="135" t="s">
        <v>399</v>
      </c>
      <c r="N153" s="134" t="s">
        <v>3014</v>
      </c>
      <c r="O153" s="169">
        <f t="shared" si="8"/>
        <v>2023</v>
      </c>
      <c r="P153" s="71" t="s">
        <v>748</v>
      </c>
      <c r="Q153" s="133">
        <f t="shared" si="7"/>
        <v>45006</v>
      </c>
    </row>
    <row r="154" spans="1:17" ht="26.3" hidden="1" x14ac:dyDescent="0.3">
      <c r="A154" s="66" t="s">
        <v>3018</v>
      </c>
      <c r="B154" s="5" t="s">
        <v>209</v>
      </c>
      <c r="C154" s="8">
        <v>45006</v>
      </c>
      <c r="D154" s="5" t="s">
        <v>11</v>
      </c>
      <c r="E154" s="5" t="s">
        <v>116</v>
      </c>
      <c r="F154" s="17">
        <v>660879</v>
      </c>
      <c r="G154" s="17">
        <v>66088</v>
      </c>
      <c r="H154" s="17">
        <v>726967</v>
      </c>
      <c r="I154" s="17"/>
      <c r="J154" s="17"/>
      <c r="K154" s="17"/>
      <c r="L154" s="140">
        <f t="shared" si="9"/>
        <v>59487300.900000006</v>
      </c>
      <c r="M154" s="135" t="s">
        <v>399</v>
      </c>
      <c r="N154" s="134" t="s">
        <v>3014</v>
      </c>
      <c r="O154" s="169">
        <f t="shared" si="8"/>
        <v>2023</v>
      </c>
      <c r="P154" s="71" t="s">
        <v>748</v>
      </c>
      <c r="Q154" s="133">
        <f t="shared" si="7"/>
        <v>45006</v>
      </c>
    </row>
    <row r="155" spans="1:17" ht="26.3" hidden="1" x14ac:dyDescent="0.3">
      <c r="A155" s="66" t="s">
        <v>3018</v>
      </c>
      <c r="B155" s="5" t="s">
        <v>210</v>
      </c>
      <c r="C155" s="8">
        <v>45007</v>
      </c>
      <c r="D155" s="5" t="s">
        <v>11</v>
      </c>
      <c r="E155" s="5" t="s">
        <v>119</v>
      </c>
      <c r="F155" s="17">
        <v>630296</v>
      </c>
      <c r="G155" s="17">
        <v>63030</v>
      </c>
      <c r="H155" s="17">
        <v>693326</v>
      </c>
      <c r="I155" s="17"/>
      <c r="J155" s="17"/>
      <c r="K155" s="17"/>
      <c r="L155" s="140">
        <f t="shared" si="9"/>
        <v>60180626.900000006</v>
      </c>
      <c r="M155" s="135" t="s">
        <v>399</v>
      </c>
      <c r="N155" s="134" t="s">
        <v>3014</v>
      </c>
      <c r="O155" s="169">
        <f t="shared" si="8"/>
        <v>2023</v>
      </c>
      <c r="P155" s="71" t="s">
        <v>748</v>
      </c>
      <c r="Q155" s="133">
        <f t="shared" si="7"/>
        <v>45007</v>
      </c>
    </row>
    <row r="156" spans="1:17" ht="26.3" hidden="1" x14ac:dyDescent="0.3">
      <c r="A156" s="66" t="s">
        <v>3018</v>
      </c>
      <c r="B156" s="5" t="s">
        <v>212</v>
      </c>
      <c r="C156" s="8">
        <v>45007</v>
      </c>
      <c r="D156" s="5" t="s">
        <v>11</v>
      </c>
      <c r="E156" s="5" t="s">
        <v>151</v>
      </c>
      <c r="F156" s="17">
        <v>780520</v>
      </c>
      <c r="G156" s="17">
        <v>78052</v>
      </c>
      <c r="H156" s="17">
        <v>858572</v>
      </c>
      <c r="I156" s="17"/>
      <c r="J156" s="17"/>
      <c r="K156" s="17"/>
      <c r="L156" s="140">
        <f t="shared" si="9"/>
        <v>61039198.900000006</v>
      </c>
      <c r="M156" s="135" t="s">
        <v>399</v>
      </c>
      <c r="N156" s="134" t="s">
        <v>3014</v>
      </c>
      <c r="O156" s="169">
        <f t="shared" si="8"/>
        <v>2023</v>
      </c>
      <c r="P156" s="71" t="s">
        <v>748</v>
      </c>
      <c r="Q156" s="133">
        <f t="shared" si="7"/>
        <v>45007</v>
      </c>
    </row>
    <row r="157" spans="1:17" ht="26.3" hidden="1" x14ac:dyDescent="0.3">
      <c r="A157" s="66" t="s">
        <v>3018</v>
      </c>
      <c r="B157" s="5" t="s">
        <v>213</v>
      </c>
      <c r="C157" s="8">
        <v>45008</v>
      </c>
      <c r="D157" s="5" t="s">
        <v>11</v>
      </c>
      <c r="E157" s="5" t="s">
        <v>149</v>
      </c>
      <c r="F157" s="17">
        <v>1419246</v>
      </c>
      <c r="G157" s="17">
        <v>141925</v>
      </c>
      <c r="H157" s="17">
        <v>1561171</v>
      </c>
      <c r="I157" s="17"/>
      <c r="J157" s="17"/>
      <c r="K157" s="17"/>
      <c r="L157" s="140">
        <f t="shared" si="9"/>
        <v>62600369.900000006</v>
      </c>
      <c r="M157" s="135" t="s">
        <v>399</v>
      </c>
      <c r="N157" s="134" t="s">
        <v>3014</v>
      </c>
      <c r="O157" s="169">
        <f t="shared" si="8"/>
        <v>2023</v>
      </c>
      <c r="P157" s="71" t="s">
        <v>748</v>
      </c>
      <c r="Q157" s="133">
        <f t="shared" si="7"/>
        <v>45008</v>
      </c>
    </row>
    <row r="158" spans="1:17" ht="26.3" hidden="1" x14ac:dyDescent="0.3">
      <c r="A158" s="66" t="s">
        <v>3018</v>
      </c>
      <c r="B158" s="5" t="s">
        <v>215</v>
      </c>
      <c r="C158" s="8">
        <v>45009</v>
      </c>
      <c r="D158" s="5" t="s">
        <v>11</v>
      </c>
      <c r="E158" s="5" t="s">
        <v>122</v>
      </c>
      <c r="F158" s="17">
        <v>1063839</v>
      </c>
      <c r="G158" s="17">
        <v>106384</v>
      </c>
      <c r="H158" s="17">
        <v>1170223</v>
      </c>
      <c r="I158" s="17"/>
      <c r="J158" s="17"/>
      <c r="K158" s="17"/>
      <c r="L158" s="140">
        <f t="shared" si="9"/>
        <v>63770592.900000006</v>
      </c>
      <c r="M158" s="135" t="s">
        <v>399</v>
      </c>
      <c r="N158" s="134" t="s">
        <v>3014</v>
      </c>
      <c r="O158" s="169">
        <f t="shared" si="8"/>
        <v>2023</v>
      </c>
      <c r="P158" s="71" t="s">
        <v>748</v>
      </c>
      <c r="Q158" s="133">
        <f t="shared" si="7"/>
        <v>45009</v>
      </c>
    </row>
    <row r="159" spans="1:17" ht="26.3" hidden="1" x14ac:dyDescent="0.3">
      <c r="A159" s="66" t="s">
        <v>3018</v>
      </c>
      <c r="B159" s="5" t="s">
        <v>217</v>
      </c>
      <c r="C159" s="8">
        <v>45015</v>
      </c>
      <c r="D159" s="5" t="s">
        <v>11</v>
      </c>
      <c r="E159" s="5" t="s">
        <v>134</v>
      </c>
      <c r="F159" s="17">
        <v>1396864</v>
      </c>
      <c r="G159" s="17">
        <v>139686</v>
      </c>
      <c r="H159" s="17">
        <v>1536550</v>
      </c>
      <c r="I159" s="17"/>
      <c r="J159" s="17"/>
      <c r="K159" s="17"/>
      <c r="L159" s="140">
        <f t="shared" si="9"/>
        <v>65307142.900000006</v>
      </c>
      <c r="M159" s="135" t="s">
        <v>399</v>
      </c>
      <c r="N159" s="134" t="s">
        <v>3014</v>
      </c>
      <c r="O159" s="169">
        <f t="shared" si="8"/>
        <v>2023</v>
      </c>
      <c r="P159" s="71" t="s">
        <v>748</v>
      </c>
      <c r="Q159" s="133">
        <f t="shared" si="7"/>
        <v>45015</v>
      </c>
    </row>
    <row r="160" spans="1:17" ht="26.3" hidden="1" x14ac:dyDescent="0.3">
      <c r="A160" s="66" t="s">
        <v>3018</v>
      </c>
      <c r="B160" s="5" t="s">
        <v>220</v>
      </c>
      <c r="C160" s="8">
        <v>45019</v>
      </c>
      <c r="D160" s="5" t="s">
        <v>11</v>
      </c>
      <c r="E160" s="5" t="s">
        <v>116</v>
      </c>
      <c r="F160" s="17">
        <v>1170909</v>
      </c>
      <c r="G160" s="17">
        <v>117091</v>
      </c>
      <c r="H160" s="17">
        <v>1288000</v>
      </c>
      <c r="I160" s="17"/>
      <c r="J160" s="17"/>
      <c r="K160" s="17"/>
      <c r="L160" s="140">
        <f t="shared" si="9"/>
        <v>66595142.900000006</v>
      </c>
      <c r="M160" s="135" t="s">
        <v>383</v>
      </c>
      <c r="N160" s="134" t="s">
        <v>3014</v>
      </c>
      <c r="O160" s="169">
        <f t="shared" si="8"/>
        <v>2023</v>
      </c>
      <c r="P160" s="71" t="s">
        <v>794</v>
      </c>
      <c r="Q160" s="133">
        <f t="shared" si="7"/>
        <v>45019</v>
      </c>
    </row>
    <row r="161" spans="1:17" ht="26.3" hidden="1" x14ac:dyDescent="0.3">
      <c r="A161" s="66" t="s">
        <v>3018</v>
      </c>
      <c r="B161" s="5" t="s">
        <v>223</v>
      </c>
      <c r="C161" s="8">
        <v>45019</v>
      </c>
      <c r="D161" s="5" t="s">
        <v>11</v>
      </c>
      <c r="E161" s="5" t="s">
        <v>145</v>
      </c>
      <c r="F161" s="17">
        <v>1048035</v>
      </c>
      <c r="G161" s="17">
        <v>104804</v>
      </c>
      <c r="H161" s="17">
        <v>1152839</v>
      </c>
      <c r="I161" s="17"/>
      <c r="J161" s="17"/>
      <c r="K161" s="17"/>
      <c r="L161" s="140">
        <f t="shared" si="9"/>
        <v>67747981.900000006</v>
      </c>
      <c r="M161" s="135" t="s">
        <v>383</v>
      </c>
      <c r="N161" s="134" t="s">
        <v>3014</v>
      </c>
      <c r="O161" s="169">
        <f t="shared" si="8"/>
        <v>2023</v>
      </c>
      <c r="P161" s="71" t="s">
        <v>794</v>
      </c>
      <c r="Q161" s="133">
        <f t="shared" si="7"/>
        <v>45019</v>
      </c>
    </row>
    <row r="162" spans="1:17" ht="26.3" hidden="1" x14ac:dyDescent="0.3">
      <c r="A162" s="66" t="s">
        <v>3018</v>
      </c>
      <c r="B162" s="5" t="s">
        <v>224</v>
      </c>
      <c r="C162" s="8">
        <v>45019</v>
      </c>
      <c r="D162" s="5" t="s">
        <v>11</v>
      </c>
      <c r="E162" s="5" t="s">
        <v>129</v>
      </c>
      <c r="F162" s="17">
        <v>648227</v>
      </c>
      <c r="G162" s="17">
        <v>64823</v>
      </c>
      <c r="H162" s="17">
        <v>713050</v>
      </c>
      <c r="I162" s="17"/>
      <c r="J162" s="17"/>
      <c r="K162" s="17"/>
      <c r="L162" s="140">
        <f t="shared" si="9"/>
        <v>68461031.900000006</v>
      </c>
      <c r="M162" s="135" t="s">
        <v>383</v>
      </c>
      <c r="N162" s="134" t="s">
        <v>3014</v>
      </c>
      <c r="O162" s="169">
        <f t="shared" si="8"/>
        <v>2023</v>
      </c>
      <c r="P162" s="71" t="s">
        <v>794</v>
      </c>
      <c r="Q162" s="133">
        <f t="shared" si="7"/>
        <v>45019</v>
      </c>
    </row>
    <row r="163" spans="1:17" ht="26.3" hidden="1" x14ac:dyDescent="0.3">
      <c r="A163" s="66" t="s">
        <v>3018</v>
      </c>
      <c r="B163" s="5" t="s">
        <v>225</v>
      </c>
      <c r="C163" s="8">
        <v>45019</v>
      </c>
      <c r="D163" s="5" t="s">
        <v>11</v>
      </c>
      <c r="E163" s="5" t="s">
        <v>110</v>
      </c>
      <c r="F163" s="17">
        <v>911056</v>
      </c>
      <c r="G163" s="17">
        <v>91106</v>
      </c>
      <c r="H163" s="17">
        <v>1002162</v>
      </c>
      <c r="I163" s="17"/>
      <c r="J163" s="17"/>
      <c r="K163" s="17"/>
      <c r="L163" s="140">
        <f t="shared" si="9"/>
        <v>69463193.900000006</v>
      </c>
      <c r="M163" s="135" t="s">
        <v>383</v>
      </c>
      <c r="N163" s="134" t="s">
        <v>3014</v>
      </c>
      <c r="O163" s="169">
        <f t="shared" si="8"/>
        <v>2023</v>
      </c>
      <c r="P163" s="71" t="s">
        <v>794</v>
      </c>
      <c r="Q163" s="133">
        <f t="shared" si="7"/>
        <v>45019</v>
      </c>
    </row>
    <row r="164" spans="1:17" ht="26.3" hidden="1" x14ac:dyDescent="0.3">
      <c r="A164" s="66" t="s">
        <v>3018</v>
      </c>
      <c r="B164" s="5" t="s">
        <v>226</v>
      </c>
      <c r="C164" s="8">
        <v>45020</v>
      </c>
      <c r="D164" s="5" t="s">
        <v>11</v>
      </c>
      <c r="E164" s="5" t="s">
        <v>108</v>
      </c>
      <c r="F164" s="17">
        <v>1136875</v>
      </c>
      <c r="G164" s="17">
        <v>113688</v>
      </c>
      <c r="H164" s="17">
        <v>1250563</v>
      </c>
      <c r="I164" s="17"/>
      <c r="J164" s="17"/>
      <c r="K164" s="17"/>
      <c r="L164" s="140">
        <f t="shared" si="9"/>
        <v>70713756.900000006</v>
      </c>
      <c r="M164" s="135" t="s">
        <v>383</v>
      </c>
      <c r="N164" s="134" t="s">
        <v>3014</v>
      </c>
      <c r="O164" s="169">
        <f t="shared" si="8"/>
        <v>2023</v>
      </c>
      <c r="P164" s="71" t="s">
        <v>794</v>
      </c>
      <c r="Q164" s="133">
        <f t="shared" si="7"/>
        <v>45020</v>
      </c>
    </row>
    <row r="165" spans="1:17" ht="26.3" hidden="1" x14ac:dyDescent="0.3">
      <c r="A165" s="66" t="s">
        <v>3018</v>
      </c>
      <c r="B165" s="5" t="s">
        <v>228</v>
      </c>
      <c r="C165" s="8">
        <v>45020</v>
      </c>
      <c r="D165" s="5" t="s">
        <v>11</v>
      </c>
      <c r="E165" s="5" t="s">
        <v>134</v>
      </c>
      <c r="F165" s="17">
        <v>580616</v>
      </c>
      <c r="G165" s="17">
        <v>58062</v>
      </c>
      <c r="H165" s="17">
        <v>638678</v>
      </c>
      <c r="I165" s="17"/>
      <c r="J165" s="17"/>
      <c r="K165" s="17"/>
      <c r="L165" s="140">
        <f t="shared" si="9"/>
        <v>71352434.900000006</v>
      </c>
      <c r="M165" s="135" t="s">
        <v>383</v>
      </c>
      <c r="N165" s="134" t="s">
        <v>3014</v>
      </c>
      <c r="O165" s="169">
        <f t="shared" si="8"/>
        <v>2023</v>
      </c>
      <c r="P165" s="71" t="s">
        <v>794</v>
      </c>
      <c r="Q165" s="133">
        <f t="shared" si="7"/>
        <v>45020</v>
      </c>
    </row>
    <row r="166" spans="1:17" ht="26.3" hidden="1" x14ac:dyDescent="0.3">
      <c r="A166" s="66" t="s">
        <v>3018</v>
      </c>
      <c r="B166" s="5" t="s">
        <v>229</v>
      </c>
      <c r="C166" s="8">
        <v>45020</v>
      </c>
      <c r="D166" s="5" t="s">
        <v>11</v>
      </c>
      <c r="E166" s="5" t="s">
        <v>151</v>
      </c>
      <c r="F166" s="17">
        <v>1267580</v>
      </c>
      <c r="G166" s="17">
        <v>126758</v>
      </c>
      <c r="H166" s="17">
        <v>1394338</v>
      </c>
      <c r="I166" s="17"/>
      <c r="J166" s="17"/>
      <c r="K166" s="17"/>
      <c r="L166" s="140">
        <f t="shared" si="9"/>
        <v>72746772.900000006</v>
      </c>
      <c r="M166" s="135" t="s">
        <v>383</v>
      </c>
      <c r="N166" s="134" t="s">
        <v>3014</v>
      </c>
      <c r="O166" s="169">
        <f t="shared" si="8"/>
        <v>2023</v>
      </c>
      <c r="P166" s="71" t="s">
        <v>794</v>
      </c>
      <c r="Q166" s="133">
        <f t="shared" si="7"/>
        <v>45020</v>
      </c>
    </row>
    <row r="167" spans="1:17" ht="26.3" hidden="1" x14ac:dyDescent="0.3">
      <c r="A167" s="66" t="s">
        <v>3018</v>
      </c>
      <c r="B167" s="5" t="s">
        <v>230</v>
      </c>
      <c r="C167" s="8">
        <v>45021</v>
      </c>
      <c r="D167" s="5" t="s">
        <v>11</v>
      </c>
      <c r="E167" s="5" t="s">
        <v>127</v>
      </c>
      <c r="F167" s="17">
        <v>2909997</v>
      </c>
      <c r="G167" s="17">
        <v>291000</v>
      </c>
      <c r="H167" s="17">
        <v>3200997</v>
      </c>
      <c r="I167" s="17"/>
      <c r="J167" s="17"/>
      <c r="K167" s="17"/>
      <c r="L167" s="140">
        <f t="shared" si="9"/>
        <v>75947769.900000006</v>
      </c>
      <c r="M167" s="135" t="s">
        <v>383</v>
      </c>
      <c r="N167" s="134" t="s">
        <v>3014</v>
      </c>
      <c r="O167" s="169">
        <f t="shared" si="8"/>
        <v>2023</v>
      </c>
      <c r="P167" s="71" t="s">
        <v>794</v>
      </c>
      <c r="Q167" s="133">
        <f t="shared" si="7"/>
        <v>45021</v>
      </c>
    </row>
    <row r="168" spans="1:17" ht="26.3" hidden="1" x14ac:dyDescent="0.3">
      <c r="A168" s="66" t="s">
        <v>3018</v>
      </c>
      <c r="B168" s="5" t="s">
        <v>232</v>
      </c>
      <c r="C168" s="8">
        <v>45024</v>
      </c>
      <c r="D168" s="5" t="s">
        <v>11</v>
      </c>
      <c r="E168" s="5" t="s">
        <v>140</v>
      </c>
      <c r="F168" s="17">
        <v>1586364</v>
      </c>
      <c r="G168" s="17">
        <v>158636</v>
      </c>
      <c r="H168" s="17">
        <v>1745000</v>
      </c>
      <c r="I168" s="17"/>
      <c r="J168" s="17"/>
      <c r="K168" s="17"/>
      <c r="L168" s="140">
        <f t="shared" si="9"/>
        <v>77692769.900000006</v>
      </c>
      <c r="M168" s="135" t="s">
        <v>383</v>
      </c>
      <c r="N168" s="134" t="s">
        <v>3014</v>
      </c>
      <c r="O168" s="169">
        <f t="shared" si="8"/>
        <v>2023</v>
      </c>
      <c r="P168" s="71" t="s">
        <v>794</v>
      </c>
      <c r="Q168" s="133">
        <f t="shared" si="7"/>
        <v>45024</v>
      </c>
    </row>
    <row r="169" spans="1:17" ht="26.3" hidden="1" x14ac:dyDescent="0.3">
      <c r="A169" s="66" t="s">
        <v>3018</v>
      </c>
      <c r="B169" s="5" t="s">
        <v>234</v>
      </c>
      <c r="C169" s="8">
        <v>45024</v>
      </c>
      <c r="D169" s="5" t="s">
        <v>11</v>
      </c>
      <c r="E169" s="5" t="s">
        <v>125</v>
      </c>
      <c r="F169" s="17">
        <v>1090124</v>
      </c>
      <c r="G169" s="17">
        <v>109012</v>
      </c>
      <c r="H169" s="17">
        <v>1199136</v>
      </c>
      <c r="I169" s="17"/>
      <c r="J169" s="17"/>
      <c r="K169" s="17"/>
      <c r="L169" s="140">
        <f t="shared" si="9"/>
        <v>78891905.900000006</v>
      </c>
      <c r="M169" s="135" t="s">
        <v>383</v>
      </c>
      <c r="N169" s="134" t="s">
        <v>3014</v>
      </c>
      <c r="O169" s="169">
        <f t="shared" si="8"/>
        <v>2023</v>
      </c>
      <c r="P169" s="71" t="s">
        <v>794</v>
      </c>
      <c r="Q169" s="133">
        <f t="shared" si="7"/>
        <v>45024</v>
      </c>
    </row>
    <row r="170" spans="1:17" ht="26.3" hidden="1" x14ac:dyDescent="0.3">
      <c r="A170" s="66" t="s">
        <v>3018</v>
      </c>
      <c r="B170" s="5" t="s">
        <v>235</v>
      </c>
      <c r="C170" s="8">
        <v>45027</v>
      </c>
      <c r="D170" s="5" t="s">
        <v>11</v>
      </c>
      <c r="E170" s="5" t="s">
        <v>134</v>
      </c>
      <c r="F170" s="17">
        <v>660880</v>
      </c>
      <c r="G170" s="17">
        <v>66088</v>
      </c>
      <c r="H170" s="17">
        <v>726968</v>
      </c>
      <c r="I170" s="17"/>
      <c r="J170" s="17"/>
      <c r="K170" s="17"/>
      <c r="L170" s="140">
        <f t="shared" si="9"/>
        <v>79618873.900000006</v>
      </c>
      <c r="M170" s="135" t="s">
        <v>383</v>
      </c>
      <c r="N170" s="134" t="s">
        <v>3014</v>
      </c>
      <c r="O170" s="169">
        <f t="shared" si="8"/>
        <v>2023</v>
      </c>
      <c r="P170" s="71" t="s">
        <v>794</v>
      </c>
      <c r="Q170" s="133">
        <f t="shared" si="7"/>
        <v>45027</v>
      </c>
    </row>
    <row r="171" spans="1:17" ht="26.3" hidden="1" x14ac:dyDescent="0.3">
      <c r="A171" s="66" t="s">
        <v>3018</v>
      </c>
      <c r="B171" s="5" t="s">
        <v>237</v>
      </c>
      <c r="C171" s="8">
        <v>45029</v>
      </c>
      <c r="D171" s="5" t="s">
        <v>11</v>
      </c>
      <c r="E171" s="5" t="s">
        <v>122</v>
      </c>
      <c r="F171" s="17">
        <v>1088910</v>
      </c>
      <c r="G171" s="17">
        <v>108891</v>
      </c>
      <c r="H171" s="17">
        <v>1197801</v>
      </c>
      <c r="I171" s="17"/>
      <c r="J171" s="17"/>
      <c r="K171" s="17"/>
      <c r="L171" s="140">
        <f t="shared" si="9"/>
        <v>80816674.900000006</v>
      </c>
      <c r="M171" s="135" t="s">
        <v>383</v>
      </c>
      <c r="N171" s="134" t="s">
        <v>3014</v>
      </c>
      <c r="O171" s="169">
        <f t="shared" si="8"/>
        <v>2023</v>
      </c>
      <c r="P171" s="71" t="s">
        <v>794</v>
      </c>
      <c r="Q171" s="133">
        <f t="shared" si="7"/>
        <v>45029</v>
      </c>
    </row>
    <row r="172" spans="1:17" ht="26.3" hidden="1" x14ac:dyDescent="0.3">
      <c r="A172" s="66" t="s">
        <v>3018</v>
      </c>
      <c r="B172" s="5" t="s">
        <v>240</v>
      </c>
      <c r="C172" s="8">
        <v>45029</v>
      </c>
      <c r="D172" s="5" t="s">
        <v>11</v>
      </c>
      <c r="E172" s="5" t="s">
        <v>151</v>
      </c>
      <c r="F172" s="17">
        <v>1267656</v>
      </c>
      <c r="G172" s="17">
        <v>126766</v>
      </c>
      <c r="H172" s="17">
        <v>1394422</v>
      </c>
      <c r="I172" s="17"/>
      <c r="J172" s="17"/>
      <c r="K172" s="17"/>
      <c r="L172" s="140">
        <f t="shared" si="9"/>
        <v>82211096.900000006</v>
      </c>
      <c r="M172" s="135" t="s">
        <v>383</v>
      </c>
      <c r="N172" s="134" t="s">
        <v>3014</v>
      </c>
      <c r="O172" s="169">
        <f t="shared" si="8"/>
        <v>2023</v>
      </c>
      <c r="P172" s="71" t="s">
        <v>794</v>
      </c>
      <c r="Q172" s="133">
        <f t="shared" si="7"/>
        <v>45029</v>
      </c>
    </row>
    <row r="173" spans="1:17" ht="26.3" hidden="1" x14ac:dyDescent="0.3">
      <c r="A173" s="66" t="s">
        <v>3018</v>
      </c>
      <c r="B173" s="5" t="s">
        <v>241</v>
      </c>
      <c r="C173" s="8">
        <v>45030</v>
      </c>
      <c r="D173" s="5" t="s">
        <v>11</v>
      </c>
      <c r="E173" s="5" t="s">
        <v>119</v>
      </c>
      <c r="F173" s="17">
        <v>1835071</v>
      </c>
      <c r="G173" s="17">
        <v>183507</v>
      </c>
      <c r="H173" s="17">
        <v>2018578</v>
      </c>
      <c r="I173" s="17"/>
      <c r="J173" s="17"/>
      <c r="K173" s="17"/>
      <c r="L173" s="140">
        <f t="shared" si="9"/>
        <v>84229674.900000006</v>
      </c>
      <c r="M173" s="135" t="s">
        <v>383</v>
      </c>
      <c r="N173" s="134" t="s">
        <v>3014</v>
      </c>
      <c r="O173" s="169">
        <f t="shared" si="8"/>
        <v>2023</v>
      </c>
      <c r="P173" s="71" t="s">
        <v>794</v>
      </c>
      <c r="Q173" s="133">
        <f t="shared" si="7"/>
        <v>45030</v>
      </c>
    </row>
    <row r="174" spans="1:17" ht="26.3" hidden="1" x14ac:dyDescent="0.3">
      <c r="A174" s="66" t="s">
        <v>3018</v>
      </c>
      <c r="B174" s="5" t="s">
        <v>243</v>
      </c>
      <c r="C174" s="8">
        <v>45033</v>
      </c>
      <c r="D174" s="5" t="s">
        <v>11</v>
      </c>
      <c r="E174" s="5" t="s">
        <v>110</v>
      </c>
      <c r="F174" s="17">
        <v>830200</v>
      </c>
      <c r="G174" s="17">
        <v>83020</v>
      </c>
      <c r="H174" s="17">
        <v>913220</v>
      </c>
      <c r="I174" s="17"/>
      <c r="J174" s="17"/>
      <c r="K174" s="17"/>
      <c r="L174" s="140">
        <f t="shared" si="9"/>
        <v>85142894.900000006</v>
      </c>
      <c r="M174" s="135" t="s">
        <v>383</v>
      </c>
      <c r="N174" s="134" t="s">
        <v>3014</v>
      </c>
      <c r="O174" s="169">
        <f t="shared" si="8"/>
        <v>2023</v>
      </c>
      <c r="P174" s="71" t="s">
        <v>794</v>
      </c>
      <c r="Q174" s="133">
        <f t="shared" si="7"/>
        <v>45033</v>
      </c>
    </row>
    <row r="175" spans="1:17" ht="26.3" hidden="1" x14ac:dyDescent="0.3">
      <c r="A175" s="66" t="s">
        <v>3018</v>
      </c>
      <c r="B175" s="5" t="s">
        <v>245</v>
      </c>
      <c r="C175" s="8">
        <v>45034</v>
      </c>
      <c r="D175" s="5" t="s">
        <v>11</v>
      </c>
      <c r="E175" s="5" t="s">
        <v>145</v>
      </c>
      <c r="F175" s="17">
        <v>480548</v>
      </c>
      <c r="G175" s="17">
        <v>48055</v>
      </c>
      <c r="H175" s="17">
        <v>528603</v>
      </c>
      <c r="I175" s="17"/>
      <c r="J175" s="17"/>
      <c r="K175" s="17"/>
      <c r="L175" s="140">
        <f t="shared" si="9"/>
        <v>85671497.900000006</v>
      </c>
      <c r="M175" s="135" t="s">
        <v>383</v>
      </c>
      <c r="N175" s="134" t="s">
        <v>3014</v>
      </c>
      <c r="O175" s="169">
        <f t="shared" si="8"/>
        <v>2023</v>
      </c>
      <c r="P175" s="71" t="s">
        <v>794</v>
      </c>
      <c r="Q175" s="133">
        <f t="shared" si="7"/>
        <v>45034</v>
      </c>
    </row>
    <row r="176" spans="1:17" ht="26.3" hidden="1" x14ac:dyDescent="0.3">
      <c r="A176" s="66" t="s">
        <v>3018</v>
      </c>
      <c r="B176" s="5" t="s">
        <v>247</v>
      </c>
      <c r="C176" s="8">
        <v>45035</v>
      </c>
      <c r="D176" s="5" t="s">
        <v>11</v>
      </c>
      <c r="E176" s="5" t="s">
        <v>127</v>
      </c>
      <c r="F176" s="17">
        <v>2141459</v>
      </c>
      <c r="G176" s="17">
        <v>214146</v>
      </c>
      <c r="H176" s="17">
        <v>2355605</v>
      </c>
      <c r="I176" s="17"/>
      <c r="J176" s="17"/>
      <c r="K176" s="17"/>
      <c r="L176" s="140">
        <f t="shared" si="9"/>
        <v>88027102.900000006</v>
      </c>
      <c r="M176" s="135" t="s">
        <v>383</v>
      </c>
      <c r="N176" s="134" t="s">
        <v>3014</v>
      </c>
      <c r="O176" s="169">
        <f t="shared" si="8"/>
        <v>2023</v>
      </c>
      <c r="P176" s="71" t="s">
        <v>794</v>
      </c>
      <c r="Q176" s="133">
        <f t="shared" si="7"/>
        <v>45035</v>
      </c>
    </row>
    <row r="177" spans="1:17" ht="26.3" hidden="1" x14ac:dyDescent="0.3">
      <c r="A177" s="66" t="s">
        <v>3018</v>
      </c>
      <c r="B177" s="5" t="s">
        <v>249</v>
      </c>
      <c r="C177" s="8">
        <v>45036</v>
      </c>
      <c r="D177" s="5" t="s">
        <v>11</v>
      </c>
      <c r="E177" s="5" t="s">
        <v>134</v>
      </c>
      <c r="F177" s="17">
        <v>2125303</v>
      </c>
      <c r="G177" s="17">
        <v>212530</v>
      </c>
      <c r="H177" s="17">
        <v>2337833</v>
      </c>
      <c r="I177" s="17"/>
      <c r="J177" s="17"/>
      <c r="K177" s="17"/>
      <c r="L177" s="140">
        <f t="shared" si="9"/>
        <v>90364935.900000006</v>
      </c>
      <c r="M177" s="135" t="s">
        <v>383</v>
      </c>
      <c r="N177" s="134" t="s">
        <v>3014</v>
      </c>
      <c r="O177" s="169">
        <f t="shared" si="8"/>
        <v>2023</v>
      </c>
      <c r="P177" s="71" t="s">
        <v>794</v>
      </c>
      <c r="Q177" s="133">
        <f t="shared" si="7"/>
        <v>45036</v>
      </c>
    </row>
    <row r="178" spans="1:17" ht="26.3" hidden="1" x14ac:dyDescent="0.3">
      <c r="A178" s="66" t="s">
        <v>3018</v>
      </c>
      <c r="B178" s="5" t="s">
        <v>251</v>
      </c>
      <c r="C178" s="8">
        <v>45040</v>
      </c>
      <c r="D178" s="5" t="s">
        <v>11</v>
      </c>
      <c r="E178" s="5" t="s">
        <v>125</v>
      </c>
      <c r="F178" s="17">
        <v>849590</v>
      </c>
      <c r="G178" s="17">
        <v>84959</v>
      </c>
      <c r="H178" s="17">
        <v>934549</v>
      </c>
      <c r="I178" s="17"/>
      <c r="J178" s="17"/>
      <c r="K178" s="17"/>
      <c r="L178" s="140">
        <f t="shared" si="9"/>
        <v>91299484.900000006</v>
      </c>
      <c r="M178" s="135" t="s">
        <v>383</v>
      </c>
      <c r="N178" s="134" t="s">
        <v>3014</v>
      </c>
      <c r="O178" s="169">
        <f t="shared" si="8"/>
        <v>2023</v>
      </c>
      <c r="P178" s="71" t="s">
        <v>794</v>
      </c>
      <c r="Q178" s="133">
        <f t="shared" si="7"/>
        <v>45040</v>
      </c>
    </row>
    <row r="179" spans="1:17" ht="26.3" hidden="1" x14ac:dyDescent="0.3">
      <c r="A179" s="66" t="s">
        <v>3018</v>
      </c>
      <c r="B179" s="5" t="s">
        <v>253</v>
      </c>
      <c r="C179" s="8">
        <v>45040</v>
      </c>
      <c r="D179" s="5" t="s">
        <v>11</v>
      </c>
      <c r="E179" s="5" t="s">
        <v>151</v>
      </c>
      <c r="F179" s="17">
        <v>1699180</v>
      </c>
      <c r="G179" s="17">
        <v>169918</v>
      </c>
      <c r="H179" s="17">
        <v>1869098</v>
      </c>
      <c r="I179" s="17"/>
      <c r="J179" s="17"/>
      <c r="K179" s="17"/>
      <c r="L179" s="140">
        <f t="shared" si="9"/>
        <v>93168582.900000006</v>
      </c>
      <c r="M179" s="135" t="s">
        <v>383</v>
      </c>
      <c r="N179" s="134" t="s">
        <v>3014</v>
      </c>
      <c r="O179" s="169">
        <f t="shared" si="8"/>
        <v>2023</v>
      </c>
      <c r="P179" s="71" t="s">
        <v>794</v>
      </c>
      <c r="Q179" s="133">
        <f t="shared" si="7"/>
        <v>45040</v>
      </c>
    </row>
    <row r="180" spans="1:17" ht="26.3" hidden="1" x14ac:dyDescent="0.3">
      <c r="A180" s="66" t="s">
        <v>3018</v>
      </c>
      <c r="B180" s="5" t="s">
        <v>254</v>
      </c>
      <c r="C180" s="8">
        <v>45040</v>
      </c>
      <c r="D180" s="5" t="s">
        <v>11</v>
      </c>
      <c r="E180" s="5" t="s">
        <v>145</v>
      </c>
      <c r="F180" s="17">
        <v>849590</v>
      </c>
      <c r="G180" s="17">
        <v>84959</v>
      </c>
      <c r="H180" s="17">
        <v>934549</v>
      </c>
      <c r="I180" s="17"/>
      <c r="J180" s="17"/>
      <c r="K180" s="17"/>
      <c r="L180" s="140">
        <f t="shared" si="9"/>
        <v>94103131.900000006</v>
      </c>
      <c r="M180" s="135" t="s">
        <v>383</v>
      </c>
      <c r="N180" s="134" t="s">
        <v>3014</v>
      </c>
      <c r="O180" s="169">
        <f t="shared" si="8"/>
        <v>2023</v>
      </c>
      <c r="P180" s="71" t="s">
        <v>794</v>
      </c>
      <c r="Q180" s="133">
        <f t="shared" si="7"/>
        <v>45040</v>
      </c>
    </row>
    <row r="181" spans="1:17" ht="26.3" hidden="1" x14ac:dyDescent="0.3">
      <c r="A181" s="66" t="s">
        <v>3018</v>
      </c>
      <c r="B181" s="5" t="s">
        <v>255</v>
      </c>
      <c r="C181" s="8">
        <v>45040</v>
      </c>
      <c r="D181" s="5" t="s">
        <v>11</v>
      </c>
      <c r="E181" s="5" t="s">
        <v>205</v>
      </c>
      <c r="F181" s="17">
        <v>849590</v>
      </c>
      <c r="G181" s="17">
        <v>84959</v>
      </c>
      <c r="H181" s="17">
        <v>934549</v>
      </c>
      <c r="I181" s="17"/>
      <c r="J181" s="17"/>
      <c r="K181" s="17"/>
      <c r="L181" s="140">
        <f t="shared" si="9"/>
        <v>95037680.900000006</v>
      </c>
      <c r="M181" s="135" t="s">
        <v>383</v>
      </c>
      <c r="N181" s="134" t="s">
        <v>3014</v>
      </c>
      <c r="O181" s="169">
        <f t="shared" si="8"/>
        <v>2023</v>
      </c>
      <c r="P181" s="71" t="s">
        <v>794</v>
      </c>
      <c r="Q181" s="133">
        <f t="shared" si="7"/>
        <v>45040</v>
      </c>
    </row>
    <row r="182" spans="1:17" ht="26.3" hidden="1" x14ac:dyDescent="0.3">
      <c r="A182" s="66" t="s">
        <v>3018</v>
      </c>
      <c r="B182" s="5" t="s">
        <v>256</v>
      </c>
      <c r="C182" s="8">
        <v>45040</v>
      </c>
      <c r="D182" s="5" t="s">
        <v>11</v>
      </c>
      <c r="E182" s="5" t="s">
        <v>119</v>
      </c>
      <c r="F182" s="17">
        <v>849590</v>
      </c>
      <c r="G182" s="17">
        <v>84959</v>
      </c>
      <c r="H182" s="17">
        <v>934549</v>
      </c>
      <c r="I182" s="17"/>
      <c r="J182" s="17"/>
      <c r="K182" s="17"/>
      <c r="L182" s="140">
        <f t="shared" si="9"/>
        <v>95972229.900000006</v>
      </c>
      <c r="M182" s="135" t="s">
        <v>383</v>
      </c>
      <c r="N182" s="134" t="s">
        <v>3014</v>
      </c>
      <c r="O182" s="169">
        <f t="shared" si="8"/>
        <v>2023</v>
      </c>
      <c r="P182" s="71" t="s">
        <v>794</v>
      </c>
      <c r="Q182" s="133">
        <f t="shared" si="7"/>
        <v>45040</v>
      </c>
    </row>
    <row r="183" spans="1:17" ht="26.3" hidden="1" x14ac:dyDescent="0.3">
      <c r="A183" s="66" t="s">
        <v>3018</v>
      </c>
      <c r="B183" s="5" t="s">
        <v>257</v>
      </c>
      <c r="C183" s="8">
        <v>45040</v>
      </c>
      <c r="D183" s="5" t="s">
        <v>11</v>
      </c>
      <c r="E183" s="5" t="s">
        <v>127</v>
      </c>
      <c r="F183" s="17">
        <v>1699180</v>
      </c>
      <c r="G183" s="17">
        <v>169918</v>
      </c>
      <c r="H183" s="17">
        <v>1869098</v>
      </c>
      <c r="I183" s="17"/>
      <c r="J183" s="17"/>
      <c r="K183" s="17"/>
      <c r="L183" s="140">
        <f t="shared" si="9"/>
        <v>97841327.900000006</v>
      </c>
      <c r="M183" s="135" t="s">
        <v>383</v>
      </c>
      <c r="N183" s="134" t="s">
        <v>3014</v>
      </c>
      <c r="O183" s="169">
        <f t="shared" si="8"/>
        <v>2023</v>
      </c>
      <c r="P183" s="71" t="s">
        <v>794</v>
      </c>
      <c r="Q183" s="133">
        <f t="shared" si="7"/>
        <v>45040</v>
      </c>
    </row>
    <row r="184" spans="1:17" ht="26.3" hidden="1" x14ac:dyDescent="0.3">
      <c r="A184" s="66" t="s">
        <v>3018</v>
      </c>
      <c r="B184" s="5" t="s">
        <v>258</v>
      </c>
      <c r="C184" s="8">
        <v>45040</v>
      </c>
      <c r="D184" s="5" t="s">
        <v>11</v>
      </c>
      <c r="E184" s="5" t="s">
        <v>129</v>
      </c>
      <c r="F184" s="17">
        <v>849590</v>
      </c>
      <c r="G184" s="17">
        <v>84959</v>
      </c>
      <c r="H184" s="17">
        <v>934549</v>
      </c>
      <c r="I184" s="17"/>
      <c r="J184" s="17"/>
      <c r="K184" s="17"/>
      <c r="L184" s="140">
        <f t="shared" si="9"/>
        <v>98775876.900000006</v>
      </c>
      <c r="M184" s="135" t="s">
        <v>383</v>
      </c>
      <c r="N184" s="134" t="s">
        <v>3014</v>
      </c>
      <c r="O184" s="169">
        <f t="shared" si="8"/>
        <v>2023</v>
      </c>
      <c r="P184" s="71" t="s">
        <v>794</v>
      </c>
      <c r="Q184" s="133">
        <f t="shared" si="7"/>
        <v>45040</v>
      </c>
    </row>
    <row r="185" spans="1:17" ht="26.3" hidden="1" x14ac:dyDescent="0.3">
      <c r="A185" s="66" t="s">
        <v>3018</v>
      </c>
      <c r="B185" s="5" t="s">
        <v>259</v>
      </c>
      <c r="C185" s="8">
        <v>45040</v>
      </c>
      <c r="D185" s="5" t="s">
        <v>11</v>
      </c>
      <c r="E185" s="5" t="s">
        <v>108</v>
      </c>
      <c r="F185" s="17">
        <v>849590</v>
      </c>
      <c r="G185" s="17">
        <v>84959</v>
      </c>
      <c r="H185" s="17">
        <v>934549</v>
      </c>
      <c r="I185" s="17"/>
      <c r="J185" s="17"/>
      <c r="K185" s="17"/>
      <c r="L185" s="140">
        <f t="shared" si="9"/>
        <v>99710425.900000006</v>
      </c>
      <c r="M185" s="135" t="s">
        <v>383</v>
      </c>
      <c r="N185" s="134" t="s">
        <v>3014</v>
      </c>
      <c r="O185" s="169">
        <f t="shared" si="8"/>
        <v>2023</v>
      </c>
      <c r="P185" s="71" t="s">
        <v>794</v>
      </c>
      <c r="Q185" s="133">
        <f t="shared" si="7"/>
        <v>45040</v>
      </c>
    </row>
    <row r="186" spans="1:17" ht="26.3" hidden="1" x14ac:dyDescent="0.3">
      <c r="A186" s="66" t="s">
        <v>3018</v>
      </c>
      <c r="B186" s="5" t="s">
        <v>260</v>
      </c>
      <c r="C186" s="8">
        <v>45040</v>
      </c>
      <c r="D186" s="5" t="s">
        <v>11</v>
      </c>
      <c r="E186" s="5" t="s">
        <v>134</v>
      </c>
      <c r="F186" s="17">
        <v>1699180</v>
      </c>
      <c r="G186" s="17">
        <v>169918</v>
      </c>
      <c r="H186" s="17">
        <v>1869098</v>
      </c>
      <c r="I186" s="17"/>
      <c r="J186" s="17"/>
      <c r="K186" s="17"/>
      <c r="L186" s="140">
        <f t="shared" si="9"/>
        <v>101579523.90000001</v>
      </c>
      <c r="M186" s="135" t="s">
        <v>383</v>
      </c>
      <c r="N186" s="134" t="s">
        <v>3014</v>
      </c>
      <c r="O186" s="169">
        <f t="shared" si="8"/>
        <v>2023</v>
      </c>
      <c r="P186" s="71" t="s">
        <v>794</v>
      </c>
      <c r="Q186" s="133">
        <f t="shared" si="7"/>
        <v>45040</v>
      </c>
    </row>
    <row r="187" spans="1:17" ht="26.3" hidden="1" x14ac:dyDescent="0.3">
      <c r="A187" s="66" t="s">
        <v>3018</v>
      </c>
      <c r="B187" s="5" t="s">
        <v>261</v>
      </c>
      <c r="C187" s="8">
        <v>45040</v>
      </c>
      <c r="D187" s="5" t="s">
        <v>11</v>
      </c>
      <c r="E187" s="5" t="s">
        <v>116</v>
      </c>
      <c r="F187" s="17">
        <v>1274385</v>
      </c>
      <c r="G187" s="17">
        <v>127439</v>
      </c>
      <c r="H187" s="17">
        <v>1401824</v>
      </c>
      <c r="I187" s="17"/>
      <c r="J187" s="17"/>
      <c r="K187" s="17"/>
      <c r="L187" s="140">
        <f t="shared" si="9"/>
        <v>102981347.90000001</v>
      </c>
      <c r="M187" s="135" t="s">
        <v>383</v>
      </c>
      <c r="N187" s="134" t="s">
        <v>3014</v>
      </c>
      <c r="O187" s="169">
        <f t="shared" si="8"/>
        <v>2023</v>
      </c>
      <c r="P187" s="71" t="s">
        <v>794</v>
      </c>
      <c r="Q187" s="133">
        <f t="shared" si="7"/>
        <v>45040</v>
      </c>
    </row>
    <row r="188" spans="1:17" ht="26.3" hidden="1" x14ac:dyDescent="0.3">
      <c r="A188" s="66" t="s">
        <v>3018</v>
      </c>
      <c r="B188" s="5" t="s">
        <v>262</v>
      </c>
      <c r="C188" s="8">
        <v>45040</v>
      </c>
      <c r="D188" s="5" t="s">
        <v>11</v>
      </c>
      <c r="E188" s="5" t="s">
        <v>149</v>
      </c>
      <c r="F188" s="17">
        <v>1699180</v>
      </c>
      <c r="G188" s="17">
        <v>169918</v>
      </c>
      <c r="H188" s="17">
        <v>1869098</v>
      </c>
      <c r="I188" s="17"/>
      <c r="J188" s="17"/>
      <c r="K188" s="17"/>
      <c r="L188" s="140">
        <f t="shared" si="9"/>
        <v>104850445.90000001</v>
      </c>
      <c r="M188" s="135" t="s">
        <v>383</v>
      </c>
      <c r="N188" s="134" t="s">
        <v>3014</v>
      </c>
      <c r="O188" s="169">
        <f t="shared" si="8"/>
        <v>2023</v>
      </c>
      <c r="P188" s="71" t="s">
        <v>794</v>
      </c>
      <c r="Q188" s="133">
        <f t="shared" si="7"/>
        <v>45040</v>
      </c>
    </row>
    <row r="189" spans="1:17" ht="26.3" hidden="1" x14ac:dyDescent="0.3">
      <c r="A189" s="66" t="s">
        <v>3018</v>
      </c>
      <c r="B189" s="5" t="s">
        <v>263</v>
      </c>
      <c r="C189" s="8">
        <v>45041</v>
      </c>
      <c r="D189" s="5" t="s">
        <v>11</v>
      </c>
      <c r="E189" s="5" t="s">
        <v>116</v>
      </c>
      <c r="F189" s="17">
        <v>2688770</v>
      </c>
      <c r="G189" s="17">
        <v>268877</v>
      </c>
      <c r="H189" s="17">
        <v>2957647</v>
      </c>
      <c r="I189" s="17"/>
      <c r="J189" s="17"/>
      <c r="K189" s="17"/>
      <c r="L189" s="140">
        <f t="shared" si="9"/>
        <v>107808092.90000001</v>
      </c>
      <c r="M189" s="135" t="s">
        <v>383</v>
      </c>
      <c r="N189" s="134" t="s">
        <v>3014</v>
      </c>
      <c r="O189" s="169">
        <f t="shared" si="8"/>
        <v>2023</v>
      </c>
      <c r="P189" s="71" t="s">
        <v>794</v>
      </c>
      <c r="Q189" s="133">
        <f t="shared" si="7"/>
        <v>45041</v>
      </c>
    </row>
    <row r="190" spans="1:17" ht="26.3" hidden="1" x14ac:dyDescent="0.3">
      <c r="A190" s="66" t="s">
        <v>3018</v>
      </c>
      <c r="B190" s="5" t="s">
        <v>265</v>
      </c>
      <c r="C190" s="8">
        <v>45041</v>
      </c>
      <c r="D190" s="5" t="s">
        <v>11</v>
      </c>
      <c r="E190" s="5" t="s">
        <v>149</v>
      </c>
      <c r="F190" s="17">
        <v>1701300</v>
      </c>
      <c r="G190" s="17">
        <v>170130</v>
      </c>
      <c r="H190" s="17">
        <v>1871430</v>
      </c>
      <c r="I190" s="17"/>
      <c r="J190" s="17"/>
      <c r="K190" s="17"/>
      <c r="L190" s="140">
        <f t="shared" si="9"/>
        <v>109679522.90000001</v>
      </c>
      <c r="M190" s="135" t="s">
        <v>383</v>
      </c>
      <c r="N190" s="134" t="s">
        <v>3014</v>
      </c>
      <c r="O190" s="169">
        <f t="shared" si="8"/>
        <v>2023</v>
      </c>
      <c r="P190" s="71" t="s">
        <v>794</v>
      </c>
      <c r="Q190" s="133">
        <f t="shared" si="7"/>
        <v>45041</v>
      </c>
    </row>
    <row r="191" spans="1:17" ht="26.3" hidden="1" x14ac:dyDescent="0.3">
      <c r="A191" s="66" t="s">
        <v>3018</v>
      </c>
      <c r="B191" s="5" t="s">
        <v>266</v>
      </c>
      <c r="C191" s="8">
        <v>45042</v>
      </c>
      <c r="D191" s="5" t="s">
        <v>11</v>
      </c>
      <c r="E191" s="5" t="s">
        <v>110</v>
      </c>
      <c r="F191" s="17">
        <v>1699180</v>
      </c>
      <c r="G191" s="17">
        <v>169918</v>
      </c>
      <c r="H191" s="17">
        <v>1869098</v>
      </c>
      <c r="I191" s="17"/>
      <c r="J191" s="17"/>
      <c r="K191" s="17"/>
      <c r="L191" s="140">
        <f t="shared" si="9"/>
        <v>111548620.90000001</v>
      </c>
      <c r="M191" s="135" t="s">
        <v>383</v>
      </c>
      <c r="N191" s="134" t="s">
        <v>3014</v>
      </c>
      <c r="O191" s="169">
        <f t="shared" si="8"/>
        <v>2023</v>
      </c>
      <c r="P191" s="71" t="s">
        <v>794</v>
      </c>
      <c r="Q191" s="133">
        <f t="shared" si="7"/>
        <v>45042</v>
      </c>
    </row>
    <row r="192" spans="1:17" ht="26.3" hidden="1" x14ac:dyDescent="0.3">
      <c r="A192" s="66" t="s">
        <v>3018</v>
      </c>
      <c r="B192" s="5" t="s">
        <v>268</v>
      </c>
      <c r="C192" s="8">
        <v>45042</v>
      </c>
      <c r="D192" s="5" t="s">
        <v>11</v>
      </c>
      <c r="E192" s="5" t="s">
        <v>112</v>
      </c>
      <c r="F192" s="17">
        <v>849590</v>
      </c>
      <c r="G192" s="17">
        <v>84959</v>
      </c>
      <c r="H192" s="17">
        <v>934549</v>
      </c>
      <c r="I192" s="17"/>
      <c r="J192" s="17"/>
      <c r="K192" s="17"/>
      <c r="L192" s="140">
        <f t="shared" si="9"/>
        <v>112483169.90000001</v>
      </c>
      <c r="M192" s="135" t="s">
        <v>383</v>
      </c>
      <c r="N192" s="134" t="s">
        <v>3014</v>
      </c>
      <c r="O192" s="169">
        <f t="shared" si="8"/>
        <v>2023</v>
      </c>
      <c r="P192" s="71" t="s">
        <v>794</v>
      </c>
      <c r="Q192" s="133">
        <f t="shared" si="7"/>
        <v>45042</v>
      </c>
    </row>
    <row r="193" spans="1:17" ht="26.3" hidden="1" x14ac:dyDescent="0.3">
      <c r="A193" s="66" t="s">
        <v>3018</v>
      </c>
      <c r="B193" s="5" t="s">
        <v>269</v>
      </c>
      <c r="C193" s="8">
        <v>45042</v>
      </c>
      <c r="D193" s="5" t="s">
        <v>11</v>
      </c>
      <c r="E193" s="5" t="s">
        <v>140</v>
      </c>
      <c r="F193" s="17">
        <v>1274385</v>
      </c>
      <c r="G193" s="17">
        <v>127439</v>
      </c>
      <c r="H193" s="17">
        <v>1401824</v>
      </c>
      <c r="I193" s="17"/>
      <c r="J193" s="17"/>
      <c r="K193" s="17"/>
      <c r="L193" s="140">
        <f t="shared" si="9"/>
        <v>113884993.90000001</v>
      </c>
      <c r="M193" s="135" t="s">
        <v>383</v>
      </c>
      <c r="N193" s="134" t="s">
        <v>3014</v>
      </c>
      <c r="O193" s="169">
        <f t="shared" si="8"/>
        <v>2023</v>
      </c>
      <c r="P193" s="71" t="s">
        <v>794</v>
      </c>
      <c r="Q193" s="133">
        <f t="shared" si="7"/>
        <v>45042</v>
      </c>
    </row>
    <row r="194" spans="1:17" ht="26.3" hidden="1" x14ac:dyDescent="0.3">
      <c r="A194" s="66" t="s">
        <v>3018</v>
      </c>
      <c r="B194" s="5" t="s">
        <v>270</v>
      </c>
      <c r="C194" s="8">
        <v>45044</v>
      </c>
      <c r="D194" s="5" t="s">
        <v>11</v>
      </c>
      <c r="E194" s="5" t="s">
        <v>129</v>
      </c>
      <c r="F194" s="17">
        <v>683930</v>
      </c>
      <c r="G194" s="17">
        <v>68393</v>
      </c>
      <c r="H194" s="17">
        <v>752323</v>
      </c>
      <c r="I194" s="17"/>
      <c r="J194" s="17"/>
      <c r="K194" s="17"/>
      <c r="L194" s="140">
        <f t="shared" si="9"/>
        <v>114637316.90000001</v>
      </c>
      <c r="M194" s="135" t="s">
        <v>383</v>
      </c>
      <c r="N194" s="134" t="s">
        <v>3014</v>
      </c>
      <c r="O194" s="169">
        <f t="shared" si="8"/>
        <v>2023</v>
      </c>
      <c r="P194" s="71" t="s">
        <v>794</v>
      </c>
      <c r="Q194" s="133">
        <f t="shared" ref="Q194:Q257" si="10">IFERROR(DATEVALUE(C194),C194)</f>
        <v>45044</v>
      </c>
    </row>
    <row r="195" spans="1:17" ht="26.3" hidden="1" x14ac:dyDescent="0.3">
      <c r="A195" s="66" t="s">
        <v>3018</v>
      </c>
      <c r="B195" s="5" t="s">
        <v>272</v>
      </c>
      <c r="C195" s="8">
        <v>45044</v>
      </c>
      <c r="D195" s="5" t="s">
        <v>11</v>
      </c>
      <c r="E195" s="5" t="s">
        <v>122</v>
      </c>
      <c r="F195" s="17">
        <v>849590</v>
      </c>
      <c r="G195" s="17">
        <v>84959</v>
      </c>
      <c r="H195" s="17">
        <v>934549</v>
      </c>
      <c r="I195" s="17"/>
      <c r="J195" s="17"/>
      <c r="K195" s="17"/>
      <c r="L195" s="140">
        <f t="shared" si="9"/>
        <v>115571865.90000001</v>
      </c>
      <c r="M195" s="135" t="s">
        <v>383</v>
      </c>
      <c r="N195" s="134" t="s">
        <v>3014</v>
      </c>
      <c r="O195" s="169">
        <f t="shared" ref="O195:O258" si="11">YEAR(C195)</f>
        <v>2023</v>
      </c>
      <c r="P195" s="71" t="s">
        <v>794</v>
      </c>
      <c r="Q195" s="133">
        <f t="shared" si="10"/>
        <v>45044</v>
      </c>
    </row>
    <row r="196" spans="1:17" ht="26.3" hidden="1" x14ac:dyDescent="0.3">
      <c r="A196" s="66" t="s">
        <v>3018</v>
      </c>
      <c r="B196" s="5" t="s">
        <v>273</v>
      </c>
      <c r="C196" s="8">
        <v>45056</v>
      </c>
      <c r="D196" s="5" t="s">
        <v>11</v>
      </c>
      <c r="E196" s="5" t="s">
        <v>151</v>
      </c>
      <c r="F196" s="17">
        <v>667512</v>
      </c>
      <c r="G196" s="17">
        <v>66751</v>
      </c>
      <c r="H196" s="17">
        <v>734263</v>
      </c>
      <c r="I196" s="17"/>
      <c r="J196" s="17"/>
      <c r="K196" s="17"/>
      <c r="L196" s="140">
        <f t="shared" ref="L196:L259" si="12">L195+H196+J196+I196-K196</f>
        <v>116306128.90000001</v>
      </c>
      <c r="M196" s="135" t="s">
        <v>608</v>
      </c>
      <c r="N196" s="134" t="s">
        <v>3014</v>
      </c>
      <c r="O196" s="169">
        <f t="shared" si="11"/>
        <v>2023</v>
      </c>
      <c r="P196" s="71" t="s">
        <v>831</v>
      </c>
      <c r="Q196" s="133">
        <f t="shared" si="10"/>
        <v>45056</v>
      </c>
    </row>
    <row r="197" spans="1:17" ht="26.3" hidden="1" x14ac:dyDescent="0.3">
      <c r="A197" s="66" t="s">
        <v>3018</v>
      </c>
      <c r="B197" s="5" t="s">
        <v>275</v>
      </c>
      <c r="C197" s="8">
        <v>45057</v>
      </c>
      <c r="D197" s="5" t="s">
        <v>11</v>
      </c>
      <c r="E197" s="5" t="s">
        <v>110</v>
      </c>
      <c r="F197" s="17">
        <v>911060</v>
      </c>
      <c r="G197" s="17">
        <v>91106</v>
      </c>
      <c r="H197" s="17">
        <v>1002166</v>
      </c>
      <c r="I197" s="17"/>
      <c r="J197" s="17"/>
      <c r="K197" s="17"/>
      <c r="L197" s="140">
        <f t="shared" si="12"/>
        <v>117308294.90000001</v>
      </c>
      <c r="M197" s="135" t="s">
        <v>608</v>
      </c>
      <c r="N197" s="134" t="s">
        <v>3014</v>
      </c>
      <c r="O197" s="169">
        <f t="shared" si="11"/>
        <v>2023</v>
      </c>
      <c r="P197" s="71" t="s">
        <v>831</v>
      </c>
      <c r="Q197" s="133">
        <f t="shared" si="10"/>
        <v>45057</v>
      </c>
    </row>
    <row r="198" spans="1:17" ht="26.3" hidden="1" x14ac:dyDescent="0.3">
      <c r="A198" s="66" t="s">
        <v>3018</v>
      </c>
      <c r="B198" s="5" t="s">
        <v>277</v>
      </c>
      <c r="C198" s="8">
        <v>45057</v>
      </c>
      <c r="D198" s="5" t="s">
        <v>11</v>
      </c>
      <c r="E198" s="5" t="s">
        <v>145</v>
      </c>
      <c r="F198" s="17">
        <v>696744</v>
      </c>
      <c r="G198" s="17">
        <v>69674</v>
      </c>
      <c r="H198" s="17">
        <v>766418</v>
      </c>
      <c r="I198" s="17"/>
      <c r="J198" s="17"/>
      <c r="K198" s="17"/>
      <c r="L198" s="140">
        <f t="shared" si="12"/>
        <v>118074712.90000001</v>
      </c>
      <c r="M198" s="135" t="s">
        <v>608</v>
      </c>
      <c r="N198" s="134" t="s">
        <v>3014</v>
      </c>
      <c r="O198" s="169">
        <f t="shared" si="11"/>
        <v>2023</v>
      </c>
      <c r="P198" s="71" t="s">
        <v>831</v>
      </c>
      <c r="Q198" s="133">
        <f t="shared" si="10"/>
        <v>45057</v>
      </c>
    </row>
    <row r="199" spans="1:17" ht="26.3" hidden="1" x14ac:dyDescent="0.3">
      <c r="A199" s="66" t="s">
        <v>3018</v>
      </c>
      <c r="B199" s="5" t="s">
        <v>278</v>
      </c>
      <c r="C199" s="8">
        <v>45058</v>
      </c>
      <c r="D199" s="5" t="s">
        <v>11</v>
      </c>
      <c r="E199" s="5" t="s">
        <v>125</v>
      </c>
      <c r="F199" s="17">
        <v>817620</v>
      </c>
      <c r="G199" s="17">
        <v>81762</v>
      </c>
      <c r="H199" s="17">
        <v>899382</v>
      </c>
      <c r="I199" s="17"/>
      <c r="J199" s="17"/>
      <c r="K199" s="17"/>
      <c r="L199" s="140">
        <f t="shared" si="12"/>
        <v>118974094.90000001</v>
      </c>
      <c r="M199" s="135" t="s">
        <v>608</v>
      </c>
      <c r="N199" s="134" t="s">
        <v>3014</v>
      </c>
      <c r="O199" s="169">
        <f t="shared" si="11"/>
        <v>2023</v>
      </c>
      <c r="P199" s="71" t="s">
        <v>831</v>
      </c>
      <c r="Q199" s="133">
        <f t="shared" si="10"/>
        <v>45058</v>
      </c>
    </row>
    <row r="200" spans="1:17" ht="26.3" hidden="1" x14ac:dyDescent="0.3">
      <c r="A200" s="66" t="s">
        <v>3018</v>
      </c>
      <c r="B200" s="5" t="s">
        <v>280</v>
      </c>
      <c r="C200" s="8">
        <v>45058</v>
      </c>
      <c r="D200" s="5" t="s">
        <v>11</v>
      </c>
      <c r="E200" s="5" t="s">
        <v>108</v>
      </c>
      <c r="F200" s="17">
        <v>1164436</v>
      </c>
      <c r="G200" s="17">
        <v>116444</v>
      </c>
      <c r="H200" s="17">
        <v>1280880</v>
      </c>
      <c r="I200" s="17"/>
      <c r="J200" s="17"/>
      <c r="K200" s="17"/>
      <c r="L200" s="140">
        <f t="shared" si="12"/>
        <v>120254974.90000001</v>
      </c>
      <c r="M200" s="135" t="s">
        <v>608</v>
      </c>
      <c r="N200" s="134" t="s">
        <v>3014</v>
      </c>
      <c r="O200" s="169">
        <f t="shared" si="11"/>
        <v>2023</v>
      </c>
      <c r="P200" s="71" t="s">
        <v>831</v>
      </c>
      <c r="Q200" s="133">
        <f t="shared" si="10"/>
        <v>45058</v>
      </c>
    </row>
    <row r="201" spans="1:17" ht="26.3" hidden="1" x14ac:dyDescent="0.3">
      <c r="A201" s="66" t="s">
        <v>3018</v>
      </c>
      <c r="B201" s="5" t="s">
        <v>281</v>
      </c>
      <c r="C201" s="8">
        <v>45061</v>
      </c>
      <c r="D201" s="5" t="s">
        <v>11</v>
      </c>
      <c r="E201" s="5" t="s">
        <v>151</v>
      </c>
      <c r="F201" s="17">
        <v>1206498</v>
      </c>
      <c r="G201" s="17">
        <v>120650</v>
      </c>
      <c r="H201" s="17">
        <v>1327148</v>
      </c>
      <c r="I201" s="17"/>
      <c r="J201" s="17"/>
      <c r="K201" s="17"/>
      <c r="L201" s="140">
        <f t="shared" si="12"/>
        <v>121582122.90000001</v>
      </c>
      <c r="M201" s="135" t="s">
        <v>608</v>
      </c>
      <c r="N201" s="134" t="s">
        <v>3014</v>
      </c>
      <c r="O201" s="169">
        <f t="shared" si="11"/>
        <v>2023</v>
      </c>
      <c r="P201" s="71" t="s">
        <v>831</v>
      </c>
      <c r="Q201" s="133">
        <f t="shared" si="10"/>
        <v>45061</v>
      </c>
    </row>
    <row r="202" spans="1:17" ht="26.3" hidden="1" x14ac:dyDescent="0.3">
      <c r="A202" s="66" t="s">
        <v>3018</v>
      </c>
      <c r="B202" s="5" t="s">
        <v>283</v>
      </c>
      <c r="C202" s="8">
        <v>45064</v>
      </c>
      <c r="D202" s="5" t="s">
        <v>11</v>
      </c>
      <c r="E202" s="5" t="s">
        <v>129</v>
      </c>
      <c r="F202" s="17">
        <v>598108</v>
      </c>
      <c r="G202" s="17">
        <v>59811</v>
      </c>
      <c r="H202" s="17">
        <v>657919</v>
      </c>
      <c r="I202" s="17"/>
      <c r="J202" s="17"/>
      <c r="K202" s="17"/>
      <c r="L202" s="140">
        <f t="shared" si="12"/>
        <v>122240041.90000001</v>
      </c>
      <c r="M202" s="135" t="s">
        <v>608</v>
      </c>
      <c r="N202" s="134" t="s">
        <v>3014</v>
      </c>
      <c r="O202" s="169">
        <f t="shared" si="11"/>
        <v>2023</v>
      </c>
      <c r="P202" s="71" t="s">
        <v>831</v>
      </c>
      <c r="Q202" s="133">
        <f t="shared" si="10"/>
        <v>45064</v>
      </c>
    </row>
    <row r="203" spans="1:17" ht="26.3" hidden="1" x14ac:dyDescent="0.3">
      <c r="A203" s="66" t="s">
        <v>3018</v>
      </c>
      <c r="B203" s="5" t="s">
        <v>285</v>
      </c>
      <c r="C203" s="8">
        <v>45065</v>
      </c>
      <c r="D203" s="5" t="s">
        <v>11</v>
      </c>
      <c r="E203" s="5" t="s">
        <v>112</v>
      </c>
      <c r="F203" s="17">
        <v>1276505</v>
      </c>
      <c r="G203" s="17">
        <v>127651</v>
      </c>
      <c r="H203" s="17">
        <v>1404156</v>
      </c>
      <c r="I203" s="17"/>
      <c r="J203" s="17"/>
      <c r="K203" s="17"/>
      <c r="L203" s="140">
        <f t="shared" si="12"/>
        <v>123644197.90000001</v>
      </c>
      <c r="M203" s="135" t="s">
        <v>608</v>
      </c>
      <c r="N203" s="134" t="s">
        <v>3014</v>
      </c>
      <c r="O203" s="169">
        <f t="shared" si="11"/>
        <v>2023</v>
      </c>
      <c r="P203" s="71" t="s">
        <v>831</v>
      </c>
      <c r="Q203" s="133">
        <f t="shared" si="10"/>
        <v>45065</v>
      </c>
    </row>
    <row r="204" spans="1:17" ht="26.3" hidden="1" x14ac:dyDescent="0.3">
      <c r="A204" s="144" t="s">
        <v>3018</v>
      </c>
      <c r="B204" s="145" t="s">
        <v>287</v>
      </c>
      <c r="C204" s="146">
        <v>45066</v>
      </c>
      <c r="D204" s="145" t="s">
        <v>11</v>
      </c>
      <c r="E204" s="145" t="s">
        <v>152</v>
      </c>
      <c r="F204" s="147">
        <v>-462616</v>
      </c>
      <c r="G204" s="147">
        <v>-46262</v>
      </c>
      <c r="H204" s="147"/>
      <c r="I204" s="147"/>
      <c r="J204" s="147">
        <v>-508878</v>
      </c>
      <c r="K204" s="147"/>
      <c r="L204" s="140">
        <f t="shared" si="12"/>
        <v>123135319.90000001</v>
      </c>
      <c r="M204" s="148" t="s">
        <v>608</v>
      </c>
      <c r="N204" s="134" t="s">
        <v>3014</v>
      </c>
      <c r="O204" s="169">
        <f t="shared" si="11"/>
        <v>2023</v>
      </c>
      <c r="P204" s="71" t="s">
        <v>831</v>
      </c>
      <c r="Q204" s="133">
        <f t="shared" si="10"/>
        <v>45066</v>
      </c>
    </row>
    <row r="205" spans="1:17" ht="26.3" hidden="1" x14ac:dyDescent="0.3">
      <c r="A205" s="66" t="s">
        <v>3018</v>
      </c>
      <c r="B205" s="5" t="s">
        <v>288</v>
      </c>
      <c r="C205" s="8">
        <v>45070</v>
      </c>
      <c r="D205" s="5" t="s">
        <v>11</v>
      </c>
      <c r="E205" s="5" t="s">
        <v>134</v>
      </c>
      <c r="F205" s="17">
        <v>1028944</v>
      </c>
      <c r="G205" s="17">
        <v>102895</v>
      </c>
      <c r="H205" s="17">
        <v>1131839</v>
      </c>
      <c r="I205" s="17"/>
      <c r="J205" s="17"/>
      <c r="K205" s="17"/>
      <c r="L205" s="140">
        <f t="shared" si="12"/>
        <v>124267158.90000001</v>
      </c>
      <c r="M205" s="135" t="s">
        <v>608</v>
      </c>
      <c r="N205" s="134" t="s">
        <v>3014</v>
      </c>
      <c r="O205" s="169">
        <f t="shared" si="11"/>
        <v>2023</v>
      </c>
      <c r="P205" s="71" t="s">
        <v>831</v>
      </c>
      <c r="Q205" s="133">
        <f t="shared" si="10"/>
        <v>45070</v>
      </c>
    </row>
    <row r="206" spans="1:17" ht="26.3" hidden="1" x14ac:dyDescent="0.3">
      <c r="A206" s="66" t="s">
        <v>3018</v>
      </c>
      <c r="B206" s="5" t="s">
        <v>290</v>
      </c>
      <c r="C206" s="8">
        <v>45071</v>
      </c>
      <c r="D206" s="5" t="s">
        <v>11</v>
      </c>
      <c r="E206" s="5" t="s">
        <v>116</v>
      </c>
      <c r="F206" s="17">
        <v>1612880</v>
      </c>
      <c r="G206" s="17">
        <v>161288</v>
      </c>
      <c r="H206" s="17">
        <v>1774168</v>
      </c>
      <c r="I206" s="17"/>
      <c r="J206" s="17"/>
      <c r="K206" s="17"/>
      <c r="L206" s="140">
        <f t="shared" si="12"/>
        <v>126041326.90000001</v>
      </c>
      <c r="M206" s="135" t="s">
        <v>608</v>
      </c>
      <c r="N206" s="134" t="s">
        <v>3014</v>
      </c>
      <c r="O206" s="169">
        <f t="shared" si="11"/>
        <v>2023</v>
      </c>
      <c r="P206" s="71" t="s">
        <v>831</v>
      </c>
      <c r="Q206" s="133">
        <f t="shared" si="10"/>
        <v>45071</v>
      </c>
    </row>
    <row r="207" spans="1:17" ht="26.3" hidden="1" x14ac:dyDescent="0.3">
      <c r="A207" s="76" t="s">
        <v>3018</v>
      </c>
      <c r="B207" s="3"/>
      <c r="C207" s="24">
        <v>45072</v>
      </c>
      <c r="D207" s="3" t="s">
        <v>11</v>
      </c>
      <c r="E207" s="3"/>
      <c r="F207" s="142"/>
      <c r="G207" s="142"/>
      <c r="H207" s="142"/>
      <c r="I207" s="142"/>
      <c r="J207" s="142"/>
      <c r="K207" s="142">
        <v>15209737</v>
      </c>
      <c r="L207" s="140">
        <f t="shared" si="12"/>
        <v>110831589.90000001</v>
      </c>
      <c r="M207" s="143" t="s">
        <v>3014</v>
      </c>
      <c r="O207" s="169">
        <f t="shared" si="11"/>
        <v>2023</v>
      </c>
      <c r="P207" s="71" t="s">
        <v>748</v>
      </c>
      <c r="Q207" s="133">
        <f t="shared" si="10"/>
        <v>45072</v>
      </c>
    </row>
    <row r="208" spans="1:17" ht="26.3" hidden="1" x14ac:dyDescent="0.3">
      <c r="A208" s="66" t="s">
        <v>3018</v>
      </c>
      <c r="B208" s="5" t="s">
        <v>292</v>
      </c>
      <c r="C208" s="8">
        <v>45073</v>
      </c>
      <c r="D208" s="5" t="s">
        <v>11</v>
      </c>
      <c r="E208" s="5" t="s">
        <v>125</v>
      </c>
      <c r="F208" s="17">
        <v>806440</v>
      </c>
      <c r="G208" s="17">
        <v>80644</v>
      </c>
      <c r="H208" s="17">
        <v>887084</v>
      </c>
      <c r="I208" s="17"/>
      <c r="J208" s="17"/>
      <c r="K208" s="17"/>
      <c r="L208" s="140">
        <f t="shared" si="12"/>
        <v>111718673.90000001</v>
      </c>
      <c r="M208" s="135" t="s">
        <v>608</v>
      </c>
      <c r="N208" s="134" t="s">
        <v>3014</v>
      </c>
      <c r="O208" s="169">
        <f t="shared" si="11"/>
        <v>2023</v>
      </c>
      <c r="P208" s="71" t="s">
        <v>831</v>
      </c>
      <c r="Q208" s="133">
        <f t="shared" si="10"/>
        <v>45073</v>
      </c>
    </row>
    <row r="209" spans="1:17" ht="26.3" hidden="1" x14ac:dyDescent="0.3">
      <c r="A209" s="66" t="s">
        <v>3018</v>
      </c>
      <c r="B209" s="5" t="s">
        <v>294</v>
      </c>
      <c r="C209" s="8">
        <v>45075</v>
      </c>
      <c r="D209" s="5" t="s">
        <v>11</v>
      </c>
      <c r="E209" s="5" t="s">
        <v>125</v>
      </c>
      <c r="F209" s="17">
        <v>999520</v>
      </c>
      <c r="G209" s="17">
        <v>99952</v>
      </c>
      <c r="H209" s="17">
        <v>1099472</v>
      </c>
      <c r="I209" s="17"/>
      <c r="J209" s="17"/>
      <c r="K209" s="17"/>
      <c r="L209" s="140">
        <f t="shared" si="12"/>
        <v>112818145.90000001</v>
      </c>
      <c r="M209" s="135" t="s">
        <v>608</v>
      </c>
      <c r="N209" s="134" t="s">
        <v>3014</v>
      </c>
      <c r="O209" s="169">
        <f t="shared" si="11"/>
        <v>2023</v>
      </c>
      <c r="P209" s="71" t="s">
        <v>831</v>
      </c>
      <c r="Q209" s="133">
        <f t="shared" si="10"/>
        <v>45075</v>
      </c>
    </row>
    <row r="210" spans="1:17" ht="26.3" hidden="1" x14ac:dyDescent="0.3">
      <c r="A210" s="144" t="s">
        <v>3018</v>
      </c>
      <c r="B210" s="145" t="s">
        <v>296</v>
      </c>
      <c r="C210" s="146">
        <v>45075</v>
      </c>
      <c r="D210" s="145" t="s">
        <v>11</v>
      </c>
      <c r="E210" s="145" t="s">
        <v>152</v>
      </c>
      <c r="F210" s="147">
        <v>-1925563</v>
      </c>
      <c r="G210" s="147">
        <v>-192556</v>
      </c>
      <c r="H210" s="147"/>
      <c r="I210" s="147"/>
      <c r="J210" s="147">
        <v>-2118119</v>
      </c>
      <c r="K210" s="147"/>
      <c r="L210" s="140">
        <f t="shared" si="12"/>
        <v>110700026.90000001</v>
      </c>
      <c r="M210" s="148" t="s">
        <v>608</v>
      </c>
      <c r="N210" s="134" t="s">
        <v>3014</v>
      </c>
      <c r="O210" s="169">
        <f t="shared" si="11"/>
        <v>2023</v>
      </c>
      <c r="P210" s="71" t="s">
        <v>831</v>
      </c>
      <c r="Q210" s="133">
        <f t="shared" si="10"/>
        <v>45075</v>
      </c>
    </row>
    <row r="211" spans="1:17" ht="26.3" hidden="1" x14ac:dyDescent="0.3">
      <c r="A211" s="144" t="s">
        <v>3018</v>
      </c>
      <c r="B211" s="145" t="s">
        <v>297</v>
      </c>
      <c r="C211" s="146">
        <v>45077</v>
      </c>
      <c r="D211" s="145" t="s">
        <v>11</v>
      </c>
      <c r="E211" s="145" t="s">
        <v>152</v>
      </c>
      <c r="F211" s="147">
        <v>-376052</v>
      </c>
      <c r="G211" s="147">
        <v>-37605</v>
      </c>
      <c r="H211" s="147"/>
      <c r="I211" s="147"/>
      <c r="J211" s="147">
        <v>-413657</v>
      </c>
      <c r="K211" s="147"/>
      <c r="L211" s="140">
        <f t="shared" si="12"/>
        <v>110286369.90000001</v>
      </c>
      <c r="M211" s="148" t="s">
        <v>608</v>
      </c>
      <c r="N211" s="134" t="s">
        <v>3014</v>
      </c>
      <c r="O211" s="169">
        <f t="shared" si="11"/>
        <v>2023</v>
      </c>
      <c r="P211" s="71" t="s">
        <v>831</v>
      </c>
      <c r="Q211" s="133">
        <f t="shared" si="10"/>
        <v>45077</v>
      </c>
    </row>
    <row r="212" spans="1:17" ht="26.3" hidden="1" x14ac:dyDescent="0.3">
      <c r="A212" s="144" t="s">
        <v>3018</v>
      </c>
      <c r="B212" s="145" t="s">
        <v>298</v>
      </c>
      <c r="C212" s="146">
        <v>45077</v>
      </c>
      <c r="D212" s="145" t="s">
        <v>11</v>
      </c>
      <c r="E212" s="145" t="s">
        <v>152</v>
      </c>
      <c r="F212" s="147">
        <v>-217902</v>
      </c>
      <c r="G212" s="147">
        <v>-21790</v>
      </c>
      <c r="H212" s="147"/>
      <c r="I212" s="147"/>
      <c r="J212" s="147">
        <v>-239692</v>
      </c>
      <c r="K212" s="147"/>
      <c r="L212" s="140">
        <f t="shared" si="12"/>
        <v>110046677.90000001</v>
      </c>
      <c r="M212" s="148" t="s">
        <v>608</v>
      </c>
      <c r="N212" s="134" t="s">
        <v>3014</v>
      </c>
      <c r="O212" s="169">
        <f t="shared" si="11"/>
        <v>2023</v>
      </c>
      <c r="P212" s="71" t="s">
        <v>831</v>
      </c>
      <c r="Q212" s="133">
        <f t="shared" si="10"/>
        <v>45077</v>
      </c>
    </row>
    <row r="213" spans="1:17" ht="26.3" hidden="1" x14ac:dyDescent="0.3">
      <c r="A213" s="66" t="s">
        <v>3018</v>
      </c>
      <c r="B213" s="5" t="s">
        <v>299</v>
      </c>
      <c r="C213" s="8">
        <v>45080</v>
      </c>
      <c r="D213" s="5" t="s">
        <v>11</v>
      </c>
      <c r="E213" s="5" t="s">
        <v>151</v>
      </c>
      <c r="F213" s="17">
        <v>570840</v>
      </c>
      <c r="G213" s="17">
        <v>57084</v>
      </c>
      <c r="H213" s="17">
        <v>627924</v>
      </c>
      <c r="I213" s="17"/>
      <c r="J213" s="17"/>
      <c r="K213" s="17"/>
      <c r="L213" s="140">
        <f t="shared" si="12"/>
        <v>110674601.90000001</v>
      </c>
      <c r="M213" s="135" t="s">
        <v>615</v>
      </c>
      <c r="N213" s="134" t="s">
        <v>3014</v>
      </c>
      <c r="O213" s="169">
        <f t="shared" si="11"/>
        <v>2023</v>
      </c>
      <c r="P213" s="71" t="s">
        <v>848</v>
      </c>
      <c r="Q213" s="133">
        <f t="shared" si="10"/>
        <v>45080</v>
      </c>
    </row>
    <row r="214" spans="1:17" ht="26.3" hidden="1" x14ac:dyDescent="0.3">
      <c r="A214" s="66" t="s">
        <v>3018</v>
      </c>
      <c r="B214" s="5" t="s">
        <v>301</v>
      </c>
      <c r="C214" s="8">
        <v>45082</v>
      </c>
      <c r="D214" s="5" t="s">
        <v>11</v>
      </c>
      <c r="E214" s="5" t="s">
        <v>110</v>
      </c>
      <c r="F214" s="17">
        <v>660880</v>
      </c>
      <c r="G214" s="17">
        <v>66088</v>
      </c>
      <c r="H214" s="17">
        <v>726968</v>
      </c>
      <c r="I214" s="17"/>
      <c r="J214" s="17"/>
      <c r="K214" s="17"/>
      <c r="L214" s="140">
        <f t="shared" si="12"/>
        <v>111401569.90000001</v>
      </c>
      <c r="M214" s="135" t="s">
        <v>615</v>
      </c>
      <c r="N214" s="134" t="s">
        <v>3014</v>
      </c>
      <c r="O214" s="169">
        <f t="shared" si="11"/>
        <v>2023</v>
      </c>
      <c r="P214" s="71" t="s">
        <v>848</v>
      </c>
      <c r="Q214" s="133">
        <f t="shared" si="10"/>
        <v>45082</v>
      </c>
    </row>
    <row r="215" spans="1:17" ht="26.3" hidden="1" x14ac:dyDescent="0.3">
      <c r="A215" s="66" t="s">
        <v>3018</v>
      </c>
      <c r="B215" s="5" t="s">
        <v>303</v>
      </c>
      <c r="C215" s="8">
        <v>45082</v>
      </c>
      <c r="D215" s="5" t="s">
        <v>11</v>
      </c>
      <c r="E215" s="5" t="s">
        <v>127</v>
      </c>
      <c r="F215" s="17">
        <v>1951809</v>
      </c>
      <c r="G215" s="17">
        <v>195181</v>
      </c>
      <c r="H215" s="17">
        <v>2146990</v>
      </c>
      <c r="I215" s="17"/>
      <c r="J215" s="17"/>
      <c r="K215" s="17"/>
      <c r="L215" s="140">
        <f t="shared" si="12"/>
        <v>113548559.90000001</v>
      </c>
      <c r="M215" s="135" t="s">
        <v>615</v>
      </c>
      <c r="N215" s="134" t="s">
        <v>3014</v>
      </c>
      <c r="O215" s="169">
        <f t="shared" si="11"/>
        <v>2023</v>
      </c>
      <c r="P215" s="71" t="s">
        <v>848</v>
      </c>
      <c r="Q215" s="133">
        <f t="shared" si="10"/>
        <v>45082</v>
      </c>
    </row>
    <row r="216" spans="1:17" ht="26.3" hidden="1" x14ac:dyDescent="0.3">
      <c r="A216" s="66" t="s">
        <v>3018</v>
      </c>
      <c r="B216" s="5" t="s">
        <v>304</v>
      </c>
      <c r="C216" s="8">
        <v>45083</v>
      </c>
      <c r="D216" s="5" t="s">
        <v>11</v>
      </c>
      <c r="E216" s="5" t="s">
        <v>108</v>
      </c>
      <c r="F216" s="17">
        <v>1215872</v>
      </c>
      <c r="G216" s="17">
        <v>121587</v>
      </c>
      <c r="H216" s="17">
        <v>1337459</v>
      </c>
      <c r="I216" s="17"/>
      <c r="J216" s="17"/>
      <c r="K216" s="17"/>
      <c r="L216" s="140">
        <f t="shared" si="12"/>
        <v>114886018.90000001</v>
      </c>
      <c r="M216" s="135" t="s">
        <v>615</v>
      </c>
      <c r="N216" s="134" t="s">
        <v>3014</v>
      </c>
      <c r="O216" s="169">
        <f t="shared" si="11"/>
        <v>2023</v>
      </c>
      <c r="P216" s="71" t="s">
        <v>848</v>
      </c>
      <c r="Q216" s="133">
        <f t="shared" si="10"/>
        <v>45083</v>
      </c>
    </row>
    <row r="217" spans="1:17" ht="26.3" hidden="1" x14ac:dyDescent="0.3">
      <c r="A217" s="66" t="s">
        <v>3018</v>
      </c>
      <c r="B217" s="5" t="s">
        <v>306</v>
      </c>
      <c r="C217" s="8">
        <v>45083</v>
      </c>
      <c r="D217" s="5" t="s">
        <v>11</v>
      </c>
      <c r="E217" s="5" t="s">
        <v>134</v>
      </c>
      <c r="F217" s="17">
        <v>528704</v>
      </c>
      <c r="G217" s="17">
        <v>52870</v>
      </c>
      <c r="H217" s="17">
        <v>581574</v>
      </c>
      <c r="I217" s="17"/>
      <c r="J217" s="17"/>
      <c r="K217" s="17"/>
      <c r="L217" s="140">
        <f t="shared" si="12"/>
        <v>115467592.90000001</v>
      </c>
      <c r="M217" s="135" t="s">
        <v>615</v>
      </c>
      <c r="N217" s="134" t="s">
        <v>3014</v>
      </c>
      <c r="O217" s="169">
        <f t="shared" si="11"/>
        <v>2023</v>
      </c>
      <c r="P217" s="71" t="s">
        <v>848</v>
      </c>
      <c r="Q217" s="133">
        <f t="shared" si="10"/>
        <v>45083</v>
      </c>
    </row>
    <row r="218" spans="1:17" ht="26.3" hidden="1" x14ac:dyDescent="0.3">
      <c r="A218" s="66" t="s">
        <v>3018</v>
      </c>
      <c r="B218" s="5" t="s">
        <v>307</v>
      </c>
      <c r="C218" s="8">
        <v>45084</v>
      </c>
      <c r="D218" s="5" t="s">
        <v>11</v>
      </c>
      <c r="E218" s="5" t="s">
        <v>140</v>
      </c>
      <c r="F218" s="17">
        <v>1475850</v>
      </c>
      <c r="G218" s="17">
        <v>147585</v>
      </c>
      <c r="H218" s="17">
        <v>1623435</v>
      </c>
      <c r="I218" s="17"/>
      <c r="J218" s="17"/>
      <c r="K218" s="17"/>
      <c r="L218" s="140">
        <f t="shared" si="12"/>
        <v>117091027.90000001</v>
      </c>
      <c r="M218" s="135" t="s">
        <v>615</v>
      </c>
      <c r="N218" s="134" t="s">
        <v>3014</v>
      </c>
      <c r="O218" s="169">
        <f t="shared" si="11"/>
        <v>2023</v>
      </c>
      <c r="P218" s="71" t="s">
        <v>848</v>
      </c>
      <c r="Q218" s="133">
        <f t="shared" si="10"/>
        <v>45084</v>
      </c>
    </row>
    <row r="219" spans="1:17" ht="26.3" hidden="1" x14ac:dyDescent="0.3">
      <c r="A219" s="66" t="s">
        <v>3018</v>
      </c>
      <c r="B219" s="5" t="s">
        <v>309</v>
      </c>
      <c r="C219" s="8">
        <v>45091</v>
      </c>
      <c r="D219" s="5" t="s">
        <v>11</v>
      </c>
      <c r="E219" s="5" t="s">
        <v>134</v>
      </c>
      <c r="F219" s="17">
        <v>889846</v>
      </c>
      <c r="G219" s="17">
        <v>88985</v>
      </c>
      <c r="H219" s="17">
        <v>978831</v>
      </c>
      <c r="I219" s="17"/>
      <c r="J219" s="17"/>
      <c r="K219" s="17"/>
      <c r="L219" s="140">
        <f t="shared" si="12"/>
        <v>118069858.90000001</v>
      </c>
      <c r="M219" s="135" t="s">
        <v>615</v>
      </c>
      <c r="N219" s="134" t="s">
        <v>3014</v>
      </c>
      <c r="O219" s="169">
        <f t="shared" si="11"/>
        <v>2023</v>
      </c>
      <c r="P219" s="71" t="s">
        <v>848</v>
      </c>
      <c r="Q219" s="133">
        <f t="shared" si="10"/>
        <v>45091</v>
      </c>
    </row>
    <row r="220" spans="1:17" ht="26.3" hidden="1" x14ac:dyDescent="0.3">
      <c r="A220" s="66" t="s">
        <v>3018</v>
      </c>
      <c r="B220" s="5" t="s">
        <v>311</v>
      </c>
      <c r="C220" s="8">
        <v>45091</v>
      </c>
      <c r="D220" s="5" t="s">
        <v>11</v>
      </c>
      <c r="E220" s="5" t="s">
        <v>119</v>
      </c>
      <c r="F220" s="17">
        <v>1276505</v>
      </c>
      <c r="G220" s="17">
        <v>127651</v>
      </c>
      <c r="H220" s="17">
        <v>1404156</v>
      </c>
      <c r="I220" s="17"/>
      <c r="J220" s="17"/>
      <c r="K220" s="17"/>
      <c r="L220" s="140">
        <f t="shared" si="12"/>
        <v>119474014.90000001</v>
      </c>
      <c r="M220" s="135" t="s">
        <v>615</v>
      </c>
      <c r="N220" s="134" t="s">
        <v>3014</v>
      </c>
      <c r="O220" s="169">
        <f t="shared" si="11"/>
        <v>2023</v>
      </c>
      <c r="P220" s="71" t="s">
        <v>848</v>
      </c>
      <c r="Q220" s="133">
        <f t="shared" si="10"/>
        <v>45091</v>
      </c>
    </row>
    <row r="221" spans="1:17" ht="26.3" hidden="1" x14ac:dyDescent="0.3">
      <c r="A221" s="66" t="s">
        <v>3018</v>
      </c>
      <c r="B221" s="5" t="s">
        <v>312</v>
      </c>
      <c r="C221" s="8">
        <v>45093</v>
      </c>
      <c r="D221" s="5" t="s">
        <v>11</v>
      </c>
      <c r="E221" s="5" t="s">
        <v>108</v>
      </c>
      <c r="F221" s="17">
        <v>1539933</v>
      </c>
      <c r="G221" s="17">
        <v>153993</v>
      </c>
      <c r="H221" s="17">
        <v>1693926</v>
      </c>
      <c r="I221" s="17"/>
      <c r="J221" s="17"/>
      <c r="K221" s="17"/>
      <c r="L221" s="140">
        <f t="shared" si="12"/>
        <v>121167940.90000001</v>
      </c>
      <c r="M221" s="135" t="s">
        <v>615</v>
      </c>
      <c r="N221" s="134" t="s">
        <v>3014</v>
      </c>
      <c r="O221" s="169">
        <f t="shared" si="11"/>
        <v>2023</v>
      </c>
      <c r="P221" s="71" t="s">
        <v>848</v>
      </c>
      <c r="Q221" s="133">
        <f t="shared" si="10"/>
        <v>45093</v>
      </c>
    </row>
    <row r="222" spans="1:17" ht="26.3" hidden="1" x14ac:dyDescent="0.3">
      <c r="A222" s="66" t="s">
        <v>3018</v>
      </c>
      <c r="B222" s="5" t="s">
        <v>314</v>
      </c>
      <c r="C222" s="8">
        <v>45096</v>
      </c>
      <c r="D222" s="5" t="s">
        <v>11</v>
      </c>
      <c r="E222" s="5" t="s">
        <v>151</v>
      </c>
      <c r="F222" s="17">
        <v>996600</v>
      </c>
      <c r="G222" s="17">
        <v>99660</v>
      </c>
      <c r="H222" s="17">
        <v>1096260</v>
      </c>
      <c r="I222" s="17"/>
      <c r="J222" s="17"/>
      <c r="K222" s="17"/>
      <c r="L222" s="140">
        <f t="shared" si="12"/>
        <v>122264200.90000001</v>
      </c>
      <c r="M222" s="135" t="s">
        <v>615</v>
      </c>
      <c r="N222" s="134" t="s">
        <v>3014</v>
      </c>
      <c r="O222" s="169">
        <f t="shared" si="11"/>
        <v>2023</v>
      </c>
      <c r="P222" s="71" t="s">
        <v>848</v>
      </c>
      <c r="Q222" s="133">
        <f t="shared" si="10"/>
        <v>45096</v>
      </c>
    </row>
    <row r="223" spans="1:17" ht="26.3" hidden="1" x14ac:dyDescent="0.3">
      <c r="A223" s="66" t="s">
        <v>3018</v>
      </c>
      <c r="B223" s="5" t="s">
        <v>316</v>
      </c>
      <c r="C223" s="8">
        <v>45097</v>
      </c>
      <c r="D223" s="5" t="s">
        <v>11</v>
      </c>
      <c r="E223" s="5" t="s">
        <v>134</v>
      </c>
      <c r="F223" s="17">
        <v>660880</v>
      </c>
      <c r="G223" s="17">
        <v>66088</v>
      </c>
      <c r="H223" s="17">
        <v>726968</v>
      </c>
      <c r="I223" s="17"/>
      <c r="J223" s="17"/>
      <c r="K223" s="17"/>
      <c r="L223" s="140">
        <f t="shared" si="12"/>
        <v>122991168.90000001</v>
      </c>
      <c r="M223" s="135" t="s">
        <v>615</v>
      </c>
      <c r="N223" s="134" t="s">
        <v>3014</v>
      </c>
      <c r="O223" s="169">
        <f t="shared" si="11"/>
        <v>2023</v>
      </c>
      <c r="P223" s="71" t="s">
        <v>848</v>
      </c>
      <c r="Q223" s="133">
        <f t="shared" si="10"/>
        <v>45097</v>
      </c>
    </row>
    <row r="224" spans="1:17" ht="26.3" hidden="1" x14ac:dyDescent="0.3">
      <c r="A224" s="66" t="s">
        <v>3018</v>
      </c>
      <c r="B224" s="5" t="s">
        <v>318</v>
      </c>
      <c r="C224" s="8">
        <v>45097</v>
      </c>
      <c r="D224" s="5" t="s">
        <v>11</v>
      </c>
      <c r="E224" s="5" t="s">
        <v>145</v>
      </c>
      <c r="F224" s="17">
        <v>1000000</v>
      </c>
      <c r="G224" s="17">
        <v>100000</v>
      </c>
      <c r="H224" s="17">
        <v>1100000</v>
      </c>
      <c r="I224" s="17"/>
      <c r="J224" s="17"/>
      <c r="K224" s="17"/>
      <c r="L224" s="140">
        <f t="shared" si="12"/>
        <v>124091168.90000001</v>
      </c>
      <c r="M224" s="135" t="s">
        <v>615</v>
      </c>
      <c r="N224" s="134" t="s">
        <v>3014</v>
      </c>
      <c r="O224" s="169">
        <f t="shared" si="11"/>
        <v>2023</v>
      </c>
      <c r="P224" s="71" t="s">
        <v>848</v>
      </c>
      <c r="Q224" s="133">
        <f t="shared" si="10"/>
        <v>45097</v>
      </c>
    </row>
    <row r="225" spans="1:17" ht="26.3" hidden="1" x14ac:dyDescent="0.3">
      <c r="A225" s="144" t="s">
        <v>3018</v>
      </c>
      <c r="B225" s="145" t="s">
        <v>319</v>
      </c>
      <c r="C225" s="146">
        <v>45097</v>
      </c>
      <c r="D225" s="145" t="s">
        <v>11</v>
      </c>
      <c r="E225" s="145" t="s">
        <v>152</v>
      </c>
      <c r="F225" s="147">
        <v>-942640</v>
      </c>
      <c r="G225" s="147">
        <v>-94264</v>
      </c>
      <c r="H225" s="147"/>
      <c r="I225" s="147"/>
      <c r="J225" s="147">
        <v>-1036904</v>
      </c>
      <c r="K225" s="147"/>
      <c r="L225" s="140">
        <f t="shared" si="12"/>
        <v>123054264.90000001</v>
      </c>
      <c r="M225" s="148" t="s">
        <v>615</v>
      </c>
      <c r="N225" s="134" t="s">
        <v>3014</v>
      </c>
      <c r="O225" s="169">
        <f t="shared" si="11"/>
        <v>2023</v>
      </c>
      <c r="P225" s="71" t="s">
        <v>848</v>
      </c>
      <c r="Q225" s="133">
        <f t="shared" si="10"/>
        <v>45097</v>
      </c>
    </row>
    <row r="226" spans="1:17" ht="26.3" hidden="1" x14ac:dyDescent="0.3">
      <c r="A226" s="144" t="s">
        <v>3018</v>
      </c>
      <c r="B226" s="145" t="s">
        <v>320</v>
      </c>
      <c r="C226" s="146">
        <v>45098</v>
      </c>
      <c r="D226" s="145" t="s">
        <v>11</v>
      </c>
      <c r="E226" s="145" t="s">
        <v>152</v>
      </c>
      <c r="F226" s="147">
        <v>-1243674</v>
      </c>
      <c r="G226" s="147">
        <v>-124367</v>
      </c>
      <c r="H226" s="147"/>
      <c r="I226" s="147"/>
      <c r="J226" s="147">
        <v>-1368041</v>
      </c>
      <c r="K226" s="147"/>
      <c r="L226" s="140">
        <f t="shared" si="12"/>
        <v>121686223.90000001</v>
      </c>
      <c r="M226" s="148" t="s">
        <v>615</v>
      </c>
      <c r="N226" s="134" t="s">
        <v>3014</v>
      </c>
      <c r="O226" s="169">
        <f t="shared" si="11"/>
        <v>2023</v>
      </c>
      <c r="P226" s="71" t="s">
        <v>848</v>
      </c>
      <c r="Q226" s="133">
        <f t="shared" si="10"/>
        <v>45098</v>
      </c>
    </row>
    <row r="227" spans="1:17" ht="26.3" hidden="1" x14ac:dyDescent="0.3">
      <c r="A227" s="66" t="s">
        <v>3018</v>
      </c>
      <c r="B227" s="5" t="s">
        <v>321</v>
      </c>
      <c r="C227" s="8">
        <v>45101</v>
      </c>
      <c r="D227" s="5" t="s">
        <v>11</v>
      </c>
      <c r="E227" s="5" t="s">
        <v>108</v>
      </c>
      <c r="F227" s="17">
        <v>934110</v>
      </c>
      <c r="G227" s="17">
        <v>93411</v>
      </c>
      <c r="H227" s="17">
        <v>1027521</v>
      </c>
      <c r="I227" s="17"/>
      <c r="J227" s="17"/>
      <c r="K227" s="17"/>
      <c r="L227" s="140">
        <f t="shared" si="12"/>
        <v>122713744.90000001</v>
      </c>
      <c r="M227" s="135" t="s">
        <v>615</v>
      </c>
      <c r="N227" s="134" t="s">
        <v>3014</v>
      </c>
      <c r="O227" s="169">
        <f t="shared" si="11"/>
        <v>2023</v>
      </c>
      <c r="P227" s="71" t="s">
        <v>848</v>
      </c>
      <c r="Q227" s="133">
        <f t="shared" si="10"/>
        <v>45101</v>
      </c>
    </row>
    <row r="228" spans="1:17" ht="26.3" hidden="1" x14ac:dyDescent="0.3">
      <c r="A228" s="66" t="s">
        <v>3018</v>
      </c>
      <c r="B228" s="5" t="s">
        <v>323</v>
      </c>
      <c r="C228" s="8">
        <v>45101</v>
      </c>
      <c r="D228" s="5" t="s">
        <v>11</v>
      </c>
      <c r="E228" s="5" t="s">
        <v>151</v>
      </c>
      <c r="F228" s="17">
        <v>1142112</v>
      </c>
      <c r="G228" s="17">
        <v>114211</v>
      </c>
      <c r="H228" s="17">
        <v>1256323</v>
      </c>
      <c r="I228" s="17"/>
      <c r="J228" s="17"/>
      <c r="K228" s="17"/>
      <c r="L228" s="140">
        <f t="shared" si="12"/>
        <v>123970067.90000001</v>
      </c>
      <c r="M228" s="135" t="s">
        <v>615</v>
      </c>
      <c r="N228" s="134" t="s">
        <v>3014</v>
      </c>
      <c r="O228" s="169">
        <f t="shared" si="11"/>
        <v>2023</v>
      </c>
      <c r="P228" s="71" t="s">
        <v>848</v>
      </c>
      <c r="Q228" s="133">
        <f t="shared" si="10"/>
        <v>45101</v>
      </c>
    </row>
    <row r="229" spans="1:17" ht="26.3" hidden="1" x14ac:dyDescent="0.3">
      <c r="A229" s="66" t="s">
        <v>3018</v>
      </c>
      <c r="B229" s="5" t="s">
        <v>324</v>
      </c>
      <c r="C229" s="8">
        <v>45103</v>
      </c>
      <c r="D229" s="5" t="s">
        <v>11</v>
      </c>
      <c r="E229" s="5" t="s">
        <v>116</v>
      </c>
      <c r="F229" s="17">
        <v>1886220</v>
      </c>
      <c r="G229" s="17">
        <v>188622</v>
      </c>
      <c r="H229" s="17">
        <v>2074842</v>
      </c>
      <c r="I229" s="17"/>
      <c r="J229" s="17"/>
      <c r="K229" s="17"/>
      <c r="L229" s="140">
        <f t="shared" si="12"/>
        <v>126044909.90000001</v>
      </c>
      <c r="M229" s="135" t="s">
        <v>615</v>
      </c>
      <c r="N229" s="134" t="s">
        <v>3014</v>
      </c>
      <c r="O229" s="169">
        <f t="shared" si="11"/>
        <v>2023</v>
      </c>
      <c r="P229" s="71" t="s">
        <v>848</v>
      </c>
      <c r="Q229" s="133">
        <f t="shared" si="10"/>
        <v>45103</v>
      </c>
    </row>
    <row r="230" spans="1:17" ht="26.3" hidden="1" x14ac:dyDescent="0.3">
      <c r="A230" s="66" t="s">
        <v>3018</v>
      </c>
      <c r="B230" s="5" t="s">
        <v>326</v>
      </c>
      <c r="C230" s="8">
        <v>45103</v>
      </c>
      <c r="D230" s="5" t="s">
        <v>11</v>
      </c>
      <c r="E230" s="5" t="s">
        <v>125</v>
      </c>
      <c r="F230" s="17">
        <v>1369176</v>
      </c>
      <c r="G230" s="17">
        <v>136918</v>
      </c>
      <c r="H230" s="17">
        <v>1506094</v>
      </c>
      <c r="I230" s="17"/>
      <c r="J230" s="17"/>
      <c r="K230" s="17"/>
      <c r="L230" s="140">
        <f t="shared" si="12"/>
        <v>127551003.90000001</v>
      </c>
      <c r="M230" s="135" t="s">
        <v>615</v>
      </c>
      <c r="N230" s="134" t="s">
        <v>3014</v>
      </c>
      <c r="O230" s="169">
        <f t="shared" si="11"/>
        <v>2023</v>
      </c>
      <c r="P230" s="71" t="s">
        <v>848</v>
      </c>
      <c r="Q230" s="133">
        <f t="shared" si="10"/>
        <v>45103</v>
      </c>
    </row>
    <row r="231" spans="1:17" ht="26.3" hidden="1" x14ac:dyDescent="0.3">
      <c r="A231" s="144" t="s">
        <v>3018</v>
      </c>
      <c r="B231" s="145" t="s">
        <v>327</v>
      </c>
      <c r="C231" s="146">
        <v>45103</v>
      </c>
      <c r="D231" s="145" t="s">
        <v>11</v>
      </c>
      <c r="E231" s="145" t="s">
        <v>152</v>
      </c>
      <c r="F231" s="147">
        <v>-698294</v>
      </c>
      <c r="G231" s="147">
        <v>-69830</v>
      </c>
      <c r="H231" s="147"/>
      <c r="I231" s="147"/>
      <c r="J231" s="147">
        <v>-768124</v>
      </c>
      <c r="K231" s="147"/>
      <c r="L231" s="140">
        <f t="shared" si="12"/>
        <v>126782879.90000001</v>
      </c>
      <c r="M231" s="148" t="s">
        <v>615</v>
      </c>
      <c r="N231" s="134" t="s">
        <v>3014</v>
      </c>
      <c r="O231" s="169">
        <f t="shared" si="11"/>
        <v>2023</v>
      </c>
      <c r="P231" s="71" t="s">
        <v>848</v>
      </c>
      <c r="Q231" s="133">
        <f t="shared" si="10"/>
        <v>45103</v>
      </c>
    </row>
    <row r="232" spans="1:17" ht="26.3" hidden="1" x14ac:dyDescent="0.3">
      <c r="A232" s="66" t="s">
        <v>3018</v>
      </c>
      <c r="B232" s="5" t="s">
        <v>328</v>
      </c>
      <c r="C232" s="8">
        <v>45105</v>
      </c>
      <c r="D232" s="5" t="s">
        <v>11</v>
      </c>
      <c r="E232" s="5" t="s">
        <v>112</v>
      </c>
      <c r="F232" s="17">
        <v>899026</v>
      </c>
      <c r="G232" s="17">
        <v>89903</v>
      </c>
      <c r="H232" s="17">
        <v>988929</v>
      </c>
      <c r="I232" s="17"/>
      <c r="J232" s="17"/>
      <c r="K232" s="17"/>
      <c r="L232" s="140">
        <f t="shared" si="12"/>
        <v>127771808.90000001</v>
      </c>
      <c r="M232" s="135" t="s">
        <v>615</v>
      </c>
      <c r="N232" s="134" t="s">
        <v>3014</v>
      </c>
      <c r="O232" s="169">
        <f t="shared" si="11"/>
        <v>2023</v>
      </c>
      <c r="P232" s="71" t="s">
        <v>848</v>
      </c>
      <c r="Q232" s="133">
        <f t="shared" si="10"/>
        <v>45105</v>
      </c>
    </row>
    <row r="233" spans="1:17" ht="26.3" hidden="1" x14ac:dyDescent="0.3">
      <c r="A233" s="66" t="s">
        <v>3018</v>
      </c>
      <c r="B233" s="5" t="s">
        <v>330</v>
      </c>
      <c r="C233" s="8">
        <v>45106</v>
      </c>
      <c r="D233" s="5" t="s">
        <v>11</v>
      </c>
      <c r="E233" s="5" t="s">
        <v>129</v>
      </c>
      <c r="F233" s="17">
        <v>633612</v>
      </c>
      <c r="G233" s="17">
        <v>63361</v>
      </c>
      <c r="H233" s="17">
        <v>696973</v>
      </c>
      <c r="I233" s="17"/>
      <c r="J233" s="17"/>
      <c r="K233" s="17"/>
      <c r="L233" s="140">
        <f t="shared" si="12"/>
        <v>128468781.90000001</v>
      </c>
      <c r="M233" s="135" t="s">
        <v>615</v>
      </c>
      <c r="N233" s="134" t="s">
        <v>3014</v>
      </c>
      <c r="O233" s="169">
        <f t="shared" si="11"/>
        <v>2023</v>
      </c>
      <c r="P233" s="71" t="s">
        <v>848</v>
      </c>
      <c r="Q233" s="133">
        <f t="shared" si="10"/>
        <v>45106</v>
      </c>
    </row>
    <row r="234" spans="1:17" ht="26.3" hidden="1" x14ac:dyDescent="0.3">
      <c r="A234" s="66" t="s">
        <v>3018</v>
      </c>
      <c r="B234" s="5" t="s">
        <v>332</v>
      </c>
      <c r="C234" s="8">
        <v>45106</v>
      </c>
      <c r="D234" s="5" t="s">
        <v>11</v>
      </c>
      <c r="E234" s="5" t="s">
        <v>149</v>
      </c>
      <c r="F234" s="17">
        <v>2057296</v>
      </c>
      <c r="G234" s="17">
        <v>205730</v>
      </c>
      <c r="H234" s="17">
        <v>2263026</v>
      </c>
      <c r="I234" s="17"/>
      <c r="J234" s="17"/>
      <c r="K234" s="17"/>
      <c r="L234" s="140">
        <f t="shared" si="12"/>
        <v>130731807.90000001</v>
      </c>
      <c r="M234" s="135" t="s">
        <v>615</v>
      </c>
      <c r="N234" s="134" t="s">
        <v>3014</v>
      </c>
      <c r="O234" s="169">
        <f t="shared" si="11"/>
        <v>2023</v>
      </c>
      <c r="P234" s="71" t="s">
        <v>848</v>
      </c>
      <c r="Q234" s="133">
        <f t="shared" si="10"/>
        <v>45106</v>
      </c>
    </row>
    <row r="235" spans="1:17" ht="26.3" hidden="1" x14ac:dyDescent="0.3">
      <c r="A235" s="66" t="s">
        <v>3018</v>
      </c>
      <c r="B235" s="5" t="s">
        <v>333</v>
      </c>
      <c r="C235" s="8">
        <v>45106</v>
      </c>
      <c r="D235" s="5" t="s">
        <v>11</v>
      </c>
      <c r="E235" s="5" t="s">
        <v>140</v>
      </c>
      <c r="F235" s="17">
        <v>1080380</v>
      </c>
      <c r="G235" s="17">
        <v>108038</v>
      </c>
      <c r="H235" s="17">
        <v>1188418</v>
      </c>
      <c r="I235" s="17"/>
      <c r="J235" s="17"/>
      <c r="K235" s="17"/>
      <c r="L235" s="140">
        <f t="shared" si="12"/>
        <v>131920225.90000001</v>
      </c>
      <c r="M235" s="135" t="s">
        <v>615</v>
      </c>
      <c r="N235" s="134" t="s">
        <v>3014</v>
      </c>
      <c r="O235" s="169">
        <f t="shared" si="11"/>
        <v>2023</v>
      </c>
      <c r="P235" s="71" t="s">
        <v>848</v>
      </c>
      <c r="Q235" s="133">
        <f t="shared" si="10"/>
        <v>45106</v>
      </c>
    </row>
    <row r="236" spans="1:17" ht="26.3" hidden="1" x14ac:dyDescent="0.3">
      <c r="A236" s="144" t="s">
        <v>3018</v>
      </c>
      <c r="B236" s="145" t="s">
        <v>334</v>
      </c>
      <c r="C236" s="146">
        <v>45106</v>
      </c>
      <c r="D236" s="145" t="s">
        <v>11</v>
      </c>
      <c r="E236" s="145" t="s">
        <v>152</v>
      </c>
      <c r="F236" s="147">
        <v>-3483064</v>
      </c>
      <c r="G236" s="147">
        <v>-348306</v>
      </c>
      <c r="H236" s="147"/>
      <c r="I236" s="147"/>
      <c r="J236" s="147">
        <v>-3831370</v>
      </c>
      <c r="K236" s="147"/>
      <c r="L236" s="140">
        <f t="shared" si="12"/>
        <v>128088855.90000001</v>
      </c>
      <c r="M236" s="148" t="s">
        <v>615</v>
      </c>
      <c r="N236" s="134" t="s">
        <v>3014</v>
      </c>
      <c r="O236" s="169">
        <f t="shared" si="11"/>
        <v>2023</v>
      </c>
      <c r="P236" s="71" t="s">
        <v>848</v>
      </c>
      <c r="Q236" s="133">
        <f t="shared" si="10"/>
        <v>45106</v>
      </c>
    </row>
    <row r="237" spans="1:17" ht="26.3" hidden="1" x14ac:dyDescent="0.3">
      <c r="A237" s="66" t="s">
        <v>3018</v>
      </c>
      <c r="B237" s="5" t="s">
        <v>335</v>
      </c>
      <c r="C237" s="8">
        <v>45108</v>
      </c>
      <c r="D237" s="5" t="s">
        <v>11</v>
      </c>
      <c r="E237" s="5" t="s">
        <v>134</v>
      </c>
      <c r="F237" s="17">
        <v>695885</v>
      </c>
      <c r="G237" s="17">
        <v>55671</v>
      </c>
      <c r="H237" s="17">
        <v>751556</v>
      </c>
      <c r="I237" s="17"/>
      <c r="J237" s="17"/>
      <c r="K237" s="17"/>
      <c r="L237" s="140">
        <f t="shared" si="12"/>
        <v>128840411.90000001</v>
      </c>
      <c r="M237" s="135"/>
      <c r="O237" s="169">
        <f t="shared" si="11"/>
        <v>2023</v>
      </c>
      <c r="P237" s="71"/>
      <c r="Q237" s="133">
        <f t="shared" si="10"/>
        <v>45108</v>
      </c>
    </row>
    <row r="238" spans="1:17" ht="26.3" hidden="1" x14ac:dyDescent="0.3">
      <c r="A238" s="66" t="s">
        <v>3018</v>
      </c>
      <c r="B238" s="5" t="s">
        <v>337</v>
      </c>
      <c r="C238" s="8">
        <v>45110</v>
      </c>
      <c r="D238" s="5" t="s">
        <v>11</v>
      </c>
      <c r="E238" s="5" t="s">
        <v>145</v>
      </c>
      <c r="F238" s="17">
        <v>953202</v>
      </c>
      <c r="G238" s="17">
        <v>76256</v>
      </c>
      <c r="H238" s="17">
        <v>1029458</v>
      </c>
      <c r="I238" s="17"/>
      <c r="J238" s="17"/>
      <c r="K238" s="17"/>
      <c r="L238" s="140">
        <f t="shared" si="12"/>
        <v>129869869.90000001</v>
      </c>
      <c r="M238" s="135" t="s">
        <v>619</v>
      </c>
      <c r="O238" s="169">
        <f t="shared" si="11"/>
        <v>2023</v>
      </c>
      <c r="P238" s="71"/>
      <c r="Q238" s="133">
        <f t="shared" si="10"/>
        <v>45110</v>
      </c>
    </row>
    <row r="239" spans="1:17" ht="26.3" hidden="1" x14ac:dyDescent="0.3">
      <c r="A239" s="66" t="s">
        <v>3018</v>
      </c>
      <c r="B239" s="5" t="s">
        <v>339</v>
      </c>
      <c r="C239" s="8">
        <v>45110</v>
      </c>
      <c r="D239" s="5" t="s">
        <v>11</v>
      </c>
      <c r="E239" s="5" t="s">
        <v>151</v>
      </c>
      <c r="F239" s="17">
        <v>1067320</v>
      </c>
      <c r="G239" s="17">
        <v>85386</v>
      </c>
      <c r="H239" s="17">
        <v>1152706</v>
      </c>
      <c r="I239" s="17"/>
      <c r="J239" s="17"/>
      <c r="K239" s="17"/>
      <c r="L239" s="140">
        <f t="shared" si="12"/>
        <v>131022575.90000001</v>
      </c>
      <c r="M239" s="135" t="s">
        <v>619</v>
      </c>
      <c r="O239" s="169">
        <f t="shared" si="11"/>
        <v>2023</v>
      </c>
      <c r="P239" s="71"/>
      <c r="Q239" s="133">
        <f t="shared" si="10"/>
        <v>45110</v>
      </c>
    </row>
    <row r="240" spans="1:17" ht="26.3" hidden="1" x14ac:dyDescent="0.3">
      <c r="A240" s="66" t="s">
        <v>3018</v>
      </c>
      <c r="B240" s="5" t="s">
        <v>340</v>
      </c>
      <c r="C240" s="8">
        <v>45111</v>
      </c>
      <c r="D240" s="5" t="s">
        <v>11</v>
      </c>
      <c r="E240" s="5" t="s">
        <v>110</v>
      </c>
      <c r="F240" s="17">
        <v>1146468</v>
      </c>
      <c r="G240" s="17">
        <v>91717</v>
      </c>
      <c r="H240" s="17">
        <v>1238185</v>
      </c>
      <c r="I240" s="17"/>
      <c r="J240" s="17"/>
      <c r="K240" s="17"/>
      <c r="L240" s="140">
        <f t="shared" si="12"/>
        <v>132260760.90000001</v>
      </c>
      <c r="M240" s="135" t="s">
        <v>619</v>
      </c>
      <c r="O240" s="169">
        <f t="shared" si="11"/>
        <v>2023</v>
      </c>
      <c r="P240" s="71"/>
      <c r="Q240" s="133">
        <f t="shared" si="10"/>
        <v>45111</v>
      </c>
    </row>
    <row r="241" spans="1:17" ht="26.3" hidden="1" x14ac:dyDescent="0.3">
      <c r="A241" s="66" t="s">
        <v>3018</v>
      </c>
      <c r="B241" s="5" t="s">
        <v>342</v>
      </c>
      <c r="C241" s="8">
        <v>45112</v>
      </c>
      <c r="D241" s="5" t="s">
        <v>11</v>
      </c>
      <c r="E241" s="5" t="s">
        <v>119</v>
      </c>
      <c r="F241" s="17">
        <v>2107402</v>
      </c>
      <c r="G241" s="17">
        <v>168592</v>
      </c>
      <c r="H241" s="17">
        <v>2275994</v>
      </c>
      <c r="I241" s="17"/>
      <c r="J241" s="17"/>
      <c r="K241" s="17"/>
      <c r="L241" s="140">
        <f t="shared" si="12"/>
        <v>134536754.90000001</v>
      </c>
      <c r="M241" s="135" t="s">
        <v>619</v>
      </c>
      <c r="O241" s="169">
        <f t="shared" si="11"/>
        <v>2023</v>
      </c>
      <c r="P241" s="71"/>
      <c r="Q241" s="133">
        <f t="shared" si="10"/>
        <v>45112</v>
      </c>
    </row>
    <row r="242" spans="1:17" ht="26.3" hidden="1" x14ac:dyDescent="0.3">
      <c r="A242" s="66" t="s">
        <v>3018</v>
      </c>
      <c r="B242" s="5" t="s">
        <v>344</v>
      </c>
      <c r="C242" s="8">
        <v>45113</v>
      </c>
      <c r="D242" s="5" t="s">
        <v>11</v>
      </c>
      <c r="E242" s="5" t="s">
        <v>129</v>
      </c>
      <c r="F242" s="17">
        <v>499760</v>
      </c>
      <c r="G242" s="17">
        <v>39981</v>
      </c>
      <c r="H242" s="17">
        <v>539741</v>
      </c>
      <c r="I242" s="17"/>
      <c r="J242" s="17"/>
      <c r="K242" s="17"/>
      <c r="L242" s="140">
        <f t="shared" si="12"/>
        <v>135076495.90000001</v>
      </c>
      <c r="M242" s="135" t="s">
        <v>619</v>
      </c>
      <c r="O242" s="169">
        <f t="shared" si="11"/>
        <v>2023</v>
      </c>
      <c r="P242" s="71"/>
      <c r="Q242" s="133">
        <f t="shared" si="10"/>
        <v>45113</v>
      </c>
    </row>
    <row r="243" spans="1:17" ht="26.3" hidden="1" x14ac:dyDescent="0.3">
      <c r="A243" s="66" t="s">
        <v>3018</v>
      </c>
      <c r="B243" s="5" t="s">
        <v>346</v>
      </c>
      <c r="C243" s="8">
        <v>45114</v>
      </c>
      <c r="D243" s="5" t="s">
        <v>11</v>
      </c>
      <c r="E243" s="5" t="s">
        <v>125</v>
      </c>
      <c r="F243" s="17">
        <v>1396048</v>
      </c>
      <c r="G243" s="17">
        <v>111684</v>
      </c>
      <c r="H243" s="17">
        <v>1507732</v>
      </c>
      <c r="I243" s="17"/>
      <c r="J243" s="17"/>
      <c r="K243" s="17"/>
      <c r="L243" s="140">
        <f t="shared" si="12"/>
        <v>136584227.90000001</v>
      </c>
      <c r="M243" s="135" t="s">
        <v>619</v>
      </c>
      <c r="O243" s="169">
        <f t="shared" si="11"/>
        <v>2023</v>
      </c>
      <c r="P243" s="71"/>
      <c r="Q243" s="133">
        <f t="shared" si="10"/>
        <v>45114</v>
      </c>
    </row>
    <row r="244" spans="1:17" ht="26.3" hidden="1" x14ac:dyDescent="0.3">
      <c r="A244" s="66" t="s">
        <v>3018</v>
      </c>
      <c r="B244" s="5" t="s">
        <v>348</v>
      </c>
      <c r="C244" s="8">
        <v>45114</v>
      </c>
      <c r="D244" s="5" t="s">
        <v>11</v>
      </c>
      <c r="E244" s="5" t="s">
        <v>127</v>
      </c>
      <c r="F244" s="17">
        <v>1481744</v>
      </c>
      <c r="G244" s="17">
        <v>118540</v>
      </c>
      <c r="H244" s="17">
        <v>1600284</v>
      </c>
      <c r="I244" s="17"/>
      <c r="J244" s="17"/>
      <c r="K244" s="17"/>
      <c r="L244" s="140">
        <f t="shared" si="12"/>
        <v>138184511.90000001</v>
      </c>
      <c r="M244" s="135" t="s">
        <v>619</v>
      </c>
      <c r="O244" s="169">
        <f t="shared" si="11"/>
        <v>2023</v>
      </c>
      <c r="P244" s="71"/>
      <c r="Q244" s="133">
        <f t="shared" si="10"/>
        <v>45114</v>
      </c>
    </row>
    <row r="245" spans="1:17" ht="26.3" hidden="1" x14ac:dyDescent="0.3">
      <c r="A245" s="66" t="s">
        <v>3018</v>
      </c>
      <c r="B245" s="5" t="s">
        <v>349</v>
      </c>
      <c r="C245" s="8">
        <v>45117</v>
      </c>
      <c r="D245" s="5" t="s">
        <v>11</v>
      </c>
      <c r="E245" s="5" t="s">
        <v>112</v>
      </c>
      <c r="F245" s="17">
        <v>1026325</v>
      </c>
      <c r="G245" s="17">
        <v>82106</v>
      </c>
      <c r="H245" s="17">
        <v>1108431</v>
      </c>
      <c r="I245" s="17"/>
      <c r="J245" s="17"/>
      <c r="K245" s="17"/>
      <c r="L245" s="140">
        <f t="shared" si="12"/>
        <v>139292942.90000001</v>
      </c>
      <c r="M245" s="135" t="s">
        <v>619</v>
      </c>
      <c r="O245" s="169">
        <f t="shared" si="11"/>
        <v>2023</v>
      </c>
      <c r="P245" s="71"/>
      <c r="Q245" s="133">
        <f t="shared" si="10"/>
        <v>45117</v>
      </c>
    </row>
    <row r="246" spans="1:17" ht="26.3" hidden="1" x14ac:dyDescent="0.3">
      <c r="A246" s="66" t="s">
        <v>3018</v>
      </c>
      <c r="B246" s="5" t="s">
        <v>351</v>
      </c>
      <c r="C246" s="8">
        <v>45117</v>
      </c>
      <c r="D246" s="5" t="s">
        <v>11</v>
      </c>
      <c r="E246" s="5" t="s">
        <v>352</v>
      </c>
      <c r="F246" s="17">
        <v>2089152</v>
      </c>
      <c r="G246" s="17">
        <v>167132</v>
      </c>
      <c r="H246" s="17">
        <v>2256284</v>
      </c>
      <c r="I246" s="17"/>
      <c r="J246" s="17"/>
      <c r="K246" s="17"/>
      <c r="L246" s="140">
        <f t="shared" si="12"/>
        <v>141549226.90000001</v>
      </c>
      <c r="M246" s="135" t="s">
        <v>619</v>
      </c>
      <c r="O246" s="169">
        <f t="shared" si="11"/>
        <v>2023</v>
      </c>
      <c r="P246" s="71"/>
      <c r="Q246" s="133">
        <f t="shared" si="10"/>
        <v>45117</v>
      </c>
    </row>
    <row r="247" spans="1:17" ht="26.3" hidden="1" x14ac:dyDescent="0.3">
      <c r="A247" s="66" t="s">
        <v>3018</v>
      </c>
      <c r="B247" s="5" t="s">
        <v>353</v>
      </c>
      <c r="C247" s="8">
        <v>45118</v>
      </c>
      <c r="D247" s="5" t="s">
        <v>11</v>
      </c>
      <c r="E247" s="5" t="s">
        <v>110</v>
      </c>
      <c r="F247" s="17">
        <v>996240</v>
      </c>
      <c r="G247" s="17">
        <v>79699</v>
      </c>
      <c r="H247" s="17">
        <v>1075939</v>
      </c>
      <c r="I247" s="17"/>
      <c r="J247" s="17"/>
      <c r="K247" s="17"/>
      <c r="L247" s="140">
        <f t="shared" si="12"/>
        <v>142625165.90000001</v>
      </c>
      <c r="M247" s="135" t="s">
        <v>2913</v>
      </c>
      <c r="O247" s="169">
        <f t="shared" si="11"/>
        <v>2023</v>
      </c>
      <c r="P247" s="71"/>
      <c r="Q247" s="133">
        <f t="shared" si="10"/>
        <v>45118</v>
      </c>
    </row>
    <row r="248" spans="1:17" ht="26.3" hidden="1" x14ac:dyDescent="0.3">
      <c r="A248" s="66" t="s">
        <v>3018</v>
      </c>
      <c r="B248" s="5" t="s">
        <v>355</v>
      </c>
      <c r="C248" s="8">
        <v>45120</v>
      </c>
      <c r="D248" s="5" t="s">
        <v>11</v>
      </c>
      <c r="E248" s="5" t="s">
        <v>108</v>
      </c>
      <c r="F248" s="17">
        <v>1459786</v>
      </c>
      <c r="G248" s="17">
        <v>116783</v>
      </c>
      <c r="H248" s="17">
        <v>1576569</v>
      </c>
      <c r="I248" s="17"/>
      <c r="J248" s="17"/>
      <c r="K248" s="17"/>
      <c r="L248" s="140">
        <f t="shared" si="12"/>
        <v>144201734.90000001</v>
      </c>
      <c r="M248" s="135" t="s">
        <v>619</v>
      </c>
      <c r="O248" s="169">
        <f t="shared" si="11"/>
        <v>2023</v>
      </c>
      <c r="P248" s="71"/>
      <c r="Q248" s="133">
        <f t="shared" si="10"/>
        <v>45120</v>
      </c>
    </row>
    <row r="249" spans="1:17" ht="26.3" hidden="1" x14ac:dyDescent="0.3">
      <c r="A249" s="66" t="s">
        <v>3018</v>
      </c>
      <c r="B249" s="5" t="s">
        <v>357</v>
      </c>
      <c r="C249" s="8">
        <v>45120</v>
      </c>
      <c r="D249" s="5" t="s">
        <v>11</v>
      </c>
      <c r="E249" s="5" t="s">
        <v>122</v>
      </c>
      <c r="F249" s="17">
        <v>1280620</v>
      </c>
      <c r="G249" s="17">
        <v>102450</v>
      </c>
      <c r="H249" s="17">
        <v>1383070</v>
      </c>
      <c r="I249" s="17"/>
      <c r="J249" s="17"/>
      <c r="K249" s="17"/>
      <c r="L249" s="140">
        <f t="shared" si="12"/>
        <v>145584804.90000001</v>
      </c>
      <c r="M249" s="135" t="s">
        <v>2913</v>
      </c>
      <c r="O249" s="169">
        <f t="shared" si="11"/>
        <v>2023</v>
      </c>
      <c r="P249" s="71"/>
      <c r="Q249" s="133">
        <f t="shared" si="10"/>
        <v>45120</v>
      </c>
    </row>
    <row r="250" spans="1:17" ht="26.3" hidden="1" x14ac:dyDescent="0.3">
      <c r="A250" s="66" t="s">
        <v>3018</v>
      </c>
      <c r="B250" s="5" t="s">
        <v>358</v>
      </c>
      <c r="C250" s="8">
        <v>45122</v>
      </c>
      <c r="D250" s="5" t="s">
        <v>11</v>
      </c>
      <c r="E250" s="5" t="s">
        <v>205</v>
      </c>
      <c r="F250" s="17">
        <v>630296</v>
      </c>
      <c r="G250" s="17">
        <v>50424</v>
      </c>
      <c r="H250" s="17">
        <v>680720</v>
      </c>
      <c r="I250" s="17"/>
      <c r="J250" s="17"/>
      <c r="K250" s="17"/>
      <c r="L250" s="140">
        <f t="shared" si="12"/>
        <v>146265524.90000001</v>
      </c>
      <c r="M250" s="135" t="s">
        <v>619</v>
      </c>
      <c r="O250" s="169">
        <f t="shared" si="11"/>
        <v>2023</v>
      </c>
      <c r="P250" s="71"/>
      <c r="Q250" s="133">
        <f t="shared" si="10"/>
        <v>45122</v>
      </c>
    </row>
    <row r="251" spans="1:17" ht="26.3" hidden="1" x14ac:dyDescent="0.3">
      <c r="A251" s="66" t="s">
        <v>3018</v>
      </c>
      <c r="B251" s="5" t="s">
        <v>360</v>
      </c>
      <c r="C251" s="8">
        <v>45124</v>
      </c>
      <c r="D251" s="5" t="s">
        <v>11</v>
      </c>
      <c r="E251" s="5" t="s">
        <v>129</v>
      </c>
      <c r="F251" s="17">
        <v>1460002</v>
      </c>
      <c r="G251" s="17">
        <v>116800</v>
      </c>
      <c r="H251" s="17">
        <v>1576802</v>
      </c>
      <c r="I251" s="17"/>
      <c r="J251" s="17"/>
      <c r="K251" s="17"/>
      <c r="L251" s="140">
        <f t="shared" si="12"/>
        <v>147842326.90000001</v>
      </c>
      <c r="M251" s="135" t="s">
        <v>619</v>
      </c>
      <c r="O251" s="169">
        <f t="shared" si="11"/>
        <v>2023</v>
      </c>
      <c r="P251" s="71"/>
      <c r="Q251" s="133">
        <f t="shared" si="10"/>
        <v>45124</v>
      </c>
    </row>
    <row r="252" spans="1:17" ht="26.3" hidden="1" x14ac:dyDescent="0.3">
      <c r="A252" s="66" t="s">
        <v>3018</v>
      </c>
      <c r="B252" s="5" t="s">
        <v>362</v>
      </c>
      <c r="C252" s="8">
        <v>45124</v>
      </c>
      <c r="D252" s="5" t="s">
        <v>11</v>
      </c>
      <c r="E252" s="5" t="s">
        <v>134</v>
      </c>
      <c r="F252" s="17">
        <v>748216</v>
      </c>
      <c r="G252" s="17">
        <v>59857</v>
      </c>
      <c r="H252" s="17">
        <v>808073</v>
      </c>
      <c r="I252" s="17"/>
      <c r="J252" s="17"/>
      <c r="K252" s="17"/>
      <c r="L252" s="140">
        <f t="shared" si="12"/>
        <v>148650399.90000001</v>
      </c>
      <c r="M252" s="135" t="s">
        <v>619</v>
      </c>
      <c r="O252" s="169">
        <f t="shared" si="11"/>
        <v>2023</v>
      </c>
      <c r="P252" s="71"/>
      <c r="Q252" s="133">
        <f t="shared" si="10"/>
        <v>45124</v>
      </c>
    </row>
    <row r="253" spans="1:17" ht="26.3" hidden="1" x14ac:dyDescent="0.3">
      <c r="A253" s="144" t="s">
        <v>3018</v>
      </c>
      <c r="B253" s="145" t="s">
        <v>363</v>
      </c>
      <c r="C253" s="146">
        <v>45125</v>
      </c>
      <c r="D253" s="145" t="s">
        <v>11</v>
      </c>
      <c r="E253" s="145" t="s">
        <v>152</v>
      </c>
      <c r="F253" s="147">
        <v>-299856</v>
      </c>
      <c r="G253" s="147">
        <v>-23988</v>
      </c>
      <c r="H253" s="147"/>
      <c r="I253" s="147"/>
      <c r="J253" s="147">
        <v>-323844</v>
      </c>
      <c r="K253" s="147"/>
      <c r="L253" s="140">
        <f t="shared" si="12"/>
        <v>148326555.90000001</v>
      </c>
      <c r="M253" s="148"/>
      <c r="O253" s="169">
        <f t="shared" si="11"/>
        <v>2023</v>
      </c>
      <c r="P253" s="71"/>
      <c r="Q253" s="133">
        <f t="shared" si="10"/>
        <v>45125</v>
      </c>
    </row>
    <row r="254" spans="1:17" ht="26.3" hidden="1" x14ac:dyDescent="0.3">
      <c r="A254" s="66" t="s">
        <v>3018</v>
      </c>
      <c r="B254" s="5" t="s">
        <v>364</v>
      </c>
      <c r="C254" s="8">
        <v>45126</v>
      </c>
      <c r="D254" s="5" t="s">
        <v>11</v>
      </c>
      <c r="E254" s="5" t="s">
        <v>140</v>
      </c>
      <c r="F254" s="17">
        <v>1160640</v>
      </c>
      <c r="G254" s="17">
        <v>92851</v>
      </c>
      <c r="H254" s="17">
        <v>1253491</v>
      </c>
      <c r="I254" s="17"/>
      <c r="J254" s="17"/>
      <c r="K254" s="17"/>
      <c r="L254" s="140">
        <f t="shared" si="12"/>
        <v>149580046.90000001</v>
      </c>
      <c r="M254" s="135" t="s">
        <v>619</v>
      </c>
      <c r="O254" s="169">
        <f t="shared" si="11"/>
        <v>2023</v>
      </c>
      <c r="P254" s="71"/>
      <c r="Q254" s="133">
        <f t="shared" si="10"/>
        <v>45126</v>
      </c>
    </row>
    <row r="255" spans="1:17" ht="26.3" hidden="1" x14ac:dyDescent="0.3">
      <c r="A255" s="66" t="s">
        <v>3018</v>
      </c>
      <c r="B255" s="5" t="s">
        <v>366</v>
      </c>
      <c r="C255" s="8">
        <v>45127</v>
      </c>
      <c r="D255" s="5" t="s">
        <v>11</v>
      </c>
      <c r="E255" s="5" t="s">
        <v>149</v>
      </c>
      <c r="F255" s="17">
        <v>1559618</v>
      </c>
      <c r="G255" s="17">
        <v>124769</v>
      </c>
      <c r="H255" s="17">
        <v>1684387</v>
      </c>
      <c r="I255" s="17"/>
      <c r="J255" s="17"/>
      <c r="K255" s="17"/>
      <c r="L255" s="140">
        <f t="shared" si="12"/>
        <v>151264433.90000001</v>
      </c>
      <c r="M255" s="135" t="s">
        <v>619</v>
      </c>
      <c r="O255" s="169">
        <f t="shared" si="11"/>
        <v>2023</v>
      </c>
      <c r="P255" s="71"/>
      <c r="Q255" s="133">
        <f t="shared" si="10"/>
        <v>45127</v>
      </c>
    </row>
    <row r="256" spans="1:17" ht="26.3" hidden="1" x14ac:dyDescent="0.3">
      <c r="A256" s="66" t="s">
        <v>3018</v>
      </c>
      <c r="B256" s="5" t="s">
        <v>368</v>
      </c>
      <c r="C256" s="8">
        <v>45131</v>
      </c>
      <c r="D256" s="5" t="s">
        <v>11</v>
      </c>
      <c r="E256" s="5" t="s">
        <v>116</v>
      </c>
      <c r="F256" s="17">
        <v>1386460</v>
      </c>
      <c r="G256" s="17">
        <v>110917</v>
      </c>
      <c r="H256" s="17">
        <v>1497377</v>
      </c>
      <c r="I256" s="17"/>
      <c r="J256" s="17"/>
      <c r="K256" s="17"/>
      <c r="L256" s="140">
        <f t="shared" si="12"/>
        <v>152761810.90000001</v>
      </c>
      <c r="M256" s="135" t="s">
        <v>619</v>
      </c>
      <c r="O256" s="169">
        <f t="shared" si="11"/>
        <v>2023</v>
      </c>
      <c r="P256" s="71"/>
      <c r="Q256" s="133">
        <f t="shared" si="10"/>
        <v>45131</v>
      </c>
    </row>
    <row r="257" spans="1:17" ht="26.3" hidden="1" x14ac:dyDescent="0.3">
      <c r="A257" s="66" t="s">
        <v>3018</v>
      </c>
      <c r="B257" s="5" t="s">
        <v>370</v>
      </c>
      <c r="C257" s="8">
        <v>45132</v>
      </c>
      <c r="D257" s="5" t="s">
        <v>11</v>
      </c>
      <c r="E257" s="5" t="s">
        <v>122</v>
      </c>
      <c r="F257" s="17">
        <v>285600</v>
      </c>
      <c r="G257" s="17">
        <v>22848</v>
      </c>
      <c r="H257" s="17">
        <v>308448</v>
      </c>
      <c r="I257" s="17"/>
      <c r="J257" s="17"/>
      <c r="K257" s="17"/>
      <c r="L257" s="140">
        <f t="shared" si="12"/>
        <v>153070258.90000001</v>
      </c>
      <c r="M257" s="135" t="s">
        <v>2913</v>
      </c>
      <c r="O257" s="169">
        <f t="shared" si="11"/>
        <v>2023</v>
      </c>
      <c r="P257" s="71"/>
      <c r="Q257" s="133">
        <f t="shared" si="10"/>
        <v>45132</v>
      </c>
    </row>
    <row r="258" spans="1:17" ht="26.3" hidden="1" x14ac:dyDescent="0.3">
      <c r="A258" s="66" t="s">
        <v>3018</v>
      </c>
      <c r="B258" s="5" t="s">
        <v>372</v>
      </c>
      <c r="C258" s="8">
        <v>45133</v>
      </c>
      <c r="D258" s="5" t="s">
        <v>11</v>
      </c>
      <c r="E258" s="5" t="s">
        <v>112</v>
      </c>
      <c r="F258" s="17">
        <v>299856</v>
      </c>
      <c r="G258" s="17">
        <v>23988</v>
      </c>
      <c r="H258" s="17">
        <v>323844</v>
      </c>
      <c r="I258" s="17"/>
      <c r="J258" s="17"/>
      <c r="K258" s="17"/>
      <c r="L258" s="140">
        <f t="shared" si="12"/>
        <v>153394102.90000001</v>
      </c>
      <c r="M258" s="135" t="s">
        <v>2913</v>
      </c>
      <c r="O258" s="169">
        <f t="shared" si="11"/>
        <v>2023</v>
      </c>
      <c r="P258" s="71"/>
      <c r="Q258" s="133">
        <f t="shared" ref="Q258:Q275" si="13">IFERROR(DATEVALUE(C258),C258)</f>
        <v>45133</v>
      </c>
    </row>
    <row r="259" spans="1:17" ht="26.3" hidden="1" x14ac:dyDescent="0.3">
      <c r="A259" s="76" t="s">
        <v>3018</v>
      </c>
      <c r="B259" s="3"/>
      <c r="C259" s="24">
        <v>45133</v>
      </c>
      <c r="D259" s="3" t="s">
        <v>11</v>
      </c>
      <c r="E259" s="3"/>
      <c r="F259" s="142"/>
      <c r="G259" s="142"/>
      <c r="H259" s="142"/>
      <c r="I259" s="142"/>
      <c r="J259" s="142"/>
      <c r="K259" s="142">
        <v>50264723</v>
      </c>
      <c r="L259" s="140">
        <f t="shared" si="12"/>
        <v>103129379.90000001</v>
      </c>
      <c r="M259" s="143" t="s">
        <v>3014</v>
      </c>
      <c r="O259" s="169">
        <f t="shared" ref="O259:O322" si="14">YEAR(C259)</f>
        <v>2023</v>
      </c>
      <c r="P259" s="71" t="s">
        <v>794</v>
      </c>
      <c r="Q259" s="133">
        <f t="shared" si="13"/>
        <v>45133</v>
      </c>
    </row>
    <row r="260" spans="1:17" ht="26.3" hidden="1" x14ac:dyDescent="0.3">
      <c r="A260" s="66" t="s">
        <v>3018</v>
      </c>
      <c r="B260" s="5" t="s">
        <v>374</v>
      </c>
      <c r="C260" s="8">
        <v>45134</v>
      </c>
      <c r="D260" s="5" t="s">
        <v>11</v>
      </c>
      <c r="E260" s="5" t="s">
        <v>127</v>
      </c>
      <c r="F260" s="17">
        <v>1277574</v>
      </c>
      <c r="G260" s="17">
        <v>102206</v>
      </c>
      <c r="H260" s="17">
        <v>1379780</v>
      </c>
      <c r="I260" s="17"/>
      <c r="J260" s="17"/>
      <c r="K260" s="17"/>
      <c r="L260" s="140">
        <f t="shared" ref="L260:L323" si="15">L259+H260+J260+I260-K260</f>
        <v>104509159.90000001</v>
      </c>
      <c r="M260" s="135" t="s">
        <v>619</v>
      </c>
      <c r="O260" s="169">
        <f t="shared" si="14"/>
        <v>2023</v>
      </c>
      <c r="P260" s="71"/>
      <c r="Q260" s="133">
        <f t="shared" si="13"/>
        <v>45134</v>
      </c>
    </row>
    <row r="261" spans="1:17" ht="26.3" hidden="1" x14ac:dyDescent="0.3">
      <c r="A261" s="144" t="s">
        <v>3018</v>
      </c>
      <c r="B261" s="145" t="s">
        <v>376</v>
      </c>
      <c r="C261" s="146">
        <v>45135</v>
      </c>
      <c r="D261" s="145" t="s">
        <v>11</v>
      </c>
      <c r="E261" s="145" t="s">
        <v>152</v>
      </c>
      <c r="F261" s="147">
        <v>-235660</v>
      </c>
      <c r="G261" s="147">
        <v>-23566</v>
      </c>
      <c r="H261" s="147"/>
      <c r="I261" s="147"/>
      <c r="J261" s="147">
        <v>-259226</v>
      </c>
      <c r="K261" s="147"/>
      <c r="L261" s="140">
        <f t="shared" si="15"/>
        <v>104249933.90000001</v>
      </c>
      <c r="M261" s="148"/>
      <c r="O261" s="169">
        <f t="shared" si="14"/>
        <v>2023</v>
      </c>
      <c r="P261" s="71"/>
      <c r="Q261" s="133">
        <f t="shared" si="13"/>
        <v>45135</v>
      </c>
    </row>
    <row r="262" spans="1:17" ht="26.3" hidden="1" x14ac:dyDescent="0.3">
      <c r="A262" s="66" t="s">
        <v>3018</v>
      </c>
      <c r="B262" s="5" t="s">
        <v>377</v>
      </c>
      <c r="C262" s="8">
        <v>45135</v>
      </c>
      <c r="D262" s="5" t="s">
        <v>11</v>
      </c>
      <c r="E262" s="5" t="s">
        <v>151</v>
      </c>
      <c r="F262" s="17">
        <v>596432</v>
      </c>
      <c r="G262" s="17">
        <v>47715</v>
      </c>
      <c r="H262" s="17">
        <v>644147</v>
      </c>
      <c r="I262" s="17"/>
      <c r="J262" s="17"/>
      <c r="K262" s="17"/>
      <c r="L262" s="140">
        <f t="shared" si="15"/>
        <v>104894080.90000001</v>
      </c>
      <c r="M262" s="135" t="s">
        <v>619</v>
      </c>
      <c r="O262" s="169">
        <f t="shared" si="14"/>
        <v>2023</v>
      </c>
      <c r="P262" s="71"/>
      <c r="Q262" s="133">
        <f t="shared" si="13"/>
        <v>45135</v>
      </c>
    </row>
    <row r="263" spans="1:17" ht="26.3" hidden="1" x14ac:dyDescent="0.3">
      <c r="A263" s="66" t="s">
        <v>3018</v>
      </c>
      <c r="B263" s="5" t="s">
        <v>379</v>
      </c>
      <c r="C263" s="8">
        <v>45135</v>
      </c>
      <c r="D263" s="5" t="s">
        <v>11</v>
      </c>
      <c r="E263" s="5" t="s">
        <v>110</v>
      </c>
      <c r="F263" s="17">
        <v>961096</v>
      </c>
      <c r="G263" s="17">
        <v>76888</v>
      </c>
      <c r="H263" s="17">
        <v>1037984</v>
      </c>
      <c r="I263" s="17"/>
      <c r="J263" s="17"/>
      <c r="K263" s="17"/>
      <c r="L263" s="140">
        <f t="shared" si="15"/>
        <v>105932064.90000001</v>
      </c>
      <c r="M263" s="135" t="s">
        <v>619</v>
      </c>
      <c r="O263" s="169">
        <f t="shared" si="14"/>
        <v>2023</v>
      </c>
      <c r="P263" s="71"/>
      <c r="Q263" s="133">
        <f t="shared" si="13"/>
        <v>45135</v>
      </c>
    </row>
    <row r="264" spans="1:17" ht="26.3" hidden="1" x14ac:dyDescent="0.3">
      <c r="A264" s="66" t="s">
        <v>3018</v>
      </c>
      <c r="B264" s="5" t="s">
        <v>602</v>
      </c>
      <c r="C264" s="8">
        <v>45139</v>
      </c>
      <c r="D264" s="5" t="s">
        <v>11</v>
      </c>
      <c r="E264" s="5"/>
      <c r="F264" s="17">
        <v>1080380</v>
      </c>
      <c r="G264" s="17">
        <v>86430</v>
      </c>
      <c r="H264" s="17">
        <v>1166810</v>
      </c>
      <c r="I264" s="17"/>
      <c r="J264" s="17"/>
      <c r="K264" s="17"/>
      <c r="L264" s="140">
        <f t="shared" si="15"/>
        <v>107098874.90000001</v>
      </c>
      <c r="M264" s="135" t="s">
        <v>619</v>
      </c>
      <c r="O264" s="169">
        <f t="shared" si="14"/>
        <v>2023</v>
      </c>
      <c r="P264" s="71"/>
      <c r="Q264" s="133">
        <f t="shared" si="13"/>
        <v>45139</v>
      </c>
    </row>
    <row r="265" spans="1:17" ht="26.3" hidden="1" x14ac:dyDescent="0.3">
      <c r="A265" s="66" t="s">
        <v>3018</v>
      </c>
      <c r="B265" s="5" t="s">
        <v>601</v>
      </c>
      <c r="C265" s="8">
        <v>45140</v>
      </c>
      <c r="D265" s="5" t="s">
        <v>11</v>
      </c>
      <c r="E265" s="5"/>
      <c r="F265" s="17">
        <v>829490</v>
      </c>
      <c r="G265" s="17">
        <v>66359</v>
      </c>
      <c r="H265" s="17">
        <v>895849</v>
      </c>
      <c r="I265" s="17"/>
      <c r="J265" s="17"/>
      <c r="K265" s="17"/>
      <c r="L265" s="140">
        <f t="shared" si="15"/>
        <v>107994723.90000001</v>
      </c>
      <c r="M265" s="135" t="s">
        <v>2913</v>
      </c>
      <c r="O265" s="169">
        <f t="shared" si="14"/>
        <v>2023</v>
      </c>
      <c r="P265" s="71"/>
      <c r="Q265" s="133">
        <f t="shared" si="13"/>
        <v>45140</v>
      </c>
    </row>
    <row r="266" spans="1:17" ht="26.3" hidden="1" x14ac:dyDescent="0.3">
      <c r="A266" s="66" t="s">
        <v>3018</v>
      </c>
      <c r="B266" s="5" t="s">
        <v>600</v>
      </c>
      <c r="C266" s="8">
        <v>45142</v>
      </c>
      <c r="D266" s="5" t="s">
        <v>11</v>
      </c>
      <c r="E266" s="5"/>
      <c r="F266" s="17">
        <v>796336</v>
      </c>
      <c r="G266" s="17">
        <v>63707</v>
      </c>
      <c r="H266" s="17">
        <v>860043</v>
      </c>
      <c r="I266" s="17"/>
      <c r="J266" s="17"/>
      <c r="K266" s="17"/>
      <c r="L266" s="140">
        <f t="shared" si="15"/>
        <v>108854766.90000001</v>
      </c>
      <c r="M266" s="135" t="s">
        <v>619</v>
      </c>
      <c r="O266" s="169">
        <f t="shared" si="14"/>
        <v>2023</v>
      </c>
      <c r="P266" s="71"/>
      <c r="Q266" s="133">
        <f t="shared" si="13"/>
        <v>45142</v>
      </c>
    </row>
    <row r="267" spans="1:17" ht="26.3" hidden="1" x14ac:dyDescent="0.3">
      <c r="A267" s="66" t="s">
        <v>3018</v>
      </c>
      <c r="B267" s="5" t="s">
        <v>599</v>
      </c>
      <c r="C267" s="8">
        <v>45143</v>
      </c>
      <c r="D267" s="5" t="s">
        <v>11</v>
      </c>
      <c r="E267" s="5"/>
      <c r="F267" s="17">
        <v>1782200</v>
      </c>
      <c r="G267" s="17">
        <v>142576</v>
      </c>
      <c r="H267" s="17">
        <v>1924776</v>
      </c>
      <c r="I267" s="17"/>
      <c r="J267" s="17"/>
      <c r="K267" s="17"/>
      <c r="L267" s="140">
        <f t="shared" si="15"/>
        <v>110779542.90000001</v>
      </c>
      <c r="M267" s="135" t="s">
        <v>2910</v>
      </c>
      <c r="O267" s="169">
        <f t="shared" si="14"/>
        <v>2023</v>
      </c>
      <c r="P267" s="71"/>
      <c r="Q267" s="133">
        <f t="shared" si="13"/>
        <v>45143</v>
      </c>
    </row>
    <row r="268" spans="1:17" ht="26.3" hidden="1" x14ac:dyDescent="0.3">
      <c r="A268" s="66" t="s">
        <v>3018</v>
      </c>
      <c r="B268" s="5" t="s">
        <v>597</v>
      </c>
      <c r="C268" s="8">
        <v>45147</v>
      </c>
      <c r="D268" s="5" t="s">
        <v>11</v>
      </c>
      <c r="E268" s="5"/>
      <c r="F268" s="17">
        <v>930152</v>
      </c>
      <c r="G268" s="17">
        <v>74412</v>
      </c>
      <c r="H268" s="17">
        <v>1004564</v>
      </c>
      <c r="I268" s="17"/>
      <c r="J268" s="17"/>
      <c r="K268" s="17"/>
      <c r="L268" s="140">
        <f t="shared" si="15"/>
        <v>111784106.90000001</v>
      </c>
      <c r="M268" s="135" t="s">
        <v>2909</v>
      </c>
      <c r="O268" s="169">
        <f t="shared" si="14"/>
        <v>2023</v>
      </c>
      <c r="P268" s="71"/>
      <c r="Q268" s="133">
        <f t="shared" si="13"/>
        <v>45147</v>
      </c>
    </row>
    <row r="269" spans="1:17" ht="26.3" hidden="1" x14ac:dyDescent="0.3">
      <c r="A269" s="66" t="s">
        <v>3018</v>
      </c>
      <c r="B269" s="5" t="s">
        <v>598</v>
      </c>
      <c r="C269" s="8">
        <v>45147</v>
      </c>
      <c r="D269" s="5" t="s">
        <v>11</v>
      </c>
      <c r="E269" s="5"/>
      <c r="F269" s="17">
        <v>906272</v>
      </c>
      <c r="G269" s="17">
        <v>72502</v>
      </c>
      <c r="H269" s="17">
        <v>978774</v>
      </c>
      <c r="I269" s="17"/>
      <c r="J269" s="17"/>
      <c r="K269" s="17"/>
      <c r="L269" s="140">
        <f t="shared" si="15"/>
        <v>112762880.90000001</v>
      </c>
      <c r="M269" s="135" t="s">
        <v>2911</v>
      </c>
      <c r="O269" s="169">
        <f t="shared" si="14"/>
        <v>2023</v>
      </c>
      <c r="P269" s="71"/>
      <c r="Q269" s="133">
        <f t="shared" si="13"/>
        <v>45147</v>
      </c>
    </row>
    <row r="270" spans="1:17" ht="26.3" hidden="1" x14ac:dyDescent="0.3">
      <c r="A270" s="66" t="s">
        <v>3018</v>
      </c>
      <c r="B270" s="5" t="s">
        <v>595</v>
      </c>
      <c r="C270" s="8">
        <v>45148</v>
      </c>
      <c r="D270" s="5" t="s">
        <v>11</v>
      </c>
      <c r="E270" s="5"/>
      <c r="F270" s="17">
        <v>735420</v>
      </c>
      <c r="G270" s="17">
        <v>58834</v>
      </c>
      <c r="H270" s="17">
        <v>794254</v>
      </c>
      <c r="I270" s="17"/>
      <c r="J270" s="17"/>
      <c r="K270" s="17"/>
      <c r="L270" s="140">
        <f t="shared" si="15"/>
        <v>113557134.90000001</v>
      </c>
      <c r="M270" s="135" t="s">
        <v>2913</v>
      </c>
      <c r="O270" s="169">
        <f t="shared" si="14"/>
        <v>2023</v>
      </c>
      <c r="P270" s="71"/>
      <c r="Q270" s="133">
        <f t="shared" si="13"/>
        <v>45148</v>
      </c>
    </row>
    <row r="271" spans="1:17" ht="26.3" hidden="1" x14ac:dyDescent="0.3">
      <c r="A271" s="66" t="s">
        <v>3018</v>
      </c>
      <c r="B271" s="5" t="s">
        <v>596</v>
      </c>
      <c r="C271" s="8">
        <v>45148</v>
      </c>
      <c r="D271" s="5" t="s">
        <v>11</v>
      </c>
      <c r="E271" s="5"/>
      <c r="F271" s="17">
        <v>1142784</v>
      </c>
      <c r="G271" s="17">
        <v>91423</v>
      </c>
      <c r="H271" s="17">
        <v>1234207</v>
      </c>
      <c r="I271" s="17"/>
      <c r="J271" s="17"/>
      <c r="K271" s="17"/>
      <c r="L271" s="140">
        <f t="shared" si="15"/>
        <v>114791341.90000001</v>
      </c>
      <c r="M271" s="135" t="s">
        <v>619</v>
      </c>
      <c r="O271" s="169">
        <f t="shared" si="14"/>
        <v>2023</v>
      </c>
      <c r="P271" s="71"/>
      <c r="Q271" s="133">
        <f t="shared" si="13"/>
        <v>45148</v>
      </c>
    </row>
    <row r="272" spans="1:17" ht="26.3" hidden="1" x14ac:dyDescent="0.3">
      <c r="A272" s="66" t="s">
        <v>3018</v>
      </c>
      <c r="B272" s="5" t="s">
        <v>592</v>
      </c>
      <c r="C272" s="8">
        <v>45150</v>
      </c>
      <c r="D272" s="5" t="s">
        <v>11</v>
      </c>
      <c r="E272" s="5"/>
      <c r="F272" s="17">
        <f>2920992-292099</f>
        <v>2628893</v>
      </c>
      <c r="G272" s="17">
        <v>210311</v>
      </c>
      <c r="H272" s="17">
        <v>2839204</v>
      </c>
      <c r="I272" s="17"/>
      <c r="J272" s="17"/>
      <c r="K272" s="17"/>
      <c r="L272" s="140">
        <f t="shared" si="15"/>
        <v>117630545.90000001</v>
      </c>
      <c r="M272" s="135" t="s">
        <v>2909</v>
      </c>
      <c r="O272" s="169">
        <f t="shared" si="14"/>
        <v>2023</v>
      </c>
      <c r="P272" s="71"/>
      <c r="Q272" s="133">
        <f t="shared" si="13"/>
        <v>45150</v>
      </c>
    </row>
    <row r="273" spans="1:17" ht="26.3" hidden="1" x14ac:dyDescent="0.3">
      <c r="A273" s="66" t="s">
        <v>3018</v>
      </c>
      <c r="B273" s="5" t="s">
        <v>593</v>
      </c>
      <c r="C273" s="8">
        <v>45150</v>
      </c>
      <c r="D273" s="5" t="s">
        <v>11</v>
      </c>
      <c r="E273" s="5"/>
      <c r="F273" s="17">
        <v>1056020</v>
      </c>
      <c r="G273" s="17">
        <v>84482</v>
      </c>
      <c r="H273" s="17">
        <v>1140502</v>
      </c>
      <c r="I273" s="17"/>
      <c r="J273" s="17"/>
      <c r="K273" s="17"/>
      <c r="L273" s="140">
        <f t="shared" si="15"/>
        <v>118771047.90000001</v>
      </c>
      <c r="M273" s="135" t="s">
        <v>2913</v>
      </c>
      <c r="O273" s="169">
        <f t="shared" si="14"/>
        <v>2023</v>
      </c>
      <c r="P273" s="71"/>
      <c r="Q273" s="133">
        <f t="shared" si="13"/>
        <v>45150</v>
      </c>
    </row>
    <row r="274" spans="1:17" ht="26.3" hidden="1" x14ac:dyDescent="0.3">
      <c r="A274" s="66" t="s">
        <v>3018</v>
      </c>
      <c r="B274" s="5" t="s">
        <v>594</v>
      </c>
      <c r="C274" s="8">
        <v>45150</v>
      </c>
      <c r="D274" s="5" t="s">
        <v>11</v>
      </c>
      <c r="E274" s="5"/>
      <c r="F274" s="17">
        <v>630296</v>
      </c>
      <c r="G274" s="17">
        <v>50424</v>
      </c>
      <c r="H274" s="17">
        <v>680720</v>
      </c>
      <c r="I274" s="17"/>
      <c r="J274" s="17"/>
      <c r="K274" s="17"/>
      <c r="L274" s="140">
        <f t="shared" si="15"/>
        <v>119451767.90000001</v>
      </c>
      <c r="M274" s="135" t="s">
        <v>2909</v>
      </c>
      <c r="O274" s="169">
        <f t="shared" si="14"/>
        <v>2023</v>
      </c>
      <c r="P274" s="71"/>
      <c r="Q274" s="133">
        <f t="shared" si="13"/>
        <v>45150</v>
      </c>
    </row>
    <row r="275" spans="1:17" ht="26.3" hidden="1" x14ac:dyDescent="0.3">
      <c r="A275" s="66" t="s">
        <v>3018</v>
      </c>
      <c r="B275" s="5" t="s">
        <v>591</v>
      </c>
      <c r="C275" s="8">
        <v>45152</v>
      </c>
      <c r="D275" s="5" t="s">
        <v>11</v>
      </c>
      <c r="E275" s="5"/>
      <c r="F275" s="17">
        <v>2160160</v>
      </c>
      <c r="G275" s="17">
        <v>172813</v>
      </c>
      <c r="H275" s="17">
        <v>2332973</v>
      </c>
      <c r="I275" s="17"/>
      <c r="J275" s="17"/>
      <c r="K275" s="17"/>
      <c r="L275" s="140">
        <f t="shared" si="15"/>
        <v>121784740.90000001</v>
      </c>
      <c r="M275" s="135" t="s">
        <v>2909</v>
      </c>
      <c r="O275" s="169">
        <f t="shared" si="14"/>
        <v>2023</v>
      </c>
      <c r="P275" s="71"/>
      <c r="Q275" s="133">
        <f t="shared" si="13"/>
        <v>45152</v>
      </c>
    </row>
    <row r="276" spans="1:17" ht="26.3" hidden="1" x14ac:dyDescent="0.3">
      <c r="A276" s="144"/>
      <c r="B276" s="145" t="s">
        <v>3019</v>
      </c>
      <c r="C276" s="146">
        <v>45152</v>
      </c>
      <c r="D276" s="145" t="s">
        <v>11</v>
      </c>
      <c r="E276" s="145" t="s">
        <v>152</v>
      </c>
      <c r="F276" s="147">
        <f>H276/1.08</f>
        <v>0</v>
      </c>
      <c r="G276" s="147">
        <f>F276*8%</f>
        <v>0</v>
      </c>
      <c r="H276" s="147"/>
      <c r="I276" s="147"/>
      <c r="J276" s="147">
        <v>-479677</v>
      </c>
      <c r="K276" s="147"/>
      <c r="L276" s="140">
        <f t="shared" si="15"/>
        <v>121305063.90000001</v>
      </c>
      <c r="M276" s="148"/>
      <c r="O276" s="169">
        <f t="shared" si="14"/>
        <v>2023</v>
      </c>
      <c r="P276" s="71"/>
    </row>
    <row r="277" spans="1:17" ht="26.3" hidden="1" x14ac:dyDescent="0.3">
      <c r="A277" s="66" t="s">
        <v>3018</v>
      </c>
      <c r="B277" s="5" t="s">
        <v>590</v>
      </c>
      <c r="C277" s="8">
        <v>45153</v>
      </c>
      <c r="D277" s="5" t="s">
        <v>11</v>
      </c>
      <c r="E277" s="5"/>
      <c r="F277" s="17">
        <v>1287678</v>
      </c>
      <c r="G277" s="17">
        <v>103014</v>
      </c>
      <c r="H277" s="17">
        <v>1390692</v>
      </c>
      <c r="I277" s="17"/>
      <c r="J277" s="17"/>
      <c r="K277" s="17"/>
      <c r="L277" s="140">
        <f t="shared" si="15"/>
        <v>122695755.90000001</v>
      </c>
      <c r="M277" s="135" t="s">
        <v>2909</v>
      </c>
      <c r="O277" s="169">
        <f t="shared" si="14"/>
        <v>2023</v>
      </c>
      <c r="P277" s="71"/>
      <c r="Q277" s="133">
        <f t="shared" ref="Q277:Q285" si="16">IFERROR(DATEVALUE(C277),C277)</f>
        <v>45153</v>
      </c>
    </row>
    <row r="278" spans="1:17" ht="26.3" hidden="1" x14ac:dyDescent="0.3">
      <c r="A278" s="144" t="s">
        <v>3018</v>
      </c>
      <c r="B278" s="145"/>
      <c r="C278" s="146">
        <v>45153</v>
      </c>
      <c r="D278" s="145" t="s">
        <v>11</v>
      </c>
      <c r="E278" s="145" t="s">
        <v>922</v>
      </c>
      <c r="F278" s="147">
        <f>H278/1.08</f>
        <v>0</v>
      </c>
      <c r="G278" s="147">
        <f>F278*8%</f>
        <v>0</v>
      </c>
      <c r="H278" s="147"/>
      <c r="I278" s="147"/>
      <c r="J278" s="147">
        <v>-101534</v>
      </c>
      <c r="K278" s="147"/>
      <c r="L278" s="140">
        <f t="shared" si="15"/>
        <v>122594221.90000001</v>
      </c>
      <c r="M278" s="148" t="s">
        <v>2913</v>
      </c>
      <c r="O278" s="169">
        <f t="shared" si="14"/>
        <v>2023</v>
      </c>
      <c r="P278" s="71"/>
      <c r="Q278" s="133">
        <f t="shared" si="16"/>
        <v>45153</v>
      </c>
    </row>
    <row r="279" spans="1:17" ht="26.3" hidden="1" x14ac:dyDescent="0.3">
      <c r="A279" s="66" t="s">
        <v>3018</v>
      </c>
      <c r="B279" s="5" t="s">
        <v>587</v>
      </c>
      <c r="C279" s="8">
        <v>45154</v>
      </c>
      <c r="D279" s="5" t="s">
        <v>11</v>
      </c>
      <c r="E279" s="5"/>
      <c r="F279" s="17">
        <v>1606728</v>
      </c>
      <c r="G279" s="17">
        <v>128538</v>
      </c>
      <c r="H279" s="17">
        <v>1735266</v>
      </c>
      <c r="I279" s="17"/>
      <c r="J279" s="17"/>
      <c r="K279" s="17"/>
      <c r="L279" s="140">
        <f t="shared" si="15"/>
        <v>124329487.90000001</v>
      </c>
      <c r="M279" s="135" t="s">
        <v>2913</v>
      </c>
      <c r="O279" s="169">
        <f t="shared" si="14"/>
        <v>2023</v>
      </c>
      <c r="P279" s="71"/>
      <c r="Q279" s="133">
        <f t="shared" si="16"/>
        <v>45154</v>
      </c>
    </row>
    <row r="280" spans="1:17" ht="26.3" hidden="1" x14ac:dyDescent="0.3">
      <c r="A280" s="66" t="s">
        <v>3018</v>
      </c>
      <c r="B280" s="5" t="s">
        <v>588</v>
      </c>
      <c r="C280" s="8">
        <v>45154</v>
      </c>
      <c r="D280" s="5" t="s">
        <v>11</v>
      </c>
      <c r="E280" s="5"/>
      <c r="F280" s="17">
        <v>1328320</v>
      </c>
      <c r="G280" s="17">
        <v>106266</v>
      </c>
      <c r="H280" s="17">
        <v>1434586</v>
      </c>
      <c r="I280" s="17"/>
      <c r="J280" s="17"/>
      <c r="K280" s="17"/>
      <c r="L280" s="140">
        <f t="shared" si="15"/>
        <v>125764073.90000001</v>
      </c>
      <c r="M280" s="135" t="s">
        <v>2909</v>
      </c>
      <c r="O280" s="169">
        <f t="shared" si="14"/>
        <v>2023</v>
      </c>
      <c r="P280" s="71"/>
      <c r="Q280" s="133">
        <f t="shared" si="16"/>
        <v>45154</v>
      </c>
    </row>
    <row r="281" spans="1:17" ht="26.3" hidden="1" x14ac:dyDescent="0.3">
      <c r="A281" s="66" t="s">
        <v>3018</v>
      </c>
      <c r="B281" s="5" t="s">
        <v>589</v>
      </c>
      <c r="C281" s="8">
        <v>45154</v>
      </c>
      <c r="D281" s="5" t="s">
        <v>11</v>
      </c>
      <c r="E281" s="5"/>
      <c r="F281" s="17">
        <v>1301760</v>
      </c>
      <c r="G281" s="17">
        <v>104141</v>
      </c>
      <c r="H281" s="17">
        <v>1405901</v>
      </c>
      <c r="I281" s="17"/>
      <c r="J281" s="17"/>
      <c r="K281" s="17"/>
      <c r="L281" s="140">
        <f t="shared" si="15"/>
        <v>127169974.90000001</v>
      </c>
      <c r="M281" s="135" t="s">
        <v>2909</v>
      </c>
      <c r="O281" s="169">
        <f t="shared" si="14"/>
        <v>2023</v>
      </c>
      <c r="P281" s="71"/>
      <c r="Q281" s="133">
        <f t="shared" si="16"/>
        <v>45154</v>
      </c>
    </row>
    <row r="282" spans="1:17" ht="26.3" hidden="1" x14ac:dyDescent="0.3">
      <c r="A282" s="66" t="s">
        <v>3018</v>
      </c>
      <c r="B282" s="5" t="s">
        <v>586</v>
      </c>
      <c r="C282" s="8">
        <v>45156</v>
      </c>
      <c r="D282" s="5" t="s">
        <v>11</v>
      </c>
      <c r="E282" s="5"/>
      <c r="F282" s="17">
        <v>476000</v>
      </c>
      <c r="G282" s="17">
        <v>38080</v>
      </c>
      <c r="H282" s="17">
        <v>514080</v>
      </c>
      <c r="I282" s="17"/>
      <c r="J282" s="17"/>
      <c r="K282" s="17"/>
      <c r="L282" s="140">
        <f t="shared" si="15"/>
        <v>127684054.90000001</v>
      </c>
      <c r="M282" s="135" t="s">
        <v>2909</v>
      </c>
      <c r="O282" s="169">
        <f t="shared" si="14"/>
        <v>2023</v>
      </c>
      <c r="P282" s="71"/>
      <c r="Q282" s="133">
        <f t="shared" si="16"/>
        <v>45156</v>
      </c>
    </row>
    <row r="283" spans="1:17" ht="26.3" hidden="1" x14ac:dyDescent="0.3">
      <c r="A283" s="66" t="s">
        <v>3018</v>
      </c>
      <c r="B283" s="5" t="s">
        <v>585</v>
      </c>
      <c r="C283" s="8">
        <v>45157</v>
      </c>
      <c r="D283" s="5" t="s">
        <v>11</v>
      </c>
      <c r="E283" s="5"/>
      <c r="F283" s="17">
        <v>967584</v>
      </c>
      <c r="G283" s="17">
        <v>77407</v>
      </c>
      <c r="H283" s="17">
        <v>1044991</v>
      </c>
      <c r="I283" s="17"/>
      <c r="J283" s="17"/>
      <c r="K283" s="17"/>
      <c r="L283" s="140">
        <f t="shared" si="15"/>
        <v>128729045.90000001</v>
      </c>
      <c r="M283" s="135" t="s">
        <v>2909</v>
      </c>
      <c r="O283" s="169">
        <f t="shared" si="14"/>
        <v>2023</v>
      </c>
      <c r="P283" s="71"/>
      <c r="Q283" s="133">
        <f t="shared" si="16"/>
        <v>45157</v>
      </c>
    </row>
    <row r="284" spans="1:17" ht="26.3" hidden="1" x14ac:dyDescent="0.3">
      <c r="A284" s="66" t="s">
        <v>3018</v>
      </c>
      <c r="B284" s="5" t="s">
        <v>584</v>
      </c>
      <c r="C284" s="8">
        <v>45159</v>
      </c>
      <c r="D284" s="5" t="s">
        <v>11</v>
      </c>
      <c r="E284" s="5"/>
      <c r="F284" s="17">
        <v>1132092</v>
      </c>
      <c r="G284" s="17">
        <v>90567</v>
      </c>
      <c r="H284" s="17">
        <v>1222659</v>
      </c>
      <c r="I284" s="17"/>
      <c r="J284" s="17"/>
      <c r="K284" s="17"/>
      <c r="L284" s="140">
        <f t="shared" si="15"/>
        <v>129951704.90000001</v>
      </c>
      <c r="M284" s="135" t="s">
        <v>2909</v>
      </c>
      <c r="O284" s="169">
        <f t="shared" si="14"/>
        <v>2023</v>
      </c>
      <c r="P284" s="71"/>
      <c r="Q284" s="133">
        <f t="shared" si="16"/>
        <v>45159</v>
      </c>
    </row>
    <row r="285" spans="1:17" ht="26.3" hidden="1" x14ac:dyDescent="0.3">
      <c r="A285" s="66" t="s">
        <v>3018</v>
      </c>
      <c r="B285" s="5" t="s">
        <v>583</v>
      </c>
      <c r="C285" s="8">
        <v>45160</v>
      </c>
      <c r="D285" s="5" t="s">
        <v>11</v>
      </c>
      <c r="E285" s="5"/>
      <c r="F285" s="17">
        <v>806440</v>
      </c>
      <c r="G285" s="17">
        <v>64515</v>
      </c>
      <c r="H285" s="17">
        <v>870955</v>
      </c>
      <c r="I285" s="17"/>
      <c r="J285" s="17"/>
      <c r="K285" s="17"/>
      <c r="L285" s="140">
        <f t="shared" si="15"/>
        <v>130822659.90000001</v>
      </c>
      <c r="M285" s="135" t="s">
        <v>2909</v>
      </c>
      <c r="O285" s="169">
        <f t="shared" si="14"/>
        <v>2023</v>
      </c>
      <c r="P285" s="71"/>
      <c r="Q285" s="133">
        <f t="shared" si="16"/>
        <v>45160</v>
      </c>
    </row>
    <row r="286" spans="1:17" ht="26.3" hidden="1" x14ac:dyDescent="0.3">
      <c r="A286" s="144"/>
      <c r="B286" s="145" t="s">
        <v>3020</v>
      </c>
      <c r="C286" s="146">
        <v>45160</v>
      </c>
      <c r="D286" s="145" t="s">
        <v>11</v>
      </c>
      <c r="E286" s="145" t="s">
        <v>3023</v>
      </c>
      <c r="F286" s="147">
        <f>H286/1.08</f>
        <v>0</v>
      </c>
      <c r="G286" s="147">
        <f>F286*8%</f>
        <v>0</v>
      </c>
      <c r="H286" s="147"/>
      <c r="I286" s="147"/>
      <c r="J286" s="147">
        <v>-539741</v>
      </c>
      <c r="K286" s="147"/>
      <c r="L286" s="140">
        <f t="shared" si="15"/>
        <v>130282918.90000001</v>
      </c>
      <c r="M286" s="148"/>
      <c r="O286" s="169">
        <f t="shared" si="14"/>
        <v>2023</v>
      </c>
      <c r="P286" s="71"/>
    </row>
    <row r="287" spans="1:17" ht="26.3" hidden="1" x14ac:dyDescent="0.3">
      <c r="A287" s="66" t="s">
        <v>3018</v>
      </c>
      <c r="B287" s="5" t="s">
        <v>581</v>
      </c>
      <c r="C287" s="8">
        <v>45161</v>
      </c>
      <c r="D287" s="5" t="s">
        <v>11</v>
      </c>
      <c r="E287" s="5"/>
      <c r="F287" s="17">
        <v>498120</v>
      </c>
      <c r="G287" s="17">
        <v>39850</v>
      </c>
      <c r="H287" s="17">
        <v>537970</v>
      </c>
      <c r="I287" s="17"/>
      <c r="J287" s="17"/>
      <c r="K287" s="17"/>
      <c r="L287" s="140">
        <f t="shared" si="15"/>
        <v>130820888.90000001</v>
      </c>
      <c r="M287" s="135" t="s">
        <v>2913</v>
      </c>
      <c r="O287" s="169">
        <f t="shared" si="14"/>
        <v>2023</v>
      </c>
      <c r="P287" s="71"/>
      <c r="Q287" s="133">
        <f t="shared" ref="Q287:Q304" si="17">IFERROR(DATEVALUE(C287),C287)</f>
        <v>45161</v>
      </c>
    </row>
    <row r="288" spans="1:17" ht="26.3" hidden="1" x14ac:dyDescent="0.3">
      <c r="A288" s="66" t="s">
        <v>3018</v>
      </c>
      <c r="B288" s="5" t="s">
        <v>582</v>
      </c>
      <c r="C288" s="8">
        <v>45161</v>
      </c>
      <c r="D288" s="5" t="s">
        <v>11</v>
      </c>
      <c r="E288" s="5"/>
      <c r="F288" s="17">
        <v>1021002</v>
      </c>
      <c r="G288" s="17">
        <v>81680</v>
      </c>
      <c r="H288" s="17">
        <v>1102682</v>
      </c>
      <c r="I288" s="17"/>
      <c r="J288" s="17"/>
      <c r="K288" s="17"/>
      <c r="L288" s="140">
        <f t="shared" si="15"/>
        <v>131923570.90000001</v>
      </c>
      <c r="M288" s="135" t="s">
        <v>2913</v>
      </c>
      <c r="O288" s="169">
        <f t="shared" si="14"/>
        <v>2023</v>
      </c>
      <c r="P288" s="71"/>
      <c r="Q288" s="133">
        <f t="shared" si="17"/>
        <v>45161</v>
      </c>
    </row>
    <row r="289" spans="1:17" ht="26.3" hidden="1" x14ac:dyDescent="0.3">
      <c r="A289" s="66" t="s">
        <v>3018</v>
      </c>
      <c r="B289" s="5" t="s">
        <v>580</v>
      </c>
      <c r="C289" s="8">
        <v>45162</v>
      </c>
      <c r="D289" s="5" t="s">
        <v>11</v>
      </c>
      <c r="E289" s="5"/>
      <c r="F289" s="17">
        <v>1395170</v>
      </c>
      <c r="G289" s="17">
        <v>111614</v>
      </c>
      <c r="H289" s="17">
        <v>1506784</v>
      </c>
      <c r="I289" s="17"/>
      <c r="J289" s="17"/>
      <c r="K289" s="17"/>
      <c r="L289" s="140">
        <f t="shared" si="15"/>
        <v>133430354.90000001</v>
      </c>
      <c r="M289" s="135" t="s">
        <v>2909</v>
      </c>
      <c r="O289" s="169">
        <f t="shared" si="14"/>
        <v>2023</v>
      </c>
      <c r="P289" s="71"/>
      <c r="Q289" s="133">
        <f t="shared" si="17"/>
        <v>45162</v>
      </c>
    </row>
    <row r="290" spans="1:17" ht="26.3" hidden="1" x14ac:dyDescent="0.3">
      <c r="A290" s="66" t="s">
        <v>3018</v>
      </c>
      <c r="B290" s="5" t="s">
        <v>579</v>
      </c>
      <c r="C290" s="8">
        <v>45168</v>
      </c>
      <c r="D290" s="5" t="s">
        <v>11</v>
      </c>
      <c r="E290" s="5"/>
      <c r="F290" s="17">
        <v>1669530</v>
      </c>
      <c r="G290" s="17">
        <v>133562</v>
      </c>
      <c r="H290" s="17">
        <v>1803092</v>
      </c>
      <c r="I290" s="17"/>
      <c r="J290" s="17"/>
      <c r="K290" s="17"/>
      <c r="L290" s="140">
        <f t="shared" si="15"/>
        <v>135233446.90000001</v>
      </c>
      <c r="M290" s="135" t="s">
        <v>2909</v>
      </c>
      <c r="O290" s="169">
        <f t="shared" si="14"/>
        <v>2023</v>
      </c>
      <c r="P290" s="71"/>
      <c r="Q290" s="133">
        <f t="shared" si="17"/>
        <v>45168</v>
      </c>
    </row>
    <row r="291" spans="1:17" ht="26.3" hidden="1" x14ac:dyDescent="0.3">
      <c r="A291" s="66" t="s">
        <v>3018</v>
      </c>
      <c r="B291" s="5" t="s">
        <v>578</v>
      </c>
      <c r="C291" s="8">
        <v>45169</v>
      </c>
      <c r="D291" s="5" t="s">
        <v>11</v>
      </c>
      <c r="E291" s="5"/>
      <c r="F291" s="17">
        <v>664160</v>
      </c>
      <c r="G291" s="17">
        <v>53133</v>
      </c>
      <c r="H291" s="17">
        <v>717293</v>
      </c>
      <c r="I291" s="17"/>
      <c r="J291" s="17"/>
      <c r="K291" s="17"/>
      <c r="L291" s="140">
        <f t="shared" si="15"/>
        <v>135950739.90000001</v>
      </c>
      <c r="M291" s="135" t="s">
        <v>2909</v>
      </c>
      <c r="O291" s="169">
        <f t="shared" si="14"/>
        <v>2023</v>
      </c>
      <c r="P291" s="71"/>
      <c r="Q291" s="133">
        <f t="shared" si="17"/>
        <v>45169</v>
      </c>
    </row>
    <row r="292" spans="1:17" ht="26.3" hidden="1" x14ac:dyDescent="0.3">
      <c r="A292" s="66" t="s">
        <v>3018</v>
      </c>
      <c r="B292" s="5" t="s">
        <v>577</v>
      </c>
      <c r="C292" s="8">
        <v>45170</v>
      </c>
      <c r="D292" s="5" t="s">
        <v>11</v>
      </c>
      <c r="E292" s="5"/>
      <c r="F292" s="17">
        <v>2249550</v>
      </c>
      <c r="G292" s="17">
        <v>179964</v>
      </c>
      <c r="H292" s="17">
        <v>2429514</v>
      </c>
      <c r="I292" s="17"/>
      <c r="J292" s="17"/>
      <c r="K292" s="17"/>
      <c r="L292" s="140">
        <f t="shared" si="15"/>
        <v>138380253.90000001</v>
      </c>
      <c r="M292" s="135" t="s">
        <v>2909</v>
      </c>
      <c r="O292" s="169">
        <f t="shared" si="14"/>
        <v>2023</v>
      </c>
      <c r="P292" s="71"/>
      <c r="Q292" s="133">
        <f t="shared" si="17"/>
        <v>45170</v>
      </c>
    </row>
    <row r="293" spans="1:17" ht="26.3" hidden="1" x14ac:dyDescent="0.3">
      <c r="A293" s="66" t="s">
        <v>3018</v>
      </c>
      <c r="B293" s="5" t="s">
        <v>576</v>
      </c>
      <c r="C293" s="8">
        <v>45174</v>
      </c>
      <c r="D293" s="5" t="s">
        <v>11</v>
      </c>
      <c r="E293" s="5"/>
      <c r="F293" s="17">
        <v>619032</v>
      </c>
      <c r="G293" s="17">
        <v>49523</v>
      </c>
      <c r="H293" s="17">
        <v>668555</v>
      </c>
      <c r="I293" s="17"/>
      <c r="J293" s="17"/>
      <c r="K293" s="17"/>
      <c r="L293" s="140">
        <f t="shared" si="15"/>
        <v>139048808.90000001</v>
      </c>
      <c r="M293" s="135" t="s">
        <v>2909</v>
      </c>
      <c r="O293" s="169">
        <f t="shared" si="14"/>
        <v>2023</v>
      </c>
      <c r="P293" s="71"/>
      <c r="Q293" s="133">
        <f t="shared" si="17"/>
        <v>45174</v>
      </c>
    </row>
    <row r="294" spans="1:17" ht="26.3" hidden="1" x14ac:dyDescent="0.3">
      <c r="A294" s="66" t="s">
        <v>3018</v>
      </c>
      <c r="B294" s="5" t="s">
        <v>572</v>
      </c>
      <c r="C294" s="8">
        <v>45175</v>
      </c>
      <c r="D294" s="5" t="s">
        <v>11</v>
      </c>
      <c r="E294" s="5"/>
      <c r="F294" s="17">
        <v>199904</v>
      </c>
      <c r="G294" s="17">
        <v>15992</v>
      </c>
      <c r="H294" s="17">
        <v>215896</v>
      </c>
      <c r="I294" s="17"/>
      <c r="J294" s="17"/>
      <c r="K294" s="17"/>
      <c r="L294" s="140">
        <f t="shared" si="15"/>
        <v>139264704.90000001</v>
      </c>
      <c r="M294" s="135" t="s">
        <v>2909</v>
      </c>
      <c r="O294" s="169">
        <f t="shared" si="14"/>
        <v>2023</v>
      </c>
      <c r="P294" s="71"/>
      <c r="Q294" s="133">
        <f t="shared" si="17"/>
        <v>45175</v>
      </c>
    </row>
    <row r="295" spans="1:17" ht="26.3" hidden="1" x14ac:dyDescent="0.3">
      <c r="A295" s="66" t="s">
        <v>3018</v>
      </c>
      <c r="B295" s="5" t="s">
        <v>573</v>
      </c>
      <c r="C295" s="8">
        <v>45175</v>
      </c>
      <c r="D295" s="5" t="s">
        <v>11</v>
      </c>
      <c r="E295" s="5"/>
      <c r="F295" s="17">
        <v>1433870</v>
      </c>
      <c r="G295" s="17">
        <v>114710</v>
      </c>
      <c r="H295" s="17">
        <v>1548580</v>
      </c>
      <c r="I295" s="17"/>
      <c r="J295" s="17"/>
      <c r="K295" s="17"/>
      <c r="L295" s="140">
        <f t="shared" si="15"/>
        <v>140813284.90000001</v>
      </c>
      <c r="M295" s="135" t="s">
        <v>2909</v>
      </c>
      <c r="O295" s="169">
        <f t="shared" si="14"/>
        <v>2023</v>
      </c>
      <c r="P295" s="71"/>
      <c r="Q295" s="133">
        <f t="shared" si="17"/>
        <v>45175</v>
      </c>
    </row>
    <row r="296" spans="1:17" ht="26.3" hidden="1" x14ac:dyDescent="0.3">
      <c r="A296" s="66" t="s">
        <v>3018</v>
      </c>
      <c r="B296" s="5" t="s">
        <v>574</v>
      </c>
      <c r="C296" s="8">
        <v>45175</v>
      </c>
      <c r="D296" s="5" t="s">
        <v>11</v>
      </c>
      <c r="E296" s="5"/>
      <c r="F296" s="17">
        <v>1377040</v>
      </c>
      <c r="G296" s="17">
        <v>110163</v>
      </c>
      <c r="H296" s="17">
        <v>1487203</v>
      </c>
      <c r="I296" s="17"/>
      <c r="J296" s="17"/>
      <c r="K296" s="17"/>
      <c r="L296" s="140">
        <f t="shared" si="15"/>
        <v>142300487.90000001</v>
      </c>
      <c r="M296" s="135" t="s">
        <v>2909</v>
      </c>
      <c r="O296" s="169">
        <f t="shared" si="14"/>
        <v>2023</v>
      </c>
      <c r="P296" s="71"/>
      <c r="Q296" s="133">
        <f t="shared" si="17"/>
        <v>45175</v>
      </c>
    </row>
    <row r="297" spans="1:17" ht="26.3" hidden="1" x14ac:dyDescent="0.3">
      <c r="A297" s="66" t="s">
        <v>3018</v>
      </c>
      <c r="B297" s="5" t="s">
        <v>575</v>
      </c>
      <c r="C297" s="8">
        <v>45175</v>
      </c>
      <c r="D297" s="5" t="s">
        <v>11</v>
      </c>
      <c r="E297" s="5"/>
      <c r="F297" s="17">
        <v>1077430</v>
      </c>
      <c r="G297" s="17">
        <v>86194</v>
      </c>
      <c r="H297" s="17">
        <v>1163624</v>
      </c>
      <c r="I297" s="17"/>
      <c r="J297" s="17"/>
      <c r="K297" s="17"/>
      <c r="L297" s="140">
        <f t="shared" si="15"/>
        <v>143464111.90000001</v>
      </c>
      <c r="M297" s="135" t="s">
        <v>2909</v>
      </c>
      <c r="O297" s="169">
        <f t="shared" si="14"/>
        <v>2023</v>
      </c>
      <c r="P297" s="71"/>
      <c r="Q297" s="133">
        <f t="shared" si="17"/>
        <v>45175</v>
      </c>
    </row>
    <row r="298" spans="1:17" ht="26.3" hidden="1" x14ac:dyDescent="0.3">
      <c r="A298" s="66" t="s">
        <v>3018</v>
      </c>
      <c r="B298" s="5" t="s">
        <v>571</v>
      </c>
      <c r="C298" s="8">
        <v>45180</v>
      </c>
      <c r="D298" s="5" t="s">
        <v>11</v>
      </c>
      <c r="E298" s="5"/>
      <c r="F298" s="17">
        <v>696744</v>
      </c>
      <c r="G298" s="17">
        <v>55740</v>
      </c>
      <c r="H298" s="17">
        <v>752484</v>
      </c>
      <c r="I298" s="17"/>
      <c r="J298" s="17"/>
      <c r="K298" s="17"/>
      <c r="L298" s="140">
        <f t="shared" si="15"/>
        <v>144216595.90000001</v>
      </c>
      <c r="M298" s="135" t="s">
        <v>2909</v>
      </c>
      <c r="O298" s="169">
        <f t="shared" si="14"/>
        <v>2023</v>
      </c>
      <c r="P298" s="71"/>
      <c r="Q298" s="133">
        <f t="shared" si="17"/>
        <v>45180</v>
      </c>
    </row>
    <row r="299" spans="1:17" ht="26.3" hidden="1" x14ac:dyDescent="0.3">
      <c r="A299" s="66" t="s">
        <v>3018</v>
      </c>
      <c r="B299" s="5" t="s">
        <v>568</v>
      </c>
      <c r="C299" s="8">
        <v>45181</v>
      </c>
      <c r="D299" s="5" t="s">
        <v>11</v>
      </c>
      <c r="E299" s="5"/>
      <c r="F299" s="17">
        <v>864424</v>
      </c>
      <c r="G299" s="17">
        <v>69154</v>
      </c>
      <c r="H299" s="17">
        <v>933578</v>
      </c>
      <c r="I299" s="17"/>
      <c r="J299" s="17"/>
      <c r="K299" s="17"/>
      <c r="L299" s="140">
        <f t="shared" si="15"/>
        <v>145150173.90000001</v>
      </c>
      <c r="M299" s="135" t="s">
        <v>2912</v>
      </c>
      <c r="O299" s="169">
        <f t="shared" si="14"/>
        <v>2023</v>
      </c>
      <c r="P299" s="71"/>
      <c r="Q299" s="133">
        <f t="shared" si="17"/>
        <v>45181</v>
      </c>
    </row>
    <row r="300" spans="1:17" ht="26.3" hidden="1" x14ac:dyDescent="0.3">
      <c r="A300" s="66" t="s">
        <v>3018</v>
      </c>
      <c r="B300" s="5" t="s">
        <v>569</v>
      </c>
      <c r="C300" s="8">
        <v>45181</v>
      </c>
      <c r="D300" s="5" t="s">
        <v>11</v>
      </c>
      <c r="E300" s="5"/>
      <c r="F300" s="17">
        <v>1704950</v>
      </c>
      <c r="G300" s="17">
        <v>136396</v>
      </c>
      <c r="H300" s="17">
        <v>1841346</v>
      </c>
      <c r="I300" s="17"/>
      <c r="J300" s="17"/>
      <c r="K300" s="17"/>
      <c r="L300" s="140">
        <f t="shared" si="15"/>
        <v>146991519.90000001</v>
      </c>
      <c r="M300" s="135" t="s">
        <v>2913</v>
      </c>
      <c r="O300" s="169">
        <f t="shared" si="14"/>
        <v>2023</v>
      </c>
      <c r="P300" s="71"/>
      <c r="Q300" s="133">
        <f t="shared" si="17"/>
        <v>45181</v>
      </c>
    </row>
    <row r="301" spans="1:17" ht="26.3" hidden="1" x14ac:dyDescent="0.3">
      <c r="A301" s="66" t="s">
        <v>3018</v>
      </c>
      <c r="B301" s="5" t="s">
        <v>570</v>
      </c>
      <c r="C301" s="8">
        <v>45181</v>
      </c>
      <c r="D301" s="5" t="s">
        <v>11</v>
      </c>
      <c r="E301" s="5"/>
      <c r="F301" s="17">
        <v>796336</v>
      </c>
      <c r="G301" s="17">
        <v>63707</v>
      </c>
      <c r="H301" s="17">
        <v>860043</v>
      </c>
      <c r="I301" s="17"/>
      <c r="J301" s="17"/>
      <c r="K301" s="17"/>
      <c r="L301" s="140">
        <f t="shared" si="15"/>
        <v>147851562.90000001</v>
      </c>
      <c r="M301" s="135" t="s">
        <v>2909</v>
      </c>
      <c r="O301" s="169">
        <f t="shared" si="14"/>
        <v>2023</v>
      </c>
      <c r="P301" s="71"/>
      <c r="Q301" s="133">
        <f t="shared" si="17"/>
        <v>45181</v>
      </c>
    </row>
    <row r="302" spans="1:17" ht="26.3" hidden="1" x14ac:dyDescent="0.3">
      <c r="A302" s="66" t="s">
        <v>3018</v>
      </c>
      <c r="B302" s="5" t="s">
        <v>567</v>
      </c>
      <c r="C302" s="8">
        <v>45183</v>
      </c>
      <c r="D302" s="5" t="s">
        <v>11</v>
      </c>
      <c r="E302" s="5"/>
      <c r="F302" s="17">
        <v>675904</v>
      </c>
      <c r="G302" s="17">
        <v>54072</v>
      </c>
      <c r="H302" s="17">
        <v>729976</v>
      </c>
      <c r="I302" s="17"/>
      <c r="J302" s="17"/>
      <c r="K302" s="17"/>
      <c r="L302" s="140">
        <f t="shared" si="15"/>
        <v>148581538.90000001</v>
      </c>
      <c r="M302" s="135" t="s">
        <v>2913</v>
      </c>
      <c r="O302" s="169">
        <f t="shared" si="14"/>
        <v>2023</v>
      </c>
      <c r="P302" s="71"/>
      <c r="Q302" s="133">
        <f t="shared" si="17"/>
        <v>45183</v>
      </c>
    </row>
    <row r="303" spans="1:17" ht="26.3" hidden="1" x14ac:dyDescent="0.3">
      <c r="A303" s="76" t="s">
        <v>3018</v>
      </c>
      <c r="B303" s="3"/>
      <c r="C303" s="24">
        <v>45184</v>
      </c>
      <c r="D303" s="3" t="s">
        <v>11</v>
      </c>
      <c r="E303" s="3"/>
      <c r="F303" s="142"/>
      <c r="G303" s="142"/>
      <c r="H303" s="142"/>
      <c r="I303" s="142"/>
      <c r="J303" s="142"/>
      <c r="K303" s="142">
        <v>9684548</v>
      </c>
      <c r="L303" s="140">
        <f t="shared" si="15"/>
        <v>138896990.90000001</v>
      </c>
      <c r="M303" s="143" t="s">
        <v>3014</v>
      </c>
      <c r="O303" s="169">
        <f t="shared" si="14"/>
        <v>2023</v>
      </c>
      <c r="P303" s="71" t="s">
        <v>831</v>
      </c>
      <c r="Q303" s="133">
        <f t="shared" si="17"/>
        <v>45184</v>
      </c>
    </row>
    <row r="304" spans="1:17" ht="26.3" hidden="1" x14ac:dyDescent="0.3">
      <c r="A304" s="66" t="s">
        <v>3018</v>
      </c>
      <c r="B304" s="5" t="s">
        <v>566</v>
      </c>
      <c r="C304" s="8">
        <v>45187</v>
      </c>
      <c r="D304" s="5" t="s">
        <v>11</v>
      </c>
      <c r="E304" s="5"/>
      <c r="F304" s="17">
        <v>398168</v>
      </c>
      <c r="G304" s="17">
        <v>31853</v>
      </c>
      <c r="H304" s="17">
        <v>430021</v>
      </c>
      <c r="I304" s="17"/>
      <c r="J304" s="17"/>
      <c r="K304" s="17"/>
      <c r="L304" s="140">
        <f t="shared" si="15"/>
        <v>139327011.90000001</v>
      </c>
      <c r="M304" s="135" t="s">
        <v>2913</v>
      </c>
      <c r="O304" s="169">
        <f t="shared" si="14"/>
        <v>2023</v>
      </c>
      <c r="P304" s="71"/>
      <c r="Q304" s="133">
        <f t="shared" si="17"/>
        <v>45187</v>
      </c>
    </row>
    <row r="305" spans="1:17" ht="26.3" hidden="1" x14ac:dyDescent="0.3">
      <c r="A305" s="144" t="s">
        <v>3018</v>
      </c>
      <c r="B305" s="145" t="s">
        <v>3024</v>
      </c>
      <c r="C305" s="146">
        <v>45187</v>
      </c>
      <c r="D305" s="145" t="s">
        <v>11</v>
      </c>
      <c r="E305" s="145" t="s">
        <v>152</v>
      </c>
      <c r="F305" s="147">
        <f>H305/1.08</f>
        <v>0</v>
      </c>
      <c r="G305" s="147">
        <f>F305*8%</f>
        <v>0</v>
      </c>
      <c r="H305" s="147"/>
      <c r="I305" s="147"/>
      <c r="J305" s="147">
        <v>-225628</v>
      </c>
      <c r="K305" s="147"/>
      <c r="L305" s="140">
        <f t="shared" si="15"/>
        <v>139101383.90000001</v>
      </c>
      <c r="M305" s="148"/>
      <c r="O305" s="169">
        <f t="shared" si="14"/>
        <v>2023</v>
      </c>
      <c r="P305" s="71"/>
    </row>
    <row r="306" spans="1:17" ht="26.3" hidden="1" x14ac:dyDescent="0.3">
      <c r="A306" s="66" t="s">
        <v>3018</v>
      </c>
      <c r="B306" s="5" t="s">
        <v>563</v>
      </c>
      <c r="C306" s="8">
        <v>45188</v>
      </c>
      <c r="D306" s="5" t="s">
        <v>11</v>
      </c>
      <c r="E306" s="5"/>
      <c r="F306" s="17">
        <v>730248</v>
      </c>
      <c r="G306" s="17">
        <v>58420</v>
      </c>
      <c r="H306" s="17">
        <v>788668</v>
      </c>
      <c r="I306" s="17"/>
      <c r="J306" s="17"/>
      <c r="K306" s="17"/>
      <c r="L306" s="140">
        <f t="shared" si="15"/>
        <v>139890051.90000001</v>
      </c>
      <c r="M306" s="135" t="s">
        <v>2913</v>
      </c>
      <c r="O306" s="169">
        <f t="shared" si="14"/>
        <v>2023</v>
      </c>
      <c r="P306" s="71"/>
      <c r="Q306" s="133">
        <f t="shared" ref="Q306:Q316" si="18">IFERROR(DATEVALUE(C306),C306)</f>
        <v>45188</v>
      </c>
    </row>
    <row r="307" spans="1:17" ht="26.3" hidden="1" x14ac:dyDescent="0.3">
      <c r="A307" s="66" t="s">
        <v>3018</v>
      </c>
      <c r="B307" s="5" t="s">
        <v>564</v>
      </c>
      <c r="C307" s="8">
        <v>45188</v>
      </c>
      <c r="D307" s="5" t="s">
        <v>11</v>
      </c>
      <c r="E307" s="5"/>
      <c r="F307" s="17">
        <v>1467800</v>
      </c>
      <c r="G307" s="17">
        <v>117424</v>
      </c>
      <c r="H307" s="17">
        <v>1585224</v>
      </c>
      <c r="I307" s="17"/>
      <c r="J307" s="17"/>
      <c r="K307" s="17"/>
      <c r="L307" s="140">
        <f t="shared" si="15"/>
        <v>141475275.90000001</v>
      </c>
      <c r="M307" s="135" t="s">
        <v>2913</v>
      </c>
      <c r="O307" s="169">
        <f t="shared" si="14"/>
        <v>2023</v>
      </c>
      <c r="P307" s="71"/>
      <c r="Q307" s="133">
        <f t="shared" si="18"/>
        <v>45188</v>
      </c>
    </row>
    <row r="308" spans="1:17" ht="26.3" hidden="1" x14ac:dyDescent="0.3">
      <c r="A308" s="66" t="s">
        <v>3018</v>
      </c>
      <c r="B308" s="5" t="s">
        <v>565</v>
      </c>
      <c r="C308" s="8">
        <v>45188</v>
      </c>
      <c r="D308" s="5" t="s">
        <v>11</v>
      </c>
      <c r="E308" s="5"/>
      <c r="F308" s="17">
        <v>1306200</v>
      </c>
      <c r="G308" s="17">
        <v>104496</v>
      </c>
      <c r="H308" s="17">
        <v>1410696</v>
      </c>
      <c r="I308" s="17"/>
      <c r="J308" s="17"/>
      <c r="K308" s="17"/>
      <c r="L308" s="140">
        <f t="shared" si="15"/>
        <v>142885971.90000001</v>
      </c>
      <c r="M308" s="135" t="s">
        <v>2913</v>
      </c>
      <c r="O308" s="169">
        <f t="shared" si="14"/>
        <v>2023</v>
      </c>
      <c r="P308" s="71"/>
      <c r="Q308" s="133">
        <f t="shared" si="18"/>
        <v>45188</v>
      </c>
    </row>
    <row r="309" spans="1:17" ht="26.3" hidden="1" x14ac:dyDescent="0.3">
      <c r="A309" s="66" t="s">
        <v>3018</v>
      </c>
      <c r="B309" s="5" t="s">
        <v>562</v>
      </c>
      <c r="C309" s="8">
        <v>45189</v>
      </c>
      <c r="D309" s="5" t="s">
        <v>11</v>
      </c>
      <c r="E309" s="5"/>
      <c r="F309" s="17">
        <v>567740</v>
      </c>
      <c r="G309" s="17">
        <v>45419</v>
      </c>
      <c r="H309" s="17">
        <v>613159</v>
      </c>
      <c r="I309" s="17"/>
      <c r="J309" s="17"/>
      <c r="K309" s="17"/>
      <c r="L309" s="140">
        <f t="shared" si="15"/>
        <v>143499130.90000001</v>
      </c>
      <c r="M309" s="135" t="s">
        <v>2913</v>
      </c>
      <c r="O309" s="169">
        <f t="shared" si="14"/>
        <v>2023</v>
      </c>
      <c r="P309" s="71"/>
      <c r="Q309" s="133">
        <f t="shared" si="18"/>
        <v>45189</v>
      </c>
    </row>
    <row r="310" spans="1:17" ht="26.3" hidden="1" x14ac:dyDescent="0.3">
      <c r="A310" s="66" t="s">
        <v>3018</v>
      </c>
      <c r="B310" s="5" t="s">
        <v>561</v>
      </c>
      <c r="C310" s="8">
        <v>45190</v>
      </c>
      <c r="D310" s="5" t="s">
        <v>11</v>
      </c>
      <c r="E310" s="5"/>
      <c r="F310" s="17">
        <v>1014370</v>
      </c>
      <c r="G310" s="17">
        <v>81150</v>
      </c>
      <c r="H310" s="17">
        <v>1095520</v>
      </c>
      <c r="I310" s="17"/>
      <c r="J310" s="17"/>
      <c r="K310" s="17"/>
      <c r="L310" s="140">
        <f t="shared" si="15"/>
        <v>144594650.90000001</v>
      </c>
      <c r="M310" s="135" t="s">
        <v>2913</v>
      </c>
      <c r="O310" s="169">
        <f t="shared" si="14"/>
        <v>2023</v>
      </c>
      <c r="P310" s="71"/>
      <c r="Q310" s="133">
        <f t="shared" si="18"/>
        <v>45190</v>
      </c>
    </row>
    <row r="311" spans="1:17" ht="26.3" hidden="1" x14ac:dyDescent="0.3">
      <c r="A311" s="76" t="s">
        <v>3018</v>
      </c>
      <c r="B311" s="3"/>
      <c r="C311" s="24">
        <v>45190</v>
      </c>
      <c r="D311" s="3" t="s">
        <v>11</v>
      </c>
      <c r="E311" s="3"/>
      <c r="F311" s="142"/>
      <c r="G311" s="142"/>
      <c r="H311" s="142"/>
      <c r="I311" s="142"/>
      <c r="J311" s="142"/>
      <c r="K311" s="142">
        <v>18042178</v>
      </c>
      <c r="L311" s="140">
        <f t="shared" si="15"/>
        <v>126552472.90000001</v>
      </c>
      <c r="M311" s="143" t="s">
        <v>3014</v>
      </c>
      <c r="O311" s="169">
        <f t="shared" si="14"/>
        <v>2023</v>
      </c>
      <c r="P311" s="71" t="s">
        <v>848</v>
      </c>
      <c r="Q311" s="133">
        <f t="shared" si="18"/>
        <v>45190</v>
      </c>
    </row>
    <row r="312" spans="1:17" ht="26.3" hidden="1" x14ac:dyDescent="0.3">
      <c r="A312" s="66" t="s">
        <v>3018</v>
      </c>
      <c r="B312" s="5" t="s">
        <v>560</v>
      </c>
      <c r="C312" s="8">
        <v>45195</v>
      </c>
      <c r="D312" s="5" t="s">
        <v>11</v>
      </c>
      <c r="E312" s="5"/>
      <c r="F312" s="17">
        <v>806440</v>
      </c>
      <c r="G312" s="17">
        <v>64515</v>
      </c>
      <c r="H312" s="17">
        <v>870955</v>
      </c>
      <c r="I312" s="17"/>
      <c r="J312" s="17"/>
      <c r="K312" s="17"/>
      <c r="L312" s="140">
        <f t="shared" si="15"/>
        <v>127423427.90000001</v>
      </c>
      <c r="M312" s="135" t="s">
        <v>2913</v>
      </c>
      <c r="O312" s="169">
        <f t="shared" si="14"/>
        <v>2023</v>
      </c>
      <c r="P312" s="71"/>
      <c r="Q312" s="133">
        <f t="shared" si="18"/>
        <v>45195</v>
      </c>
    </row>
    <row r="313" spans="1:17" ht="26.3" hidden="1" x14ac:dyDescent="0.3">
      <c r="A313" s="66" t="s">
        <v>3018</v>
      </c>
      <c r="B313" s="5" t="s">
        <v>556</v>
      </c>
      <c r="C313" s="8">
        <v>45196</v>
      </c>
      <c r="D313" s="5" t="s">
        <v>11</v>
      </c>
      <c r="E313" s="5"/>
      <c r="F313" s="17">
        <v>1260592</v>
      </c>
      <c r="G313" s="17">
        <v>100847</v>
      </c>
      <c r="H313" s="17">
        <v>1361439</v>
      </c>
      <c r="I313" s="17"/>
      <c r="J313" s="17"/>
      <c r="K313" s="17"/>
      <c r="L313" s="140">
        <f t="shared" si="15"/>
        <v>128784866.90000001</v>
      </c>
      <c r="M313" s="135" t="s">
        <v>2913</v>
      </c>
      <c r="O313" s="169">
        <f t="shared" si="14"/>
        <v>2023</v>
      </c>
      <c r="P313" s="71"/>
      <c r="Q313" s="133">
        <f t="shared" si="18"/>
        <v>45196</v>
      </c>
    </row>
    <row r="314" spans="1:17" ht="26.3" hidden="1" x14ac:dyDescent="0.3">
      <c r="A314" s="66" t="s">
        <v>3018</v>
      </c>
      <c r="B314" s="5" t="s">
        <v>557</v>
      </c>
      <c r="C314" s="8">
        <v>45196</v>
      </c>
      <c r="D314" s="5" t="s">
        <v>11</v>
      </c>
      <c r="E314" s="5"/>
      <c r="F314" s="17">
        <v>398168</v>
      </c>
      <c r="G314" s="17">
        <v>31853</v>
      </c>
      <c r="H314" s="17">
        <v>430021</v>
      </c>
      <c r="I314" s="17"/>
      <c r="J314" s="17"/>
      <c r="K314" s="17"/>
      <c r="L314" s="140">
        <f t="shared" si="15"/>
        <v>129214887.90000001</v>
      </c>
      <c r="M314" s="135" t="s">
        <v>2913</v>
      </c>
      <c r="O314" s="169">
        <f t="shared" si="14"/>
        <v>2023</v>
      </c>
      <c r="P314" s="71"/>
      <c r="Q314" s="133">
        <f t="shared" si="18"/>
        <v>45196</v>
      </c>
    </row>
    <row r="315" spans="1:17" ht="26.3" hidden="1" x14ac:dyDescent="0.3">
      <c r="A315" s="66" t="s">
        <v>3018</v>
      </c>
      <c r="B315" s="5" t="s">
        <v>558</v>
      </c>
      <c r="C315" s="8">
        <v>45196</v>
      </c>
      <c r="D315" s="5" t="s">
        <v>11</v>
      </c>
      <c r="E315" s="5"/>
      <c r="F315" s="17">
        <v>1644320</v>
      </c>
      <c r="G315" s="17">
        <v>131546</v>
      </c>
      <c r="H315" s="17">
        <v>1775866</v>
      </c>
      <c r="I315" s="17"/>
      <c r="J315" s="17"/>
      <c r="K315" s="17"/>
      <c r="L315" s="140">
        <f t="shared" si="15"/>
        <v>130990753.90000001</v>
      </c>
      <c r="M315" s="135" t="s">
        <v>2913</v>
      </c>
      <c r="O315" s="169">
        <f t="shared" si="14"/>
        <v>2023</v>
      </c>
      <c r="P315" s="71"/>
      <c r="Q315" s="133">
        <f t="shared" si="18"/>
        <v>45196</v>
      </c>
    </row>
    <row r="316" spans="1:17" ht="26.3" hidden="1" x14ac:dyDescent="0.3">
      <c r="A316" s="66" t="s">
        <v>3018</v>
      </c>
      <c r="B316" s="5" t="s">
        <v>559</v>
      </c>
      <c r="C316" s="8">
        <v>45196</v>
      </c>
      <c r="D316" s="5" t="s">
        <v>11</v>
      </c>
      <c r="E316" s="5"/>
      <c r="F316" s="17">
        <v>660880</v>
      </c>
      <c r="G316" s="17">
        <v>52870</v>
      </c>
      <c r="H316" s="17">
        <v>713750</v>
      </c>
      <c r="I316" s="17"/>
      <c r="J316" s="17"/>
      <c r="K316" s="17"/>
      <c r="L316" s="140">
        <f t="shared" si="15"/>
        <v>131704503.90000001</v>
      </c>
      <c r="M316" s="135" t="s">
        <v>2913</v>
      </c>
      <c r="O316" s="169">
        <f t="shared" si="14"/>
        <v>2023</v>
      </c>
      <c r="P316" s="71"/>
      <c r="Q316" s="133">
        <f t="shared" si="18"/>
        <v>45196</v>
      </c>
    </row>
    <row r="317" spans="1:17" ht="26.3" hidden="1" x14ac:dyDescent="0.3">
      <c r="A317" s="144" t="s">
        <v>3018</v>
      </c>
      <c r="B317" s="145" t="s">
        <v>3025</v>
      </c>
      <c r="C317" s="146">
        <v>45196</v>
      </c>
      <c r="D317" s="145" t="s">
        <v>11</v>
      </c>
      <c r="E317" s="145" t="s">
        <v>3027</v>
      </c>
      <c r="F317" s="147">
        <f>H317/1.08</f>
        <v>0</v>
      </c>
      <c r="G317" s="147">
        <f>F317*8%</f>
        <v>0</v>
      </c>
      <c r="H317" s="147"/>
      <c r="I317" s="147"/>
      <c r="J317" s="147">
        <v>-304602</v>
      </c>
      <c r="K317" s="147"/>
      <c r="L317" s="140">
        <f t="shared" si="15"/>
        <v>131399901.90000001</v>
      </c>
      <c r="M317" s="148"/>
      <c r="O317" s="169">
        <f t="shared" si="14"/>
        <v>2023</v>
      </c>
      <c r="P317" s="71"/>
    </row>
    <row r="318" spans="1:17" ht="26.3" hidden="1" x14ac:dyDescent="0.3">
      <c r="A318" s="66" t="s">
        <v>3018</v>
      </c>
      <c r="B318" s="5" t="s">
        <v>553</v>
      </c>
      <c r="C318" s="8">
        <v>45197</v>
      </c>
      <c r="D318" s="5" t="s">
        <v>11</v>
      </c>
      <c r="E318" s="5"/>
      <c r="F318" s="17">
        <v>1160640</v>
      </c>
      <c r="G318" s="17">
        <v>92851</v>
      </c>
      <c r="H318" s="17">
        <v>1253491</v>
      </c>
      <c r="I318" s="17"/>
      <c r="J318" s="17"/>
      <c r="K318" s="17"/>
      <c r="L318" s="140">
        <f t="shared" si="15"/>
        <v>132653392.90000001</v>
      </c>
      <c r="M318" s="135" t="s">
        <v>2913</v>
      </c>
      <c r="O318" s="169">
        <f t="shared" si="14"/>
        <v>2023</v>
      </c>
      <c r="P318" s="71"/>
      <c r="Q318" s="133">
        <f t="shared" ref="Q318:Q344" si="19">IFERROR(DATEVALUE(C318),C318)</f>
        <v>45197</v>
      </c>
    </row>
    <row r="319" spans="1:17" ht="26.3" hidden="1" x14ac:dyDescent="0.3">
      <c r="A319" s="66" t="s">
        <v>3018</v>
      </c>
      <c r="B319" s="5" t="s">
        <v>554</v>
      </c>
      <c r="C319" s="8">
        <v>45197</v>
      </c>
      <c r="D319" s="5" t="s">
        <v>11</v>
      </c>
      <c r="E319" s="5"/>
      <c r="F319" s="17">
        <v>1022156</v>
      </c>
      <c r="G319" s="17">
        <v>81772</v>
      </c>
      <c r="H319" s="17">
        <v>1103928</v>
      </c>
      <c r="I319" s="17"/>
      <c r="J319" s="17"/>
      <c r="K319" s="17"/>
      <c r="L319" s="140">
        <f t="shared" si="15"/>
        <v>133757320.90000001</v>
      </c>
      <c r="M319" s="135" t="s">
        <v>2913</v>
      </c>
      <c r="O319" s="169">
        <f t="shared" si="14"/>
        <v>2023</v>
      </c>
      <c r="P319" s="71"/>
      <c r="Q319" s="133">
        <f t="shared" si="19"/>
        <v>45197</v>
      </c>
    </row>
    <row r="320" spans="1:17" ht="26.3" hidden="1" x14ac:dyDescent="0.3">
      <c r="A320" s="66" t="s">
        <v>3018</v>
      </c>
      <c r="B320" s="5" t="s">
        <v>555</v>
      </c>
      <c r="C320" s="8">
        <v>45197</v>
      </c>
      <c r="D320" s="5" t="s">
        <v>11</v>
      </c>
      <c r="E320" s="5"/>
      <c r="F320" s="17">
        <v>1083576</v>
      </c>
      <c r="G320" s="17">
        <v>86686</v>
      </c>
      <c r="H320" s="17">
        <v>1170262</v>
      </c>
      <c r="I320" s="17"/>
      <c r="J320" s="17"/>
      <c r="K320" s="17"/>
      <c r="L320" s="140">
        <f t="shared" si="15"/>
        <v>134927582.90000001</v>
      </c>
      <c r="M320" s="135" t="s">
        <v>2913</v>
      </c>
      <c r="O320" s="169">
        <f t="shared" si="14"/>
        <v>2023</v>
      </c>
      <c r="P320" s="71"/>
      <c r="Q320" s="133">
        <f t="shared" si="19"/>
        <v>45197</v>
      </c>
    </row>
    <row r="321" spans="1:17" ht="26.3" hidden="1" x14ac:dyDescent="0.3">
      <c r="A321" s="66" t="s">
        <v>3018</v>
      </c>
      <c r="B321" s="5" t="s">
        <v>536</v>
      </c>
      <c r="C321" s="8">
        <v>45199</v>
      </c>
      <c r="D321" s="5" t="s">
        <v>11</v>
      </c>
      <c r="E321" s="5"/>
      <c r="F321" s="17">
        <v>1215260</v>
      </c>
      <c r="G321" s="17">
        <v>97221</v>
      </c>
      <c r="H321" s="17">
        <v>1312481</v>
      </c>
      <c r="I321" s="17"/>
      <c r="J321" s="17"/>
      <c r="K321" s="17"/>
      <c r="L321" s="140">
        <f t="shared" si="15"/>
        <v>136240063.90000001</v>
      </c>
      <c r="M321" s="135" t="s">
        <v>2913</v>
      </c>
      <c r="O321" s="169">
        <f t="shared" si="14"/>
        <v>2023</v>
      </c>
      <c r="P321" s="71"/>
      <c r="Q321" s="133">
        <f t="shared" si="19"/>
        <v>45199</v>
      </c>
    </row>
    <row r="322" spans="1:17" ht="26.3" hidden="1" x14ac:dyDescent="0.3">
      <c r="A322" s="66" t="s">
        <v>3018</v>
      </c>
      <c r="B322" s="5" t="s">
        <v>537</v>
      </c>
      <c r="C322" s="8">
        <v>45199</v>
      </c>
      <c r="D322" s="5" t="s">
        <v>11</v>
      </c>
      <c r="E322" s="5"/>
      <c r="F322" s="17">
        <v>1215260</v>
      </c>
      <c r="G322" s="17">
        <v>97221</v>
      </c>
      <c r="H322" s="17">
        <v>1312481</v>
      </c>
      <c r="I322" s="17"/>
      <c r="J322" s="17"/>
      <c r="K322" s="17"/>
      <c r="L322" s="140">
        <f t="shared" si="15"/>
        <v>137552544.90000001</v>
      </c>
      <c r="M322" s="135" t="s">
        <v>2913</v>
      </c>
      <c r="O322" s="169">
        <f t="shared" si="14"/>
        <v>2023</v>
      </c>
      <c r="P322" s="71"/>
      <c r="Q322" s="133">
        <f t="shared" si="19"/>
        <v>45199</v>
      </c>
    </row>
    <row r="323" spans="1:17" ht="26.3" hidden="1" x14ac:dyDescent="0.3">
      <c r="A323" s="66" t="s">
        <v>3018</v>
      </c>
      <c r="B323" s="5" t="s">
        <v>538</v>
      </c>
      <c r="C323" s="8">
        <v>45199</v>
      </c>
      <c r="D323" s="5" t="s">
        <v>11</v>
      </c>
      <c r="E323" s="5"/>
      <c r="F323" s="17">
        <v>1215260</v>
      </c>
      <c r="G323" s="17">
        <v>97221</v>
      </c>
      <c r="H323" s="17">
        <v>1312481</v>
      </c>
      <c r="I323" s="17"/>
      <c r="J323" s="17"/>
      <c r="K323" s="17"/>
      <c r="L323" s="140">
        <f t="shared" si="15"/>
        <v>138865025.90000001</v>
      </c>
      <c r="M323" s="135" t="s">
        <v>2913</v>
      </c>
      <c r="O323" s="169">
        <f t="shared" ref="O323:O386" si="20">YEAR(C323)</f>
        <v>2023</v>
      </c>
      <c r="P323" s="71"/>
      <c r="Q323" s="133">
        <f t="shared" si="19"/>
        <v>45199</v>
      </c>
    </row>
    <row r="324" spans="1:17" ht="26.3" hidden="1" x14ac:dyDescent="0.3">
      <c r="A324" s="66" t="s">
        <v>3018</v>
      </c>
      <c r="B324" s="5" t="s">
        <v>539</v>
      </c>
      <c r="C324" s="8">
        <v>45199</v>
      </c>
      <c r="D324" s="5" t="s">
        <v>11</v>
      </c>
      <c r="E324" s="5"/>
      <c r="F324" s="17">
        <v>1644320</v>
      </c>
      <c r="G324" s="17">
        <v>131546</v>
      </c>
      <c r="H324" s="17">
        <v>1775866</v>
      </c>
      <c r="I324" s="17"/>
      <c r="J324" s="17"/>
      <c r="K324" s="17"/>
      <c r="L324" s="140">
        <f t="shared" ref="L324:L387" si="21">L323+H324+J324+I324-K324</f>
        <v>140640891.90000001</v>
      </c>
      <c r="M324" s="135" t="s">
        <v>2913</v>
      </c>
      <c r="O324" s="169">
        <f t="shared" si="20"/>
        <v>2023</v>
      </c>
      <c r="P324" s="71"/>
      <c r="Q324" s="133">
        <f t="shared" si="19"/>
        <v>45199</v>
      </c>
    </row>
    <row r="325" spans="1:17" ht="26.3" hidden="1" x14ac:dyDescent="0.3">
      <c r="A325" s="66" t="s">
        <v>3018</v>
      </c>
      <c r="B325" s="5" t="s">
        <v>540</v>
      </c>
      <c r="C325" s="8">
        <v>45199</v>
      </c>
      <c r="D325" s="5" t="s">
        <v>11</v>
      </c>
      <c r="E325" s="5"/>
      <c r="F325" s="17">
        <v>1215260</v>
      </c>
      <c r="G325" s="17">
        <v>97221</v>
      </c>
      <c r="H325" s="17">
        <v>1312481</v>
      </c>
      <c r="I325" s="17"/>
      <c r="J325" s="17"/>
      <c r="K325" s="17"/>
      <c r="L325" s="140">
        <f t="shared" si="21"/>
        <v>141953372.90000001</v>
      </c>
      <c r="M325" s="135" t="s">
        <v>2913</v>
      </c>
      <c r="O325" s="169">
        <f t="shared" si="20"/>
        <v>2023</v>
      </c>
      <c r="P325" s="71"/>
      <c r="Q325" s="133">
        <f t="shared" si="19"/>
        <v>45199</v>
      </c>
    </row>
    <row r="326" spans="1:17" ht="26.3" hidden="1" x14ac:dyDescent="0.3">
      <c r="A326" s="66" t="s">
        <v>3018</v>
      </c>
      <c r="B326" s="5" t="s">
        <v>541</v>
      </c>
      <c r="C326" s="8">
        <v>45199</v>
      </c>
      <c r="D326" s="5" t="s">
        <v>11</v>
      </c>
      <c r="E326" s="5"/>
      <c r="F326" s="17">
        <v>1215260</v>
      </c>
      <c r="G326" s="17">
        <v>97221</v>
      </c>
      <c r="H326" s="17">
        <v>1312481</v>
      </c>
      <c r="I326" s="17"/>
      <c r="J326" s="17"/>
      <c r="K326" s="17"/>
      <c r="L326" s="140">
        <f t="shared" si="21"/>
        <v>143265853.90000001</v>
      </c>
      <c r="M326" s="135" t="s">
        <v>2913</v>
      </c>
      <c r="O326" s="169">
        <f t="shared" si="20"/>
        <v>2023</v>
      </c>
      <c r="P326" s="71"/>
      <c r="Q326" s="133">
        <f t="shared" si="19"/>
        <v>45199</v>
      </c>
    </row>
    <row r="327" spans="1:17" ht="26.3" hidden="1" x14ac:dyDescent="0.3">
      <c r="A327" s="66" t="s">
        <v>3018</v>
      </c>
      <c r="B327" s="5" t="s">
        <v>542</v>
      </c>
      <c r="C327" s="8">
        <v>45199</v>
      </c>
      <c r="D327" s="5" t="s">
        <v>11</v>
      </c>
      <c r="E327" s="5"/>
      <c r="F327" s="17">
        <v>1894810</v>
      </c>
      <c r="G327" s="17">
        <v>151585</v>
      </c>
      <c r="H327" s="17">
        <v>2046395</v>
      </c>
      <c r="I327" s="17"/>
      <c r="J327" s="17"/>
      <c r="K327" s="17"/>
      <c r="L327" s="140">
        <f t="shared" si="21"/>
        <v>145312248.90000001</v>
      </c>
      <c r="M327" s="135" t="s">
        <v>2913</v>
      </c>
      <c r="O327" s="169">
        <f t="shared" si="20"/>
        <v>2023</v>
      </c>
      <c r="P327" s="71"/>
      <c r="Q327" s="133">
        <f t="shared" si="19"/>
        <v>45199</v>
      </c>
    </row>
    <row r="328" spans="1:17" ht="26.3" hidden="1" x14ac:dyDescent="0.3">
      <c r="A328" s="66" t="s">
        <v>3018</v>
      </c>
      <c r="B328" s="5" t="s">
        <v>543</v>
      </c>
      <c r="C328" s="8">
        <v>45199</v>
      </c>
      <c r="D328" s="5" t="s">
        <v>11</v>
      </c>
      <c r="E328" s="5"/>
      <c r="F328" s="17">
        <v>1215260</v>
      </c>
      <c r="G328" s="17">
        <v>97221</v>
      </c>
      <c r="H328" s="17">
        <v>1312481</v>
      </c>
      <c r="I328" s="17"/>
      <c r="J328" s="17"/>
      <c r="K328" s="17"/>
      <c r="L328" s="140">
        <f t="shared" si="21"/>
        <v>146624729.90000001</v>
      </c>
      <c r="M328" s="135" t="s">
        <v>2913</v>
      </c>
      <c r="O328" s="169">
        <f t="shared" si="20"/>
        <v>2023</v>
      </c>
      <c r="P328" s="71"/>
      <c r="Q328" s="133">
        <f t="shared" si="19"/>
        <v>45199</v>
      </c>
    </row>
    <row r="329" spans="1:17" ht="26.3" hidden="1" x14ac:dyDescent="0.3">
      <c r="A329" s="66" t="s">
        <v>3018</v>
      </c>
      <c r="B329" s="5" t="s">
        <v>544</v>
      </c>
      <c r="C329" s="8">
        <v>45199</v>
      </c>
      <c r="D329" s="5" t="s">
        <v>11</v>
      </c>
      <c r="E329" s="5"/>
      <c r="F329" s="17">
        <v>1215260</v>
      </c>
      <c r="G329" s="17">
        <v>97221</v>
      </c>
      <c r="H329" s="17">
        <v>1312481</v>
      </c>
      <c r="I329" s="17"/>
      <c r="J329" s="17"/>
      <c r="K329" s="17"/>
      <c r="L329" s="140">
        <f t="shared" si="21"/>
        <v>147937210.90000001</v>
      </c>
      <c r="M329" s="135" t="s">
        <v>2913</v>
      </c>
      <c r="O329" s="169">
        <f t="shared" si="20"/>
        <v>2023</v>
      </c>
      <c r="P329" s="71"/>
      <c r="Q329" s="133">
        <f t="shared" si="19"/>
        <v>45199</v>
      </c>
    </row>
    <row r="330" spans="1:17" ht="26.3" hidden="1" x14ac:dyDescent="0.3">
      <c r="A330" s="66" t="s">
        <v>3018</v>
      </c>
      <c r="B330" s="5" t="s">
        <v>545</v>
      </c>
      <c r="C330" s="8">
        <v>45199</v>
      </c>
      <c r="D330" s="5" t="s">
        <v>11</v>
      </c>
      <c r="E330" s="5"/>
      <c r="F330" s="17">
        <v>1215260</v>
      </c>
      <c r="G330" s="17">
        <v>97221</v>
      </c>
      <c r="H330" s="17">
        <v>1312481</v>
      </c>
      <c r="I330" s="17"/>
      <c r="J330" s="17"/>
      <c r="K330" s="17"/>
      <c r="L330" s="140">
        <f t="shared" si="21"/>
        <v>149249691.90000001</v>
      </c>
      <c r="M330" s="135" t="s">
        <v>2913</v>
      </c>
      <c r="O330" s="169">
        <f t="shared" si="20"/>
        <v>2023</v>
      </c>
      <c r="P330" s="71"/>
      <c r="Q330" s="133">
        <f t="shared" si="19"/>
        <v>45199</v>
      </c>
    </row>
    <row r="331" spans="1:17" ht="26.3" hidden="1" x14ac:dyDescent="0.3">
      <c r="A331" s="66" t="s">
        <v>3018</v>
      </c>
      <c r="B331" s="5" t="s">
        <v>546</v>
      </c>
      <c r="C331" s="8">
        <v>45199</v>
      </c>
      <c r="D331" s="5" t="s">
        <v>11</v>
      </c>
      <c r="E331" s="5"/>
      <c r="F331" s="17">
        <v>1215260</v>
      </c>
      <c r="G331" s="17">
        <v>97221</v>
      </c>
      <c r="H331" s="17">
        <v>1312481</v>
      </c>
      <c r="I331" s="17"/>
      <c r="J331" s="17"/>
      <c r="K331" s="17"/>
      <c r="L331" s="140">
        <f t="shared" si="21"/>
        <v>150562172.90000001</v>
      </c>
      <c r="M331" s="135" t="s">
        <v>2913</v>
      </c>
      <c r="O331" s="169">
        <f t="shared" si="20"/>
        <v>2023</v>
      </c>
      <c r="P331" s="71"/>
      <c r="Q331" s="133">
        <f t="shared" si="19"/>
        <v>45199</v>
      </c>
    </row>
    <row r="332" spans="1:17" ht="26.3" hidden="1" x14ac:dyDescent="0.3">
      <c r="A332" s="66" t="s">
        <v>3018</v>
      </c>
      <c r="B332" s="5" t="s">
        <v>547</v>
      </c>
      <c r="C332" s="8">
        <v>45199</v>
      </c>
      <c r="D332" s="5" t="s">
        <v>11</v>
      </c>
      <c r="E332" s="5"/>
      <c r="F332" s="17">
        <v>1215260</v>
      </c>
      <c r="G332" s="17">
        <v>97221</v>
      </c>
      <c r="H332" s="17">
        <v>1312481</v>
      </c>
      <c r="I332" s="17"/>
      <c r="J332" s="17"/>
      <c r="K332" s="17"/>
      <c r="L332" s="140">
        <f t="shared" si="21"/>
        <v>151874653.90000001</v>
      </c>
      <c r="M332" s="135" t="s">
        <v>2913</v>
      </c>
      <c r="O332" s="169">
        <f t="shared" si="20"/>
        <v>2023</v>
      </c>
      <c r="P332" s="71"/>
      <c r="Q332" s="133">
        <f t="shared" si="19"/>
        <v>45199</v>
      </c>
    </row>
    <row r="333" spans="1:17" ht="26.3" hidden="1" x14ac:dyDescent="0.3">
      <c r="A333" s="66" t="s">
        <v>3018</v>
      </c>
      <c r="B333" s="5" t="s">
        <v>548</v>
      </c>
      <c r="C333" s="8">
        <v>45199</v>
      </c>
      <c r="D333" s="5" t="s">
        <v>11</v>
      </c>
      <c r="E333" s="5"/>
      <c r="F333" s="17">
        <v>1215260</v>
      </c>
      <c r="G333" s="17">
        <v>97221</v>
      </c>
      <c r="H333" s="17">
        <v>1312481</v>
      </c>
      <c r="I333" s="17"/>
      <c r="J333" s="17"/>
      <c r="K333" s="17"/>
      <c r="L333" s="140">
        <f t="shared" si="21"/>
        <v>153187134.90000001</v>
      </c>
      <c r="M333" s="135" t="s">
        <v>2913</v>
      </c>
      <c r="O333" s="169">
        <f t="shared" si="20"/>
        <v>2023</v>
      </c>
      <c r="P333" s="71"/>
      <c r="Q333" s="133">
        <f t="shared" si="19"/>
        <v>45199</v>
      </c>
    </row>
    <row r="334" spans="1:17" ht="26.3" hidden="1" x14ac:dyDescent="0.3">
      <c r="A334" s="66" t="s">
        <v>3018</v>
      </c>
      <c r="B334" s="5" t="s">
        <v>549</v>
      </c>
      <c r="C334" s="8">
        <v>45199</v>
      </c>
      <c r="D334" s="5" t="s">
        <v>11</v>
      </c>
      <c r="E334" s="5"/>
      <c r="F334" s="17">
        <v>1894810</v>
      </c>
      <c r="G334" s="17">
        <v>151585</v>
      </c>
      <c r="H334" s="17">
        <v>2046395</v>
      </c>
      <c r="I334" s="17"/>
      <c r="J334" s="17"/>
      <c r="K334" s="17"/>
      <c r="L334" s="140">
        <f t="shared" si="21"/>
        <v>155233529.90000001</v>
      </c>
      <c r="M334" s="135" t="s">
        <v>2913</v>
      </c>
      <c r="O334" s="169">
        <f t="shared" si="20"/>
        <v>2023</v>
      </c>
      <c r="P334" s="71"/>
      <c r="Q334" s="133">
        <f t="shared" si="19"/>
        <v>45199</v>
      </c>
    </row>
    <row r="335" spans="1:17" ht="26.3" hidden="1" x14ac:dyDescent="0.3">
      <c r="A335" s="66" t="s">
        <v>3018</v>
      </c>
      <c r="B335" s="5" t="s">
        <v>550</v>
      </c>
      <c r="C335" s="8">
        <v>45199</v>
      </c>
      <c r="D335" s="5" t="s">
        <v>11</v>
      </c>
      <c r="E335" s="5"/>
      <c r="F335" s="17">
        <v>1644320</v>
      </c>
      <c r="G335" s="17">
        <v>131546</v>
      </c>
      <c r="H335" s="17">
        <v>1775866</v>
      </c>
      <c r="I335" s="17"/>
      <c r="J335" s="17"/>
      <c r="K335" s="17"/>
      <c r="L335" s="140">
        <f t="shared" si="21"/>
        <v>157009395.90000001</v>
      </c>
      <c r="M335" s="135" t="s">
        <v>2913</v>
      </c>
      <c r="O335" s="169">
        <f t="shared" si="20"/>
        <v>2023</v>
      </c>
      <c r="P335" s="71"/>
      <c r="Q335" s="133">
        <f t="shared" si="19"/>
        <v>45199</v>
      </c>
    </row>
    <row r="336" spans="1:17" ht="26.3" hidden="1" x14ac:dyDescent="0.3">
      <c r="A336" s="66" t="s">
        <v>3018</v>
      </c>
      <c r="B336" s="5" t="s">
        <v>551</v>
      </c>
      <c r="C336" s="8">
        <v>45199</v>
      </c>
      <c r="D336" s="5" t="s">
        <v>11</v>
      </c>
      <c r="E336" s="5"/>
      <c r="F336" s="17">
        <v>1215260</v>
      </c>
      <c r="G336" s="17">
        <v>97221</v>
      </c>
      <c r="H336" s="17">
        <v>1312481</v>
      </c>
      <c r="I336" s="17"/>
      <c r="J336" s="17"/>
      <c r="K336" s="17"/>
      <c r="L336" s="140">
        <f t="shared" si="21"/>
        <v>158321876.90000001</v>
      </c>
      <c r="M336" s="135" t="s">
        <v>2913</v>
      </c>
      <c r="O336" s="169">
        <f t="shared" si="20"/>
        <v>2023</v>
      </c>
      <c r="P336" s="71"/>
      <c r="Q336" s="133">
        <f t="shared" si="19"/>
        <v>45199</v>
      </c>
    </row>
    <row r="337" spans="1:17" ht="26.3" hidden="1" x14ac:dyDescent="0.3">
      <c r="A337" s="66" t="s">
        <v>3018</v>
      </c>
      <c r="B337" s="5" t="s">
        <v>552</v>
      </c>
      <c r="C337" s="8">
        <v>45199</v>
      </c>
      <c r="D337" s="5" t="s">
        <v>11</v>
      </c>
      <c r="E337" s="5"/>
      <c r="F337" s="17">
        <v>396528</v>
      </c>
      <c r="G337" s="17">
        <v>31722</v>
      </c>
      <c r="H337" s="17">
        <v>428250</v>
      </c>
      <c r="I337" s="17"/>
      <c r="J337" s="17"/>
      <c r="K337" s="17"/>
      <c r="L337" s="140">
        <f t="shared" si="21"/>
        <v>158750126.90000001</v>
      </c>
      <c r="M337" s="135" t="s">
        <v>2913</v>
      </c>
      <c r="O337" s="169">
        <f t="shared" si="20"/>
        <v>2023</v>
      </c>
      <c r="P337" s="71"/>
      <c r="Q337" s="133">
        <f t="shared" si="19"/>
        <v>45199</v>
      </c>
    </row>
    <row r="338" spans="1:17" ht="26.3" hidden="1" x14ac:dyDescent="0.3">
      <c r="A338" s="66" t="s">
        <v>3018</v>
      </c>
      <c r="B338" s="5" t="s">
        <v>535</v>
      </c>
      <c r="C338" s="8">
        <v>45201</v>
      </c>
      <c r="D338" s="5" t="s">
        <v>11</v>
      </c>
      <c r="E338" s="5"/>
      <c r="F338" s="17">
        <v>521164</v>
      </c>
      <c r="G338" s="17">
        <v>41693</v>
      </c>
      <c r="H338" s="17">
        <v>562857</v>
      </c>
      <c r="I338" s="17"/>
      <c r="J338" s="17"/>
      <c r="K338" s="17"/>
      <c r="L338" s="140">
        <f t="shared" si="21"/>
        <v>159312983.90000001</v>
      </c>
      <c r="M338" s="135" t="s">
        <v>2913</v>
      </c>
      <c r="O338" s="169">
        <f t="shared" si="20"/>
        <v>2023</v>
      </c>
      <c r="P338" s="71"/>
      <c r="Q338" s="133">
        <f t="shared" si="19"/>
        <v>45201</v>
      </c>
    </row>
    <row r="339" spans="1:17" ht="26.3" hidden="1" x14ac:dyDescent="0.3">
      <c r="A339" s="66" t="s">
        <v>3018</v>
      </c>
      <c r="B339" s="5" t="s">
        <v>532</v>
      </c>
      <c r="C339" s="8">
        <v>45208</v>
      </c>
      <c r="D339" s="5" t="s">
        <v>11</v>
      </c>
      <c r="E339" s="5"/>
      <c r="F339" s="17">
        <v>896288</v>
      </c>
      <c r="G339" s="17">
        <v>71703</v>
      </c>
      <c r="H339" s="17">
        <v>967991</v>
      </c>
      <c r="I339" s="17"/>
      <c r="J339" s="17"/>
      <c r="K339" s="17"/>
      <c r="L339" s="140">
        <f t="shared" si="21"/>
        <v>160280974.90000001</v>
      </c>
      <c r="M339" s="135" t="s">
        <v>2914</v>
      </c>
      <c r="O339" s="169">
        <f t="shared" si="20"/>
        <v>2023</v>
      </c>
      <c r="P339" s="71"/>
      <c r="Q339" s="133">
        <f t="shared" si="19"/>
        <v>45208</v>
      </c>
    </row>
    <row r="340" spans="1:17" ht="26.3" hidden="1" x14ac:dyDescent="0.3">
      <c r="A340" s="66" t="s">
        <v>3018</v>
      </c>
      <c r="B340" s="5" t="s">
        <v>533</v>
      </c>
      <c r="C340" s="8">
        <v>45208</v>
      </c>
      <c r="D340" s="5" t="s">
        <v>11</v>
      </c>
      <c r="E340" s="5"/>
      <c r="F340" s="17">
        <v>399808</v>
      </c>
      <c r="G340" s="17">
        <v>31985</v>
      </c>
      <c r="H340" s="17">
        <v>431793</v>
      </c>
      <c r="I340" s="17"/>
      <c r="J340" s="17"/>
      <c r="K340" s="17"/>
      <c r="L340" s="140">
        <f t="shared" si="21"/>
        <v>160712767.90000001</v>
      </c>
      <c r="M340" s="135" t="s">
        <v>2914</v>
      </c>
      <c r="O340" s="169">
        <f t="shared" si="20"/>
        <v>2023</v>
      </c>
      <c r="P340" s="71"/>
      <c r="Q340" s="133">
        <f t="shared" si="19"/>
        <v>45208</v>
      </c>
    </row>
    <row r="341" spans="1:17" ht="26.3" hidden="1" x14ac:dyDescent="0.3">
      <c r="A341" s="66" t="s">
        <v>3018</v>
      </c>
      <c r="B341" s="5" t="s">
        <v>534</v>
      </c>
      <c r="C341" s="8">
        <v>45208</v>
      </c>
      <c r="D341" s="5" t="s">
        <v>11</v>
      </c>
      <c r="E341" s="5"/>
      <c r="F341" s="17">
        <v>796775</v>
      </c>
      <c r="G341" s="17">
        <v>63742</v>
      </c>
      <c r="H341" s="17">
        <v>860517</v>
      </c>
      <c r="I341" s="17"/>
      <c r="J341" s="17"/>
      <c r="K341" s="17"/>
      <c r="L341" s="140">
        <f t="shared" si="21"/>
        <v>161573284.90000001</v>
      </c>
      <c r="M341" s="135" t="s">
        <v>2914</v>
      </c>
      <c r="O341" s="169">
        <f t="shared" si="20"/>
        <v>2023</v>
      </c>
      <c r="P341" s="71"/>
      <c r="Q341" s="133">
        <f t="shared" si="19"/>
        <v>45208</v>
      </c>
    </row>
    <row r="342" spans="1:17" ht="26.3" hidden="1" x14ac:dyDescent="0.3">
      <c r="A342" s="66" t="s">
        <v>3018</v>
      </c>
      <c r="B342" s="5" t="s">
        <v>531</v>
      </c>
      <c r="C342" s="8">
        <v>45210</v>
      </c>
      <c r="D342" s="5" t="s">
        <v>11</v>
      </c>
      <c r="E342" s="5"/>
      <c r="F342" s="17">
        <v>476000</v>
      </c>
      <c r="G342" s="17">
        <v>38080</v>
      </c>
      <c r="H342" s="17">
        <v>514080</v>
      </c>
      <c r="I342" s="17"/>
      <c r="J342" s="17"/>
      <c r="K342" s="17"/>
      <c r="L342" s="140">
        <f t="shared" si="21"/>
        <v>162087364.90000001</v>
      </c>
      <c r="M342" s="135" t="s">
        <v>2914</v>
      </c>
      <c r="O342" s="169">
        <f t="shared" si="20"/>
        <v>2023</v>
      </c>
      <c r="P342" s="71"/>
      <c r="Q342" s="133">
        <f t="shared" si="19"/>
        <v>45210</v>
      </c>
    </row>
    <row r="343" spans="1:17" ht="26.3" hidden="1" x14ac:dyDescent="0.3">
      <c r="A343" s="66" t="s">
        <v>3018</v>
      </c>
      <c r="B343" s="5" t="s">
        <v>530</v>
      </c>
      <c r="C343" s="8">
        <v>45211</v>
      </c>
      <c r="D343" s="5" t="s">
        <v>11</v>
      </c>
      <c r="E343" s="5"/>
      <c r="F343" s="17">
        <v>967728</v>
      </c>
      <c r="G343" s="17">
        <v>77418</v>
      </c>
      <c r="H343" s="17">
        <v>1045146</v>
      </c>
      <c r="I343" s="17"/>
      <c r="J343" s="17"/>
      <c r="K343" s="17"/>
      <c r="L343" s="140">
        <f t="shared" si="21"/>
        <v>163132510.90000001</v>
      </c>
      <c r="M343" s="135" t="s">
        <v>2914</v>
      </c>
      <c r="O343" s="169">
        <f t="shared" si="20"/>
        <v>2023</v>
      </c>
      <c r="P343" s="71"/>
      <c r="Q343" s="133">
        <f t="shared" si="19"/>
        <v>45211</v>
      </c>
    </row>
    <row r="344" spans="1:17" ht="26.3" hidden="1" x14ac:dyDescent="0.3">
      <c r="A344" s="66" t="s">
        <v>3018</v>
      </c>
      <c r="B344" s="5" t="s">
        <v>529</v>
      </c>
      <c r="C344" s="8">
        <v>45213</v>
      </c>
      <c r="D344" s="5" t="s">
        <v>11</v>
      </c>
      <c r="E344" s="5"/>
      <c r="F344" s="17">
        <v>819422</v>
      </c>
      <c r="G344" s="17">
        <v>65554</v>
      </c>
      <c r="H344" s="17">
        <v>884976</v>
      </c>
      <c r="I344" s="17"/>
      <c r="J344" s="17"/>
      <c r="K344" s="17"/>
      <c r="L344" s="140">
        <f t="shared" si="21"/>
        <v>164017486.90000001</v>
      </c>
      <c r="M344" s="135" t="s">
        <v>2914</v>
      </c>
      <c r="O344" s="169">
        <f t="shared" si="20"/>
        <v>2023</v>
      </c>
      <c r="P344" s="71"/>
      <c r="Q344" s="133">
        <f t="shared" si="19"/>
        <v>45213</v>
      </c>
    </row>
    <row r="345" spans="1:17" ht="26.3" hidden="1" x14ac:dyDescent="0.3">
      <c r="A345" s="144" t="s">
        <v>3018</v>
      </c>
      <c r="B345" s="145" t="s">
        <v>3028</v>
      </c>
      <c r="C345" s="146">
        <v>45213</v>
      </c>
      <c r="D345" s="145" t="s">
        <v>11</v>
      </c>
      <c r="E345" s="145" t="s">
        <v>152</v>
      </c>
      <c r="F345" s="147">
        <f>H345/1.08</f>
        <v>0</v>
      </c>
      <c r="G345" s="147">
        <f>F345*8%</f>
        <v>0</v>
      </c>
      <c r="H345" s="147"/>
      <c r="I345" s="147"/>
      <c r="J345" s="147">
        <v>-258609.24</v>
      </c>
      <c r="K345" s="147"/>
      <c r="L345" s="140">
        <f t="shared" si="21"/>
        <v>163758877.66</v>
      </c>
      <c r="M345" s="148"/>
      <c r="O345" s="169">
        <f t="shared" si="20"/>
        <v>2023</v>
      </c>
      <c r="P345" s="71"/>
    </row>
    <row r="346" spans="1:17" ht="26.3" hidden="1" x14ac:dyDescent="0.3">
      <c r="A346" s="66" t="s">
        <v>3018</v>
      </c>
      <c r="B346" s="5" t="s">
        <v>528</v>
      </c>
      <c r="C346" s="8">
        <v>45215</v>
      </c>
      <c r="D346" s="5" t="s">
        <v>11</v>
      </c>
      <c r="E346" s="5"/>
      <c r="F346" s="17">
        <v>533660</v>
      </c>
      <c r="G346" s="17">
        <v>42693</v>
      </c>
      <c r="H346" s="17">
        <v>576353</v>
      </c>
      <c r="I346" s="17"/>
      <c r="J346" s="17"/>
      <c r="K346" s="17"/>
      <c r="L346" s="140">
        <f t="shared" si="21"/>
        <v>164335230.66</v>
      </c>
      <c r="M346" s="135" t="s">
        <v>2914</v>
      </c>
      <c r="O346" s="169">
        <f t="shared" si="20"/>
        <v>2023</v>
      </c>
      <c r="P346" s="71"/>
      <c r="Q346" s="133">
        <f t="shared" ref="Q346:Q367" si="22">IFERROR(DATEVALUE(C346),C346)</f>
        <v>45215</v>
      </c>
    </row>
    <row r="347" spans="1:17" ht="26.3" hidden="1" x14ac:dyDescent="0.3">
      <c r="A347" s="66" t="s">
        <v>3018</v>
      </c>
      <c r="B347" s="5" t="s">
        <v>527</v>
      </c>
      <c r="C347" s="8">
        <v>45216</v>
      </c>
      <c r="D347" s="5" t="s">
        <v>11</v>
      </c>
      <c r="E347" s="5"/>
      <c r="F347" s="17">
        <v>1050234</v>
      </c>
      <c r="G347" s="17">
        <v>84019</v>
      </c>
      <c r="H347" s="17">
        <v>1134253</v>
      </c>
      <c r="I347" s="17"/>
      <c r="J347" s="17"/>
      <c r="K347" s="17"/>
      <c r="L347" s="140">
        <f t="shared" si="21"/>
        <v>165469483.66</v>
      </c>
      <c r="M347" s="135" t="s">
        <v>2914</v>
      </c>
      <c r="O347" s="169">
        <f t="shared" si="20"/>
        <v>2023</v>
      </c>
      <c r="P347" s="71"/>
      <c r="Q347" s="133">
        <f t="shared" si="22"/>
        <v>45216</v>
      </c>
    </row>
    <row r="348" spans="1:17" ht="26.3" hidden="1" x14ac:dyDescent="0.3">
      <c r="A348" s="66" t="s">
        <v>3018</v>
      </c>
      <c r="B348" s="5" t="s">
        <v>522</v>
      </c>
      <c r="C348" s="8">
        <v>45218</v>
      </c>
      <c r="D348" s="5" t="s">
        <v>11</v>
      </c>
      <c r="E348" s="5"/>
      <c r="F348" s="17">
        <v>543600</v>
      </c>
      <c r="G348" s="17">
        <v>43488</v>
      </c>
      <c r="H348" s="17">
        <v>587088</v>
      </c>
      <c r="I348" s="17"/>
      <c r="J348" s="17"/>
      <c r="K348" s="17"/>
      <c r="L348" s="140">
        <f t="shared" si="21"/>
        <v>166056571.66</v>
      </c>
      <c r="M348" s="135" t="s">
        <v>2914</v>
      </c>
      <c r="O348" s="169">
        <f t="shared" si="20"/>
        <v>2023</v>
      </c>
      <c r="P348" s="71"/>
      <c r="Q348" s="133">
        <f t="shared" si="22"/>
        <v>45218</v>
      </c>
    </row>
    <row r="349" spans="1:17" ht="26.3" hidden="1" x14ac:dyDescent="0.3">
      <c r="A349" s="66" t="s">
        <v>3018</v>
      </c>
      <c r="B349" s="5" t="s">
        <v>523</v>
      </c>
      <c r="C349" s="8">
        <v>45218</v>
      </c>
      <c r="D349" s="5" t="s">
        <v>11</v>
      </c>
      <c r="E349" s="5"/>
      <c r="F349" s="17">
        <v>271800</v>
      </c>
      <c r="G349" s="17">
        <v>21744</v>
      </c>
      <c r="H349" s="17">
        <v>293544</v>
      </c>
      <c r="I349" s="17"/>
      <c r="J349" s="17"/>
      <c r="K349" s="17"/>
      <c r="L349" s="140">
        <f t="shared" si="21"/>
        <v>166350115.66</v>
      </c>
      <c r="M349" s="135" t="s">
        <v>2914</v>
      </c>
      <c r="O349" s="169">
        <f t="shared" si="20"/>
        <v>2023</v>
      </c>
      <c r="P349" s="71"/>
      <c r="Q349" s="133">
        <f t="shared" si="22"/>
        <v>45218</v>
      </c>
    </row>
    <row r="350" spans="1:17" ht="26.3" hidden="1" x14ac:dyDescent="0.3">
      <c r="A350" s="66" t="s">
        <v>3018</v>
      </c>
      <c r="B350" s="5" t="s">
        <v>524</v>
      </c>
      <c r="C350" s="8">
        <v>45218</v>
      </c>
      <c r="D350" s="5" t="s">
        <v>11</v>
      </c>
      <c r="E350" s="5"/>
      <c r="F350" s="17">
        <v>543600</v>
      </c>
      <c r="G350" s="17">
        <v>43488</v>
      </c>
      <c r="H350" s="17">
        <v>587088</v>
      </c>
      <c r="I350" s="17"/>
      <c r="J350" s="17"/>
      <c r="K350" s="17"/>
      <c r="L350" s="140">
        <f t="shared" si="21"/>
        <v>166937203.66</v>
      </c>
      <c r="M350" s="135" t="s">
        <v>2914</v>
      </c>
      <c r="O350" s="169">
        <f t="shared" si="20"/>
        <v>2023</v>
      </c>
      <c r="P350" s="71"/>
      <c r="Q350" s="133">
        <f t="shared" si="22"/>
        <v>45218</v>
      </c>
    </row>
    <row r="351" spans="1:17" ht="26.3" hidden="1" x14ac:dyDescent="0.3">
      <c r="A351" s="66" t="s">
        <v>3018</v>
      </c>
      <c r="B351" s="5" t="s">
        <v>525</v>
      </c>
      <c r="C351" s="8">
        <v>45218</v>
      </c>
      <c r="D351" s="5" t="s">
        <v>11</v>
      </c>
      <c r="E351" s="5"/>
      <c r="F351" s="17">
        <v>543600</v>
      </c>
      <c r="G351" s="17">
        <v>43488</v>
      </c>
      <c r="H351" s="17">
        <v>587088</v>
      </c>
      <c r="I351" s="17"/>
      <c r="J351" s="17"/>
      <c r="K351" s="17"/>
      <c r="L351" s="140">
        <f t="shared" si="21"/>
        <v>167524291.66</v>
      </c>
      <c r="M351" s="135" t="s">
        <v>2914</v>
      </c>
      <c r="O351" s="169">
        <f t="shared" si="20"/>
        <v>2023</v>
      </c>
      <c r="P351" s="71"/>
      <c r="Q351" s="133">
        <f t="shared" si="22"/>
        <v>45218</v>
      </c>
    </row>
    <row r="352" spans="1:17" ht="26.3" hidden="1" x14ac:dyDescent="0.3">
      <c r="A352" s="66" t="s">
        <v>3018</v>
      </c>
      <c r="B352" s="5" t="s">
        <v>526</v>
      </c>
      <c r="C352" s="8">
        <v>45218</v>
      </c>
      <c r="D352" s="5" t="s">
        <v>11</v>
      </c>
      <c r="E352" s="5"/>
      <c r="F352" s="17">
        <v>543600</v>
      </c>
      <c r="G352" s="17">
        <v>43488</v>
      </c>
      <c r="H352" s="17">
        <v>587088</v>
      </c>
      <c r="I352" s="17"/>
      <c r="J352" s="17"/>
      <c r="K352" s="17"/>
      <c r="L352" s="140">
        <f t="shared" si="21"/>
        <v>168111379.66</v>
      </c>
      <c r="M352" s="135" t="s">
        <v>2914</v>
      </c>
      <c r="O352" s="169">
        <f t="shared" si="20"/>
        <v>2023</v>
      </c>
      <c r="P352" s="71"/>
      <c r="Q352" s="133">
        <f t="shared" si="22"/>
        <v>45218</v>
      </c>
    </row>
    <row r="353" spans="1:17" ht="26.3" hidden="1" x14ac:dyDescent="0.3">
      <c r="A353" s="66" t="s">
        <v>3018</v>
      </c>
      <c r="B353" s="5" t="s">
        <v>510</v>
      </c>
      <c r="C353" s="8">
        <v>45219</v>
      </c>
      <c r="D353" s="5" t="s">
        <v>11</v>
      </c>
      <c r="E353" s="5"/>
      <c r="F353" s="17">
        <v>543600</v>
      </c>
      <c r="G353" s="17">
        <v>43488</v>
      </c>
      <c r="H353" s="17">
        <v>587088</v>
      </c>
      <c r="I353" s="17"/>
      <c r="J353" s="17"/>
      <c r="K353" s="17"/>
      <c r="L353" s="140">
        <f t="shared" si="21"/>
        <v>168698467.66</v>
      </c>
      <c r="M353" s="135" t="s">
        <v>2914</v>
      </c>
      <c r="O353" s="169">
        <f t="shared" si="20"/>
        <v>2023</v>
      </c>
      <c r="P353" s="71"/>
      <c r="Q353" s="133">
        <f t="shared" si="22"/>
        <v>45219</v>
      </c>
    </row>
    <row r="354" spans="1:17" ht="26.3" hidden="1" x14ac:dyDescent="0.3">
      <c r="A354" s="66" t="s">
        <v>3018</v>
      </c>
      <c r="B354" s="5" t="s">
        <v>511</v>
      </c>
      <c r="C354" s="8">
        <v>45219</v>
      </c>
      <c r="D354" s="5" t="s">
        <v>11</v>
      </c>
      <c r="E354" s="5"/>
      <c r="F354" s="17">
        <v>790028</v>
      </c>
      <c r="G354" s="17">
        <v>63202</v>
      </c>
      <c r="H354" s="17">
        <v>853230</v>
      </c>
      <c r="I354" s="17"/>
      <c r="J354" s="17"/>
      <c r="K354" s="17"/>
      <c r="L354" s="140">
        <f t="shared" si="21"/>
        <v>169551697.66</v>
      </c>
      <c r="M354" s="135" t="s">
        <v>2914</v>
      </c>
      <c r="O354" s="169">
        <f t="shared" si="20"/>
        <v>2023</v>
      </c>
      <c r="P354" s="71"/>
      <c r="Q354" s="133">
        <f t="shared" si="22"/>
        <v>45219</v>
      </c>
    </row>
    <row r="355" spans="1:17" ht="26.3" hidden="1" x14ac:dyDescent="0.3">
      <c r="A355" s="66" t="s">
        <v>3018</v>
      </c>
      <c r="B355" s="5" t="s">
        <v>512</v>
      </c>
      <c r="C355" s="8">
        <v>45219</v>
      </c>
      <c r="D355" s="5" t="s">
        <v>11</v>
      </c>
      <c r="E355" s="5"/>
      <c r="F355" s="17">
        <v>543600</v>
      </c>
      <c r="G355" s="17">
        <v>43488</v>
      </c>
      <c r="H355" s="17">
        <v>587088</v>
      </c>
      <c r="I355" s="17"/>
      <c r="J355" s="17"/>
      <c r="K355" s="17"/>
      <c r="L355" s="140">
        <f t="shared" si="21"/>
        <v>170138785.66</v>
      </c>
      <c r="M355" s="135" t="s">
        <v>2914</v>
      </c>
      <c r="O355" s="169">
        <f t="shared" si="20"/>
        <v>2023</v>
      </c>
      <c r="P355" s="71"/>
      <c r="Q355" s="133">
        <f t="shared" si="22"/>
        <v>45219</v>
      </c>
    </row>
    <row r="356" spans="1:17" ht="26.3" hidden="1" x14ac:dyDescent="0.3">
      <c r="A356" s="66" t="s">
        <v>3018</v>
      </c>
      <c r="B356" s="5" t="s">
        <v>513</v>
      </c>
      <c r="C356" s="8">
        <v>45219</v>
      </c>
      <c r="D356" s="5" t="s">
        <v>11</v>
      </c>
      <c r="E356" s="5"/>
      <c r="F356" s="17">
        <v>815400</v>
      </c>
      <c r="G356" s="17">
        <v>65232</v>
      </c>
      <c r="H356" s="17">
        <v>880632</v>
      </c>
      <c r="I356" s="17"/>
      <c r="J356" s="17"/>
      <c r="K356" s="17"/>
      <c r="L356" s="140">
        <f t="shared" si="21"/>
        <v>171019417.66</v>
      </c>
      <c r="M356" s="135" t="s">
        <v>2914</v>
      </c>
      <c r="O356" s="169">
        <f t="shared" si="20"/>
        <v>2023</v>
      </c>
      <c r="P356" s="71"/>
      <c r="Q356" s="133">
        <f t="shared" si="22"/>
        <v>45219</v>
      </c>
    </row>
    <row r="357" spans="1:17" ht="26.3" hidden="1" x14ac:dyDescent="0.3">
      <c r="A357" s="66" t="s">
        <v>3018</v>
      </c>
      <c r="B357" s="5" t="s">
        <v>514</v>
      </c>
      <c r="C357" s="8">
        <v>45219</v>
      </c>
      <c r="D357" s="5" t="s">
        <v>11</v>
      </c>
      <c r="E357" s="5"/>
      <c r="F357" s="17">
        <v>543600</v>
      </c>
      <c r="G357" s="17">
        <v>43488</v>
      </c>
      <c r="H357" s="17">
        <v>587088</v>
      </c>
      <c r="I357" s="17"/>
      <c r="J357" s="17"/>
      <c r="K357" s="17"/>
      <c r="L357" s="140">
        <f t="shared" si="21"/>
        <v>171606505.66</v>
      </c>
      <c r="M357" s="135" t="s">
        <v>2914</v>
      </c>
      <c r="O357" s="169">
        <f t="shared" si="20"/>
        <v>2023</v>
      </c>
      <c r="P357" s="71"/>
      <c r="Q357" s="133">
        <f t="shared" si="22"/>
        <v>45219</v>
      </c>
    </row>
    <row r="358" spans="1:17" ht="26.3" hidden="1" x14ac:dyDescent="0.3">
      <c r="A358" s="66" t="s">
        <v>3018</v>
      </c>
      <c r="B358" s="5" t="s">
        <v>515</v>
      </c>
      <c r="C358" s="8">
        <v>45219</v>
      </c>
      <c r="D358" s="5" t="s">
        <v>11</v>
      </c>
      <c r="E358" s="5"/>
      <c r="F358" s="17">
        <v>543600</v>
      </c>
      <c r="G358" s="17">
        <v>43488</v>
      </c>
      <c r="H358" s="17">
        <v>587088</v>
      </c>
      <c r="I358" s="17"/>
      <c r="J358" s="17"/>
      <c r="K358" s="17"/>
      <c r="L358" s="140">
        <f t="shared" si="21"/>
        <v>172193593.66</v>
      </c>
      <c r="M358" s="135" t="s">
        <v>2914</v>
      </c>
      <c r="O358" s="169">
        <f t="shared" si="20"/>
        <v>2023</v>
      </c>
      <c r="P358" s="71"/>
      <c r="Q358" s="133">
        <f t="shared" si="22"/>
        <v>45219</v>
      </c>
    </row>
    <row r="359" spans="1:17" ht="26.3" hidden="1" x14ac:dyDescent="0.3">
      <c r="A359" s="66" t="s">
        <v>3018</v>
      </c>
      <c r="B359" s="5" t="s">
        <v>516</v>
      </c>
      <c r="C359" s="8">
        <v>45219</v>
      </c>
      <c r="D359" s="5" t="s">
        <v>11</v>
      </c>
      <c r="E359" s="5"/>
      <c r="F359" s="17">
        <v>543600</v>
      </c>
      <c r="G359" s="17">
        <v>43488</v>
      </c>
      <c r="H359" s="17">
        <v>587088</v>
      </c>
      <c r="I359" s="17"/>
      <c r="J359" s="17"/>
      <c r="K359" s="17"/>
      <c r="L359" s="140">
        <f t="shared" si="21"/>
        <v>172780681.66</v>
      </c>
      <c r="M359" s="135" t="s">
        <v>2914</v>
      </c>
      <c r="O359" s="169">
        <f t="shared" si="20"/>
        <v>2023</v>
      </c>
      <c r="P359" s="71"/>
      <c r="Q359" s="133">
        <f t="shared" si="22"/>
        <v>45219</v>
      </c>
    </row>
    <row r="360" spans="1:17" ht="26.3" hidden="1" x14ac:dyDescent="0.3">
      <c r="A360" s="66" t="s">
        <v>3018</v>
      </c>
      <c r="B360" s="5" t="s">
        <v>517</v>
      </c>
      <c r="C360" s="8">
        <v>45219</v>
      </c>
      <c r="D360" s="5" t="s">
        <v>11</v>
      </c>
      <c r="E360" s="5"/>
      <c r="F360" s="17">
        <v>543600</v>
      </c>
      <c r="G360" s="17">
        <v>43488</v>
      </c>
      <c r="H360" s="17">
        <v>587088</v>
      </c>
      <c r="I360" s="17"/>
      <c r="J360" s="17"/>
      <c r="K360" s="17"/>
      <c r="L360" s="140">
        <f t="shared" si="21"/>
        <v>173367769.66</v>
      </c>
      <c r="M360" s="135" t="s">
        <v>2914</v>
      </c>
      <c r="O360" s="169">
        <f t="shared" si="20"/>
        <v>2023</v>
      </c>
      <c r="P360" s="71"/>
      <c r="Q360" s="133">
        <f t="shared" si="22"/>
        <v>45219</v>
      </c>
    </row>
    <row r="361" spans="1:17" ht="26.3" hidden="1" x14ac:dyDescent="0.3">
      <c r="A361" s="66" t="s">
        <v>3018</v>
      </c>
      <c r="B361" s="5" t="s">
        <v>518</v>
      </c>
      <c r="C361" s="8">
        <v>45219</v>
      </c>
      <c r="D361" s="5" t="s">
        <v>11</v>
      </c>
      <c r="E361" s="5"/>
      <c r="F361" s="17">
        <v>543600</v>
      </c>
      <c r="G361" s="17">
        <v>43488</v>
      </c>
      <c r="H361" s="17">
        <v>587088</v>
      </c>
      <c r="I361" s="17"/>
      <c r="J361" s="17"/>
      <c r="K361" s="17"/>
      <c r="L361" s="140">
        <f t="shared" si="21"/>
        <v>173954857.66</v>
      </c>
      <c r="M361" s="135" t="s">
        <v>2914</v>
      </c>
      <c r="O361" s="169">
        <f t="shared" si="20"/>
        <v>2023</v>
      </c>
      <c r="P361" s="71"/>
      <c r="Q361" s="133">
        <f t="shared" si="22"/>
        <v>45219</v>
      </c>
    </row>
    <row r="362" spans="1:17" ht="26.3" hidden="1" x14ac:dyDescent="0.3">
      <c r="A362" s="66" t="s">
        <v>3018</v>
      </c>
      <c r="B362" s="5" t="s">
        <v>519</v>
      </c>
      <c r="C362" s="8">
        <v>45219</v>
      </c>
      <c r="D362" s="5" t="s">
        <v>11</v>
      </c>
      <c r="E362" s="5"/>
      <c r="F362" s="17">
        <v>543600</v>
      </c>
      <c r="G362" s="17">
        <v>43488</v>
      </c>
      <c r="H362" s="17">
        <v>587088</v>
      </c>
      <c r="I362" s="17"/>
      <c r="J362" s="17"/>
      <c r="K362" s="17"/>
      <c r="L362" s="140">
        <f t="shared" si="21"/>
        <v>174541945.66</v>
      </c>
      <c r="M362" s="135" t="s">
        <v>2914</v>
      </c>
      <c r="O362" s="169">
        <f t="shared" si="20"/>
        <v>2023</v>
      </c>
      <c r="P362" s="71"/>
      <c r="Q362" s="133">
        <f t="shared" si="22"/>
        <v>45219</v>
      </c>
    </row>
    <row r="363" spans="1:17" ht="26.3" hidden="1" x14ac:dyDescent="0.3">
      <c r="A363" s="66" t="s">
        <v>3018</v>
      </c>
      <c r="B363" s="5" t="s">
        <v>520</v>
      </c>
      <c r="C363" s="8">
        <v>45219</v>
      </c>
      <c r="D363" s="5" t="s">
        <v>11</v>
      </c>
      <c r="E363" s="5"/>
      <c r="F363" s="17">
        <v>255820</v>
      </c>
      <c r="G363" s="17">
        <v>20466</v>
      </c>
      <c r="H363" s="17">
        <v>276286</v>
      </c>
      <c r="I363" s="17"/>
      <c r="J363" s="17"/>
      <c r="K363" s="17"/>
      <c r="L363" s="140">
        <f t="shared" si="21"/>
        <v>174818231.66</v>
      </c>
      <c r="M363" s="135" t="s">
        <v>2914</v>
      </c>
      <c r="O363" s="169">
        <f t="shared" si="20"/>
        <v>2023</v>
      </c>
      <c r="P363" s="71"/>
      <c r="Q363" s="133">
        <f t="shared" si="22"/>
        <v>45219</v>
      </c>
    </row>
    <row r="364" spans="1:17" ht="26.3" hidden="1" x14ac:dyDescent="0.3">
      <c r="A364" s="66" t="s">
        <v>3018</v>
      </c>
      <c r="B364" s="5" t="s">
        <v>521</v>
      </c>
      <c r="C364" s="8">
        <v>45219</v>
      </c>
      <c r="D364" s="5" t="s">
        <v>11</v>
      </c>
      <c r="E364" s="5"/>
      <c r="F364" s="17">
        <v>815400</v>
      </c>
      <c r="G364" s="17">
        <v>65232</v>
      </c>
      <c r="H364" s="17">
        <v>880632</v>
      </c>
      <c r="I364" s="17"/>
      <c r="J364" s="17"/>
      <c r="K364" s="17"/>
      <c r="L364" s="140">
        <f t="shared" si="21"/>
        <v>175698863.66</v>
      </c>
      <c r="M364" s="135" t="s">
        <v>2914</v>
      </c>
      <c r="O364" s="169">
        <f t="shared" si="20"/>
        <v>2023</v>
      </c>
      <c r="P364" s="71"/>
      <c r="Q364" s="133">
        <f t="shared" si="22"/>
        <v>45219</v>
      </c>
    </row>
    <row r="365" spans="1:17" ht="26.3" hidden="1" x14ac:dyDescent="0.3">
      <c r="A365" s="66" t="s">
        <v>3018</v>
      </c>
      <c r="B365" s="5" t="s">
        <v>507</v>
      </c>
      <c r="C365" s="8">
        <v>45220</v>
      </c>
      <c r="D365" s="5" t="s">
        <v>11</v>
      </c>
      <c r="E365" s="5"/>
      <c r="F365" s="17">
        <v>1160640</v>
      </c>
      <c r="G365" s="17">
        <v>92851</v>
      </c>
      <c r="H365" s="17">
        <v>1253491</v>
      </c>
      <c r="I365" s="17"/>
      <c r="J365" s="17"/>
      <c r="K365" s="17"/>
      <c r="L365" s="140">
        <f t="shared" si="21"/>
        <v>176952354.66</v>
      </c>
      <c r="M365" s="135" t="s">
        <v>2914</v>
      </c>
      <c r="O365" s="169">
        <f t="shared" si="20"/>
        <v>2023</v>
      </c>
      <c r="P365" s="71"/>
      <c r="Q365" s="133">
        <f t="shared" si="22"/>
        <v>45220</v>
      </c>
    </row>
    <row r="366" spans="1:17" ht="26.3" hidden="1" x14ac:dyDescent="0.3">
      <c r="A366" s="66" t="s">
        <v>3018</v>
      </c>
      <c r="B366" s="5" t="s">
        <v>508</v>
      </c>
      <c r="C366" s="8">
        <v>45220</v>
      </c>
      <c r="D366" s="5" t="s">
        <v>11</v>
      </c>
      <c r="E366" s="5"/>
      <c r="F366" s="17">
        <v>1467560</v>
      </c>
      <c r="G366" s="17">
        <v>117405</v>
      </c>
      <c r="H366" s="17">
        <v>1584965</v>
      </c>
      <c r="I366" s="17"/>
      <c r="J366" s="17"/>
      <c r="K366" s="17"/>
      <c r="L366" s="140">
        <f t="shared" si="21"/>
        <v>178537319.66</v>
      </c>
      <c r="M366" s="135" t="s">
        <v>2914</v>
      </c>
      <c r="O366" s="169">
        <f t="shared" si="20"/>
        <v>2023</v>
      </c>
      <c r="P366" s="71"/>
      <c r="Q366" s="133">
        <f t="shared" si="22"/>
        <v>45220</v>
      </c>
    </row>
    <row r="367" spans="1:17" ht="26.3" hidden="1" x14ac:dyDescent="0.3">
      <c r="A367" s="66" t="s">
        <v>3018</v>
      </c>
      <c r="B367" s="5" t="s">
        <v>509</v>
      </c>
      <c r="C367" s="8">
        <v>45220</v>
      </c>
      <c r="D367" s="5" t="s">
        <v>11</v>
      </c>
      <c r="E367" s="5"/>
      <c r="F367" s="17">
        <v>2251447</v>
      </c>
      <c r="G367" s="17">
        <v>180116</v>
      </c>
      <c r="H367" s="17">
        <v>2431563</v>
      </c>
      <c r="I367" s="17"/>
      <c r="J367" s="17"/>
      <c r="K367" s="17"/>
      <c r="L367" s="140">
        <f t="shared" si="21"/>
        <v>180968882.66</v>
      </c>
      <c r="M367" s="135" t="s">
        <v>2914</v>
      </c>
      <c r="O367" s="169">
        <f t="shared" si="20"/>
        <v>2023</v>
      </c>
      <c r="P367" s="71"/>
      <c r="Q367" s="133">
        <f t="shared" si="22"/>
        <v>45220</v>
      </c>
    </row>
    <row r="368" spans="1:17" ht="26.3" hidden="1" x14ac:dyDescent="0.3">
      <c r="A368" s="144" t="s">
        <v>3018</v>
      </c>
      <c r="B368" s="145" t="s">
        <v>3029</v>
      </c>
      <c r="C368" s="146">
        <v>45221</v>
      </c>
      <c r="D368" s="145" t="s">
        <v>11</v>
      </c>
      <c r="E368" s="145" t="s">
        <v>3037</v>
      </c>
      <c r="F368" s="147">
        <f>H368/1.08</f>
        <v>0</v>
      </c>
      <c r="G368" s="147">
        <f>F368*8%</f>
        <v>0</v>
      </c>
      <c r="H368" s="147"/>
      <c r="I368" s="147"/>
      <c r="J368" s="147">
        <v>-127256</v>
      </c>
      <c r="K368" s="147"/>
      <c r="L368" s="140">
        <f t="shared" si="21"/>
        <v>180841626.66</v>
      </c>
      <c r="M368" s="148"/>
      <c r="O368" s="169">
        <f t="shared" si="20"/>
        <v>2023</v>
      </c>
      <c r="P368" s="71"/>
    </row>
    <row r="369" spans="1:17" ht="26.3" hidden="1" x14ac:dyDescent="0.3">
      <c r="A369" s="66" t="s">
        <v>3018</v>
      </c>
      <c r="B369" s="5" t="s">
        <v>506</v>
      </c>
      <c r="C369" s="8">
        <v>45222</v>
      </c>
      <c r="D369" s="5" t="s">
        <v>11</v>
      </c>
      <c r="E369" s="5"/>
      <c r="F369" s="17">
        <v>616040</v>
      </c>
      <c r="G369" s="17">
        <v>49283</v>
      </c>
      <c r="H369" s="17">
        <v>665323</v>
      </c>
      <c r="I369" s="17"/>
      <c r="J369" s="17"/>
      <c r="K369" s="17"/>
      <c r="L369" s="140">
        <f t="shared" si="21"/>
        <v>181506949.66</v>
      </c>
      <c r="M369" s="135" t="s">
        <v>2914</v>
      </c>
      <c r="O369" s="169">
        <f t="shared" si="20"/>
        <v>2023</v>
      </c>
      <c r="P369" s="71"/>
      <c r="Q369" s="133">
        <f>IFERROR(DATEVALUE(C369),C369)</f>
        <v>45222</v>
      </c>
    </row>
    <row r="370" spans="1:17" ht="26.3" hidden="1" x14ac:dyDescent="0.3">
      <c r="A370" s="66" t="s">
        <v>3018</v>
      </c>
      <c r="B370" s="5" t="s">
        <v>505</v>
      </c>
      <c r="C370" s="8">
        <v>45223</v>
      </c>
      <c r="D370" s="5" t="s">
        <v>11</v>
      </c>
      <c r="E370" s="5"/>
      <c r="F370" s="17">
        <v>498120</v>
      </c>
      <c r="G370" s="17">
        <v>39850</v>
      </c>
      <c r="H370" s="17">
        <v>537970</v>
      </c>
      <c r="I370" s="17"/>
      <c r="J370" s="17"/>
      <c r="K370" s="17"/>
      <c r="L370" s="140">
        <f t="shared" si="21"/>
        <v>182044919.66</v>
      </c>
      <c r="M370" s="135" t="s">
        <v>2914</v>
      </c>
      <c r="O370" s="169">
        <f t="shared" si="20"/>
        <v>2023</v>
      </c>
      <c r="P370" s="71"/>
      <c r="Q370" s="133">
        <f>IFERROR(DATEVALUE(C370),C370)</f>
        <v>45223</v>
      </c>
    </row>
    <row r="371" spans="1:17" ht="26.3" hidden="1" x14ac:dyDescent="0.3">
      <c r="A371" s="66" t="s">
        <v>3018</v>
      </c>
      <c r="B371" s="5" t="s">
        <v>504</v>
      </c>
      <c r="C371" s="8">
        <v>45224</v>
      </c>
      <c r="D371" s="5" t="s">
        <v>11</v>
      </c>
      <c r="E371" s="5"/>
      <c r="F371" s="17">
        <v>271800</v>
      </c>
      <c r="G371" s="17">
        <v>21744</v>
      </c>
      <c r="H371" s="17">
        <v>293544</v>
      </c>
      <c r="I371" s="17"/>
      <c r="J371" s="17"/>
      <c r="K371" s="17"/>
      <c r="L371" s="140">
        <f t="shared" si="21"/>
        <v>182338463.66</v>
      </c>
      <c r="M371" s="135" t="s">
        <v>2914</v>
      </c>
      <c r="O371" s="169">
        <f t="shared" si="20"/>
        <v>2023</v>
      </c>
      <c r="P371" s="71"/>
      <c r="Q371" s="133">
        <f>IFERROR(DATEVALUE(C371),C371)</f>
        <v>45224</v>
      </c>
    </row>
    <row r="372" spans="1:17" ht="26.3" hidden="1" x14ac:dyDescent="0.3">
      <c r="A372" s="66" t="s">
        <v>3018</v>
      </c>
      <c r="B372" s="5" t="s">
        <v>503</v>
      </c>
      <c r="C372" s="8">
        <v>45227</v>
      </c>
      <c r="D372" s="5" t="s">
        <v>11</v>
      </c>
      <c r="E372" s="5"/>
      <c r="F372" s="17">
        <v>1206665</v>
      </c>
      <c r="G372" s="17">
        <v>96533</v>
      </c>
      <c r="H372" s="17">
        <v>1303198</v>
      </c>
      <c r="I372" s="17"/>
      <c r="J372" s="17"/>
      <c r="K372" s="17"/>
      <c r="L372" s="140">
        <f t="shared" si="21"/>
        <v>183641661.66</v>
      </c>
      <c r="M372" s="135" t="s">
        <v>2914</v>
      </c>
      <c r="O372" s="169">
        <f t="shared" si="20"/>
        <v>2023</v>
      </c>
      <c r="P372" s="71"/>
      <c r="Q372" s="133">
        <f>IFERROR(DATEVALUE(C372),C372)</f>
        <v>45227</v>
      </c>
    </row>
    <row r="373" spans="1:17" ht="26.3" hidden="1" x14ac:dyDescent="0.3">
      <c r="A373" s="66" t="s">
        <v>3018</v>
      </c>
      <c r="B373" s="5" t="s">
        <v>502</v>
      </c>
      <c r="C373" s="8">
        <v>45229</v>
      </c>
      <c r="D373" s="5" t="s">
        <v>11</v>
      </c>
      <c r="E373" s="5"/>
      <c r="F373" s="17">
        <v>1160640</v>
      </c>
      <c r="G373" s="17">
        <v>92851</v>
      </c>
      <c r="H373" s="17">
        <v>1253491</v>
      </c>
      <c r="I373" s="17"/>
      <c r="J373" s="17"/>
      <c r="K373" s="17"/>
      <c r="L373" s="140">
        <f t="shared" si="21"/>
        <v>184895152.66</v>
      </c>
      <c r="M373" s="135" t="s">
        <v>2914</v>
      </c>
      <c r="O373" s="169">
        <f t="shared" si="20"/>
        <v>2023</v>
      </c>
      <c r="P373" s="71"/>
      <c r="Q373" s="133">
        <f>IFERROR(DATEVALUE(C373),C373)</f>
        <v>45229</v>
      </c>
    </row>
    <row r="374" spans="1:17" ht="26.3" hidden="1" x14ac:dyDescent="0.3">
      <c r="A374" s="144" t="s">
        <v>3018</v>
      </c>
      <c r="B374" s="145" t="s">
        <v>3030</v>
      </c>
      <c r="C374" s="146">
        <v>45229</v>
      </c>
      <c r="D374" s="145" t="s">
        <v>11</v>
      </c>
      <c r="E374" s="145" t="s">
        <v>3038</v>
      </c>
      <c r="F374" s="147">
        <f>H374/1.08</f>
        <v>0</v>
      </c>
      <c r="G374" s="147">
        <f>F374*8%</f>
        <v>0</v>
      </c>
      <c r="H374" s="147"/>
      <c r="I374" s="147"/>
      <c r="J374" s="147">
        <v>-250668</v>
      </c>
      <c r="K374" s="147"/>
      <c r="L374" s="140">
        <f t="shared" si="21"/>
        <v>184644484.66</v>
      </c>
      <c r="M374" s="148"/>
      <c r="O374" s="169">
        <f t="shared" si="20"/>
        <v>2023</v>
      </c>
      <c r="P374" s="71"/>
    </row>
    <row r="375" spans="1:17" ht="26.3" hidden="1" x14ac:dyDescent="0.3">
      <c r="A375" s="144" t="s">
        <v>3018</v>
      </c>
      <c r="B375" s="145" t="s">
        <v>2937</v>
      </c>
      <c r="C375" s="146">
        <v>45229</v>
      </c>
      <c r="D375" s="145" t="s">
        <v>11</v>
      </c>
      <c r="E375" s="145" t="s">
        <v>3039</v>
      </c>
      <c r="F375" s="147">
        <f>H375/1.08</f>
        <v>0</v>
      </c>
      <c r="G375" s="147">
        <f>F375*8%</f>
        <v>0</v>
      </c>
      <c r="H375" s="147"/>
      <c r="I375" s="147"/>
      <c r="J375" s="147">
        <v>-596215</v>
      </c>
      <c r="K375" s="147"/>
      <c r="L375" s="140">
        <f t="shared" si="21"/>
        <v>184048269.66</v>
      </c>
      <c r="M375" s="148"/>
      <c r="O375" s="169">
        <f t="shared" si="20"/>
        <v>2023</v>
      </c>
      <c r="P375" s="71"/>
    </row>
    <row r="376" spans="1:17" ht="26.3" hidden="1" x14ac:dyDescent="0.3">
      <c r="A376" s="144" t="s">
        <v>3018</v>
      </c>
      <c r="B376" s="145" t="s">
        <v>2949</v>
      </c>
      <c r="C376" s="146">
        <v>45229</v>
      </c>
      <c r="D376" s="145" t="s">
        <v>11</v>
      </c>
      <c r="E376" s="145" t="s">
        <v>3040</v>
      </c>
      <c r="F376" s="147">
        <f>H376/1.08</f>
        <v>0</v>
      </c>
      <c r="G376" s="147">
        <f>F376*8%</f>
        <v>0</v>
      </c>
      <c r="H376" s="147"/>
      <c r="I376" s="147"/>
      <c r="J376" s="147">
        <v>-289283</v>
      </c>
      <c r="K376" s="147"/>
      <c r="L376" s="140">
        <f t="shared" si="21"/>
        <v>183758986.66</v>
      </c>
      <c r="M376" s="148"/>
      <c r="O376" s="169">
        <f t="shared" si="20"/>
        <v>2023</v>
      </c>
      <c r="P376" s="71"/>
    </row>
    <row r="377" spans="1:17" ht="26.3" hidden="1" x14ac:dyDescent="0.3">
      <c r="A377" s="66" t="s">
        <v>3018</v>
      </c>
      <c r="B377" s="5" t="s">
        <v>501</v>
      </c>
      <c r="C377" s="8">
        <v>45230</v>
      </c>
      <c r="D377" s="5" t="s">
        <v>11</v>
      </c>
      <c r="E377" s="5"/>
      <c r="F377" s="17">
        <v>945008</v>
      </c>
      <c r="G377" s="17">
        <v>75601</v>
      </c>
      <c r="H377" s="17">
        <v>1020609</v>
      </c>
      <c r="I377" s="17"/>
      <c r="J377" s="17"/>
      <c r="K377" s="17"/>
      <c r="L377" s="140">
        <f t="shared" si="21"/>
        <v>184779595.66</v>
      </c>
      <c r="M377" s="135" t="s">
        <v>2915</v>
      </c>
      <c r="O377" s="169">
        <f t="shared" si="20"/>
        <v>2023</v>
      </c>
      <c r="P377" s="71"/>
      <c r="Q377" s="133">
        <f>IFERROR(DATEVALUE(C377),C377)</f>
        <v>45230</v>
      </c>
    </row>
    <row r="378" spans="1:17" ht="26.3" hidden="1" x14ac:dyDescent="0.3">
      <c r="A378" s="144" t="s">
        <v>3018</v>
      </c>
      <c r="B378" s="145" t="s">
        <v>3031</v>
      </c>
      <c r="C378" s="146">
        <v>45230</v>
      </c>
      <c r="D378" s="145" t="s">
        <v>11</v>
      </c>
      <c r="E378" s="145" t="s">
        <v>3041</v>
      </c>
      <c r="F378" s="147">
        <f>H378/1.08</f>
        <v>0</v>
      </c>
      <c r="G378" s="147">
        <f>F378*8%</f>
        <v>0</v>
      </c>
      <c r="H378" s="147"/>
      <c r="I378" s="147"/>
      <c r="J378" s="147">
        <v>-385711</v>
      </c>
      <c r="K378" s="147"/>
      <c r="L378" s="140">
        <f t="shared" si="21"/>
        <v>184393884.66</v>
      </c>
      <c r="M378" s="148"/>
      <c r="O378" s="169">
        <f t="shared" si="20"/>
        <v>2023</v>
      </c>
      <c r="P378" s="71"/>
    </row>
    <row r="379" spans="1:17" ht="26.3" hidden="1" x14ac:dyDescent="0.3">
      <c r="A379" s="66" t="s">
        <v>3018</v>
      </c>
      <c r="B379" s="5" t="s">
        <v>498</v>
      </c>
      <c r="C379" s="8">
        <v>45231</v>
      </c>
      <c r="D379" s="5" t="s">
        <v>11</v>
      </c>
      <c r="E379" s="5"/>
      <c r="F379" s="17">
        <v>1004704</v>
      </c>
      <c r="G379" s="17">
        <v>80376</v>
      </c>
      <c r="H379" s="17">
        <v>1085080</v>
      </c>
      <c r="I379" s="17"/>
      <c r="J379" s="17"/>
      <c r="K379" s="17"/>
      <c r="L379" s="140">
        <f t="shared" si="21"/>
        <v>185478964.66</v>
      </c>
      <c r="M379" s="135" t="s">
        <v>2916</v>
      </c>
      <c r="O379" s="169">
        <f t="shared" si="20"/>
        <v>2023</v>
      </c>
      <c r="P379" s="71"/>
      <c r="Q379" s="133">
        <f t="shared" ref="Q379:Q410" si="23">IFERROR(DATEVALUE(C379),C379)</f>
        <v>45231</v>
      </c>
    </row>
    <row r="380" spans="1:17" ht="26.3" hidden="1" x14ac:dyDescent="0.3">
      <c r="A380" s="66" t="s">
        <v>3018</v>
      </c>
      <c r="B380" s="5" t="s">
        <v>499</v>
      </c>
      <c r="C380" s="8">
        <v>45231</v>
      </c>
      <c r="D380" s="5" t="s">
        <v>11</v>
      </c>
      <c r="E380" s="5"/>
      <c r="F380" s="17">
        <v>830200</v>
      </c>
      <c r="G380" s="17">
        <v>66416</v>
      </c>
      <c r="H380" s="17">
        <v>896616</v>
      </c>
      <c r="I380" s="17"/>
      <c r="J380" s="17"/>
      <c r="K380" s="17"/>
      <c r="L380" s="140">
        <f t="shared" si="21"/>
        <v>186375580.66</v>
      </c>
      <c r="M380" s="135" t="s">
        <v>2916</v>
      </c>
      <c r="O380" s="169">
        <f t="shared" si="20"/>
        <v>2023</v>
      </c>
      <c r="P380" s="71"/>
      <c r="Q380" s="133">
        <f t="shared" si="23"/>
        <v>45231</v>
      </c>
    </row>
    <row r="381" spans="1:17" ht="26.3" hidden="1" x14ac:dyDescent="0.3">
      <c r="A381" s="66" t="s">
        <v>3018</v>
      </c>
      <c r="B381" s="5" t="s">
        <v>500</v>
      </c>
      <c r="C381" s="8">
        <v>45231</v>
      </c>
      <c r="D381" s="5" t="s">
        <v>11</v>
      </c>
      <c r="E381" s="5"/>
      <c r="F381" s="17">
        <v>1096432</v>
      </c>
      <c r="G381" s="17">
        <v>87715</v>
      </c>
      <c r="H381" s="17">
        <v>1184147</v>
      </c>
      <c r="I381" s="17"/>
      <c r="J381" s="17"/>
      <c r="K381" s="17"/>
      <c r="L381" s="140">
        <f t="shared" si="21"/>
        <v>187559727.66</v>
      </c>
      <c r="M381" s="135" t="s">
        <v>2916</v>
      </c>
      <c r="O381" s="169">
        <f t="shared" si="20"/>
        <v>2023</v>
      </c>
      <c r="P381" s="71"/>
      <c r="Q381" s="133">
        <f t="shared" si="23"/>
        <v>45231</v>
      </c>
    </row>
    <row r="382" spans="1:17" ht="26.3" hidden="1" x14ac:dyDescent="0.3">
      <c r="A382" s="66" t="s">
        <v>3018</v>
      </c>
      <c r="B382" s="5" t="s">
        <v>497</v>
      </c>
      <c r="C382" s="8">
        <v>45232</v>
      </c>
      <c r="D382" s="5" t="s">
        <v>11</v>
      </c>
      <c r="E382" s="5"/>
      <c r="F382" s="17">
        <v>1409510</v>
      </c>
      <c r="G382" s="17">
        <v>112761</v>
      </c>
      <c r="H382" s="17">
        <v>1522271</v>
      </c>
      <c r="I382" s="17"/>
      <c r="J382" s="17"/>
      <c r="K382" s="17"/>
      <c r="L382" s="140">
        <f t="shared" si="21"/>
        <v>189081998.66</v>
      </c>
      <c r="M382" s="135" t="s">
        <v>2916</v>
      </c>
      <c r="O382" s="169">
        <f t="shared" si="20"/>
        <v>2023</v>
      </c>
      <c r="P382" s="71"/>
      <c r="Q382" s="133">
        <f t="shared" si="23"/>
        <v>45232</v>
      </c>
    </row>
    <row r="383" spans="1:17" ht="26.3" hidden="1" x14ac:dyDescent="0.3">
      <c r="A383" s="144" t="s">
        <v>3018</v>
      </c>
      <c r="B383" s="145"/>
      <c r="C383" s="146">
        <v>45233</v>
      </c>
      <c r="D383" s="145" t="s">
        <v>11</v>
      </c>
      <c r="E383" s="145" t="s">
        <v>922</v>
      </c>
      <c r="F383" s="147">
        <f>H383/1.08</f>
        <v>0</v>
      </c>
      <c r="G383" s="147">
        <f>F383*8%</f>
        <v>0</v>
      </c>
      <c r="H383" s="147"/>
      <c r="I383" s="147">
        <v>-112815</v>
      </c>
      <c r="J383" s="147"/>
      <c r="K383" s="147"/>
      <c r="L383" s="140">
        <f t="shared" si="21"/>
        <v>188969183.66</v>
      </c>
      <c r="M383" s="148" t="s">
        <v>2913</v>
      </c>
      <c r="O383" s="169">
        <f t="shared" si="20"/>
        <v>2023</v>
      </c>
      <c r="P383" s="71"/>
      <c r="Q383" s="133">
        <f t="shared" si="23"/>
        <v>45233</v>
      </c>
    </row>
    <row r="384" spans="1:17" ht="26.3" hidden="1" x14ac:dyDescent="0.3">
      <c r="A384" s="66" t="s">
        <v>3018</v>
      </c>
      <c r="B384" s="5" t="s">
        <v>496</v>
      </c>
      <c r="C384" s="8">
        <v>45233</v>
      </c>
      <c r="D384" s="5" t="s">
        <v>11</v>
      </c>
      <c r="E384" s="5"/>
      <c r="F384" s="17">
        <v>1980902</v>
      </c>
      <c r="G384" s="17">
        <v>158472</v>
      </c>
      <c r="H384" s="17">
        <v>2139374</v>
      </c>
      <c r="I384" s="17"/>
      <c r="J384" s="17"/>
      <c r="K384" s="17"/>
      <c r="L384" s="140">
        <f t="shared" si="21"/>
        <v>191108557.66</v>
      </c>
      <c r="M384" s="135" t="s">
        <v>2916</v>
      </c>
      <c r="O384" s="169">
        <f t="shared" si="20"/>
        <v>2023</v>
      </c>
      <c r="P384" s="71"/>
      <c r="Q384" s="133">
        <f t="shared" si="23"/>
        <v>45233</v>
      </c>
    </row>
    <row r="385" spans="1:17" ht="26.3" hidden="1" x14ac:dyDescent="0.3">
      <c r="A385" s="66" t="s">
        <v>3018</v>
      </c>
      <c r="B385" s="5" t="s">
        <v>494</v>
      </c>
      <c r="C385" s="8">
        <v>45236</v>
      </c>
      <c r="D385" s="5" t="s">
        <v>11</v>
      </c>
      <c r="E385" s="5"/>
      <c r="F385" s="17">
        <v>1954078</v>
      </c>
      <c r="G385" s="17">
        <v>156326</v>
      </c>
      <c r="H385" s="17">
        <v>2110404</v>
      </c>
      <c r="I385" s="17"/>
      <c r="J385" s="17"/>
      <c r="K385" s="17"/>
      <c r="L385" s="140">
        <f t="shared" si="21"/>
        <v>193218961.66</v>
      </c>
      <c r="M385" s="135" t="s">
        <v>2916</v>
      </c>
      <c r="O385" s="169">
        <f t="shared" si="20"/>
        <v>2023</v>
      </c>
      <c r="P385" s="71"/>
      <c r="Q385" s="133">
        <f t="shared" si="23"/>
        <v>45236</v>
      </c>
    </row>
    <row r="386" spans="1:17" ht="26.3" hidden="1" x14ac:dyDescent="0.3">
      <c r="A386" s="66" t="s">
        <v>3018</v>
      </c>
      <c r="B386" s="5" t="s">
        <v>495</v>
      </c>
      <c r="C386" s="8">
        <v>45236</v>
      </c>
      <c r="D386" s="5" t="s">
        <v>11</v>
      </c>
      <c r="E386" s="5"/>
      <c r="F386" s="17">
        <v>588568</v>
      </c>
      <c r="G386" s="17">
        <v>47085</v>
      </c>
      <c r="H386" s="17">
        <v>635653</v>
      </c>
      <c r="I386" s="17"/>
      <c r="J386" s="17"/>
      <c r="K386" s="17"/>
      <c r="L386" s="140">
        <f t="shared" si="21"/>
        <v>193854614.66</v>
      </c>
      <c r="M386" s="135" t="s">
        <v>2916</v>
      </c>
      <c r="O386" s="169">
        <f t="shared" si="20"/>
        <v>2023</v>
      </c>
      <c r="P386" s="71"/>
      <c r="Q386" s="133">
        <f t="shared" si="23"/>
        <v>45236</v>
      </c>
    </row>
    <row r="387" spans="1:17" ht="26.3" hidden="1" x14ac:dyDescent="0.3">
      <c r="A387" s="144" t="s">
        <v>3018</v>
      </c>
      <c r="B387" s="145"/>
      <c r="C387" s="146">
        <v>45236</v>
      </c>
      <c r="D387" s="145" t="s">
        <v>11</v>
      </c>
      <c r="E387" s="145" t="s">
        <v>3053</v>
      </c>
      <c r="F387" s="147">
        <f>H387/1.08</f>
        <v>0</v>
      </c>
      <c r="G387" s="147">
        <f>F387*8%</f>
        <v>0</v>
      </c>
      <c r="H387" s="147"/>
      <c r="I387" s="147"/>
      <c r="J387" s="147">
        <v>-482139</v>
      </c>
      <c r="K387" s="147"/>
      <c r="L387" s="140">
        <f t="shared" si="21"/>
        <v>193372475.66</v>
      </c>
      <c r="M387" s="148" t="s">
        <v>2916</v>
      </c>
      <c r="O387" s="169">
        <f t="shared" ref="O387:O450" si="24">YEAR(C387)</f>
        <v>2023</v>
      </c>
      <c r="P387" s="71"/>
      <c r="Q387" s="133">
        <f t="shared" si="23"/>
        <v>45236</v>
      </c>
    </row>
    <row r="388" spans="1:17" ht="26.3" hidden="1" x14ac:dyDescent="0.3">
      <c r="A388" s="66" t="s">
        <v>3018</v>
      </c>
      <c r="B388" s="5" t="s">
        <v>493</v>
      </c>
      <c r="C388" s="8">
        <v>45238</v>
      </c>
      <c r="D388" s="5" t="s">
        <v>11</v>
      </c>
      <c r="E388" s="5"/>
      <c r="F388" s="17">
        <v>983624</v>
      </c>
      <c r="G388" s="17">
        <v>78690</v>
      </c>
      <c r="H388" s="17">
        <v>1062314</v>
      </c>
      <c r="I388" s="17"/>
      <c r="J388" s="17"/>
      <c r="K388" s="17"/>
      <c r="L388" s="140">
        <f t="shared" ref="L388:L451" si="25">L387+H388+J388+I388-K388</f>
        <v>194434789.66</v>
      </c>
      <c r="M388" s="135" t="s">
        <v>2916</v>
      </c>
      <c r="O388" s="169">
        <f t="shared" si="24"/>
        <v>2023</v>
      </c>
      <c r="P388" s="71"/>
      <c r="Q388" s="133">
        <f t="shared" si="23"/>
        <v>45238</v>
      </c>
    </row>
    <row r="389" spans="1:17" ht="26.3" hidden="1" x14ac:dyDescent="0.3">
      <c r="A389" s="144" t="s">
        <v>3018</v>
      </c>
      <c r="B389" s="145"/>
      <c r="C389" s="146">
        <v>45238</v>
      </c>
      <c r="D389" s="145" t="s">
        <v>11</v>
      </c>
      <c r="E389" s="145" t="s">
        <v>3054</v>
      </c>
      <c r="F389" s="147">
        <f>H389/1.08</f>
        <v>0</v>
      </c>
      <c r="G389" s="147">
        <f>F389*8%</f>
        <v>0</v>
      </c>
      <c r="H389" s="147"/>
      <c r="I389" s="147"/>
      <c r="J389" s="147">
        <v>-482139</v>
      </c>
      <c r="K389" s="147"/>
      <c r="L389" s="140">
        <f t="shared" si="25"/>
        <v>193952650.66</v>
      </c>
      <c r="M389" s="148" t="s">
        <v>2916</v>
      </c>
      <c r="O389" s="169">
        <f t="shared" si="24"/>
        <v>2023</v>
      </c>
      <c r="P389" s="71"/>
      <c r="Q389" s="133">
        <f t="shared" si="23"/>
        <v>45238</v>
      </c>
    </row>
    <row r="390" spans="1:17" ht="26.3" hidden="1" x14ac:dyDescent="0.3">
      <c r="A390" s="66" t="s">
        <v>3018</v>
      </c>
      <c r="B390" s="5" t="s">
        <v>492</v>
      </c>
      <c r="C390" s="8">
        <v>45240</v>
      </c>
      <c r="D390" s="5" t="s">
        <v>11</v>
      </c>
      <c r="E390" s="5"/>
      <c r="F390" s="17">
        <v>1491080</v>
      </c>
      <c r="G390" s="17">
        <v>119286</v>
      </c>
      <c r="H390" s="17">
        <v>1610366</v>
      </c>
      <c r="I390" s="17"/>
      <c r="J390" s="17"/>
      <c r="K390" s="17"/>
      <c r="L390" s="140">
        <f t="shared" si="25"/>
        <v>195563016.66</v>
      </c>
      <c r="M390" s="135" t="s">
        <v>2916</v>
      </c>
      <c r="O390" s="169">
        <f t="shared" si="24"/>
        <v>2023</v>
      </c>
      <c r="P390" s="71"/>
      <c r="Q390" s="133">
        <f t="shared" si="23"/>
        <v>45240</v>
      </c>
    </row>
    <row r="391" spans="1:17" ht="26.3" hidden="1" x14ac:dyDescent="0.3">
      <c r="A391" s="66" t="s">
        <v>3018</v>
      </c>
      <c r="B391" s="5" t="s">
        <v>490</v>
      </c>
      <c r="C391" s="8">
        <v>45241</v>
      </c>
      <c r="D391" s="5" t="s">
        <v>11</v>
      </c>
      <c r="E391" s="5"/>
      <c r="F391" s="17">
        <v>1646940</v>
      </c>
      <c r="G391" s="17">
        <v>131755</v>
      </c>
      <c r="H391" s="17">
        <v>1778695</v>
      </c>
      <c r="I391" s="17"/>
      <c r="J391" s="17"/>
      <c r="K391" s="17"/>
      <c r="L391" s="140">
        <f t="shared" si="25"/>
        <v>197341711.66</v>
      </c>
      <c r="M391" s="135" t="s">
        <v>2916</v>
      </c>
      <c r="O391" s="169">
        <f t="shared" si="24"/>
        <v>2023</v>
      </c>
      <c r="P391" s="71"/>
      <c r="Q391" s="133">
        <f t="shared" si="23"/>
        <v>45241</v>
      </c>
    </row>
    <row r="392" spans="1:17" ht="26.3" hidden="1" x14ac:dyDescent="0.3">
      <c r="A392" s="66" t="s">
        <v>3018</v>
      </c>
      <c r="B392" s="5" t="s">
        <v>491</v>
      </c>
      <c r="C392" s="8">
        <v>45241</v>
      </c>
      <c r="D392" s="5" t="s">
        <v>11</v>
      </c>
      <c r="E392" s="5"/>
      <c r="F392" s="17">
        <v>836794</v>
      </c>
      <c r="G392" s="17">
        <v>66944</v>
      </c>
      <c r="H392" s="17">
        <v>903738</v>
      </c>
      <c r="I392" s="17"/>
      <c r="J392" s="17"/>
      <c r="K392" s="17"/>
      <c r="L392" s="140">
        <f t="shared" si="25"/>
        <v>198245449.66</v>
      </c>
      <c r="M392" s="135" t="s">
        <v>2916</v>
      </c>
      <c r="O392" s="169">
        <f t="shared" si="24"/>
        <v>2023</v>
      </c>
      <c r="P392" s="71"/>
      <c r="Q392" s="133">
        <f t="shared" si="23"/>
        <v>45241</v>
      </c>
    </row>
    <row r="393" spans="1:17" ht="26.3" hidden="1" x14ac:dyDescent="0.3">
      <c r="A393" s="66" t="s">
        <v>3018</v>
      </c>
      <c r="B393" s="5" t="s">
        <v>489</v>
      </c>
      <c r="C393" s="8">
        <v>45243</v>
      </c>
      <c r="D393" s="5" t="s">
        <v>11</v>
      </c>
      <c r="E393" s="5"/>
      <c r="F393" s="17">
        <v>1306824</v>
      </c>
      <c r="G393" s="17">
        <v>104546</v>
      </c>
      <c r="H393" s="17">
        <v>1411370</v>
      </c>
      <c r="I393" s="17"/>
      <c r="J393" s="17"/>
      <c r="K393" s="17"/>
      <c r="L393" s="140">
        <f t="shared" si="25"/>
        <v>199656819.66</v>
      </c>
      <c r="M393" s="135" t="s">
        <v>2916</v>
      </c>
      <c r="O393" s="169">
        <f t="shared" si="24"/>
        <v>2023</v>
      </c>
      <c r="P393" s="71"/>
      <c r="Q393" s="133">
        <f t="shared" si="23"/>
        <v>45243</v>
      </c>
    </row>
    <row r="394" spans="1:17" ht="26.3" hidden="1" x14ac:dyDescent="0.3">
      <c r="A394" s="66" t="s">
        <v>3018</v>
      </c>
      <c r="B394" s="5" t="s">
        <v>488</v>
      </c>
      <c r="C394" s="8">
        <v>45244</v>
      </c>
      <c r="D394" s="5" t="s">
        <v>11</v>
      </c>
      <c r="E394" s="5"/>
      <c r="F394" s="17">
        <v>1569564</v>
      </c>
      <c r="G394" s="17">
        <v>125565</v>
      </c>
      <c r="H394" s="17">
        <v>1695129</v>
      </c>
      <c r="I394" s="17"/>
      <c r="J394" s="17"/>
      <c r="K394" s="17"/>
      <c r="L394" s="140">
        <f t="shared" si="25"/>
        <v>201351948.66</v>
      </c>
      <c r="M394" s="135" t="s">
        <v>2916</v>
      </c>
      <c r="O394" s="169">
        <f t="shared" si="24"/>
        <v>2023</v>
      </c>
      <c r="P394" s="71"/>
      <c r="Q394" s="133">
        <f t="shared" si="23"/>
        <v>45244</v>
      </c>
    </row>
    <row r="395" spans="1:17" ht="26.3" hidden="1" x14ac:dyDescent="0.3">
      <c r="A395" s="66" t="s">
        <v>3018</v>
      </c>
      <c r="B395" s="5" t="s">
        <v>487</v>
      </c>
      <c r="C395" s="8">
        <v>45246</v>
      </c>
      <c r="D395" s="5" t="s">
        <v>11</v>
      </c>
      <c r="E395" s="5"/>
      <c r="F395" s="17">
        <v>750495</v>
      </c>
      <c r="G395" s="17">
        <v>60040</v>
      </c>
      <c r="H395" s="17">
        <v>810535</v>
      </c>
      <c r="I395" s="17"/>
      <c r="J395" s="17"/>
      <c r="K395" s="17"/>
      <c r="L395" s="140">
        <f t="shared" si="25"/>
        <v>202162483.66</v>
      </c>
      <c r="M395" s="135" t="s">
        <v>2916</v>
      </c>
      <c r="O395" s="169">
        <f t="shared" si="24"/>
        <v>2023</v>
      </c>
      <c r="P395" s="71"/>
      <c r="Q395" s="133">
        <f t="shared" si="23"/>
        <v>45246</v>
      </c>
    </row>
    <row r="396" spans="1:17" ht="26.3" hidden="1" x14ac:dyDescent="0.3">
      <c r="A396" s="144" t="s">
        <v>3018</v>
      </c>
      <c r="B396" s="145"/>
      <c r="C396" s="146">
        <v>45246</v>
      </c>
      <c r="D396" s="145" t="s">
        <v>11</v>
      </c>
      <c r="E396" s="145" t="s">
        <v>3055</v>
      </c>
      <c r="F396" s="147">
        <f>H396/1.08</f>
        <v>0</v>
      </c>
      <c r="G396" s="147">
        <f>F396*8%</f>
        <v>0</v>
      </c>
      <c r="H396" s="147"/>
      <c r="I396" s="147"/>
      <c r="J396" s="147">
        <v>-843741</v>
      </c>
      <c r="K396" s="147"/>
      <c r="L396" s="140">
        <f t="shared" si="25"/>
        <v>201318742.66</v>
      </c>
      <c r="M396" s="148" t="s">
        <v>2916</v>
      </c>
      <c r="O396" s="169">
        <f t="shared" si="24"/>
        <v>2023</v>
      </c>
      <c r="P396" s="71"/>
      <c r="Q396" s="133">
        <f t="shared" si="23"/>
        <v>45246</v>
      </c>
    </row>
    <row r="397" spans="1:17" ht="26.3" hidden="1" x14ac:dyDescent="0.3">
      <c r="A397" s="66" t="s">
        <v>3018</v>
      </c>
      <c r="B397" s="5" t="s">
        <v>486</v>
      </c>
      <c r="C397" s="8">
        <v>45247</v>
      </c>
      <c r="D397" s="5" t="s">
        <v>11</v>
      </c>
      <c r="E397" s="5"/>
      <c r="F397" s="17">
        <v>485504</v>
      </c>
      <c r="G397" s="17">
        <v>38840</v>
      </c>
      <c r="H397" s="17">
        <v>524344</v>
      </c>
      <c r="I397" s="17"/>
      <c r="J397" s="17"/>
      <c r="K397" s="17"/>
      <c r="L397" s="140">
        <f t="shared" si="25"/>
        <v>201843086.66</v>
      </c>
      <c r="M397" s="135" t="s">
        <v>2916</v>
      </c>
      <c r="O397" s="169">
        <f t="shared" si="24"/>
        <v>2023</v>
      </c>
      <c r="P397" s="71"/>
      <c r="Q397" s="133">
        <f t="shared" si="23"/>
        <v>45247</v>
      </c>
    </row>
    <row r="398" spans="1:17" ht="26.3" hidden="1" x14ac:dyDescent="0.3">
      <c r="A398" s="66" t="s">
        <v>3018</v>
      </c>
      <c r="B398" s="5" t="s">
        <v>484</v>
      </c>
      <c r="C398" s="8">
        <v>45248</v>
      </c>
      <c r="D398" s="5" t="s">
        <v>11</v>
      </c>
      <c r="E398" s="5"/>
      <c r="F398" s="17">
        <v>860784</v>
      </c>
      <c r="G398" s="17">
        <v>68863</v>
      </c>
      <c r="H398" s="17">
        <v>929647</v>
      </c>
      <c r="I398" s="17"/>
      <c r="J398" s="17"/>
      <c r="K398" s="17"/>
      <c r="L398" s="140">
        <f t="shared" si="25"/>
        <v>202772733.66</v>
      </c>
      <c r="M398" s="135" t="s">
        <v>2916</v>
      </c>
      <c r="O398" s="169">
        <f t="shared" si="24"/>
        <v>2023</v>
      </c>
      <c r="P398" s="71"/>
      <c r="Q398" s="133">
        <f t="shared" si="23"/>
        <v>45248</v>
      </c>
    </row>
    <row r="399" spans="1:17" ht="26.3" hidden="1" x14ac:dyDescent="0.3">
      <c r="A399" s="66" t="s">
        <v>3018</v>
      </c>
      <c r="B399" s="5" t="s">
        <v>485</v>
      </c>
      <c r="C399" s="8">
        <v>45248</v>
      </c>
      <c r="D399" s="5" t="s">
        <v>11</v>
      </c>
      <c r="E399" s="5"/>
      <c r="F399" s="17">
        <v>886700</v>
      </c>
      <c r="G399" s="17">
        <v>70936</v>
      </c>
      <c r="H399" s="17">
        <v>957636</v>
      </c>
      <c r="I399" s="17"/>
      <c r="J399" s="17"/>
      <c r="K399" s="17"/>
      <c r="L399" s="140">
        <f t="shared" si="25"/>
        <v>203730369.66</v>
      </c>
      <c r="M399" s="135" t="s">
        <v>2916</v>
      </c>
      <c r="O399" s="169">
        <f t="shared" si="24"/>
        <v>2023</v>
      </c>
      <c r="P399" s="71"/>
      <c r="Q399" s="133">
        <f t="shared" si="23"/>
        <v>45248</v>
      </c>
    </row>
    <row r="400" spans="1:17" ht="26.3" hidden="1" x14ac:dyDescent="0.3">
      <c r="A400" s="144" t="s">
        <v>3018</v>
      </c>
      <c r="B400" s="145"/>
      <c r="C400" s="146">
        <v>45248</v>
      </c>
      <c r="D400" s="145" t="s">
        <v>11</v>
      </c>
      <c r="E400" s="145" t="s">
        <v>3056</v>
      </c>
      <c r="F400" s="147">
        <f>H400/1.08</f>
        <v>0</v>
      </c>
      <c r="G400" s="147">
        <f>F400*8%</f>
        <v>0</v>
      </c>
      <c r="H400" s="147"/>
      <c r="I400" s="147"/>
      <c r="J400" s="147">
        <v>-287788</v>
      </c>
      <c r="K400" s="147"/>
      <c r="L400" s="140">
        <f t="shared" si="25"/>
        <v>203442581.66</v>
      </c>
      <c r="M400" s="148" t="s">
        <v>2916</v>
      </c>
      <c r="O400" s="169">
        <f t="shared" si="24"/>
        <v>2023</v>
      </c>
      <c r="P400" s="71"/>
      <c r="Q400" s="133">
        <f t="shared" si="23"/>
        <v>45248</v>
      </c>
    </row>
    <row r="401" spans="1:17" ht="26.3" hidden="1" x14ac:dyDescent="0.3">
      <c r="A401" s="144" t="s">
        <v>3018</v>
      </c>
      <c r="B401" s="145"/>
      <c r="C401" s="146">
        <v>45248</v>
      </c>
      <c r="D401" s="145" t="s">
        <v>11</v>
      </c>
      <c r="E401" s="145" t="s">
        <v>3057</v>
      </c>
      <c r="F401" s="147">
        <f>H401/1.08</f>
        <v>0</v>
      </c>
      <c r="G401" s="147">
        <f>F401*8%</f>
        <v>0</v>
      </c>
      <c r="H401" s="147"/>
      <c r="I401" s="147"/>
      <c r="J401" s="147">
        <v>-415044</v>
      </c>
      <c r="K401" s="147"/>
      <c r="L401" s="140">
        <f t="shared" si="25"/>
        <v>203027537.66</v>
      </c>
      <c r="M401" s="148" t="s">
        <v>2916</v>
      </c>
      <c r="O401" s="169">
        <f t="shared" si="24"/>
        <v>2023</v>
      </c>
      <c r="P401" s="71"/>
      <c r="Q401" s="133">
        <f t="shared" si="23"/>
        <v>45248</v>
      </c>
    </row>
    <row r="402" spans="1:17" ht="26.3" hidden="1" x14ac:dyDescent="0.3">
      <c r="A402" s="144" t="s">
        <v>3018</v>
      </c>
      <c r="B402" s="145"/>
      <c r="C402" s="146">
        <v>45248</v>
      </c>
      <c r="D402" s="145" t="s">
        <v>11</v>
      </c>
      <c r="E402" s="145" t="s">
        <v>3058</v>
      </c>
      <c r="F402" s="147">
        <f>H402/1.08</f>
        <v>0</v>
      </c>
      <c r="G402" s="147">
        <f>F402*8%</f>
        <v>0</v>
      </c>
      <c r="H402" s="147"/>
      <c r="I402" s="147"/>
      <c r="J402" s="147">
        <v>-172673</v>
      </c>
      <c r="K402" s="147"/>
      <c r="L402" s="140">
        <f t="shared" si="25"/>
        <v>202854864.66</v>
      </c>
      <c r="M402" s="148" t="s">
        <v>2916</v>
      </c>
      <c r="O402" s="169">
        <f t="shared" si="24"/>
        <v>2023</v>
      </c>
      <c r="P402" s="71"/>
      <c r="Q402" s="133">
        <f t="shared" si="23"/>
        <v>45248</v>
      </c>
    </row>
    <row r="403" spans="1:17" ht="26.3" hidden="1" x14ac:dyDescent="0.3">
      <c r="A403" s="144" t="s">
        <v>3018</v>
      </c>
      <c r="B403" s="145"/>
      <c r="C403" s="146">
        <v>45248</v>
      </c>
      <c r="D403" s="145" t="s">
        <v>11</v>
      </c>
      <c r="E403" s="145" t="s">
        <v>3059</v>
      </c>
      <c r="F403" s="147">
        <f>H403/1.08</f>
        <v>0</v>
      </c>
      <c r="G403" s="147">
        <f>F403*8%</f>
        <v>0</v>
      </c>
      <c r="H403" s="147"/>
      <c r="I403" s="147"/>
      <c r="J403" s="147">
        <v>-264773</v>
      </c>
      <c r="K403" s="147"/>
      <c r="L403" s="140">
        <f t="shared" si="25"/>
        <v>202590091.66</v>
      </c>
      <c r="M403" s="148" t="s">
        <v>2916</v>
      </c>
      <c r="O403" s="169">
        <f t="shared" si="24"/>
        <v>2023</v>
      </c>
      <c r="P403" s="71"/>
      <c r="Q403" s="133">
        <f t="shared" si="23"/>
        <v>45248</v>
      </c>
    </row>
    <row r="404" spans="1:17" ht="26.3" hidden="1" x14ac:dyDescent="0.3">
      <c r="A404" s="144" t="s">
        <v>3018</v>
      </c>
      <c r="B404" s="145"/>
      <c r="C404" s="146">
        <v>45248</v>
      </c>
      <c r="D404" s="145" t="s">
        <v>11</v>
      </c>
      <c r="E404" s="145" t="s">
        <v>3060</v>
      </c>
      <c r="F404" s="147">
        <f>H404/1.08</f>
        <v>0</v>
      </c>
      <c r="G404" s="147">
        <f>F404*8%</f>
        <v>0</v>
      </c>
      <c r="H404" s="147"/>
      <c r="I404" s="147"/>
      <c r="J404" s="147">
        <v>-96428</v>
      </c>
      <c r="K404" s="147"/>
      <c r="L404" s="140">
        <f t="shared" si="25"/>
        <v>202493663.66</v>
      </c>
      <c r="M404" s="148" t="s">
        <v>2916</v>
      </c>
      <c r="O404" s="169">
        <f t="shared" si="24"/>
        <v>2023</v>
      </c>
      <c r="P404" s="71"/>
      <c r="Q404" s="133">
        <f t="shared" si="23"/>
        <v>45248</v>
      </c>
    </row>
    <row r="405" spans="1:17" ht="26.3" hidden="1" x14ac:dyDescent="0.3">
      <c r="A405" s="66" t="s">
        <v>3018</v>
      </c>
      <c r="B405" s="5" t="s">
        <v>483</v>
      </c>
      <c r="C405" s="8">
        <v>45251</v>
      </c>
      <c r="D405" s="5" t="s">
        <v>11</v>
      </c>
      <c r="E405" s="5"/>
      <c r="F405" s="17">
        <v>1001718</v>
      </c>
      <c r="G405" s="17">
        <v>80137</v>
      </c>
      <c r="H405" s="17">
        <v>1081855</v>
      </c>
      <c r="I405" s="17"/>
      <c r="J405" s="17"/>
      <c r="K405" s="17"/>
      <c r="L405" s="140">
        <f t="shared" si="25"/>
        <v>203575518.66</v>
      </c>
      <c r="M405" s="135" t="s">
        <v>2916</v>
      </c>
      <c r="O405" s="169">
        <f t="shared" si="24"/>
        <v>2023</v>
      </c>
      <c r="P405" s="71"/>
      <c r="Q405" s="133">
        <f t="shared" si="23"/>
        <v>45251</v>
      </c>
    </row>
    <row r="406" spans="1:17" ht="26.3" hidden="1" x14ac:dyDescent="0.3">
      <c r="A406" s="66" t="s">
        <v>3018</v>
      </c>
      <c r="B406" s="5" t="s">
        <v>481</v>
      </c>
      <c r="C406" s="8">
        <v>45252</v>
      </c>
      <c r="D406" s="5" t="s">
        <v>11</v>
      </c>
      <c r="E406" s="5"/>
      <c r="F406" s="17">
        <v>862424</v>
      </c>
      <c r="G406" s="17">
        <v>68994</v>
      </c>
      <c r="H406" s="17">
        <v>931418</v>
      </c>
      <c r="I406" s="17"/>
      <c r="J406" s="17"/>
      <c r="K406" s="17"/>
      <c r="L406" s="140">
        <f t="shared" si="25"/>
        <v>204506936.66</v>
      </c>
      <c r="M406" s="135" t="s">
        <v>2916</v>
      </c>
      <c r="O406" s="169">
        <f t="shared" si="24"/>
        <v>2023</v>
      </c>
      <c r="P406" s="71"/>
      <c r="Q406" s="133">
        <f t="shared" si="23"/>
        <v>45252</v>
      </c>
    </row>
    <row r="407" spans="1:17" ht="26.3" hidden="1" x14ac:dyDescent="0.3">
      <c r="A407" s="66" t="s">
        <v>3018</v>
      </c>
      <c r="B407" s="5" t="s">
        <v>482</v>
      </c>
      <c r="C407" s="8">
        <v>45252</v>
      </c>
      <c r="D407" s="5" t="s">
        <v>11</v>
      </c>
      <c r="E407" s="5"/>
      <c r="F407" s="17">
        <v>975760</v>
      </c>
      <c r="G407" s="17">
        <v>78061</v>
      </c>
      <c r="H407" s="17">
        <v>1053821</v>
      </c>
      <c r="I407" s="17"/>
      <c r="J407" s="17"/>
      <c r="K407" s="17"/>
      <c r="L407" s="140">
        <f t="shared" si="25"/>
        <v>205560757.66</v>
      </c>
      <c r="M407" s="135" t="s">
        <v>2916</v>
      </c>
      <c r="O407" s="169">
        <f t="shared" si="24"/>
        <v>2023</v>
      </c>
      <c r="P407" s="71"/>
      <c r="Q407" s="133">
        <f t="shared" si="23"/>
        <v>45252</v>
      </c>
    </row>
    <row r="408" spans="1:17" ht="26.3" hidden="1" x14ac:dyDescent="0.3">
      <c r="A408" s="144" t="s">
        <v>3018</v>
      </c>
      <c r="B408" s="145"/>
      <c r="C408" s="146">
        <v>45252</v>
      </c>
      <c r="D408" s="145" t="s">
        <v>11</v>
      </c>
      <c r="E408" s="145" t="s">
        <v>3061</v>
      </c>
      <c r="F408" s="147">
        <f>H408/1.08</f>
        <v>0</v>
      </c>
      <c r="G408" s="147">
        <f>F408*8%</f>
        <v>0</v>
      </c>
      <c r="H408" s="147"/>
      <c r="I408" s="147"/>
      <c r="J408" s="147">
        <v>-1218858</v>
      </c>
      <c r="K408" s="147"/>
      <c r="L408" s="140">
        <f t="shared" si="25"/>
        <v>204341899.66</v>
      </c>
      <c r="M408" s="148" t="s">
        <v>2916</v>
      </c>
      <c r="O408" s="169">
        <f t="shared" si="24"/>
        <v>2023</v>
      </c>
      <c r="P408" s="71"/>
      <c r="Q408" s="133">
        <f t="shared" si="23"/>
        <v>45252</v>
      </c>
    </row>
    <row r="409" spans="1:17" ht="26.3" hidden="1" x14ac:dyDescent="0.3">
      <c r="A409" s="66" t="s">
        <v>3018</v>
      </c>
      <c r="B409" s="5" t="s">
        <v>479</v>
      </c>
      <c r="C409" s="8">
        <v>45253</v>
      </c>
      <c r="D409" s="5" t="s">
        <v>11</v>
      </c>
      <c r="E409" s="5"/>
      <c r="F409" s="17">
        <v>709485</v>
      </c>
      <c r="G409" s="17">
        <v>56759</v>
      </c>
      <c r="H409" s="17">
        <v>766244</v>
      </c>
      <c r="I409" s="17"/>
      <c r="J409" s="17"/>
      <c r="K409" s="17"/>
      <c r="L409" s="140">
        <f t="shared" si="25"/>
        <v>205108143.66</v>
      </c>
      <c r="M409" s="135" t="s">
        <v>2916</v>
      </c>
      <c r="O409" s="169">
        <f t="shared" si="24"/>
        <v>2023</v>
      </c>
      <c r="P409" s="71"/>
      <c r="Q409" s="133">
        <f t="shared" si="23"/>
        <v>45253</v>
      </c>
    </row>
    <row r="410" spans="1:17" ht="26.3" hidden="1" x14ac:dyDescent="0.3">
      <c r="A410" s="66" t="s">
        <v>3018</v>
      </c>
      <c r="B410" s="5" t="s">
        <v>480</v>
      </c>
      <c r="C410" s="8">
        <v>45253</v>
      </c>
      <c r="D410" s="5" t="s">
        <v>11</v>
      </c>
      <c r="E410" s="5"/>
      <c r="F410" s="17">
        <v>636890</v>
      </c>
      <c r="G410" s="17">
        <v>50951</v>
      </c>
      <c r="H410" s="17">
        <v>687841</v>
      </c>
      <c r="I410" s="17"/>
      <c r="J410" s="17"/>
      <c r="K410" s="17"/>
      <c r="L410" s="140">
        <f t="shared" si="25"/>
        <v>205795984.66</v>
      </c>
      <c r="M410" s="135" t="s">
        <v>2916</v>
      </c>
      <c r="O410" s="169">
        <f t="shared" si="24"/>
        <v>2023</v>
      </c>
      <c r="P410" s="71"/>
      <c r="Q410" s="133">
        <f t="shared" si="23"/>
        <v>45253</v>
      </c>
    </row>
    <row r="411" spans="1:17" ht="26.3" hidden="1" x14ac:dyDescent="0.3">
      <c r="A411" s="144" t="s">
        <v>3018</v>
      </c>
      <c r="B411" s="145"/>
      <c r="C411" s="146">
        <v>45254</v>
      </c>
      <c r="D411" s="145" t="s">
        <v>11</v>
      </c>
      <c r="E411" s="145" t="s">
        <v>3062</v>
      </c>
      <c r="F411" s="147">
        <f>H411/1.08</f>
        <v>0</v>
      </c>
      <c r="G411" s="147">
        <f>F411*8%</f>
        <v>0</v>
      </c>
      <c r="H411" s="147"/>
      <c r="I411" s="147"/>
      <c r="J411" s="147">
        <v>-441764</v>
      </c>
      <c r="K411" s="147"/>
      <c r="L411" s="140">
        <f t="shared" si="25"/>
        <v>205354220.66</v>
      </c>
      <c r="M411" s="148" t="s">
        <v>2916</v>
      </c>
      <c r="O411" s="169">
        <f t="shared" si="24"/>
        <v>2023</v>
      </c>
      <c r="P411" s="71"/>
      <c r="Q411" s="133">
        <f t="shared" ref="Q411:Q442" si="26">IFERROR(DATEVALUE(C411),C411)</f>
        <v>45254</v>
      </c>
    </row>
    <row r="412" spans="1:17" ht="26.3" hidden="1" x14ac:dyDescent="0.3">
      <c r="A412" s="66" t="s">
        <v>3018</v>
      </c>
      <c r="B412" s="5" t="s">
        <v>478</v>
      </c>
      <c r="C412" s="8">
        <v>45257</v>
      </c>
      <c r="D412" s="5" t="s">
        <v>11</v>
      </c>
      <c r="E412" s="5"/>
      <c r="F412" s="17">
        <v>1160640</v>
      </c>
      <c r="G412" s="17">
        <v>92851</v>
      </c>
      <c r="H412" s="17">
        <v>1253491</v>
      </c>
      <c r="I412" s="17"/>
      <c r="J412" s="17"/>
      <c r="K412" s="17"/>
      <c r="L412" s="140">
        <f t="shared" si="25"/>
        <v>206607711.66</v>
      </c>
      <c r="M412" s="135" t="s">
        <v>2916</v>
      </c>
      <c r="O412" s="169">
        <f t="shared" si="24"/>
        <v>2023</v>
      </c>
      <c r="P412" s="71"/>
      <c r="Q412" s="133">
        <f t="shared" si="26"/>
        <v>45257</v>
      </c>
    </row>
    <row r="413" spans="1:17" ht="26.3" hidden="1" x14ac:dyDescent="0.3">
      <c r="A413" s="66" t="s">
        <v>3018</v>
      </c>
      <c r="B413" s="5" t="s">
        <v>476</v>
      </c>
      <c r="C413" s="8">
        <v>45259</v>
      </c>
      <c r="D413" s="5" t="s">
        <v>11</v>
      </c>
      <c r="E413" s="5"/>
      <c r="F413" s="17">
        <v>1418279</v>
      </c>
      <c r="G413" s="17">
        <v>113462</v>
      </c>
      <c r="H413" s="17">
        <v>1531741</v>
      </c>
      <c r="I413" s="17"/>
      <c r="J413" s="17"/>
      <c r="K413" s="17"/>
      <c r="L413" s="140">
        <f t="shared" si="25"/>
        <v>208139452.66</v>
      </c>
      <c r="M413" s="135" t="s">
        <v>2916</v>
      </c>
      <c r="O413" s="169">
        <f t="shared" si="24"/>
        <v>2023</v>
      </c>
      <c r="P413" s="71"/>
      <c r="Q413" s="133">
        <f t="shared" si="26"/>
        <v>45259</v>
      </c>
    </row>
    <row r="414" spans="1:17" ht="26.3" hidden="1" x14ac:dyDescent="0.3">
      <c r="A414" s="66" t="s">
        <v>3018</v>
      </c>
      <c r="B414" s="5" t="s">
        <v>477</v>
      </c>
      <c r="C414" s="8">
        <v>45259</v>
      </c>
      <c r="D414" s="5" t="s">
        <v>11</v>
      </c>
      <c r="E414" s="5"/>
      <c r="F414" s="17">
        <v>1409510</v>
      </c>
      <c r="G414" s="17">
        <v>112761</v>
      </c>
      <c r="H414" s="17">
        <v>1522271</v>
      </c>
      <c r="I414" s="17"/>
      <c r="J414" s="17"/>
      <c r="K414" s="17"/>
      <c r="L414" s="140">
        <f t="shared" si="25"/>
        <v>209661723.66</v>
      </c>
      <c r="M414" s="135" t="s">
        <v>2916</v>
      </c>
      <c r="O414" s="169">
        <f t="shared" si="24"/>
        <v>2023</v>
      </c>
      <c r="P414" s="71"/>
      <c r="Q414" s="133">
        <f t="shared" si="26"/>
        <v>45259</v>
      </c>
    </row>
    <row r="415" spans="1:17" ht="26.3" hidden="1" x14ac:dyDescent="0.3">
      <c r="A415" s="144" t="s">
        <v>3018</v>
      </c>
      <c r="B415" s="145"/>
      <c r="C415" s="146">
        <v>45259</v>
      </c>
      <c r="D415" s="145" t="s">
        <v>11</v>
      </c>
      <c r="E415" s="145" t="s">
        <v>3063</v>
      </c>
      <c r="F415" s="147">
        <f>H415/1.08</f>
        <v>0</v>
      </c>
      <c r="G415" s="147">
        <f>F415*8%</f>
        <v>0</v>
      </c>
      <c r="H415" s="147"/>
      <c r="I415" s="147"/>
      <c r="J415" s="147">
        <v>-626821</v>
      </c>
      <c r="K415" s="147"/>
      <c r="L415" s="140">
        <f t="shared" si="25"/>
        <v>209034902.66</v>
      </c>
      <c r="M415" s="148" t="s">
        <v>2916</v>
      </c>
      <c r="O415" s="169">
        <f t="shared" si="24"/>
        <v>2023</v>
      </c>
      <c r="P415" s="71"/>
      <c r="Q415" s="133">
        <f t="shared" si="26"/>
        <v>45259</v>
      </c>
    </row>
    <row r="416" spans="1:17" ht="26.3" hidden="1" x14ac:dyDescent="0.3">
      <c r="A416" s="66" t="s">
        <v>3018</v>
      </c>
      <c r="B416" s="5" t="s">
        <v>475</v>
      </c>
      <c r="C416" s="8">
        <v>45260</v>
      </c>
      <c r="D416" s="5" t="s">
        <v>11</v>
      </c>
      <c r="E416" s="5"/>
      <c r="F416" s="17">
        <v>545080</v>
      </c>
      <c r="G416" s="17">
        <v>43606</v>
      </c>
      <c r="H416" s="17">
        <v>588686</v>
      </c>
      <c r="I416" s="17"/>
      <c r="J416" s="17"/>
      <c r="K416" s="17"/>
      <c r="L416" s="140">
        <f t="shared" si="25"/>
        <v>209623588.66</v>
      </c>
      <c r="M416" s="135" t="s">
        <v>2916</v>
      </c>
      <c r="O416" s="169">
        <f t="shared" si="24"/>
        <v>2023</v>
      </c>
      <c r="P416" s="71"/>
      <c r="Q416" s="133">
        <f t="shared" si="26"/>
        <v>45260</v>
      </c>
    </row>
    <row r="417" spans="1:17" ht="26.3" hidden="1" x14ac:dyDescent="0.3">
      <c r="A417" s="144" t="s">
        <v>3018</v>
      </c>
      <c r="B417" s="145"/>
      <c r="C417" s="146">
        <v>45260</v>
      </c>
      <c r="D417" s="145" t="s">
        <v>11</v>
      </c>
      <c r="E417" s="145" t="s">
        <v>3064</v>
      </c>
      <c r="F417" s="147">
        <f>H417/1.08</f>
        <v>0</v>
      </c>
      <c r="G417" s="147">
        <f>F417*8%</f>
        <v>0</v>
      </c>
      <c r="H417" s="147"/>
      <c r="I417" s="147"/>
      <c r="J417" s="147">
        <v>-915187</v>
      </c>
      <c r="K417" s="147"/>
      <c r="L417" s="140">
        <f t="shared" si="25"/>
        <v>208708401.66</v>
      </c>
      <c r="M417" s="148" t="s">
        <v>2916</v>
      </c>
      <c r="O417" s="169">
        <f t="shared" si="24"/>
        <v>2023</v>
      </c>
      <c r="P417" s="71"/>
      <c r="Q417" s="133">
        <f t="shared" si="26"/>
        <v>45260</v>
      </c>
    </row>
    <row r="418" spans="1:17" ht="26.3" hidden="1" x14ac:dyDescent="0.3">
      <c r="A418" s="66" t="s">
        <v>3018</v>
      </c>
      <c r="B418" s="5" t="s">
        <v>474</v>
      </c>
      <c r="C418" s="8">
        <v>45264</v>
      </c>
      <c r="D418" s="5" t="s">
        <v>11</v>
      </c>
      <c r="E418" s="5"/>
      <c r="F418" s="17">
        <v>725580</v>
      </c>
      <c r="G418" s="17">
        <v>58046</v>
      </c>
      <c r="H418" s="17">
        <v>783626</v>
      </c>
      <c r="I418" s="17"/>
      <c r="J418" s="17"/>
      <c r="K418" s="17"/>
      <c r="L418" s="140">
        <f t="shared" si="25"/>
        <v>209492027.66</v>
      </c>
      <c r="M418" s="135" t="s">
        <v>2918</v>
      </c>
      <c r="O418" s="169">
        <f t="shared" si="24"/>
        <v>2023</v>
      </c>
      <c r="P418" s="71"/>
      <c r="Q418" s="133">
        <f t="shared" si="26"/>
        <v>45264</v>
      </c>
    </row>
    <row r="419" spans="1:17" ht="26.3" hidden="1" x14ac:dyDescent="0.3">
      <c r="A419" s="66" t="s">
        <v>3018</v>
      </c>
      <c r="B419" s="5" t="s">
        <v>472</v>
      </c>
      <c r="C419" s="8">
        <v>45265</v>
      </c>
      <c r="D419" s="5" t="s">
        <v>11</v>
      </c>
      <c r="E419" s="5"/>
      <c r="F419" s="17">
        <v>947784</v>
      </c>
      <c r="G419" s="17">
        <v>75823</v>
      </c>
      <c r="H419" s="17">
        <v>1023607</v>
      </c>
      <c r="I419" s="17"/>
      <c r="J419" s="17"/>
      <c r="K419" s="17"/>
      <c r="L419" s="140">
        <f t="shared" si="25"/>
        <v>210515634.66</v>
      </c>
      <c r="M419" s="135" t="s">
        <v>2918</v>
      </c>
      <c r="O419" s="169">
        <f t="shared" si="24"/>
        <v>2023</v>
      </c>
      <c r="P419" s="71"/>
      <c r="Q419" s="133">
        <f t="shared" si="26"/>
        <v>45265</v>
      </c>
    </row>
    <row r="420" spans="1:17" ht="26.3" hidden="1" x14ac:dyDescent="0.3">
      <c r="A420" s="66" t="s">
        <v>3018</v>
      </c>
      <c r="B420" s="5" t="s">
        <v>473</v>
      </c>
      <c r="C420" s="8">
        <v>45265</v>
      </c>
      <c r="D420" s="5" t="s">
        <v>11</v>
      </c>
      <c r="E420" s="5"/>
      <c r="F420" s="17">
        <v>1306200</v>
      </c>
      <c r="G420" s="17">
        <v>104496</v>
      </c>
      <c r="H420" s="17">
        <v>1410696</v>
      </c>
      <c r="I420" s="17"/>
      <c r="J420" s="17"/>
      <c r="K420" s="17"/>
      <c r="L420" s="140">
        <f t="shared" si="25"/>
        <v>211926330.66</v>
      </c>
      <c r="M420" s="135" t="s">
        <v>2918</v>
      </c>
      <c r="O420" s="169">
        <f t="shared" si="24"/>
        <v>2023</v>
      </c>
      <c r="P420" s="71"/>
      <c r="Q420" s="133">
        <f t="shared" si="26"/>
        <v>45265</v>
      </c>
    </row>
    <row r="421" spans="1:17" ht="26.3" hidden="1" x14ac:dyDescent="0.3">
      <c r="A421" s="66" t="s">
        <v>3018</v>
      </c>
      <c r="B421" s="5" t="s">
        <v>471</v>
      </c>
      <c r="C421" s="8">
        <v>45266</v>
      </c>
      <c r="D421" s="5" t="s">
        <v>11</v>
      </c>
      <c r="E421" s="5"/>
      <c r="F421" s="17">
        <v>923844</v>
      </c>
      <c r="G421" s="17">
        <v>73908</v>
      </c>
      <c r="H421" s="17">
        <v>997752</v>
      </c>
      <c r="I421" s="17"/>
      <c r="J421" s="17"/>
      <c r="K421" s="17"/>
      <c r="L421" s="140">
        <f t="shared" si="25"/>
        <v>212924082.66</v>
      </c>
      <c r="M421" s="135" t="s">
        <v>2918</v>
      </c>
      <c r="O421" s="169">
        <f t="shared" si="24"/>
        <v>2023</v>
      </c>
      <c r="P421" s="71"/>
      <c r="Q421" s="133">
        <f t="shared" si="26"/>
        <v>45266</v>
      </c>
    </row>
    <row r="422" spans="1:17" ht="26.3" hidden="1" x14ac:dyDescent="0.3">
      <c r="A422" s="144" t="s">
        <v>3018</v>
      </c>
      <c r="B422" s="145"/>
      <c r="C422" s="146">
        <v>45266</v>
      </c>
      <c r="D422" s="145" t="s">
        <v>11</v>
      </c>
      <c r="E422" s="145" t="s">
        <v>3065</v>
      </c>
      <c r="F422" s="147">
        <f>H422/1.08</f>
        <v>0</v>
      </c>
      <c r="G422" s="147">
        <f>F422*8%</f>
        <v>0</v>
      </c>
      <c r="H422" s="147"/>
      <c r="I422" s="147"/>
      <c r="J422" s="147">
        <v>-234835</v>
      </c>
      <c r="K422" s="147"/>
      <c r="L422" s="140">
        <f t="shared" si="25"/>
        <v>212689247.66</v>
      </c>
      <c r="M422" s="148" t="s">
        <v>2918</v>
      </c>
      <c r="O422" s="169">
        <f t="shared" si="24"/>
        <v>2023</v>
      </c>
      <c r="P422" s="71"/>
      <c r="Q422" s="133">
        <f t="shared" si="26"/>
        <v>45266</v>
      </c>
    </row>
    <row r="423" spans="1:17" ht="26.3" hidden="1" x14ac:dyDescent="0.3">
      <c r="A423" s="144" t="s">
        <v>3018</v>
      </c>
      <c r="B423" s="145"/>
      <c r="C423" s="146">
        <v>45266</v>
      </c>
      <c r="D423" s="145" t="s">
        <v>11</v>
      </c>
      <c r="E423" s="145" t="s">
        <v>3066</v>
      </c>
      <c r="F423" s="147">
        <f>H423/1.08</f>
        <v>0</v>
      </c>
      <c r="G423" s="147">
        <f>F423*8%</f>
        <v>0</v>
      </c>
      <c r="H423" s="147"/>
      <c r="I423" s="147"/>
      <c r="J423" s="147">
        <v>-434255</v>
      </c>
      <c r="K423" s="147"/>
      <c r="L423" s="140">
        <f t="shared" si="25"/>
        <v>212254992.66</v>
      </c>
      <c r="M423" s="148" t="s">
        <v>2918</v>
      </c>
      <c r="O423" s="169">
        <f t="shared" si="24"/>
        <v>2023</v>
      </c>
      <c r="P423" s="71"/>
      <c r="Q423" s="133">
        <f t="shared" si="26"/>
        <v>45266</v>
      </c>
    </row>
    <row r="424" spans="1:17" ht="26.3" hidden="1" x14ac:dyDescent="0.3">
      <c r="A424" s="66" t="s">
        <v>3018</v>
      </c>
      <c r="B424" s="5" t="s">
        <v>470</v>
      </c>
      <c r="C424" s="8">
        <v>45267</v>
      </c>
      <c r="D424" s="5" t="s">
        <v>11</v>
      </c>
      <c r="E424" s="5"/>
      <c r="F424" s="17">
        <v>969530</v>
      </c>
      <c r="G424" s="17">
        <v>77562</v>
      </c>
      <c r="H424" s="17">
        <v>1047092</v>
      </c>
      <c r="I424" s="17"/>
      <c r="J424" s="17"/>
      <c r="K424" s="17"/>
      <c r="L424" s="140">
        <f t="shared" si="25"/>
        <v>213302084.66</v>
      </c>
      <c r="M424" s="135" t="s">
        <v>2918</v>
      </c>
      <c r="O424" s="169">
        <f t="shared" si="24"/>
        <v>2023</v>
      </c>
      <c r="P424" s="71"/>
      <c r="Q424" s="133">
        <f t="shared" si="26"/>
        <v>45267</v>
      </c>
    </row>
    <row r="425" spans="1:17" ht="26.3" hidden="1" x14ac:dyDescent="0.3">
      <c r="A425" s="144" t="s">
        <v>3018</v>
      </c>
      <c r="B425" s="145"/>
      <c r="C425" s="146">
        <v>45268</v>
      </c>
      <c r="D425" s="145" t="s">
        <v>11</v>
      </c>
      <c r="E425" s="145" t="s">
        <v>3067</v>
      </c>
      <c r="F425" s="147">
        <f>H425/1.08</f>
        <v>0</v>
      </c>
      <c r="G425" s="147">
        <f>F425*8%</f>
        <v>0</v>
      </c>
      <c r="H425" s="147"/>
      <c r="I425" s="147"/>
      <c r="J425" s="147">
        <v>-483492</v>
      </c>
      <c r="K425" s="147"/>
      <c r="L425" s="140">
        <f t="shared" si="25"/>
        <v>212818592.66</v>
      </c>
      <c r="M425" s="148" t="s">
        <v>2918</v>
      </c>
      <c r="O425" s="169">
        <f t="shared" si="24"/>
        <v>2023</v>
      </c>
      <c r="P425" s="71"/>
      <c r="Q425" s="133">
        <f t="shared" si="26"/>
        <v>45268</v>
      </c>
    </row>
    <row r="426" spans="1:17" ht="26.3" hidden="1" x14ac:dyDescent="0.3">
      <c r="A426" s="66" t="s">
        <v>3018</v>
      </c>
      <c r="B426" s="5" t="s">
        <v>469</v>
      </c>
      <c r="C426" s="8">
        <v>45271</v>
      </c>
      <c r="D426" s="5" t="s">
        <v>11</v>
      </c>
      <c r="E426" s="5"/>
      <c r="F426" s="17">
        <v>817986</v>
      </c>
      <c r="G426" s="17">
        <v>65439</v>
      </c>
      <c r="H426" s="17">
        <v>883425</v>
      </c>
      <c r="I426" s="17"/>
      <c r="J426" s="17"/>
      <c r="K426" s="17"/>
      <c r="L426" s="140">
        <f t="shared" si="25"/>
        <v>213702017.66</v>
      </c>
      <c r="M426" s="135" t="s">
        <v>2918</v>
      </c>
      <c r="O426" s="169">
        <f t="shared" si="24"/>
        <v>2023</v>
      </c>
      <c r="P426" s="71"/>
      <c r="Q426" s="133">
        <f t="shared" si="26"/>
        <v>45271</v>
      </c>
    </row>
    <row r="427" spans="1:17" ht="26.3" hidden="1" x14ac:dyDescent="0.3">
      <c r="A427" s="144" t="s">
        <v>3018</v>
      </c>
      <c r="B427" s="145"/>
      <c r="C427" s="146">
        <v>45271</v>
      </c>
      <c r="D427" s="145" t="s">
        <v>11</v>
      </c>
      <c r="E427" s="145" t="s">
        <v>3068</v>
      </c>
      <c r="F427" s="147">
        <f>H427/1.08</f>
        <v>0</v>
      </c>
      <c r="G427" s="147">
        <f>F427*8%</f>
        <v>0</v>
      </c>
      <c r="H427" s="147"/>
      <c r="I427" s="147"/>
      <c r="J427" s="147">
        <v>-120534</v>
      </c>
      <c r="K427" s="147"/>
      <c r="L427" s="140">
        <f t="shared" si="25"/>
        <v>213581483.66</v>
      </c>
      <c r="M427" s="148" t="s">
        <v>2918</v>
      </c>
      <c r="O427" s="169">
        <f t="shared" si="24"/>
        <v>2023</v>
      </c>
      <c r="P427" s="71"/>
      <c r="Q427" s="133">
        <f t="shared" si="26"/>
        <v>45271</v>
      </c>
    </row>
    <row r="428" spans="1:17" ht="26.3" hidden="1" x14ac:dyDescent="0.3">
      <c r="A428" s="144" t="s">
        <v>3018</v>
      </c>
      <c r="B428" s="145"/>
      <c r="C428" s="146">
        <v>45271</v>
      </c>
      <c r="D428" s="145" t="s">
        <v>11</v>
      </c>
      <c r="E428" s="145" t="s">
        <v>3069</v>
      </c>
      <c r="F428" s="147">
        <f>H428/1.08</f>
        <v>0</v>
      </c>
      <c r="G428" s="147">
        <f>F428*8%</f>
        <v>0</v>
      </c>
      <c r="H428" s="147"/>
      <c r="I428" s="147"/>
      <c r="J428" s="147">
        <v>-241746</v>
      </c>
      <c r="K428" s="147"/>
      <c r="L428" s="140">
        <f t="shared" si="25"/>
        <v>213339737.66</v>
      </c>
      <c r="M428" s="148" t="s">
        <v>2918</v>
      </c>
      <c r="O428" s="169">
        <f t="shared" si="24"/>
        <v>2023</v>
      </c>
      <c r="P428" s="71"/>
      <c r="Q428" s="133">
        <f t="shared" si="26"/>
        <v>45271</v>
      </c>
    </row>
    <row r="429" spans="1:17" ht="26.3" hidden="1" x14ac:dyDescent="0.3">
      <c r="A429" s="144" t="s">
        <v>3018</v>
      </c>
      <c r="B429" s="145"/>
      <c r="C429" s="146">
        <v>45271</v>
      </c>
      <c r="D429" s="145" t="s">
        <v>11</v>
      </c>
      <c r="E429" s="145" t="s">
        <v>3070</v>
      </c>
      <c r="F429" s="147">
        <f>H429/1.08</f>
        <v>0</v>
      </c>
      <c r="G429" s="147">
        <f>F429*8%</f>
        <v>0</v>
      </c>
      <c r="H429" s="147"/>
      <c r="I429" s="147"/>
      <c r="J429" s="147">
        <v>-362281</v>
      </c>
      <c r="K429" s="147"/>
      <c r="L429" s="140">
        <f t="shared" si="25"/>
        <v>212977456.66</v>
      </c>
      <c r="M429" s="148" t="s">
        <v>2918</v>
      </c>
      <c r="O429" s="169">
        <f t="shared" si="24"/>
        <v>2023</v>
      </c>
      <c r="P429" s="71"/>
      <c r="Q429" s="133">
        <f t="shared" si="26"/>
        <v>45271</v>
      </c>
    </row>
    <row r="430" spans="1:17" ht="26.3" hidden="1" x14ac:dyDescent="0.3">
      <c r="A430" s="66" t="s">
        <v>3018</v>
      </c>
      <c r="B430" s="5" t="s">
        <v>467</v>
      </c>
      <c r="C430" s="8">
        <v>45272</v>
      </c>
      <c r="D430" s="5" t="s">
        <v>11</v>
      </c>
      <c r="E430" s="5"/>
      <c r="F430" s="17">
        <v>2606605</v>
      </c>
      <c r="G430" s="17">
        <v>208528</v>
      </c>
      <c r="H430" s="17">
        <v>2815133</v>
      </c>
      <c r="I430" s="17"/>
      <c r="J430" s="17"/>
      <c r="K430" s="17"/>
      <c r="L430" s="140">
        <f t="shared" si="25"/>
        <v>215792589.66</v>
      </c>
      <c r="M430" s="135" t="s">
        <v>2918</v>
      </c>
      <c r="O430" s="169">
        <f t="shared" si="24"/>
        <v>2023</v>
      </c>
      <c r="P430" s="71"/>
      <c r="Q430" s="133">
        <f t="shared" si="26"/>
        <v>45272</v>
      </c>
    </row>
    <row r="431" spans="1:17" ht="26.3" hidden="1" x14ac:dyDescent="0.3">
      <c r="A431" s="66" t="s">
        <v>3018</v>
      </c>
      <c r="B431" s="5" t="s">
        <v>468</v>
      </c>
      <c r="C431" s="8">
        <v>45272</v>
      </c>
      <c r="D431" s="5" t="s">
        <v>11</v>
      </c>
      <c r="E431" s="5"/>
      <c r="F431" s="17">
        <v>603670</v>
      </c>
      <c r="G431" s="17">
        <v>48294</v>
      </c>
      <c r="H431" s="17">
        <v>651964</v>
      </c>
      <c r="I431" s="17"/>
      <c r="J431" s="17"/>
      <c r="K431" s="17"/>
      <c r="L431" s="140">
        <f t="shared" si="25"/>
        <v>216444553.66</v>
      </c>
      <c r="M431" s="135" t="s">
        <v>2918</v>
      </c>
      <c r="O431" s="169">
        <f t="shared" si="24"/>
        <v>2023</v>
      </c>
      <c r="P431" s="71"/>
      <c r="Q431" s="133">
        <f t="shared" si="26"/>
        <v>45272</v>
      </c>
    </row>
    <row r="432" spans="1:17" ht="26.3" hidden="1" x14ac:dyDescent="0.3">
      <c r="A432" s="66" t="s">
        <v>3018</v>
      </c>
      <c r="B432" s="5" t="s">
        <v>465</v>
      </c>
      <c r="C432" s="8">
        <v>45273</v>
      </c>
      <c r="D432" s="5" t="s">
        <v>11</v>
      </c>
      <c r="E432" s="5"/>
      <c r="F432" s="17">
        <v>1136880</v>
      </c>
      <c r="G432" s="17">
        <v>90950</v>
      </c>
      <c r="H432" s="17">
        <v>1227830</v>
      </c>
      <c r="I432" s="17"/>
      <c r="J432" s="17"/>
      <c r="K432" s="17"/>
      <c r="L432" s="140">
        <f t="shared" si="25"/>
        <v>217672383.66</v>
      </c>
      <c r="M432" s="135" t="s">
        <v>2918</v>
      </c>
      <c r="O432" s="169">
        <f t="shared" si="24"/>
        <v>2023</v>
      </c>
      <c r="P432" s="71"/>
      <c r="Q432" s="133">
        <f t="shared" si="26"/>
        <v>45273</v>
      </c>
    </row>
    <row r="433" spans="1:17" ht="26.3" hidden="1" x14ac:dyDescent="0.3">
      <c r="A433" s="66" t="s">
        <v>3018</v>
      </c>
      <c r="B433" s="5" t="s">
        <v>466</v>
      </c>
      <c r="C433" s="8">
        <v>45273</v>
      </c>
      <c r="D433" s="5" t="s">
        <v>11</v>
      </c>
      <c r="E433" s="5"/>
      <c r="F433" s="17">
        <v>838416</v>
      </c>
      <c r="G433" s="17">
        <v>67073</v>
      </c>
      <c r="H433" s="17">
        <v>905489</v>
      </c>
      <c r="I433" s="17"/>
      <c r="J433" s="17"/>
      <c r="K433" s="17"/>
      <c r="L433" s="140">
        <f t="shared" si="25"/>
        <v>218577872.66</v>
      </c>
      <c r="M433" s="135" t="s">
        <v>2918</v>
      </c>
      <c r="O433" s="169">
        <f t="shared" si="24"/>
        <v>2023</v>
      </c>
      <c r="P433" s="71"/>
      <c r="Q433" s="133">
        <f t="shared" si="26"/>
        <v>45273</v>
      </c>
    </row>
    <row r="434" spans="1:17" ht="26.3" hidden="1" x14ac:dyDescent="0.3">
      <c r="A434" s="66" t="s">
        <v>3018</v>
      </c>
      <c r="B434" s="5" t="s">
        <v>464</v>
      </c>
      <c r="C434" s="8">
        <v>45275</v>
      </c>
      <c r="D434" s="5" t="s">
        <v>11</v>
      </c>
      <c r="E434" s="5"/>
      <c r="F434" s="17">
        <v>1506162</v>
      </c>
      <c r="G434" s="17">
        <v>120493</v>
      </c>
      <c r="H434" s="17">
        <v>1626655</v>
      </c>
      <c r="I434" s="17"/>
      <c r="J434" s="17"/>
      <c r="K434" s="17"/>
      <c r="L434" s="140">
        <f t="shared" si="25"/>
        <v>220204527.66</v>
      </c>
      <c r="M434" s="135" t="s">
        <v>2918</v>
      </c>
      <c r="O434" s="169">
        <f t="shared" si="24"/>
        <v>2023</v>
      </c>
      <c r="P434" s="71"/>
      <c r="Q434" s="133">
        <f t="shared" si="26"/>
        <v>45275</v>
      </c>
    </row>
    <row r="435" spans="1:17" ht="26.3" hidden="1" x14ac:dyDescent="0.3">
      <c r="A435" s="144" t="s">
        <v>3018</v>
      </c>
      <c r="B435" s="145"/>
      <c r="C435" s="146">
        <v>45275</v>
      </c>
      <c r="D435" s="145" t="s">
        <v>11</v>
      </c>
      <c r="E435" s="145" t="s">
        <v>3071</v>
      </c>
      <c r="F435" s="147">
        <f>H435/1.08</f>
        <v>0</v>
      </c>
      <c r="G435" s="147">
        <f>F435*8%</f>
        <v>0</v>
      </c>
      <c r="H435" s="147"/>
      <c r="I435" s="147"/>
      <c r="J435" s="147">
        <v>-276281</v>
      </c>
      <c r="K435" s="147"/>
      <c r="L435" s="140">
        <f t="shared" si="25"/>
        <v>219928246.66</v>
      </c>
      <c r="M435" s="148" t="s">
        <v>2918</v>
      </c>
      <c r="O435" s="169">
        <f t="shared" si="24"/>
        <v>2023</v>
      </c>
      <c r="P435" s="71"/>
      <c r="Q435" s="133">
        <f t="shared" si="26"/>
        <v>45275</v>
      </c>
    </row>
    <row r="436" spans="1:17" ht="26.3" hidden="1" x14ac:dyDescent="0.3">
      <c r="A436" s="144" t="s">
        <v>3018</v>
      </c>
      <c r="B436" s="145"/>
      <c r="C436" s="146">
        <v>45275</v>
      </c>
      <c r="D436" s="145" t="s">
        <v>11</v>
      </c>
      <c r="E436" s="145" t="s">
        <v>3072</v>
      </c>
      <c r="F436" s="147">
        <f>H436/1.08</f>
        <v>0</v>
      </c>
      <c r="G436" s="147">
        <f>F436*8%</f>
        <v>0</v>
      </c>
      <c r="H436" s="147"/>
      <c r="I436" s="147"/>
      <c r="J436" s="147">
        <v>-488860</v>
      </c>
      <c r="K436" s="147"/>
      <c r="L436" s="140">
        <f t="shared" si="25"/>
        <v>219439386.66</v>
      </c>
      <c r="M436" s="148" t="s">
        <v>2918</v>
      </c>
      <c r="O436" s="169">
        <f t="shared" si="24"/>
        <v>2023</v>
      </c>
      <c r="P436" s="71"/>
      <c r="Q436" s="133">
        <f t="shared" si="26"/>
        <v>45275</v>
      </c>
    </row>
    <row r="437" spans="1:17" ht="26.3" hidden="1" x14ac:dyDescent="0.3">
      <c r="A437" s="66" t="s">
        <v>3018</v>
      </c>
      <c r="B437" s="5" t="s">
        <v>461</v>
      </c>
      <c r="C437" s="8">
        <v>45276</v>
      </c>
      <c r="D437" s="5" t="s">
        <v>11</v>
      </c>
      <c r="E437" s="5"/>
      <c r="F437" s="17">
        <v>1541068</v>
      </c>
      <c r="G437" s="17">
        <v>123285</v>
      </c>
      <c r="H437" s="17">
        <v>1664353</v>
      </c>
      <c r="I437" s="17"/>
      <c r="J437" s="17"/>
      <c r="K437" s="17"/>
      <c r="L437" s="140">
        <f t="shared" si="25"/>
        <v>221103739.66</v>
      </c>
      <c r="M437" s="135" t="s">
        <v>2918</v>
      </c>
      <c r="O437" s="169">
        <f t="shared" si="24"/>
        <v>2023</v>
      </c>
      <c r="P437" s="71"/>
      <c r="Q437" s="133">
        <f t="shared" si="26"/>
        <v>45276</v>
      </c>
    </row>
    <row r="438" spans="1:17" ht="26.3" hidden="1" x14ac:dyDescent="0.3">
      <c r="A438" s="66" t="s">
        <v>3018</v>
      </c>
      <c r="B438" s="5" t="s">
        <v>462</v>
      </c>
      <c r="C438" s="8">
        <v>45276</v>
      </c>
      <c r="D438" s="5" t="s">
        <v>11</v>
      </c>
      <c r="E438" s="5"/>
      <c r="F438" s="17">
        <v>702984</v>
      </c>
      <c r="G438" s="17">
        <v>56239</v>
      </c>
      <c r="H438" s="17">
        <v>759223</v>
      </c>
      <c r="I438" s="17"/>
      <c r="J438" s="17"/>
      <c r="K438" s="17"/>
      <c r="L438" s="140">
        <f t="shared" si="25"/>
        <v>221862962.66</v>
      </c>
      <c r="M438" s="135" t="s">
        <v>2918</v>
      </c>
      <c r="O438" s="169">
        <f t="shared" si="24"/>
        <v>2023</v>
      </c>
      <c r="P438" s="71"/>
      <c r="Q438" s="133">
        <f t="shared" si="26"/>
        <v>45276</v>
      </c>
    </row>
    <row r="439" spans="1:17" ht="26.3" hidden="1" x14ac:dyDescent="0.3">
      <c r="A439" s="66" t="s">
        <v>3018</v>
      </c>
      <c r="B439" s="5" t="s">
        <v>463</v>
      </c>
      <c r="C439" s="8">
        <v>45276</v>
      </c>
      <c r="D439" s="5" t="s">
        <v>11</v>
      </c>
      <c r="E439" s="5"/>
      <c r="F439" s="17">
        <v>586928</v>
      </c>
      <c r="G439" s="17">
        <v>46954</v>
      </c>
      <c r="H439" s="17">
        <v>633882</v>
      </c>
      <c r="I439" s="17"/>
      <c r="J439" s="17"/>
      <c r="K439" s="17"/>
      <c r="L439" s="140">
        <f t="shared" si="25"/>
        <v>222496844.66</v>
      </c>
      <c r="M439" s="135" t="s">
        <v>2918</v>
      </c>
      <c r="O439" s="169">
        <f t="shared" si="24"/>
        <v>2023</v>
      </c>
      <c r="P439" s="71"/>
      <c r="Q439" s="133">
        <f t="shared" si="26"/>
        <v>45276</v>
      </c>
    </row>
    <row r="440" spans="1:17" ht="26.3" hidden="1" x14ac:dyDescent="0.3">
      <c r="A440" s="66" t="s">
        <v>3018</v>
      </c>
      <c r="B440" s="5" t="s">
        <v>458</v>
      </c>
      <c r="C440" s="8">
        <v>45278</v>
      </c>
      <c r="D440" s="5" t="s">
        <v>11</v>
      </c>
      <c r="E440" s="5"/>
      <c r="F440" s="17">
        <v>1460500</v>
      </c>
      <c r="G440" s="17">
        <v>116840</v>
      </c>
      <c r="H440" s="17">
        <v>1577340</v>
      </c>
      <c r="I440" s="17"/>
      <c r="J440" s="17"/>
      <c r="K440" s="17"/>
      <c r="L440" s="140">
        <f t="shared" si="25"/>
        <v>224074184.66</v>
      </c>
      <c r="M440" s="135" t="s">
        <v>2918</v>
      </c>
      <c r="O440" s="169">
        <f t="shared" si="24"/>
        <v>2023</v>
      </c>
      <c r="P440" s="71"/>
      <c r="Q440" s="133">
        <f t="shared" si="26"/>
        <v>45278</v>
      </c>
    </row>
    <row r="441" spans="1:17" ht="26.3" hidden="1" x14ac:dyDescent="0.3">
      <c r="A441" s="66" t="s">
        <v>3018</v>
      </c>
      <c r="B441" s="5" t="s">
        <v>459</v>
      </c>
      <c r="C441" s="8">
        <v>45278</v>
      </c>
      <c r="D441" s="5" t="s">
        <v>11</v>
      </c>
      <c r="E441" s="5"/>
      <c r="F441" s="17">
        <v>399810</v>
      </c>
      <c r="G441" s="17">
        <v>31985</v>
      </c>
      <c r="H441" s="17">
        <v>431795</v>
      </c>
      <c r="I441" s="17"/>
      <c r="J441" s="17"/>
      <c r="K441" s="17"/>
      <c r="L441" s="140">
        <f t="shared" si="25"/>
        <v>224505979.66</v>
      </c>
      <c r="M441" s="135" t="s">
        <v>2918</v>
      </c>
      <c r="O441" s="169">
        <f t="shared" si="24"/>
        <v>2023</v>
      </c>
      <c r="P441" s="71"/>
      <c r="Q441" s="133">
        <f t="shared" si="26"/>
        <v>45278</v>
      </c>
    </row>
    <row r="442" spans="1:17" ht="26.3" hidden="1" x14ac:dyDescent="0.3">
      <c r="A442" s="66" t="s">
        <v>3018</v>
      </c>
      <c r="B442" s="5" t="s">
        <v>460</v>
      </c>
      <c r="C442" s="8">
        <v>45278</v>
      </c>
      <c r="D442" s="5" t="s">
        <v>11</v>
      </c>
      <c r="E442" s="5"/>
      <c r="F442" s="17">
        <v>1460500</v>
      </c>
      <c r="G442" s="17">
        <v>116840</v>
      </c>
      <c r="H442" s="17">
        <v>1577340</v>
      </c>
      <c r="I442" s="17"/>
      <c r="J442" s="17"/>
      <c r="K442" s="17"/>
      <c r="L442" s="140">
        <f t="shared" si="25"/>
        <v>226083319.66</v>
      </c>
      <c r="M442" s="135" t="s">
        <v>2918</v>
      </c>
      <c r="O442" s="169">
        <f t="shared" si="24"/>
        <v>2023</v>
      </c>
      <c r="P442" s="71"/>
      <c r="Q442" s="133">
        <f t="shared" si="26"/>
        <v>45278</v>
      </c>
    </row>
    <row r="443" spans="1:17" ht="26.3" hidden="1" x14ac:dyDescent="0.3">
      <c r="A443" s="144" t="s">
        <v>3018</v>
      </c>
      <c r="B443" s="145"/>
      <c r="C443" s="146">
        <v>45279</v>
      </c>
      <c r="D443" s="145" t="s">
        <v>11</v>
      </c>
      <c r="E443" s="145" t="s">
        <v>3073</v>
      </c>
      <c r="F443" s="147">
        <f>H443/1.08</f>
        <v>0</v>
      </c>
      <c r="G443" s="147">
        <f>F443*8%</f>
        <v>0</v>
      </c>
      <c r="H443" s="147"/>
      <c r="I443" s="147"/>
      <c r="J443" s="147">
        <v>-274843</v>
      </c>
      <c r="K443" s="147"/>
      <c r="L443" s="140">
        <f t="shared" si="25"/>
        <v>225808476.66</v>
      </c>
      <c r="M443" s="148" t="s">
        <v>2918</v>
      </c>
      <c r="O443" s="169">
        <f t="shared" si="24"/>
        <v>2023</v>
      </c>
      <c r="P443" s="71"/>
      <c r="Q443" s="133">
        <f t="shared" ref="Q443:Q461" si="27">IFERROR(DATEVALUE(C443),C443)</f>
        <v>45279</v>
      </c>
    </row>
    <row r="444" spans="1:17" ht="26.3" hidden="1" x14ac:dyDescent="0.3">
      <c r="A444" s="144" t="s">
        <v>3018</v>
      </c>
      <c r="B444" s="145"/>
      <c r="C444" s="146">
        <v>45279</v>
      </c>
      <c r="D444" s="145" t="s">
        <v>11</v>
      </c>
      <c r="E444" s="145" t="s">
        <v>3074</v>
      </c>
      <c r="F444" s="147">
        <f>H444/1.08</f>
        <v>0</v>
      </c>
      <c r="G444" s="147">
        <f>F444*8%</f>
        <v>0</v>
      </c>
      <c r="H444" s="147"/>
      <c r="I444" s="147"/>
      <c r="J444" s="147">
        <v>-1628657</v>
      </c>
      <c r="K444" s="147"/>
      <c r="L444" s="140">
        <f t="shared" si="25"/>
        <v>224179819.66</v>
      </c>
      <c r="M444" s="148" t="s">
        <v>2918</v>
      </c>
      <c r="O444" s="169">
        <f t="shared" si="24"/>
        <v>2023</v>
      </c>
      <c r="P444" s="71"/>
      <c r="Q444" s="133">
        <f t="shared" si="27"/>
        <v>45279</v>
      </c>
    </row>
    <row r="445" spans="1:17" ht="26.3" hidden="1" x14ac:dyDescent="0.3">
      <c r="A445" s="66" t="s">
        <v>3018</v>
      </c>
      <c r="B445" s="5" t="s">
        <v>457</v>
      </c>
      <c r="C445" s="8">
        <v>45281</v>
      </c>
      <c r="D445" s="5" t="s">
        <v>11</v>
      </c>
      <c r="E445" s="5"/>
      <c r="F445" s="17">
        <v>1466567</v>
      </c>
      <c r="G445" s="17">
        <v>117325</v>
      </c>
      <c r="H445" s="17">
        <v>1583892</v>
      </c>
      <c r="I445" s="17"/>
      <c r="J445" s="17"/>
      <c r="K445" s="17"/>
      <c r="L445" s="140">
        <f t="shared" si="25"/>
        <v>225763711.66</v>
      </c>
      <c r="M445" s="135" t="s">
        <v>2918</v>
      </c>
      <c r="O445" s="169">
        <f t="shared" si="24"/>
        <v>2023</v>
      </c>
      <c r="P445" s="71"/>
      <c r="Q445" s="133">
        <f t="shared" si="27"/>
        <v>45281</v>
      </c>
    </row>
    <row r="446" spans="1:17" ht="26.3" hidden="1" x14ac:dyDescent="0.3">
      <c r="A446" s="66" t="s">
        <v>3018</v>
      </c>
      <c r="B446" s="5" t="s">
        <v>456</v>
      </c>
      <c r="C446" s="8">
        <v>45282</v>
      </c>
      <c r="D446" s="5" t="s">
        <v>11</v>
      </c>
      <c r="E446" s="5"/>
      <c r="F446" s="17">
        <v>1592408</v>
      </c>
      <c r="G446" s="17">
        <v>127393</v>
      </c>
      <c r="H446" s="17">
        <v>1719801</v>
      </c>
      <c r="I446" s="17"/>
      <c r="J446" s="17"/>
      <c r="K446" s="17"/>
      <c r="L446" s="140">
        <f t="shared" si="25"/>
        <v>227483512.66</v>
      </c>
      <c r="M446" s="135" t="s">
        <v>2918</v>
      </c>
      <c r="O446" s="169">
        <f t="shared" si="24"/>
        <v>2023</v>
      </c>
      <c r="P446" s="71"/>
      <c r="Q446" s="133">
        <f t="shared" si="27"/>
        <v>45282</v>
      </c>
    </row>
    <row r="447" spans="1:17" ht="26.3" hidden="1" x14ac:dyDescent="0.3">
      <c r="A447" s="66" t="s">
        <v>3018</v>
      </c>
      <c r="B447" s="5" t="s">
        <v>454</v>
      </c>
      <c r="C447" s="8">
        <v>45283</v>
      </c>
      <c r="D447" s="5" t="s">
        <v>11</v>
      </c>
      <c r="E447" s="5"/>
      <c r="F447" s="17">
        <v>549918</v>
      </c>
      <c r="G447" s="17">
        <v>43993</v>
      </c>
      <c r="H447" s="17">
        <v>593911</v>
      </c>
      <c r="I447" s="17"/>
      <c r="J447" s="17"/>
      <c r="K447" s="17"/>
      <c r="L447" s="140">
        <f t="shared" si="25"/>
        <v>228077423.66</v>
      </c>
      <c r="M447" s="135" t="s">
        <v>2918</v>
      </c>
      <c r="O447" s="169">
        <f t="shared" si="24"/>
        <v>2023</v>
      </c>
      <c r="P447" s="71"/>
      <c r="Q447" s="133">
        <f t="shared" si="27"/>
        <v>45283</v>
      </c>
    </row>
    <row r="448" spans="1:17" ht="26.3" hidden="1" x14ac:dyDescent="0.3">
      <c r="A448" s="66" t="s">
        <v>3018</v>
      </c>
      <c r="B448" s="5" t="s">
        <v>455</v>
      </c>
      <c r="C448" s="8">
        <v>45283</v>
      </c>
      <c r="D448" s="5" t="s">
        <v>11</v>
      </c>
      <c r="E448" s="5"/>
      <c r="F448" s="17">
        <v>1460500</v>
      </c>
      <c r="G448" s="17">
        <v>116840</v>
      </c>
      <c r="H448" s="17">
        <v>1577340</v>
      </c>
      <c r="I448" s="17"/>
      <c r="J448" s="17"/>
      <c r="K448" s="17"/>
      <c r="L448" s="140">
        <f t="shared" si="25"/>
        <v>229654763.66</v>
      </c>
      <c r="M448" s="135" t="s">
        <v>2918</v>
      </c>
      <c r="O448" s="169">
        <f t="shared" si="24"/>
        <v>2023</v>
      </c>
      <c r="P448" s="71"/>
      <c r="Q448" s="133">
        <f t="shared" si="27"/>
        <v>45283</v>
      </c>
    </row>
    <row r="449" spans="1:17" ht="26.3" hidden="1" x14ac:dyDescent="0.3">
      <c r="A449" s="144" t="s">
        <v>3018</v>
      </c>
      <c r="B449" s="145"/>
      <c r="C449" s="146">
        <v>45284</v>
      </c>
      <c r="D449" s="145" t="s">
        <v>11</v>
      </c>
      <c r="E449" s="145" t="s">
        <v>3075</v>
      </c>
      <c r="F449" s="147">
        <f>H449/1.08</f>
        <v>0</v>
      </c>
      <c r="G449" s="147">
        <f>F449*8%</f>
        <v>0</v>
      </c>
      <c r="H449" s="147"/>
      <c r="I449" s="147"/>
      <c r="J449" s="147">
        <v>-67632</v>
      </c>
      <c r="K449" s="147"/>
      <c r="L449" s="140">
        <f t="shared" si="25"/>
        <v>229587131.66</v>
      </c>
      <c r="M449" s="148" t="s">
        <v>2918</v>
      </c>
      <c r="O449" s="169">
        <f t="shared" si="24"/>
        <v>2023</v>
      </c>
      <c r="P449" s="71"/>
      <c r="Q449" s="133">
        <f t="shared" si="27"/>
        <v>45284</v>
      </c>
    </row>
    <row r="450" spans="1:17" ht="26.3" hidden="1" x14ac:dyDescent="0.3">
      <c r="A450" s="66" t="s">
        <v>3018</v>
      </c>
      <c r="B450" s="5" t="s">
        <v>451</v>
      </c>
      <c r="C450" s="8">
        <v>45285</v>
      </c>
      <c r="D450" s="5" t="s">
        <v>11</v>
      </c>
      <c r="E450" s="5"/>
      <c r="F450" s="17">
        <v>1511329</v>
      </c>
      <c r="G450" s="17">
        <v>120906</v>
      </c>
      <c r="H450" s="17">
        <v>1632235</v>
      </c>
      <c r="I450" s="17"/>
      <c r="J450" s="17"/>
      <c r="K450" s="17"/>
      <c r="L450" s="140">
        <f t="shared" si="25"/>
        <v>231219366.66</v>
      </c>
      <c r="M450" s="135" t="s">
        <v>2918</v>
      </c>
      <c r="O450" s="169">
        <f t="shared" si="24"/>
        <v>2023</v>
      </c>
      <c r="P450" s="71"/>
      <c r="Q450" s="133">
        <f t="shared" si="27"/>
        <v>45285</v>
      </c>
    </row>
    <row r="451" spans="1:17" ht="26.3" hidden="1" x14ac:dyDescent="0.3">
      <c r="A451" s="66" t="s">
        <v>3018</v>
      </c>
      <c r="B451" s="5" t="s">
        <v>452</v>
      </c>
      <c r="C451" s="8">
        <v>45285</v>
      </c>
      <c r="D451" s="5" t="s">
        <v>11</v>
      </c>
      <c r="E451" s="5"/>
      <c r="F451" s="17">
        <v>1036700</v>
      </c>
      <c r="G451" s="17">
        <v>82936</v>
      </c>
      <c r="H451" s="17">
        <v>1119636</v>
      </c>
      <c r="I451" s="17"/>
      <c r="J451" s="17"/>
      <c r="K451" s="17"/>
      <c r="L451" s="140">
        <f t="shared" si="25"/>
        <v>232339002.66</v>
      </c>
      <c r="M451" s="135" t="s">
        <v>2918</v>
      </c>
      <c r="O451" s="169">
        <f t="shared" ref="O451:O514" si="28">YEAR(C451)</f>
        <v>2023</v>
      </c>
      <c r="P451" s="71"/>
      <c r="Q451" s="133">
        <f t="shared" si="27"/>
        <v>45285</v>
      </c>
    </row>
    <row r="452" spans="1:17" ht="26.3" hidden="1" x14ac:dyDescent="0.3">
      <c r="A452" s="66" t="s">
        <v>3018</v>
      </c>
      <c r="B452" s="5" t="s">
        <v>453</v>
      </c>
      <c r="C452" s="8">
        <v>45285</v>
      </c>
      <c r="D452" s="5" t="s">
        <v>11</v>
      </c>
      <c r="E452" s="5"/>
      <c r="F452" s="17">
        <v>653604</v>
      </c>
      <c r="G452" s="17">
        <v>52288</v>
      </c>
      <c r="H452" s="17">
        <v>705892</v>
      </c>
      <c r="I452" s="17"/>
      <c r="J452" s="17"/>
      <c r="K452" s="17"/>
      <c r="L452" s="140">
        <f t="shared" ref="L452:L515" si="29">L451+H452+J452+I452-K452</f>
        <v>233044894.66</v>
      </c>
      <c r="M452" s="135" t="s">
        <v>2918</v>
      </c>
      <c r="O452" s="169">
        <f t="shared" si="28"/>
        <v>2023</v>
      </c>
      <c r="P452" s="71"/>
      <c r="Q452" s="133">
        <f t="shared" si="27"/>
        <v>45285</v>
      </c>
    </row>
    <row r="453" spans="1:17" ht="26.3" hidden="1" x14ac:dyDescent="0.3">
      <c r="A453" s="144" t="s">
        <v>3018</v>
      </c>
      <c r="B453" s="145"/>
      <c r="C453" s="146">
        <v>45286</v>
      </c>
      <c r="D453" s="145" t="s">
        <v>11</v>
      </c>
      <c r="E453" s="145" t="s">
        <v>3076</v>
      </c>
      <c r="F453" s="147">
        <f>H453/1.08</f>
        <v>0</v>
      </c>
      <c r="G453" s="147">
        <f>F453*8%</f>
        <v>0</v>
      </c>
      <c r="H453" s="147"/>
      <c r="I453" s="147"/>
      <c r="J453" s="147">
        <v>-241746</v>
      </c>
      <c r="K453" s="147"/>
      <c r="L453" s="140">
        <f t="shared" si="29"/>
        <v>232803148.66</v>
      </c>
      <c r="M453" s="148" t="s">
        <v>2918</v>
      </c>
      <c r="O453" s="169">
        <f t="shared" si="28"/>
        <v>2023</v>
      </c>
      <c r="P453" s="71"/>
      <c r="Q453" s="133">
        <f t="shared" si="27"/>
        <v>45286</v>
      </c>
    </row>
    <row r="454" spans="1:17" ht="26.3" hidden="1" x14ac:dyDescent="0.3">
      <c r="A454" s="144" t="s">
        <v>3018</v>
      </c>
      <c r="B454" s="145"/>
      <c r="C454" s="146">
        <v>45286</v>
      </c>
      <c r="D454" s="145" t="s">
        <v>11</v>
      </c>
      <c r="E454" s="145" t="s">
        <v>3077</v>
      </c>
      <c r="F454" s="147">
        <f>H454/1.08</f>
        <v>0</v>
      </c>
      <c r="G454" s="147">
        <f>F454*8%</f>
        <v>0</v>
      </c>
      <c r="H454" s="147"/>
      <c r="I454" s="147"/>
      <c r="J454" s="147">
        <v>-394129</v>
      </c>
      <c r="K454" s="147"/>
      <c r="L454" s="140">
        <f t="shared" si="29"/>
        <v>232409019.66</v>
      </c>
      <c r="M454" s="148" t="s">
        <v>2918</v>
      </c>
      <c r="O454" s="169">
        <f t="shared" si="28"/>
        <v>2023</v>
      </c>
      <c r="P454" s="71"/>
      <c r="Q454" s="133">
        <f t="shared" si="27"/>
        <v>45286</v>
      </c>
    </row>
    <row r="455" spans="1:17" ht="26.3" hidden="1" x14ac:dyDescent="0.3">
      <c r="A455" s="144" t="s">
        <v>3018</v>
      </c>
      <c r="B455" s="145"/>
      <c r="C455" s="146">
        <v>45286</v>
      </c>
      <c r="D455" s="145" t="s">
        <v>11</v>
      </c>
      <c r="E455" s="145" t="s">
        <v>3078</v>
      </c>
      <c r="F455" s="147">
        <f>H455/1.08</f>
        <v>0</v>
      </c>
      <c r="G455" s="147">
        <f>F455*8%</f>
        <v>0</v>
      </c>
      <c r="H455" s="147"/>
      <c r="I455" s="147"/>
      <c r="J455" s="147">
        <v>-276281</v>
      </c>
      <c r="K455" s="147"/>
      <c r="L455" s="140">
        <f t="shared" si="29"/>
        <v>232132738.66</v>
      </c>
      <c r="M455" s="148" t="s">
        <v>2918</v>
      </c>
      <c r="O455" s="169">
        <f t="shared" si="28"/>
        <v>2023</v>
      </c>
      <c r="P455" s="71"/>
      <c r="Q455" s="133">
        <f t="shared" si="27"/>
        <v>45286</v>
      </c>
    </row>
    <row r="456" spans="1:17" ht="26.3" hidden="1" x14ac:dyDescent="0.3">
      <c r="A456" s="144" t="s">
        <v>3018</v>
      </c>
      <c r="B456" s="145"/>
      <c r="C456" s="146">
        <v>45286</v>
      </c>
      <c r="D456" s="145" t="s">
        <v>11</v>
      </c>
      <c r="E456" s="145" t="s">
        <v>3079</v>
      </c>
      <c r="F456" s="147">
        <f>H456/1.08</f>
        <v>0</v>
      </c>
      <c r="G456" s="147">
        <f>F456*8%</f>
        <v>0</v>
      </c>
      <c r="H456" s="147"/>
      <c r="I456" s="147"/>
      <c r="J456" s="147">
        <v>-552563</v>
      </c>
      <c r="K456" s="147"/>
      <c r="L456" s="140">
        <f t="shared" si="29"/>
        <v>231580175.66</v>
      </c>
      <c r="M456" s="148" t="s">
        <v>2918</v>
      </c>
      <c r="O456" s="169">
        <f t="shared" si="28"/>
        <v>2023</v>
      </c>
      <c r="P456" s="71"/>
      <c r="Q456" s="133">
        <f t="shared" si="27"/>
        <v>45286</v>
      </c>
    </row>
    <row r="457" spans="1:17" ht="26.3" hidden="1" x14ac:dyDescent="0.3">
      <c r="A457" s="66" t="s">
        <v>3018</v>
      </c>
      <c r="B457" s="5" t="s">
        <v>450</v>
      </c>
      <c r="C457" s="8">
        <v>45287</v>
      </c>
      <c r="D457" s="5" t="s">
        <v>11</v>
      </c>
      <c r="E457" s="5"/>
      <c r="F457" s="17">
        <v>319848</v>
      </c>
      <c r="G457" s="17">
        <v>25588</v>
      </c>
      <c r="H457" s="17">
        <v>345436</v>
      </c>
      <c r="I457" s="17"/>
      <c r="J457" s="17"/>
      <c r="K457" s="17"/>
      <c r="L457" s="140">
        <f t="shared" si="29"/>
        <v>231925611.66</v>
      </c>
      <c r="M457" s="135" t="s">
        <v>2918</v>
      </c>
      <c r="O457" s="169">
        <f t="shared" si="28"/>
        <v>2023</v>
      </c>
      <c r="P457" s="71"/>
      <c r="Q457" s="133">
        <f t="shared" si="27"/>
        <v>45287</v>
      </c>
    </row>
    <row r="458" spans="1:17" ht="26.3" hidden="1" x14ac:dyDescent="0.3">
      <c r="A458" s="144" t="s">
        <v>3018</v>
      </c>
      <c r="B458" s="145"/>
      <c r="C458" s="146">
        <v>45287</v>
      </c>
      <c r="D458" s="145" t="s">
        <v>11</v>
      </c>
      <c r="E458" s="145" t="s">
        <v>3080</v>
      </c>
      <c r="F458" s="147">
        <f>H458/1.08</f>
        <v>0</v>
      </c>
      <c r="G458" s="147">
        <f>F458*8%</f>
        <v>0</v>
      </c>
      <c r="H458" s="147"/>
      <c r="I458" s="147"/>
      <c r="J458" s="147">
        <v>-1235174</v>
      </c>
      <c r="K458" s="147"/>
      <c r="L458" s="140">
        <f t="shared" si="29"/>
        <v>230690437.66</v>
      </c>
      <c r="M458" s="148" t="s">
        <v>2918</v>
      </c>
      <c r="O458" s="169">
        <f t="shared" si="28"/>
        <v>2023</v>
      </c>
      <c r="P458" s="71"/>
      <c r="Q458" s="133">
        <f t="shared" si="27"/>
        <v>45287</v>
      </c>
    </row>
    <row r="459" spans="1:17" ht="26.3" hidden="1" x14ac:dyDescent="0.3">
      <c r="A459" s="66" t="s">
        <v>3018</v>
      </c>
      <c r="B459" s="5" t="s">
        <v>448</v>
      </c>
      <c r="C459" s="8">
        <v>45289</v>
      </c>
      <c r="D459" s="5" t="s">
        <v>11</v>
      </c>
      <c r="E459" s="5"/>
      <c r="F459" s="17">
        <v>873748</v>
      </c>
      <c r="G459" s="17">
        <v>69900</v>
      </c>
      <c r="H459" s="17">
        <v>943648</v>
      </c>
      <c r="I459" s="17"/>
      <c r="J459" s="17"/>
      <c r="K459" s="17"/>
      <c r="L459" s="140">
        <f t="shared" si="29"/>
        <v>231634085.66</v>
      </c>
      <c r="M459" s="135" t="s">
        <v>2918</v>
      </c>
      <c r="O459" s="169">
        <f t="shared" si="28"/>
        <v>2023</v>
      </c>
      <c r="P459" s="71"/>
      <c r="Q459" s="133">
        <f t="shared" si="27"/>
        <v>45289</v>
      </c>
    </row>
    <row r="460" spans="1:17" ht="26.3" hidden="1" x14ac:dyDescent="0.3">
      <c r="A460" s="66" t="s">
        <v>3018</v>
      </c>
      <c r="B460" s="5" t="s">
        <v>449</v>
      </c>
      <c r="C460" s="8">
        <v>45289</v>
      </c>
      <c r="D460" s="5" t="s">
        <v>11</v>
      </c>
      <c r="E460" s="5"/>
      <c r="F460" s="17">
        <v>2109045</v>
      </c>
      <c r="G460" s="17">
        <v>168724</v>
      </c>
      <c r="H460" s="17">
        <v>2277769</v>
      </c>
      <c r="I460" s="17"/>
      <c r="J460" s="17"/>
      <c r="K460" s="17"/>
      <c r="L460" s="140">
        <f t="shared" si="29"/>
        <v>233911854.66</v>
      </c>
      <c r="M460" s="135" t="s">
        <v>2919</v>
      </c>
      <c r="O460" s="169">
        <f t="shared" si="28"/>
        <v>2023</v>
      </c>
      <c r="P460" s="71"/>
      <c r="Q460" s="133">
        <f t="shared" si="27"/>
        <v>45289</v>
      </c>
    </row>
    <row r="461" spans="1:17" ht="26.3" hidden="1" x14ac:dyDescent="0.3">
      <c r="A461" s="66" t="s">
        <v>3018</v>
      </c>
      <c r="B461" s="5"/>
      <c r="C461" s="8">
        <v>45291</v>
      </c>
      <c r="D461" s="5" t="s">
        <v>11</v>
      </c>
      <c r="E461" s="5" t="s">
        <v>3042</v>
      </c>
      <c r="F461" s="17"/>
      <c r="G461" s="17"/>
      <c r="H461" s="17">
        <v>225628</v>
      </c>
      <c r="I461" s="17"/>
      <c r="J461" s="17"/>
      <c r="K461" s="17"/>
      <c r="L461" s="140">
        <f t="shared" si="29"/>
        <v>234137482.66</v>
      </c>
      <c r="M461" s="135" t="s">
        <v>2913</v>
      </c>
      <c r="O461" s="169">
        <f t="shared" si="28"/>
        <v>2023</v>
      </c>
      <c r="P461" s="71"/>
      <c r="Q461" s="133">
        <f t="shared" si="27"/>
        <v>45291</v>
      </c>
    </row>
    <row r="462" spans="1:17" ht="26.3" hidden="1" x14ac:dyDescent="0.3">
      <c r="A462" s="66" t="s">
        <v>3018</v>
      </c>
      <c r="B462" s="5" t="s">
        <v>405</v>
      </c>
      <c r="C462" s="8">
        <v>45293</v>
      </c>
      <c r="D462" s="5" t="s">
        <v>11</v>
      </c>
      <c r="E462" s="5"/>
      <c r="F462" s="17">
        <v>786222</v>
      </c>
      <c r="G462" s="17">
        <v>62898</v>
      </c>
      <c r="H462" s="17">
        <v>849120</v>
      </c>
      <c r="I462" s="17"/>
      <c r="J462" s="17"/>
      <c r="K462" s="17"/>
      <c r="L462" s="140">
        <f t="shared" si="29"/>
        <v>234986602.66</v>
      </c>
      <c r="M462" s="135" t="s">
        <v>3048</v>
      </c>
      <c r="O462" s="169">
        <f t="shared" si="28"/>
        <v>2024</v>
      </c>
      <c r="P462" s="71"/>
    </row>
    <row r="463" spans="1:17" ht="26.3" hidden="1" x14ac:dyDescent="0.3">
      <c r="A463" s="66" t="s">
        <v>3018</v>
      </c>
      <c r="B463" s="5" t="s">
        <v>1196</v>
      </c>
      <c r="C463" s="8">
        <v>45294</v>
      </c>
      <c r="D463" s="5" t="s">
        <v>11</v>
      </c>
      <c r="E463" s="5"/>
      <c r="F463" s="17">
        <v>1196504</v>
      </c>
      <c r="G463" s="17">
        <v>95720</v>
      </c>
      <c r="H463" s="17">
        <v>1292224</v>
      </c>
      <c r="I463" s="17"/>
      <c r="J463" s="17"/>
      <c r="K463" s="17"/>
      <c r="L463" s="140">
        <f t="shared" si="29"/>
        <v>236278826.66</v>
      </c>
      <c r="M463" s="135" t="s">
        <v>3048</v>
      </c>
      <c r="O463" s="169">
        <f t="shared" si="28"/>
        <v>2024</v>
      </c>
      <c r="P463" s="71"/>
    </row>
    <row r="464" spans="1:17" ht="26.3" hidden="1" x14ac:dyDescent="0.3">
      <c r="A464" s="66" t="s">
        <v>3018</v>
      </c>
      <c r="B464" s="5" t="s">
        <v>1194</v>
      </c>
      <c r="C464" s="8">
        <v>45294</v>
      </c>
      <c r="D464" s="5" t="s">
        <v>11</v>
      </c>
      <c r="E464" s="5"/>
      <c r="F464" s="17">
        <v>795848</v>
      </c>
      <c r="G464" s="17">
        <v>63668</v>
      </c>
      <c r="H464" s="17">
        <v>859516</v>
      </c>
      <c r="I464" s="17"/>
      <c r="J464" s="17"/>
      <c r="K464" s="17"/>
      <c r="L464" s="140">
        <f t="shared" si="29"/>
        <v>237138342.66</v>
      </c>
      <c r="M464" s="135" t="s">
        <v>3048</v>
      </c>
      <c r="O464" s="169">
        <f t="shared" si="28"/>
        <v>2024</v>
      </c>
      <c r="P464" s="71"/>
    </row>
    <row r="465" spans="1:16" ht="26.3" hidden="1" x14ac:dyDescent="0.3">
      <c r="A465" s="76" t="s">
        <v>3018</v>
      </c>
      <c r="B465" s="3"/>
      <c r="C465" s="24">
        <v>45294</v>
      </c>
      <c r="D465" s="3" t="s">
        <v>11</v>
      </c>
      <c r="E465" s="3"/>
      <c r="F465" s="142"/>
      <c r="G465" s="142"/>
      <c r="H465" s="142"/>
      <c r="I465" s="142"/>
      <c r="J465" s="142"/>
      <c r="K465" s="142">
        <v>26953671</v>
      </c>
      <c r="L465" s="140">
        <f t="shared" si="29"/>
        <v>210184671.66</v>
      </c>
      <c r="M465" s="143" t="s">
        <v>3045</v>
      </c>
      <c r="O465" s="169">
        <f t="shared" si="28"/>
        <v>2024</v>
      </c>
      <c r="P465" s="71"/>
    </row>
    <row r="466" spans="1:16" ht="26.3" hidden="1" x14ac:dyDescent="0.3">
      <c r="A466" s="66" t="s">
        <v>3018</v>
      </c>
      <c r="B466" s="5" t="s">
        <v>1190</v>
      </c>
      <c r="C466" s="8">
        <v>45295</v>
      </c>
      <c r="D466" s="5" t="s">
        <v>11</v>
      </c>
      <c r="E466" s="5"/>
      <c r="F466" s="17">
        <v>499760</v>
      </c>
      <c r="G466" s="17">
        <v>39981</v>
      </c>
      <c r="H466" s="17">
        <v>539741</v>
      </c>
      <c r="I466" s="17"/>
      <c r="J466" s="17"/>
      <c r="K466" s="17"/>
      <c r="L466" s="140">
        <f t="shared" si="29"/>
        <v>210724412.66</v>
      </c>
      <c r="M466" s="135" t="s">
        <v>3048</v>
      </c>
      <c r="O466" s="169">
        <f t="shared" si="28"/>
        <v>2024</v>
      </c>
      <c r="P466" s="71"/>
    </row>
    <row r="467" spans="1:16" ht="26.3" hidden="1" x14ac:dyDescent="0.3">
      <c r="A467" s="66" t="s">
        <v>3018</v>
      </c>
      <c r="B467" s="5" t="s">
        <v>1192</v>
      </c>
      <c r="C467" s="8">
        <v>45295</v>
      </c>
      <c r="D467" s="5" t="s">
        <v>11</v>
      </c>
      <c r="E467" s="5"/>
      <c r="F467" s="17">
        <v>1337114</v>
      </c>
      <c r="G467" s="17">
        <v>106969</v>
      </c>
      <c r="H467" s="17">
        <v>1444083</v>
      </c>
      <c r="I467" s="17"/>
      <c r="J467" s="17"/>
      <c r="K467" s="17"/>
      <c r="L467" s="140">
        <f t="shared" si="29"/>
        <v>212168495.66</v>
      </c>
      <c r="M467" s="135" t="s">
        <v>3048</v>
      </c>
      <c r="O467" s="169">
        <f t="shared" si="28"/>
        <v>2024</v>
      </c>
      <c r="P467" s="71"/>
    </row>
    <row r="468" spans="1:16" ht="26.3" hidden="1" x14ac:dyDescent="0.3">
      <c r="A468" s="66" t="s">
        <v>3018</v>
      </c>
      <c r="B468" s="5" t="s">
        <v>1188</v>
      </c>
      <c r="C468" s="8">
        <v>45296</v>
      </c>
      <c r="D468" s="5" t="s">
        <v>11</v>
      </c>
      <c r="E468" s="5"/>
      <c r="F468" s="17">
        <v>1400596</v>
      </c>
      <c r="G468" s="17">
        <v>112048</v>
      </c>
      <c r="H468" s="17">
        <v>1512644</v>
      </c>
      <c r="I468" s="17"/>
      <c r="J468" s="17"/>
      <c r="K468" s="17"/>
      <c r="L468" s="140">
        <f t="shared" si="29"/>
        <v>213681139.66</v>
      </c>
      <c r="M468" s="135" t="s">
        <v>3048</v>
      </c>
      <c r="O468" s="169">
        <f t="shared" si="28"/>
        <v>2024</v>
      </c>
      <c r="P468" s="71"/>
    </row>
    <row r="469" spans="1:16" ht="26.3" hidden="1" x14ac:dyDescent="0.3">
      <c r="A469" s="144" t="s">
        <v>3018</v>
      </c>
      <c r="B469" s="145" t="s">
        <v>2924</v>
      </c>
      <c r="C469" s="146">
        <v>45297</v>
      </c>
      <c r="D469" s="145" t="s">
        <v>11</v>
      </c>
      <c r="E469" s="145" t="s">
        <v>152</v>
      </c>
      <c r="F469" s="147">
        <v>-117830</v>
      </c>
      <c r="G469" s="147">
        <v>-9426</v>
      </c>
      <c r="H469" s="147"/>
      <c r="I469" s="147"/>
      <c r="J469" s="147">
        <v>-127256</v>
      </c>
      <c r="K469" s="147"/>
      <c r="L469" s="140">
        <f t="shared" si="29"/>
        <v>213553883.66</v>
      </c>
      <c r="M469" s="148" t="s">
        <v>3047</v>
      </c>
      <c r="O469" s="169">
        <f t="shared" si="28"/>
        <v>2024</v>
      </c>
      <c r="P469" s="71"/>
    </row>
    <row r="470" spans="1:16" ht="26.3" hidden="1" x14ac:dyDescent="0.3">
      <c r="A470" s="66" t="s">
        <v>3018</v>
      </c>
      <c r="B470" s="5" t="s">
        <v>1184</v>
      </c>
      <c r="C470" s="8">
        <v>45299</v>
      </c>
      <c r="D470" s="5" t="s">
        <v>11</v>
      </c>
      <c r="E470" s="5"/>
      <c r="F470" s="17">
        <v>1215072</v>
      </c>
      <c r="G470" s="17">
        <v>97206</v>
      </c>
      <c r="H470" s="17">
        <v>1312278</v>
      </c>
      <c r="I470" s="17"/>
      <c r="J470" s="17"/>
      <c r="K470" s="17"/>
      <c r="L470" s="140">
        <f t="shared" si="29"/>
        <v>214866161.66</v>
      </c>
      <c r="M470" s="135" t="s">
        <v>3048</v>
      </c>
      <c r="O470" s="169">
        <f t="shared" si="28"/>
        <v>2024</v>
      </c>
      <c r="P470" s="71"/>
    </row>
    <row r="471" spans="1:16" ht="26.3" hidden="1" x14ac:dyDescent="0.3">
      <c r="A471" s="66" t="s">
        <v>3018</v>
      </c>
      <c r="B471" s="5" t="s">
        <v>1182</v>
      </c>
      <c r="C471" s="8">
        <v>45299</v>
      </c>
      <c r="D471" s="5" t="s">
        <v>11</v>
      </c>
      <c r="E471" s="5"/>
      <c r="F471" s="17">
        <v>435348</v>
      </c>
      <c r="G471" s="17">
        <v>34828</v>
      </c>
      <c r="H471" s="17">
        <v>470176</v>
      </c>
      <c r="I471" s="17"/>
      <c r="J471" s="17"/>
      <c r="K471" s="17"/>
      <c r="L471" s="140">
        <f t="shared" si="29"/>
        <v>215336337.66</v>
      </c>
      <c r="M471" s="135" t="s">
        <v>3048</v>
      </c>
      <c r="O471" s="169">
        <f t="shared" si="28"/>
        <v>2024</v>
      </c>
      <c r="P471" s="71"/>
    </row>
    <row r="472" spans="1:16" ht="26.3" hidden="1" x14ac:dyDescent="0.3">
      <c r="A472" s="144" t="s">
        <v>3018</v>
      </c>
      <c r="B472" s="145" t="s">
        <v>2921</v>
      </c>
      <c r="C472" s="146">
        <v>45300</v>
      </c>
      <c r="D472" s="145" t="s">
        <v>11</v>
      </c>
      <c r="E472" s="145" t="s">
        <v>152</v>
      </c>
      <c r="F472" s="147">
        <v>-2043122.2222222199</v>
      </c>
      <c r="G472" s="147">
        <v>-163449.77777777801</v>
      </c>
      <c r="H472" s="147"/>
      <c r="I472" s="147"/>
      <c r="J472" s="147">
        <v>-2206572</v>
      </c>
      <c r="K472" s="147"/>
      <c r="L472" s="140">
        <f t="shared" si="29"/>
        <v>213129765.66</v>
      </c>
      <c r="M472" s="148" t="s">
        <v>3047</v>
      </c>
      <c r="O472" s="169">
        <f t="shared" si="28"/>
        <v>2024</v>
      </c>
      <c r="P472" s="71"/>
    </row>
    <row r="473" spans="1:16" ht="26.3" hidden="1" x14ac:dyDescent="0.3">
      <c r="A473" s="66" t="s">
        <v>3018</v>
      </c>
      <c r="B473" s="5" t="s">
        <v>1176</v>
      </c>
      <c r="C473" s="8">
        <v>45303</v>
      </c>
      <c r="D473" s="5" t="s">
        <v>11</v>
      </c>
      <c r="E473" s="5"/>
      <c r="F473" s="17">
        <v>462616</v>
      </c>
      <c r="G473" s="17">
        <v>37009</v>
      </c>
      <c r="H473" s="17">
        <v>499625</v>
      </c>
      <c r="I473" s="17"/>
      <c r="J473" s="17"/>
      <c r="K473" s="17"/>
      <c r="L473" s="140">
        <f t="shared" si="29"/>
        <v>213629390.66</v>
      </c>
      <c r="M473" s="135" t="s">
        <v>3048</v>
      </c>
      <c r="O473" s="169">
        <f t="shared" si="28"/>
        <v>2024</v>
      </c>
      <c r="P473" s="71"/>
    </row>
    <row r="474" spans="1:16" ht="26.3" hidden="1" x14ac:dyDescent="0.3">
      <c r="A474" s="66" t="s">
        <v>3018</v>
      </c>
      <c r="B474" s="5" t="s">
        <v>1174</v>
      </c>
      <c r="C474" s="8">
        <v>45303</v>
      </c>
      <c r="D474" s="5" t="s">
        <v>11</v>
      </c>
      <c r="E474" s="5"/>
      <c r="F474" s="17">
        <v>887612</v>
      </c>
      <c r="G474" s="17">
        <v>71009</v>
      </c>
      <c r="H474" s="17">
        <v>958621</v>
      </c>
      <c r="I474" s="17"/>
      <c r="J474" s="17"/>
      <c r="K474" s="17"/>
      <c r="L474" s="140">
        <f t="shared" si="29"/>
        <v>214588011.66</v>
      </c>
      <c r="M474" s="135" t="s">
        <v>3048</v>
      </c>
      <c r="O474" s="169">
        <f t="shared" si="28"/>
        <v>2024</v>
      </c>
      <c r="P474" s="71"/>
    </row>
    <row r="475" spans="1:16" ht="26.3" hidden="1" x14ac:dyDescent="0.3">
      <c r="A475" s="66" t="s">
        <v>3018</v>
      </c>
      <c r="B475" s="5" t="s">
        <v>1178</v>
      </c>
      <c r="C475" s="8">
        <v>45303</v>
      </c>
      <c r="D475" s="5" t="s">
        <v>11</v>
      </c>
      <c r="E475" s="5"/>
      <c r="F475" s="17">
        <v>330440</v>
      </c>
      <c r="G475" s="17">
        <v>26435</v>
      </c>
      <c r="H475" s="17">
        <v>356875</v>
      </c>
      <c r="I475" s="17"/>
      <c r="J475" s="17"/>
      <c r="K475" s="17"/>
      <c r="L475" s="140">
        <f t="shared" si="29"/>
        <v>214944886.66</v>
      </c>
      <c r="M475" s="135" t="s">
        <v>3048</v>
      </c>
      <c r="O475" s="169">
        <f t="shared" si="28"/>
        <v>2024</v>
      </c>
      <c r="P475" s="71"/>
    </row>
    <row r="476" spans="1:16" ht="26.3" hidden="1" x14ac:dyDescent="0.3">
      <c r="A476" s="76" t="s">
        <v>3018</v>
      </c>
      <c r="B476" s="3"/>
      <c r="C476" s="24">
        <v>45303</v>
      </c>
      <c r="D476" s="3" t="s">
        <v>11</v>
      </c>
      <c r="E476" s="3"/>
      <c r="F476" s="142"/>
      <c r="G476" s="142"/>
      <c r="H476" s="142"/>
      <c r="I476" s="142"/>
      <c r="J476" s="142"/>
      <c r="K476" s="142">
        <v>1251667</v>
      </c>
      <c r="L476" s="140">
        <f t="shared" si="29"/>
        <v>213693219.66</v>
      </c>
      <c r="M476" s="143" t="s">
        <v>3045</v>
      </c>
      <c r="O476" s="169">
        <f t="shared" si="28"/>
        <v>2024</v>
      </c>
      <c r="P476" s="71"/>
    </row>
    <row r="477" spans="1:16" ht="26.3" hidden="1" x14ac:dyDescent="0.3">
      <c r="A477" s="76" t="s">
        <v>3018</v>
      </c>
      <c r="B477" s="3"/>
      <c r="C477" s="24">
        <v>45303</v>
      </c>
      <c r="D477" s="3" t="s">
        <v>11</v>
      </c>
      <c r="E477" s="3"/>
      <c r="F477" s="142"/>
      <c r="G477" s="142"/>
      <c r="H477" s="142"/>
      <c r="I477" s="142"/>
      <c r="J477" s="142"/>
      <c r="K477" s="142">
        <v>29546276</v>
      </c>
      <c r="L477" s="140">
        <f t="shared" si="29"/>
        <v>184146943.66</v>
      </c>
      <c r="M477" s="143" t="s">
        <v>3045</v>
      </c>
      <c r="O477" s="169">
        <f t="shared" si="28"/>
        <v>2024</v>
      </c>
      <c r="P477" s="71"/>
    </row>
    <row r="478" spans="1:16" ht="26.3" hidden="1" x14ac:dyDescent="0.3">
      <c r="A478" s="66" t="s">
        <v>3018</v>
      </c>
      <c r="B478" s="5" t="s">
        <v>1172</v>
      </c>
      <c r="C478" s="8">
        <v>45306</v>
      </c>
      <c r="D478" s="5" t="s">
        <v>11</v>
      </c>
      <c r="E478" s="5"/>
      <c r="F478" s="17">
        <v>816280</v>
      </c>
      <c r="G478" s="17">
        <v>65302</v>
      </c>
      <c r="H478" s="17">
        <v>881582</v>
      </c>
      <c r="I478" s="17"/>
      <c r="J478" s="17"/>
      <c r="K478" s="17"/>
      <c r="L478" s="140">
        <f t="shared" si="29"/>
        <v>185028525.66</v>
      </c>
      <c r="M478" s="135" t="s">
        <v>3048</v>
      </c>
      <c r="O478" s="169">
        <f t="shared" si="28"/>
        <v>2024</v>
      </c>
      <c r="P478" s="71"/>
    </row>
    <row r="479" spans="1:16" ht="26.3" hidden="1" x14ac:dyDescent="0.3">
      <c r="A479" s="66" t="s">
        <v>3018</v>
      </c>
      <c r="B479" s="5" t="s">
        <v>1168</v>
      </c>
      <c r="C479" s="8">
        <v>45306</v>
      </c>
      <c r="D479" s="5" t="s">
        <v>11</v>
      </c>
      <c r="E479" s="5"/>
      <c r="F479" s="17">
        <v>1218910</v>
      </c>
      <c r="G479" s="17">
        <v>97513</v>
      </c>
      <c r="H479" s="17">
        <v>1316423</v>
      </c>
      <c r="I479" s="17"/>
      <c r="J479" s="17"/>
      <c r="K479" s="17"/>
      <c r="L479" s="140">
        <f t="shared" si="29"/>
        <v>186344948.66</v>
      </c>
      <c r="M479" s="135" t="s">
        <v>3048</v>
      </c>
      <c r="O479" s="169">
        <f t="shared" si="28"/>
        <v>2024</v>
      </c>
      <c r="P479" s="71"/>
    </row>
    <row r="480" spans="1:16" ht="26.3" hidden="1" x14ac:dyDescent="0.3">
      <c r="A480" s="144" t="s">
        <v>3018</v>
      </c>
      <c r="B480" s="145" t="s">
        <v>2925</v>
      </c>
      <c r="C480" s="146">
        <v>45306</v>
      </c>
      <c r="D480" s="145" t="s">
        <v>11</v>
      </c>
      <c r="E480" s="145" t="s">
        <v>2984</v>
      </c>
      <c r="F480" s="147">
        <v>-370086</v>
      </c>
      <c r="G480" s="147">
        <v>-29607</v>
      </c>
      <c r="H480" s="147"/>
      <c r="I480" s="147"/>
      <c r="J480" s="147">
        <v>-399693</v>
      </c>
      <c r="K480" s="147"/>
      <c r="L480" s="140">
        <f t="shared" si="29"/>
        <v>185945255.66</v>
      </c>
      <c r="M480" s="148" t="s">
        <v>3047</v>
      </c>
      <c r="O480" s="169">
        <f t="shared" si="28"/>
        <v>2024</v>
      </c>
      <c r="P480" s="71"/>
    </row>
    <row r="481" spans="1:16" ht="26.3" hidden="1" x14ac:dyDescent="0.3">
      <c r="A481" s="144" t="s">
        <v>3018</v>
      </c>
      <c r="B481" s="145" t="s">
        <v>2926</v>
      </c>
      <c r="C481" s="146">
        <v>45307</v>
      </c>
      <c r="D481" s="145" t="s">
        <v>11</v>
      </c>
      <c r="E481" s="145" t="s">
        <v>152</v>
      </c>
      <c r="F481" s="147">
        <v>-95931</v>
      </c>
      <c r="G481" s="147">
        <v>-7674</v>
      </c>
      <c r="H481" s="147"/>
      <c r="I481" s="147"/>
      <c r="J481" s="147">
        <v>-103605</v>
      </c>
      <c r="K481" s="147"/>
      <c r="L481" s="140">
        <f t="shared" si="29"/>
        <v>185841650.66</v>
      </c>
      <c r="M481" s="148" t="s">
        <v>3047</v>
      </c>
      <c r="O481" s="169">
        <f t="shared" si="28"/>
        <v>2024</v>
      </c>
      <c r="P481" s="71"/>
    </row>
    <row r="482" spans="1:16" ht="26.3" hidden="1" x14ac:dyDescent="0.3">
      <c r="A482" s="144" t="s">
        <v>3018</v>
      </c>
      <c r="B482" s="145" t="s">
        <v>2925</v>
      </c>
      <c r="C482" s="146">
        <v>45307</v>
      </c>
      <c r="D482" s="145" t="s">
        <v>11</v>
      </c>
      <c r="E482" s="145" t="s">
        <v>2985</v>
      </c>
      <c r="F482" s="147">
        <v>-31977</v>
      </c>
      <c r="G482" s="147">
        <v>-2558</v>
      </c>
      <c r="H482" s="147"/>
      <c r="I482" s="147"/>
      <c r="J482" s="147">
        <v>-34535</v>
      </c>
      <c r="K482" s="147"/>
      <c r="L482" s="140">
        <f t="shared" si="29"/>
        <v>185807115.66</v>
      </c>
      <c r="M482" s="148" t="s">
        <v>3047</v>
      </c>
      <c r="O482" s="169">
        <f t="shared" si="28"/>
        <v>2024</v>
      </c>
      <c r="P482" s="71"/>
    </row>
    <row r="483" spans="1:16" ht="26.3" hidden="1" x14ac:dyDescent="0.3">
      <c r="A483" s="66" t="s">
        <v>3018</v>
      </c>
      <c r="B483" s="5" t="s">
        <v>1160</v>
      </c>
      <c r="C483" s="8">
        <v>45308</v>
      </c>
      <c r="D483" s="5" t="s">
        <v>11</v>
      </c>
      <c r="E483" s="5"/>
      <c r="F483" s="17">
        <v>756164</v>
      </c>
      <c r="G483" s="17">
        <v>60493</v>
      </c>
      <c r="H483" s="17">
        <v>816657</v>
      </c>
      <c r="I483" s="17"/>
      <c r="J483" s="17"/>
      <c r="K483" s="17"/>
      <c r="L483" s="140">
        <f t="shared" si="29"/>
        <v>186623772.66</v>
      </c>
      <c r="M483" s="135" t="s">
        <v>3048</v>
      </c>
      <c r="O483" s="169">
        <f t="shared" si="28"/>
        <v>2024</v>
      </c>
      <c r="P483" s="71"/>
    </row>
    <row r="484" spans="1:16" ht="26.3" hidden="1" x14ac:dyDescent="0.3">
      <c r="A484" s="144" t="s">
        <v>3018</v>
      </c>
      <c r="B484" s="145" t="s">
        <v>2924</v>
      </c>
      <c r="C484" s="146">
        <v>45308</v>
      </c>
      <c r="D484" s="145" t="s">
        <v>11</v>
      </c>
      <c r="E484" s="145" t="s">
        <v>2986</v>
      </c>
      <c r="F484" s="147">
        <v>-1021685</v>
      </c>
      <c r="G484" s="147">
        <v>-81735</v>
      </c>
      <c r="H484" s="147"/>
      <c r="I484" s="147"/>
      <c r="J484" s="147">
        <v>-1103420</v>
      </c>
      <c r="K484" s="147"/>
      <c r="L484" s="140">
        <f t="shared" si="29"/>
        <v>185520352.66</v>
      </c>
      <c r="M484" s="148" t="s">
        <v>3047</v>
      </c>
      <c r="O484" s="169">
        <f t="shared" si="28"/>
        <v>2024</v>
      </c>
      <c r="P484" s="71"/>
    </row>
    <row r="485" spans="1:16" ht="26.3" hidden="1" x14ac:dyDescent="0.3">
      <c r="A485" s="76" t="s">
        <v>3018</v>
      </c>
      <c r="B485" s="3"/>
      <c r="C485" s="24">
        <v>45308</v>
      </c>
      <c r="D485" s="3" t="s">
        <v>11</v>
      </c>
      <c r="E485" s="3"/>
      <c r="F485" s="142"/>
      <c r="G485" s="142"/>
      <c r="H485" s="142"/>
      <c r="I485" s="142"/>
      <c r="J485" s="142"/>
      <c r="K485" s="142">
        <v>472399</v>
      </c>
      <c r="L485" s="140">
        <f t="shared" si="29"/>
        <v>185047953.66</v>
      </c>
      <c r="M485" s="143" t="s">
        <v>3045</v>
      </c>
      <c r="O485" s="169">
        <f t="shared" si="28"/>
        <v>2024</v>
      </c>
      <c r="P485" s="71"/>
    </row>
    <row r="486" spans="1:16" ht="26.3" hidden="1" x14ac:dyDescent="0.3">
      <c r="A486" s="76" t="s">
        <v>3018</v>
      </c>
      <c r="B486" s="3"/>
      <c r="C486" s="24">
        <v>45308</v>
      </c>
      <c r="D486" s="3" t="s">
        <v>11</v>
      </c>
      <c r="E486" s="3"/>
      <c r="F486" s="142"/>
      <c r="G486" s="142"/>
      <c r="H486" s="142"/>
      <c r="I486" s="142"/>
      <c r="J486" s="142"/>
      <c r="K486" s="142">
        <v>50057283</v>
      </c>
      <c r="L486" s="140">
        <f t="shared" si="29"/>
        <v>134990670.66</v>
      </c>
      <c r="M486" s="143" t="s">
        <v>3045</v>
      </c>
      <c r="O486" s="169">
        <f t="shared" si="28"/>
        <v>2024</v>
      </c>
      <c r="P486" s="71"/>
    </row>
    <row r="487" spans="1:16" ht="26.3" hidden="1" x14ac:dyDescent="0.3">
      <c r="A487" s="66" t="s">
        <v>3018</v>
      </c>
      <c r="B487" s="5" t="s">
        <v>1156</v>
      </c>
      <c r="C487" s="8">
        <v>45309</v>
      </c>
      <c r="D487" s="5" t="s">
        <v>11</v>
      </c>
      <c r="E487" s="5"/>
      <c r="F487" s="17">
        <v>1972800</v>
      </c>
      <c r="G487" s="17">
        <v>157824</v>
      </c>
      <c r="H487" s="17">
        <v>2130624</v>
      </c>
      <c r="I487" s="17"/>
      <c r="J487" s="17"/>
      <c r="K487" s="17"/>
      <c r="L487" s="140">
        <f t="shared" si="29"/>
        <v>137121294.66</v>
      </c>
      <c r="M487" s="135" t="s">
        <v>3048</v>
      </c>
      <c r="O487" s="169">
        <f t="shared" si="28"/>
        <v>2024</v>
      </c>
      <c r="P487" s="71"/>
    </row>
    <row r="488" spans="1:16" ht="26.3" hidden="1" x14ac:dyDescent="0.3">
      <c r="A488" s="66" t="s">
        <v>3018</v>
      </c>
      <c r="B488" s="5" t="s">
        <v>1158</v>
      </c>
      <c r="C488" s="8">
        <v>45309</v>
      </c>
      <c r="D488" s="5" t="s">
        <v>11</v>
      </c>
      <c r="E488" s="5"/>
      <c r="F488" s="17">
        <v>1994193</v>
      </c>
      <c r="G488" s="17">
        <v>159535</v>
      </c>
      <c r="H488" s="17">
        <v>2153728</v>
      </c>
      <c r="I488" s="17"/>
      <c r="J488" s="17"/>
      <c r="K488" s="17"/>
      <c r="L488" s="140">
        <f t="shared" si="29"/>
        <v>139275022.66</v>
      </c>
      <c r="M488" s="135" t="s">
        <v>3048</v>
      </c>
      <c r="O488" s="169">
        <f t="shared" si="28"/>
        <v>2024</v>
      </c>
      <c r="P488" s="71"/>
    </row>
    <row r="489" spans="1:16" ht="26.3" hidden="1" x14ac:dyDescent="0.3">
      <c r="A489" s="66" t="s">
        <v>3018</v>
      </c>
      <c r="B489" s="5" t="s">
        <v>1154</v>
      </c>
      <c r="C489" s="8">
        <v>45310</v>
      </c>
      <c r="D489" s="5" t="s">
        <v>11</v>
      </c>
      <c r="E489" s="5"/>
      <c r="F489" s="17">
        <v>1990550</v>
      </c>
      <c r="G489" s="17">
        <v>159244</v>
      </c>
      <c r="H489" s="17">
        <v>2149794</v>
      </c>
      <c r="I489" s="17"/>
      <c r="J489" s="17"/>
      <c r="K489" s="17"/>
      <c r="L489" s="140">
        <f t="shared" si="29"/>
        <v>141424816.66</v>
      </c>
      <c r="M489" s="135" t="s">
        <v>3048</v>
      </c>
      <c r="O489" s="169">
        <f t="shared" si="28"/>
        <v>2024</v>
      </c>
      <c r="P489" s="71"/>
    </row>
    <row r="490" spans="1:16" ht="26.3" hidden="1" x14ac:dyDescent="0.3">
      <c r="A490" s="144" t="s">
        <v>3018</v>
      </c>
      <c r="B490" s="145" t="s">
        <v>2927</v>
      </c>
      <c r="C490" s="146">
        <v>45312</v>
      </c>
      <c r="D490" s="145" t="s">
        <v>11</v>
      </c>
      <c r="E490" s="145" t="s">
        <v>152</v>
      </c>
      <c r="F490" s="147">
        <v>-842532</v>
      </c>
      <c r="G490" s="147">
        <v>-67403</v>
      </c>
      <c r="H490" s="147"/>
      <c r="I490" s="147"/>
      <c r="J490" s="147">
        <v>-909935</v>
      </c>
      <c r="K490" s="147"/>
      <c r="L490" s="140">
        <f t="shared" si="29"/>
        <v>140514881.66</v>
      </c>
      <c r="M490" s="148" t="s">
        <v>3047</v>
      </c>
      <c r="O490" s="169">
        <f t="shared" si="28"/>
        <v>2024</v>
      </c>
      <c r="P490" s="71"/>
    </row>
    <row r="491" spans="1:16" ht="26.3" hidden="1" x14ac:dyDescent="0.3">
      <c r="A491" s="66" t="s">
        <v>3018</v>
      </c>
      <c r="B491" s="5" t="s">
        <v>1150</v>
      </c>
      <c r="C491" s="8">
        <v>45313</v>
      </c>
      <c r="D491" s="5" t="s">
        <v>11</v>
      </c>
      <c r="E491" s="5"/>
      <c r="F491" s="17">
        <v>1296456</v>
      </c>
      <c r="G491" s="17">
        <v>103716</v>
      </c>
      <c r="H491" s="17">
        <v>1400172</v>
      </c>
      <c r="I491" s="17"/>
      <c r="J491" s="17"/>
      <c r="K491" s="17"/>
      <c r="L491" s="140">
        <f t="shared" si="29"/>
        <v>141915053.66</v>
      </c>
      <c r="M491" s="135" t="s">
        <v>3048</v>
      </c>
      <c r="O491" s="169">
        <f t="shared" si="28"/>
        <v>2024</v>
      </c>
      <c r="P491" s="71"/>
    </row>
    <row r="492" spans="1:16" ht="26.3" hidden="1" x14ac:dyDescent="0.3">
      <c r="A492" s="66" t="s">
        <v>3018</v>
      </c>
      <c r="B492" s="5" t="s">
        <v>1148</v>
      </c>
      <c r="C492" s="8">
        <v>45314</v>
      </c>
      <c r="D492" s="5" t="s">
        <v>11</v>
      </c>
      <c r="E492" s="5"/>
      <c r="F492" s="17">
        <v>820696</v>
      </c>
      <c r="G492" s="17">
        <v>65656</v>
      </c>
      <c r="H492" s="17">
        <v>886352</v>
      </c>
      <c r="I492" s="17"/>
      <c r="J492" s="17"/>
      <c r="K492" s="17"/>
      <c r="L492" s="140">
        <f t="shared" si="29"/>
        <v>142801405.66</v>
      </c>
      <c r="M492" s="135" t="s">
        <v>3048</v>
      </c>
      <c r="O492" s="169">
        <f t="shared" si="28"/>
        <v>2024</v>
      </c>
      <c r="P492" s="71"/>
    </row>
    <row r="493" spans="1:16" ht="26.3" hidden="1" x14ac:dyDescent="0.3">
      <c r="A493" s="144" t="s">
        <v>3018</v>
      </c>
      <c r="B493" s="145" t="s">
        <v>2928</v>
      </c>
      <c r="C493" s="146">
        <v>45315</v>
      </c>
      <c r="D493" s="145" t="s">
        <v>11</v>
      </c>
      <c r="E493" s="145" t="s">
        <v>2987</v>
      </c>
      <c r="F493" s="147">
        <v>-1083417</v>
      </c>
      <c r="G493" s="147">
        <v>-86673</v>
      </c>
      <c r="H493" s="147"/>
      <c r="I493" s="147"/>
      <c r="J493" s="147">
        <v>-1170090</v>
      </c>
      <c r="K493" s="147"/>
      <c r="L493" s="140">
        <f t="shared" si="29"/>
        <v>141631315.66</v>
      </c>
      <c r="M493" s="148" t="s">
        <v>3047</v>
      </c>
      <c r="O493" s="169">
        <f t="shared" si="28"/>
        <v>2024</v>
      </c>
      <c r="P493" s="71"/>
    </row>
    <row r="494" spans="1:16" ht="26.3" hidden="1" x14ac:dyDescent="0.3">
      <c r="A494" s="76" t="s">
        <v>3018</v>
      </c>
      <c r="B494" s="3"/>
      <c r="C494" s="24">
        <v>45315</v>
      </c>
      <c r="D494" s="3" t="s">
        <v>11</v>
      </c>
      <c r="E494" s="3"/>
      <c r="F494" s="142"/>
      <c r="G494" s="142"/>
      <c r="H494" s="142"/>
      <c r="I494" s="142"/>
      <c r="J494" s="142"/>
      <c r="K494" s="142">
        <v>468830</v>
      </c>
      <c r="L494" s="140">
        <f t="shared" si="29"/>
        <v>141162485.66</v>
      </c>
      <c r="M494" s="143" t="s">
        <v>3045</v>
      </c>
      <c r="O494" s="169">
        <f t="shared" si="28"/>
        <v>2024</v>
      </c>
      <c r="P494" s="71"/>
    </row>
    <row r="495" spans="1:16" ht="26.3" hidden="1" x14ac:dyDescent="0.3">
      <c r="A495" s="76" t="s">
        <v>3018</v>
      </c>
      <c r="B495" s="3"/>
      <c r="C495" s="24">
        <v>45315</v>
      </c>
      <c r="D495" s="3" t="s">
        <v>11</v>
      </c>
      <c r="E495" s="3"/>
      <c r="F495" s="142"/>
      <c r="G495" s="142"/>
      <c r="H495" s="142"/>
      <c r="I495" s="142"/>
      <c r="J495" s="142"/>
      <c r="K495" s="142">
        <v>24638556</v>
      </c>
      <c r="L495" s="140">
        <f t="shared" si="29"/>
        <v>116523929.66</v>
      </c>
      <c r="M495" s="143" t="s">
        <v>3045</v>
      </c>
      <c r="O495" s="169">
        <f t="shared" si="28"/>
        <v>2024</v>
      </c>
      <c r="P495" s="71"/>
    </row>
    <row r="496" spans="1:16" ht="26.3" hidden="1" x14ac:dyDescent="0.3">
      <c r="A496" s="144" t="s">
        <v>3018</v>
      </c>
      <c r="B496" s="145" t="s">
        <v>2920</v>
      </c>
      <c r="C496" s="146">
        <v>45315</v>
      </c>
      <c r="D496" s="145" t="s">
        <v>11</v>
      </c>
      <c r="E496" s="145" t="s">
        <v>152</v>
      </c>
      <c r="F496" s="147">
        <f>H496/1.08</f>
        <v>0</v>
      </c>
      <c r="G496" s="147">
        <f>F496*8%</f>
        <v>0</v>
      </c>
      <c r="H496" s="147"/>
      <c r="I496" s="147"/>
      <c r="J496" s="147">
        <v>-211554</v>
      </c>
      <c r="K496" s="147"/>
      <c r="L496" s="140">
        <f t="shared" si="29"/>
        <v>116312375.66</v>
      </c>
      <c r="M496" s="148" t="s">
        <v>3047</v>
      </c>
      <c r="O496" s="169">
        <f t="shared" si="28"/>
        <v>2024</v>
      </c>
      <c r="P496" s="71"/>
    </row>
    <row r="497" spans="1:16" ht="26.3" hidden="1" x14ac:dyDescent="0.3">
      <c r="A497" s="66" t="s">
        <v>3018</v>
      </c>
      <c r="B497" s="5" t="s">
        <v>1140</v>
      </c>
      <c r="C497" s="8">
        <v>45317</v>
      </c>
      <c r="D497" s="5" t="s">
        <v>11</v>
      </c>
      <c r="E497" s="5"/>
      <c r="F497" s="17">
        <v>1271564</v>
      </c>
      <c r="G497" s="17">
        <v>101725</v>
      </c>
      <c r="H497" s="17">
        <v>1373289</v>
      </c>
      <c r="I497" s="17"/>
      <c r="J497" s="17"/>
      <c r="K497" s="17"/>
      <c r="L497" s="140">
        <f t="shared" si="29"/>
        <v>117685664.66</v>
      </c>
      <c r="M497" s="135" t="s">
        <v>3048</v>
      </c>
      <c r="O497" s="169">
        <f t="shared" si="28"/>
        <v>2024</v>
      </c>
      <c r="P497" s="71"/>
    </row>
    <row r="498" spans="1:16" ht="26.3" hidden="1" x14ac:dyDescent="0.3">
      <c r="A498" s="66" t="s">
        <v>3018</v>
      </c>
      <c r="B498" s="5" t="s">
        <v>1142</v>
      </c>
      <c r="C498" s="8">
        <v>45317</v>
      </c>
      <c r="D498" s="5" t="s">
        <v>11</v>
      </c>
      <c r="E498" s="5"/>
      <c r="F498" s="17">
        <v>1589270</v>
      </c>
      <c r="G498" s="17">
        <v>127142</v>
      </c>
      <c r="H498" s="17">
        <v>1716412</v>
      </c>
      <c r="I498" s="17"/>
      <c r="J498" s="17"/>
      <c r="K498" s="17"/>
      <c r="L498" s="140">
        <f t="shared" si="29"/>
        <v>119402076.66</v>
      </c>
      <c r="M498" s="135" t="s">
        <v>3048</v>
      </c>
      <c r="O498" s="169">
        <f t="shared" si="28"/>
        <v>2024</v>
      </c>
      <c r="P498" s="71"/>
    </row>
    <row r="499" spans="1:16" ht="26.3" hidden="1" x14ac:dyDescent="0.3">
      <c r="A499" s="76" t="s">
        <v>3018</v>
      </c>
      <c r="B499" s="3"/>
      <c r="C499" s="24">
        <v>45320</v>
      </c>
      <c r="D499" s="3" t="s">
        <v>11</v>
      </c>
      <c r="E499" s="3"/>
      <c r="F499" s="142"/>
      <c r="G499" s="142"/>
      <c r="H499" s="142"/>
      <c r="I499" s="142"/>
      <c r="J499" s="142"/>
      <c r="K499" s="142">
        <v>24427332</v>
      </c>
      <c r="L499" s="140">
        <f t="shared" si="29"/>
        <v>94974744.659999996</v>
      </c>
      <c r="M499" s="143" t="s">
        <v>3045</v>
      </c>
      <c r="O499" s="169">
        <f t="shared" si="28"/>
        <v>2024</v>
      </c>
      <c r="P499" s="71"/>
    </row>
    <row r="500" spans="1:16" ht="26.3" hidden="1" x14ac:dyDescent="0.3">
      <c r="A500" s="66" t="s">
        <v>3018</v>
      </c>
      <c r="B500" s="5" t="s">
        <v>1138</v>
      </c>
      <c r="C500" s="8">
        <v>45321</v>
      </c>
      <c r="D500" s="5" t="s">
        <v>11</v>
      </c>
      <c r="E500" s="5"/>
      <c r="F500" s="17">
        <v>2721044</v>
      </c>
      <c r="G500" s="17">
        <v>217684</v>
      </c>
      <c r="H500" s="17">
        <v>2938728</v>
      </c>
      <c r="I500" s="17"/>
      <c r="J500" s="17"/>
      <c r="K500" s="17"/>
      <c r="L500" s="140">
        <f t="shared" si="29"/>
        <v>97913472.659999996</v>
      </c>
      <c r="M500" s="135" t="s">
        <v>3048</v>
      </c>
      <c r="O500" s="169">
        <f t="shared" si="28"/>
        <v>2024</v>
      </c>
      <c r="P500" s="71"/>
    </row>
    <row r="501" spans="1:16" ht="26.3" hidden="1" x14ac:dyDescent="0.3">
      <c r="A501" s="66" t="s">
        <v>3018</v>
      </c>
      <c r="B501" s="5" t="s">
        <v>1136</v>
      </c>
      <c r="C501" s="8">
        <v>45321</v>
      </c>
      <c r="D501" s="5" t="s">
        <v>11</v>
      </c>
      <c r="E501" s="5"/>
      <c r="F501" s="17">
        <v>596432</v>
      </c>
      <c r="G501" s="17">
        <v>47715</v>
      </c>
      <c r="H501" s="17">
        <v>644147</v>
      </c>
      <c r="I501" s="17"/>
      <c r="J501" s="17"/>
      <c r="K501" s="17"/>
      <c r="L501" s="140">
        <f t="shared" si="29"/>
        <v>98557619.659999996</v>
      </c>
      <c r="M501" s="135" t="s">
        <v>3048</v>
      </c>
      <c r="O501" s="169">
        <f t="shared" si="28"/>
        <v>2024</v>
      </c>
      <c r="P501" s="71"/>
    </row>
    <row r="502" spans="1:16" ht="26.3" hidden="1" x14ac:dyDescent="0.3">
      <c r="A502" s="76" t="s">
        <v>3018</v>
      </c>
      <c r="B502" s="3"/>
      <c r="C502" s="24">
        <v>45321</v>
      </c>
      <c r="D502" s="3" t="s">
        <v>11</v>
      </c>
      <c r="E502" s="3"/>
      <c r="F502" s="142"/>
      <c r="G502" s="142"/>
      <c r="H502" s="142"/>
      <c r="I502" s="142"/>
      <c r="J502" s="142"/>
      <c r="K502" s="142">
        <v>1005202</v>
      </c>
      <c r="L502" s="140">
        <f t="shared" si="29"/>
        <v>97552417.659999996</v>
      </c>
      <c r="M502" s="143" t="s">
        <v>3045</v>
      </c>
      <c r="O502" s="169">
        <f t="shared" si="28"/>
        <v>2024</v>
      </c>
      <c r="P502" s="71"/>
    </row>
    <row r="503" spans="1:16" ht="26.3" hidden="1" x14ac:dyDescent="0.3">
      <c r="A503" s="76" t="s">
        <v>3018</v>
      </c>
      <c r="B503" s="3"/>
      <c r="C503" s="24">
        <v>45321</v>
      </c>
      <c r="D503" s="3" t="s">
        <v>11</v>
      </c>
      <c r="E503" s="3"/>
      <c r="F503" s="142"/>
      <c r="G503" s="142"/>
      <c r="H503" s="142"/>
      <c r="I503" s="142"/>
      <c r="J503" s="142"/>
      <c r="K503" s="142">
        <v>22941091</v>
      </c>
      <c r="L503" s="140">
        <f t="shared" si="29"/>
        <v>74611326.659999996</v>
      </c>
      <c r="M503" s="143" t="s">
        <v>3045</v>
      </c>
      <c r="O503" s="169">
        <f t="shared" si="28"/>
        <v>2024</v>
      </c>
      <c r="P503" s="71"/>
    </row>
    <row r="504" spans="1:16" ht="26.3" hidden="1" x14ac:dyDescent="0.3">
      <c r="A504" s="76" t="s">
        <v>3018</v>
      </c>
      <c r="B504" s="3"/>
      <c r="C504" s="24">
        <v>45321</v>
      </c>
      <c r="D504" s="3" t="s">
        <v>11</v>
      </c>
      <c r="E504" s="3"/>
      <c r="F504" s="142"/>
      <c r="G504" s="142"/>
      <c r="H504" s="142"/>
      <c r="I504" s="142"/>
      <c r="J504" s="142"/>
      <c r="K504" s="142">
        <v>2149547</v>
      </c>
      <c r="L504" s="140">
        <f t="shared" si="29"/>
        <v>72461779.659999996</v>
      </c>
      <c r="M504" s="143" t="s">
        <v>3045</v>
      </c>
      <c r="O504" s="169">
        <f t="shared" si="28"/>
        <v>2024</v>
      </c>
      <c r="P504" s="71"/>
    </row>
    <row r="505" spans="1:16" ht="26.3" hidden="1" x14ac:dyDescent="0.3">
      <c r="A505" s="66" t="s">
        <v>3018</v>
      </c>
      <c r="B505" s="5" t="s">
        <v>1133</v>
      </c>
      <c r="C505" s="8">
        <v>45322</v>
      </c>
      <c r="D505" s="5" t="s">
        <v>11</v>
      </c>
      <c r="E505" s="5"/>
      <c r="F505" s="17">
        <v>1219389</v>
      </c>
      <c r="G505" s="17">
        <v>97551</v>
      </c>
      <c r="H505" s="17">
        <v>1316940</v>
      </c>
      <c r="I505" s="17"/>
      <c r="J505" s="17"/>
      <c r="K505" s="17"/>
      <c r="L505" s="140">
        <f t="shared" si="29"/>
        <v>73778719.659999996</v>
      </c>
      <c r="M505" s="135" t="s">
        <v>3048</v>
      </c>
      <c r="O505" s="169">
        <f t="shared" si="28"/>
        <v>2024</v>
      </c>
      <c r="P505" s="71"/>
    </row>
    <row r="506" spans="1:16" ht="26.3" hidden="1" x14ac:dyDescent="0.3">
      <c r="A506" s="66" t="s">
        <v>3018</v>
      </c>
      <c r="B506" s="5" t="s">
        <v>1320</v>
      </c>
      <c r="C506" s="8">
        <v>45323</v>
      </c>
      <c r="D506" s="5" t="s">
        <v>11</v>
      </c>
      <c r="E506" s="5"/>
      <c r="F506" s="17">
        <v>435564</v>
      </c>
      <c r="G506" s="17">
        <v>34845</v>
      </c>
      <c r="H506" s="17">
        <v>470409</v>
      </c>
      <c r="I506" s="17"/>
      <c r="J506" s="17"/>
      <c r="K506" s="17"/>
      <c r="L506" s="140">
        <f t="shared" si="29"/>
        <v>74249128.659999996</v>
      </c>
      <c r="M506" s="135" t="s">
        <v>2990</v>
      </c>
      <c r="O506" s="169">
        <f t="shared" si="28"/>
        <v>2024</v>
      </c>
      <c r="P506" s="71"/>
    </row>
    <row r="507" spans="1:16" ht="26.3" hidden="1" x14ac:dyDescent="0.3">
      <c r="A507" s="66" t="s">
        <v>3018</v>
      </c>
      <c r="B507" s="5" t="s">
        <v>1322</v>
      </c>
      <c r="C507" s="8">
        <v>45323</v>
      </c>
      <c r="D507" s="5" t="s">
        <v>11</v>
      </c>
      <c r="E507" s="5"/>
      <c r="F507" s="17">
        <v>1321760</v>
      </c>
      <c r="G507" s="17">
        <v>105741</v>
      </c>
      <c r="H507" s="17">
        <v>1427501</v>
      </c>
      <c r="I507" s="17"/>
      <c r="J507" s="17"/>
      <c r="K507" s="17"/>
      <c r="L507" s="140">
        <f t="shared" si="29"/>
        <v>75676629.659999996</v>
      </c>
      <c r="M507" s="135" t="s">
        <v>2990</v>
      </c>
      <c r="O507" s="169">
        <f t="shared" si="28"/>
        <v>2024</v>
      </c>
      <c r="P507" s="71"/>
    </row>
    <row r="508" spans="1:16" ht="26.3" hidden="1" x14ac:dyDescent="0.3">
      <c r="A508" s="66" t="s">
        <v>3018</v>
      </c>
      <c r="B508" s="5" t="s">
        <v>1318</v>
      </c>
      <c r="C508" s="8">
        <v>45324</v>
      </c>
      <c r="D508" s="5" t="s">
        <v>11</v>
      </c>
      <c r="E508" s="5"/>
      <c r="F508" s="17">
        <v>3968662</v>
      </c>
      <c r="G508" s="17">
        <v>317493</v>
      </c>
      <c r="H508" s="17">
        <v>4286155</v>
      </c>
      <c r="I508" s="17"/>
      <c r="J508" s="17"/>
      <c r="K508" s="17"/>
      <c r="L508" s="140">
        <f t="shared" si="29"/>
        <v>79962784.659999996</v>
      </c>
      <c r="M508" s="135" t="s">
        <v>2990</v>
      </c>
      <c r="O508" s="169">
        <f t="shared" si="28"/>
        <v>2024</v>
      </c>
      <c r="P508" s="71"/>
    </row>
    <row r="509" spans="1:16" ht="26.3" hidden="1" x14ac:dyDescent="0.3">
      <c r="A509" s="66" t="s">
        <v>3018</v>
      </c>
      <c r="B509" s="5" t="s">
        <v>1316</v>
      </c>
      <c r="C509" s="8">
        <v>45325</v>
      </c>
      <c r="D509" s="5" t="s">
        <v>11</v>
      </c>
      <c r="E509" s="5"/>
      <c r="F509" s="17">
        <v>1203136</v>
      </c>
      <c r="G509" s="17">
        <v>96251</v>
      </c>
      <c r="H509" s="17">
        <v>1299387</v>
      </c>
      <c r="I509" s="17"/>
      <c r="J509" s="17"/>
      <c r="K509" s="17"/>
      <c r="L509" s="140">
        <f t="shared" si="29"/>
        <v>81262171.659999996</v>
      </c>
      <c r="M509" s="135" t="s">
        <v>2990</v>
      </c>
      <c r="O509" s="169">
        <f t="shared" si="28"/>
        <v>2024</v>
      </c>
      <c r="P509" s="71"/>
    </row>
    <row r="510" spans="1:16" ht="26.3" hidden="1" x14ac:dyDescent="0.3">
      <c r="A510" s="66" t="s">
        <v>3018</v>
      </c>
      <c r="B510" s="5" t="s">
        <v>1314</v>
      </c>
      <c r="C510" s="8">
        <v>45327</v>
      </c>
      <c r="D510" s="5" t="s">
        <v>11</v>
      </c>
      <c r="E510" s="5"/>
      <c r="F510" s="17">
        <v>2112640</v>
      </c>
      <c r="G510" s="17">
        <v>169011</v>
      </c>
      <c r="H510" s="17">
        <v>2281651</v>
      </c>
      <c r="I510" s="17"/>
      <c r="J510" s="17"/>
      <c r="K510" s="17"/>
      <c r="L510" s="140">
        <f t="shared" si="29"/>
        <v>83543822.659999996</v>
      </c>
      <c r="M510" s="135" t="s">
        <v>2990</v>
      </c>
      <c r="O510" s="169">
        <f t="shared" si="28"/>
        <v>2024</v>
      </c>
      <c r="P510" s="71"/>
    </row>
    <row r="511" spans="1:16" ht="26.3" hidden="1" x14ac:dyDescent="0.3">
      <c r="A511" s="66" t="s">
        <v>3018</v>
      </c>
      <c r="B511" s="5" t="s">
        <v>1312</v>
      </c>
      <c r="C511" s="8">
        <v>45329</v>
      </c>
      <c r="D511" s="5" t="s">
        <v>11</v>
      </c>
      <c r="E511" s="5"/>
      <c r="F511" s="17">
        <v>525676</v>
      </c>
      <c r="G511" s="17">
        <v>42054</v>
      </c>
      <c r="H511" s="17">
        <v>567730</v>
      </c>
      <c r="I511" s="17"/>
      <c r="J511" s="17"/>
      <c r="K511" s="17"/>
      <c r="L511" s="140">
        <f t="shared" si="29"/>
        <v>84111552.659999996</v>
      </c>
      <c r="M511" s="135" t="s">
        <v>2990</v>
      </c>
      <c r="O511" s="169">
        <f t="shared" si="28"/>
        <v>2024</v>
      </c>
      <c r="P511" s="71"/>
    </row>
    <row r="512" spans="1:16" ht="26.3" hidden="1" x14ac:dyDescent="0.3">
      <c r="A512" s="66" t="s">
        <v>3018</v>
      </c>
      <c r="B512" s="5" t="s">
        <v>1308</v>
      </c>
      <c r="C512" s="8">
        <v>45329</v>
      </c>
      <c r="D512" s="5" t="s">
        <v>11</v>
      </c>
      <c r="E512" s="5"/>
      <c r="F512" s="17">
        <v>975760</v>
      </c>
      <c r="G512" s="17">
        <v>78061</v>
      </c>
      <c r="H512" s="17">
        <v>1053821</v>
      </c>
      <c r="I512" s="17"/>
      <c r="J512" s="17"/>
      <c r="K512" s="17"/>
      <c r="L512" s="140">
        <f t="shared" si="29"/>
        <v>85165373.659999996</v>
      </c>
      <c r="M512" s="135" t="s">
        <v>2990</v>
      </c>
      <c r="O512" s="169">
        <f t="shared" si="28"/>
        <v>2024</v>
      </c>
      <c r="P512" s="71"/>
    </row>
    <row r="513" spans="1:16" ht="26.3" hidden="1" x14ac:dyDescent="0.3">
      <c r="A513" s="66" t="s">
        <v>3018</v>
      </c>
      <c r="B513" s="5" t="s">
        <v>1306</v>
      </c>
      <c r="C513" s="8">
        <v>45329</v>
      </c>
      <c r="D513" s="5" t="s">
        <v>11</v>
      </c>
      <c r="E513" s="5"/>
      <c r="F513" s="17">
        <v>499760</v>
      </c>
      <c r="G513" s="17">
        <v>39981</v>
      </c>
      <c r="H513" s="17">
        <v>539741</v>
      </c>
      <c r="I513" s="17"/>
      <c r="J513" s="17"/>
      <c r="K513" s="17"/>
      <c r="L513" s="140">
        <f t="shared" si="29"/>
        <v>85705114.659999996</v>
      </c>
      <c r="M513" s="135" t="s">
        <v>2990</v>
      </c>
      <c r="O513" s="169">
        <f t="shared" si="28"/>
        <v>2024</v>
      </c>
      <c r="P513" s="71"/>
    </row>
    <row r="514" spans="1:16" ht="26.3" hidden="1" x14ac:dyDescent="0.3">
      <c r="A514" s="66" t="s">
        <v>3018</v>
      </c>
      <c r="B514" s="5" t="s">
        <v>1310</v>
      </c>
      <c r="C514" s="8">
        <v>45329</v>
      </c>
      <c r="D514" s="5" t="s">
        <v>11</v>
      </c>
      <c r="E514" s="5"/>
      <c r="F514" s="17">
        <v>1304890</v>
      </c>
      <c r="G514" s="17">
        <v>104391</v>
      </c>
      <c r="H514" s="17">
        <v>1409281</v>
      </c>
      <c r="I514" s="17"/>
      <c r="J514" s="17"/>
      <c r="K514" s="17"/>
      <c r="L514" s="140">
        <f t="shared" si="29"/>
        <v>87114395.659999996</v>
      </c>
      <c r="M514" s="135" t="s">
        <v>2990</v>
      </c>
      <c r="O514" s="169">
        <f t="shared" si="28"/>
        <v>2024</v>
      </c>
      <c r="P514" s="71"/>
    </row>
    <row r="515" spans="1:16" ht="26.3" hidden="1" x14ac:dyDescent="0.3">
      <c r="A515" s="66" t="s">
        <v>3018</v>
      </c>
      <c r="B515" s="5" t="s">
        <v>1304</v>
      </c>
      <c r="C515" s="8">
        <v>45329</v>
      </c>
      <c r="D515" s="5" t="s">
        <v>11</v>
      </c>
      <c r="E515" s="5"/>
      <c r="F515" s="17">
        <v>2328576</v>
      </c>
      <c r="G515" s="17">
        <v>186286</v>
      </c>
      <c r="H515" s="17">
        <v>2514862</v>
      </c>
      <c r="I515" s="17"/>
      <c r="J515" s="17"/>
      <c r="K515" s="17"/>
      <c r="L515" s="140">
        <f t="shared" si="29"/>
        <v>89629257.659999996</v>
      </c>
      <c r="M515" s="135" t="s">
        <v>2990</v>
      </c>
      <c r="O515" s="169">
        <f t="shared" ref="O515:O578" si="30">YEAR(C515)</f>
        <v>2024</v>
      </c>
      <c r="P515" s="71"/>
    </row>
    <row r="516" spans="1:16" ht="26.3" hidden="1" x14ac:dyDescent="0.3">
      <c r="A516" s="66" t="s">
        <v>3018</v>
      </c>
      <c r="B516" s="5" t="s">
        <v>1302</v>
      </c>
      <c r="C516" s="8">
        <v>45330</v>
      </c>
      <c r="D516" s="5" t="s">
        <v>11</v>
      </c>
      <c r="E516" s="5"/>
      <c r="F516" s="17">
        <v>900168</v>
      </c>
      <c r="G516" s="17">
        <v>72013</v>
      </c>
      <c r="H516" s="17">
        <v>972181</v>
      </c>
      <c r="I516" s="17"/>
      <c r="J516" s="17"/>
      <c r="K516" s="17"/>
      <c r="L516" s="140">
        <f t="shared" ref="L516:L579" si="31">L515+H516+J516+I516-K516</f>
        <v>90601438.659999996</v>
      </c>
      <c r="M516" s="135" t="s">
        <v>2990</v>
      </c>
      <c r="O516" s="169">
        <f t="shared" si="30"/>
        <v>2024</v>
      </c>
      <c r="P516" s="71"/>
    </row>
    <row r="517" spans="1:16" ht="26.3" hidden="1" x14ac:dyDescent="0.3">
      <c r="A517" s="144" t="s">
        <v>3018</v>
      </c>
      <c r="B517" s="145" t="s">
        <v>2929</v>
      </c>
      <c r="C517" s="146">
        <v>45348</v>
      </c>
      <c r="D517" s="145" t="s">
        <v>11</v>
      </c>
      <c r="E517" s="145" t="s">
        <v>1300</v>
      </c>
      <c r="F517" s="147">
        <v>-3032036</v>
      </c>
      <c r="G517" s="147">
        <v>-242562</v>
      </c>
      <c r="H517" s="147"/>
      <c r="I517" s="147"/>
      <c r="J517" s="147">
        <v>-3274598</v>
      </c>
      <c r="K517" s="147"/>
      <c r="L517" s="140">
        <f t="shared" si="31"/>
        <v>87326840.659999996</v>
      </c>
      <c r="M517" s="148" t="s">
        <v>2990</v>
      </c>
      <c r="O517" s="169">
        <f t="shared" si="30"/>
        <v>2024</v>
      </c>
      <c r="P517" s="71"/>
    </row>
    <row r="518" spans="1:16" ht="26.3" hidden="1" x14ac:dyDescent="0.3">
      <c r="A518" s="144" t="s">
        <v>3018</v>
      </c>
      <c r="B518" s="145" t="s">
        <v>2930</v>
      </c>
      <c r="C518" s="146">
        <v>45349</v>
      </c>
      <c r="D518" s="145" t="s">
        <v>11</v>
      </c>
      <c r="E518" s="145" t="s">
        <v>1298</v>
      </c>
      <c r="F518" s="147">
        <v>-462726</v>
      </c>
      <c r="G518" s="147">
        <v>-37018</v>
      </c>
      <c r="H518" s="147"/>
      <c r="I518" s="147"/>
      <c r="J518" s="147">
        <v>-499744</v>
      </c>
      <c r="K518" s="147"/>
      <c r="L518" s="140">
        <f t="shared" si="31"/>
        <v>86827096.659999996</v>
      </c>
      <c r="M518" s="148" t="s">
        <v>2990</v>
      </c>
      <c r="O518" s="169">
        <f t="shared" si="30"/>
        <v>2024</v>
      </c>
      <c r="P518" s="71"/>
    </row>
    <row r="519" spans="1:16" ht="26.3" hidden="1" x14ac:dyDescent="0.3">
      <c r="A519" s="144" t="s">
        <v>3018</v>
      </c>
      <c r="B519" s="145" t="s">
        <v>2931</v>
      </c>
      <c r="C519" s="146">
        <v>45350</v>
      </c>
      <c r="D519" s="145" t="s">
        <v>11</v>
      </c>
      <c r="E519" s="145" t="s">
        <v>1294</v>
      </c>
      <c r="F519" s="147">
        <v>-1145922</v>
      </c>
      <c r="G519" s="147">
        <v>-91674</v>
      </c>
      <c r="H519" s="147"/>
      <c r="I519" s="147"/>
      <c r="J519" s="147">
        <v>-1237596</v>
      </c>
      <c r="K519" s="147"/>
      <c r="L519" s="140">
        <f t="shared" si="31"/>
        <v>85589500.659999996</v>
      </c>
      <c r="M519" s="148" t="s">
        <v>2990</v>
      </c>
      <c r="O519" s="169">
        <f t="shared" si="30"/>
        <v>2024</v>
      </c>
      <c r="P519" s="71"/>
    </row>
    <row r="520" spans="1:16" ht="26.3" hidden="1" x14ac:dyDescent="0.3">
      <c r="A520" s="144" t="s">
        <v>3018</v>
      </c>
      <c r="B520" s="145" t="s">
        <v>2932</v>
      </c>
      <c r="C520" s="146">
        <v>45350</v>
      </c>
      <c r="D520" s="145" t="s">
        <v>11</v>
      </c>
      <c r="E520" s="145" t="s">
        <v>1296</v>
      </c>
      <c r="F520" s="147">
        <v>-469704</v>
      </c>
      <c r="G520" s="147">
        <v>-37576</v>
      </c>
      <c r="H520" s="147"/>
      <c r="I520" s="147"/>
      <c r="J520" s="147">
        <v>-507280</v>
      </c>
      <c r="K520" s="147"/>
      <c r="L520" s="140">
        <f t="shared" si="31"/>
        <v>85082220.659999996</v>
      </c>
      <c r="M520" s="148" t="s">
        <v>2990</v>
      </c>
      <c r="O520" s="169">
        <f t="shared" si="30"/>
        <v>2024</v>
      </c>
      <c r="P520" s="71"/>
    </row>
    <row r="521" spans="1:16" ht="26.3" hidden="1" x14ac:dyDescent="0.3">
      <c r="A521" s="144" t="s">
        <v>3018</v>
      </c>
      <c r="B521" s="145" t="s">
        <v>2933</v>
      </c>
      <c r="C521" s="146">
        <v>45351</v>
      </c>
      <c r="D521" s="145" t="s">
        <v>11</v>
      </c>
      <c r="E521" s="145" t="s">
        <v>1292</v>
      </c>
      <c r="F521" s="147">
        <v>-995077</v>
      </c>
      <c r="G521" s="147">
        <v>-79606</v>
      </c>
      <c r="H521" s="147"/>
      <c r="I521" s="147"/>
      <c r="J521" s="147">
        <v>-1074683</v>
      </c>
      <c r="K521" s="147"/>
      <c r="L521" s="140">
        <f t="shared" si="31"/>
        <v>84007537.659999996</v>
      </c>
      <c r="M521" s="148" t="s">
        <v>2990</v>
      </c>
      <c r="O521" s="169">
        <f t="shared" si="30"/>
        <v>2024</v>
      </c>
      <c r="P521" s="71"/>
    </row>
    <row r="522" spans="1:16" ht="26.3" hidden="1" x14ac:dyDescent="0.3">
      <c r="A522" s="76" t="s">
        <v>3018</v>
      </c>
      <c r="B522" s="3"/>
      <c r="C522" s="24">
        <v>45351</v>
      </c>
      <c r="D522" s="3" t="s">
        <v>11</v>
      </c>
      <c r="E522" s="3"/>
      <c r="F522" s="142"/>
      <c r="G522" s="142"/>
      <c r="H522" s="142"/>
      <c r="I522" s="142"/>
      <c r="J522" s="142"/>
      <c r="K522" s="142">
        <v>23681313</v>
      </c>
      <c r="L522" s="140">
        <f t="shared" si="31"/>
        <v>60326224.659999996</v>
      </c>
      <c r="M522" s="143" t="s">
        <v>3045</v>
      </c>
      <c r="O522" s="169">
        <f t="shared" si="30"/>
        <v>2024</v>
      </c>
      <c r="P522" s="71"/>
    </row>
    <row r="523" spans="1:16" ht="26.3" hidden="1" x14ac:dyDescent="0.3">
      <c r="A523" s="66" t="s">
        <v>3018</v>
      </c>
      <c r="B523" s="5" t="s">
        <v>1290</v>
      </c>
      <c r="C523" s="8">
        <v>45360</v>
      </c>
      <c r="D523" s="5" t="s">
        <v>11</v>
      </c>
      <c r="E523" s="5"/>
      <c r="F523" s="17">
        <v>986411</v>
      </c>
      <c r="G523" s="17">
        <v>78913</v>
      </c>
      <c r="H523" s="17">
        <v>1065324</v>
      </c>
      <c r="I523" s="17"/>
      <c r="J523" s="17"/>
      <c r="K523" s="17"/>
      <c r="L523" s="140">
        <f t="shared" si="31"/>
        <v>61391548.659999996</v>
      </c>
      <c r="M523" s="135" t="s">
        <v>2990</v>
      </c>
      <c r="O523" s="169">
        <f t="shared" si="30"/>
        <v>2024</v>
      </c>
      <c r="P523" s="71"/>
    </row>
    <row r="524" spans="1:16" ht="26.3" hidden="1" x14ac:dyDescent="0.3">
      <c r="A524" s="66" t="s">
        <v>3018</v>
      </c>
      <c r="B524" s="5" t="s">
        <v>1288</v>
      </c>
      <c r="C524" s="8">
        <v>45369</v>
      </c>
      <c r="D524" s="5" t="s">
        <v>11</v>
      </c>
      <c r="E524" s="5"/>
      <c r="F524" s="17">
        <v>1030464</v>
      </c>
      <c r="G524" s="17">
        <v>82437</v>
      </c>
      <c r="H524" s="17">
        <v>1112901</v>
      </c>
      <c r="I524" s="17"/>
      <c r="J524" s="17"/>
      <c r="K524" s="17"/>
      <c r="L524" s="140">
        <f t="shared" si="31"/>
        <v>62504449.659999996</v>
      </c>
      <c r="M524" s="135" t="s">
        <v>2990</v>
      </c>
      <c r="O524" s="169">
        <f t="shared" si="30"/>
        <v>2024</v>
      </c>
      <c r="P524" s="71"/>
    </row>
    <row r="525" spans="1:16" ht="26.3" hidden="1" x14ac:dyDescent="0.3">
      <c r="A525" s="144" t="s">
        <v>3018</v>
      </c>
      <c r="B525" s="145" t="s">
        <v>2934</v>
      </c>
      <c r="C525" s="146">
        <v>45369</v>
      </c>
      <c r="D525" s="145" t="s">
        <v>11</v>
      </c>
      <c r="E525" s="145" t="s">
        <v>1286</v>
      </c>
      <c r="F525" s="147">
        <v>-224284</v>
      </c>
      <c r="G525" s="147">
        <v>-17943</v>
      </c>
      <c r="H525" s="147"/>
      <c r="I525" s="147"/>
      <c r="J525" s="147">
        <v>-242227</v>
      </c>
      <c r="K525" s="147"/>
      <c r="L525" s="140">
        <f t="shared" si="31"/>
        <v>62262222.659999996</v>
      </c>
      <c r="M525" s="148" t="s">
        <v>2990</v>
      </c>
      <c r="O525" s="169">
        <f t="shared" si="30"/>
        <v>2024</v>
      </c>
      <c r="P525" s="71"/>
    </row>
    <row r="526" spans="1:16" ht="26.3" hidden="1" x14ac:dyDescent="0.3">
      <c r="A526" s="66" t="s">
        <v>3018</v>
      </c>
      <c r="B526" s="5" t="s">
        <v>1284</v>
      </c>
      <c r="C526" s="8">
        <v>45371</v>
      </c>
      <c r="D526" s="5" t="s">
        <v>11</v>
      </c>
      <c r="E526" s="5"/>
      <c r="F526" s="17">
        <v>1124999</v>
      </c>
      <c r="G526" s="17">
        <v>90000</v>
      </c>
      <c r="H526" s="17">
        <v>1214999</v>
      </c>
      <c r="I526" s="17"/>
      <c r="J526" s="17"/>
      <c r="K526" s="17"/>
      <c r="L526" s="140">
        <f t="shared" si="31"/>
        <v>63477221.659999996</v>
      </c>
      <c r="M526" s="135" t="s">
        <v>2990</v>
      </c>
      <c r="O526" s="169">
        <f t="shared" si="30"/>
        <v>2024</v>
      </c>
      <c r="P526" s="71"/>
    </row>
    <row r="527" spans="1:16" ht="26.3" hidden="1" x14ac:dyDescent="0.3">
      <c r="A527" s="66" t="s">
        <v>3018</v>
      </c>
      <c r="B527" s="5" t="s">
        <v>1282</v>
      </c>
      <c r="C527" s="8">
        <v>45371</v>
      </c>
      <c r="D527" s="5" t="s">
        <v>11</v>
      </c>
      <c r="E527" s="5"/>
      <c r="F527" s="17">
        <v>2378315</v>
      </c>
      <c r="G527" s="17">
        <v>190265</v>
      </c>
      <c r="H527" s="17">
        <v>2568580</v>
      </c>
      <c r="I527" s="17"/>
      <c r="J527" s="17"/>
      <c r="K527" s="17"/>
      <c r="L527" s="140">
        <f t="shared" si="31"/>
        <v>66045801.659999996</v>
      </c>
      <c r="M527" s="135" t="s">
        <v>2990</v>
      </c>
      <c r="O527" s="169">
        <f t="shared" si="30"/>
        <v>2024</v>
      </c>
      <c r="P527" s="71"/>
    </row>
    <row r="528" spans="1:16" ht="26.3" hidden="1" x14ac:dyDescent="0.3">
      <c r="A528" s="66" t="s">
        <v>3018</v>
      </c>
      <c r="B528" s="5" t="s">
        <v>1276</v>
      </c>
      <c r="C528" s="8">
        <v>45371</v>
      </c>
      <c r="D528" s="5" t="s">
        <v>11</v>
      </c>
      <c r="E528" s="5"/>
      <c r="F528" s="17">
        <v>1867485</v>
      </c>
      <c r="G528" s="17">
        <v>149399</v>
      </c>
      <c r="H528" s="17">
        <v>2016884</v>
      </c>
      <c r="I528" s="17"/>
      <c r="J528" s="17"/>
      <c r="K528" s="17"/>
      <c r="L528" s="140">
        <f t="shared" si="31"/>
        <v>68062685.659999996</v>
      </c>
      <c r="M528" s="135" t="s">
        <v>2990</v>
      </c>
      <c r="O528" s="169">
        <f t="shared" si="30"/>
        <v>2024</v>
      </c>
      <c r="P528" s="71"/>
    </row>
    <row r="529" spans="1:16" ht="26.3" hidden="1" x14ac:dyDescent="0.3">
      <c r="A529" s="66" t="s">
        <v>3018</v>
      </c>
      <c r="B529" s="5" t="s">
        <v>1278</v>
      </c>
      <c r="C529" s="8">
        <v>45371</v>
      </c>
      <c r="D529" s="5" t="s">
        <v>11</v>
      </c>
      <c r="E529" s="5"/>
      <c r="F529" s="17">
        <v>1106296</v>
      </c>
      <c r="G529" s="17">
        <v>88504</v>
      </c>
      <c r="H529" s="17">
        <v>1194800</v>
      </c>
      <c r="I529" s="17"/>
      <c r="J529" s="17"/>
      <c r="K529" s="17"/>
      <c r="L529" s="140">
        <f t="shared" si="31"/>
        <v>69257485.659999996</v>
      </c>
      <c r="M529" s="135" t="s">
        <v>2990</v>
      </c>
      <c r="O529" s="169">
        <f t="shared" si="30"/>
        <v>2024</v>
      </c>
      <c r="P529" s="71"/>
    </row>
    <row r="530" spans="1:16" ht="26.3" hidden="1" x14ac:dyDescent="0.3">
      <c r="A530" s="144" t="s">
        <v>3018</v>
      </c>
      <c r="B530" s="145">
        <v>113</v>
      </c>
      <c r="C530" s="146">
        <v>45371</v>
      </c>
      <c r="D530" s="145" t="s">
        <v>11</v>
      </c>
      <c r="E530" s="145" t="s">
        <v>1280</v>
      </c>
      <c r="F530" s="147">
        <v>-966565.74074074102</v>
      </c>
      <c r="G530" s="147">
        <v>-77325.259259259299</v>
      </c>
      <c r="H530" s="147"/>
      <c r="I530" s="147"/>
      <c r="J530" s="147">
        <v>-1043891</v>
      </c>
      <c r="K530" s="147"/>
      <c r="L530" s="140">
        <f t="shared" si="31"/>
        <v>68213594.659999996</v>
      </c>
      <c r="M530" s="148" t="s">
        <v>2990</v>
      </c>
      <c r="O530" s="169">
        <f t="shared" si="30"/>
        <v>2024</v>
      </c>
      <c r="P530" s="71"/>
    </row>
    <row r="531" spans="1:16" ht="26.3" hidden="1" x14ac:dyDescent="0.3">
      <c r="A531" s="66" t="s">
        <v>3018</v>
      </c>
      <c r="B531" s="5" t="s">
        <v>1272</v>
      </c>
      <c r="C531" s="8">
        <v>45372</v>
      </c>
      <c r="D531" s="5" t="s">
        <v>11</v>
      </c>
      <c r="E531" s="5"/>
      <c r="F531" s="17">
        <v>961096</v>
      </c>
      <c r="G531" s="17">
        <v>76888</v>
      </c>
      <c r="H531" s="17">
        <v>1037984</v>
      </c>
      <c r="I531" s="17"/>
      <c r="J531" s="17"/>
      <c r="K531" s="17"/>
      <c r="L531" s="140">
        <f t="shared" si="31"/>
        <v>69251578.659999996</v>
      </c>
      <c r="M531" s="135" t="s">
        <v>2990</v>
      </c>
      <c r="O531" s="169">
        <f t="shared" si="30"/>
        <v>2024</v>
      </c>
      <c r="P531" s="71"/>
    </row>
    <row r="532" spans="1:16" ht="26.3" hidden="1" x14ac:dyDescent="0.3">
      <c r="A532" s="66" t="s">
        <v>3018</v>
      </c>
      <c r="B532" s="5" t="s">
        <v>1274</v>
      </c>
      <c r="C532" s="8">
        <v>45372</v>
      </c>
      <c r="D532" s="5" t="s">
        <v>11</v>
      </c>
      <c r="E532" s="5"/>
      <c r="F532" s="17">
        <v>580620</v>
      </c>
      <c r="G532" s="17">
        <v>46450</v>
      </c>
      <c r="H532" s="17">
        <v>627070</v>
      </c>
      <c r="I532" s="17"/>
      <c r="J532" s="17"/>
      <c r="K532" s="17"/>
      <c r="L532" s="140">
        <f t="shared" si="31"/>
        <v>69878648.659999996</v>
      </c>
      <c r="M532" s="135" t="s">
        <v>2990</v>
      </c>
      <c r="O532" s="169">
        <f t="shared" si="30"/>
        <v>2024</v>
      </c>
      <c r="P532" s="71"/>
    </row>
    <row r="533" spans="1:16" ht="26.3" hidden="1" x14ac:dyDescent="0.3">
      <c r="A533" s="66" t="s">
        <v>3018</v>
      </c>
      <c r="B533" s="5" t="s">
        <v>1270</v>
      </c>
      <c r="C533" s="8">
        <v>45374</v>
      </c>
      <c r="D533" s="5" t="s">
        <v>11</v>
      </c>
      <c r="E533" s="5"/>
      <c r="F533" s="17">
        <v>1506104</v>
      </c>
      <c r="G533" s="17">
        <v>120488</v>
      </c>
      <c r="H533" s="17">
        <v>1626592</v>
      </c>
      <c r="I533" s="17"/>
      <c r="J533" s="17"/>
      <c r="K533" s="17"/>
      <c r="L533" s="140">
        <f t="shared" si="31"/>
        <v>71505240.659999996</v>
      </c>
      <c r="M533" s="135" t="s">
        <v>2990</v>
      </c>
      <c r="O533" s="169">
        <f t="shared" si="30"/>
        <v>2024</v>
      </c>
      <c r="P533" s="71"/>
    </row>
    <row r="534" spans="1:16" ht="26.3" hidden="1" x14ac:dyDescent="0.3">
      <c r="A534" s="144" t="s">
        <v>3018</v>
      </c>
      <c r="B534" s="145" t="s">
        <v>2935</v>
      </c>
      <c r="C534" s="146">
        <v>45376</v>
      </c>
      <c r="D534" s="145" t="s">
        <v>11</v>
      </c>
      <c r="E534" s="145" t="s">
        <v>1266</v>
      </c>
      <c r="F534" s="147">
        <v>-434770</v>
      </c>
      <c r="G534" s="147">
        <v>-34782</v>
      </c>
      <c r="H534" s="147"/>
      <c r="I534" s="147"/>
      <c r="J534" s="147">
        <v>-469552</v>
      </c>
      <c r="K534" s="147"/>
      <c r="L534" s="140">
        <f t="shared" si="31"/>
        <v>71035688.659999996</v>
      </c>
      <c r="M534" s="148" t="s">
        <v>2990</v>
      </c>
      <c r="O534" s="169">
        <f t="shared" si="30"/>
        <v>2024</v>
      </c>
      <c r="P534" s="71"/>
    </row>
    <row r="535" spans="1:16" ht="26.3" hidden="1" x14ac:dyDescent="0.3">
      <c r="A535" s="144" t="s">
        <v>3018</v>
      </c>
      <c r="B535" s="145" t="s">
        <v>2936</v>
      </c>
      <c r="C535" s="146">
        <v>45376</v>
      </c>
      <c r="D535" s="145" t="s">
        <v>11</v>
      </c>
      <c r="E535" s="145" t="s">
        <v>1268</v>
      </c>
      <c r="F535" s="147">
        <v>-1465294</v>
      </c>
      <c r="G535" s="147">
        <v>-117223</v>
      </c>
      <c r="H535" s="147"/>
      <c r="I535" s="147"/>
      <c r="J535" s="147">
        <v>-1582517</v>
      </c>
      <c r="K535" s="147"/>
      <c r="L535" s="140">
        <f t="shared" si="31"/>
        <v>69453171.659999996</v>
      </c>
      <c r="M535" s="148" t="s">
        <v>2990</v>
      </c>
      <c r="O535" s="169">
        <f t="shared" si="30"/>
        <v>2024</v>
      </c>
      <c r="P535" s="71"/>
    </row>
    <row r="536" spans="1:16" ht="26.3" hidden="1" x14ac:dyDescent="0.3">
      <c r="A536" s="66" t="s">
        <v>3018</v>
      </c>
      <c r="B536" s="5" t="s">
        <v>1264</v>
      </c>
      <c r="C536" s="8">
        <v>45377</v>
      </c>
      <c r="D536" s="5" t="s">
        <v>11</v>
      </c>
      <c r="E536" s="5"/>
      <c r="F536" s="17">
        <v>533082</v>
      </c>
      <c r="G536" s="17">
        <v>42647</v>
      </c>
      <c r="H536" s="17">
        <v>575729</v>
      </c>
      <c r="I536" s="17"/>
      <c r="J536" s="17"/>
      <c r="K536" s="17"/>
      <c r="L536" s="140">
        <f t="shared" si="31"/>
        <v>70028900.659999996</v>
      </c>
      <c r="M536" s="135" t="s">
        <v>2990</v>
      </c>
      <c r="O536" s="169">
        <f t="shared" si="30"/>
        <v>2024</v>
      </c>
      <c r="P536" s="71"/>
    </row>
    <row r="537" spans="1:16" ht="26.3" hidden="1" x14ac:dyDescent="0.3">
      <c r="A537" s="66" t="s">
        <v>3018</v>
      </c>
      <c r="B537" s="5" t="s">
        <v>1262</v>
      </c>
      <c r="C537" s="8">
        <v>45378</v>
      </c>
      <c r="D537" s="5" t="s">
        <v>11</v>
      </c>
      <c r="E537" s="5"/>
      <c r="F537" s="17">
        <v>1718670</v>
      </c>
      <c r="G537" s="17">
        <v>137494</v>
      </c>
      <c r="H537" s="17">
        <v>1856164</v>
      </c>
      <c r="I537" s="17"/>
      <c r="J537" s="17"/>
      <c r="K537" s="17"/>
      <c r="L537" s="140">
        <f t="shared" si="31"/>
        <v>71885064.659999996</v>
      </c>
      <c r="M537" s="135" t="s">
        <v>2990</v>
      </c>
      <c r="O537" s="169">
        <f t="shared" si="30"/>
        <v>2024</v>
      </c>
      <c r="P537" s="71"/>
    </row>
    <row r="538" spans="1:16" ht="26.3" hidden="1" x14ac:dyDescent="0.3">
      <c r="A538" s="144" t="s">
        <v>3018</v>
      </c>
      <c r="B538" s="145" t="s">
        <v>2937</v>
      </c>
      <c r="C538" s="146">
        <v>45378</v>
      </c>
      <c r="D538" s="145" t="s">
        <v>11</v>
      </c>
      <c r="E538" s="145" t="s">
        <v>1260</v>
      </c>
      <c r="F538" s="147">
        <v>-353490</v>
      </c>
      <c r="G538" s="147">
        <v>-28279</v>
      </c>
      <c r="H538" s="147"/>
      <c r="I538" s="147"/>
      <c r="J538" s="147">
        <v>-381769</v>
      </c>
      <c r="K538" s="147"/>
      <c r="L538" s="140">
        <f t="shared" si="31"/>
        <v>71503295.659999996</v>
      </c>
      <c r="M538" s="148" t="s">
        <v>2990</v>
      </c>
      <c r="O538" s="169">
        <f t="shared" si="30"/>
        <v>2024</v>
      </c>
      <c r="P538" s="71"/>
    </row>
    <row r="539" spans="1:16" ht="26.3" hidden="1" x14ac:dyDescent="0.3">
      <c r="A539" s="144" t="s">
        <v>3018</v>
      </c>
      <c r="B539" s="145" t="s">
        <v>2938</v>
      </c>
      <c r="C539" s="146">
        <v>45379</v>
      </c>
      <c r="D539" s="145" t="s">
        <v>11</v>
      </c>
      <c r="E539" s="145" t="s">
        <v>1258</v>
      </c>
      <c r="F539" s="147">
        <v>-453562</v>
      </c>
      <c r="G539" s="147">
        <v>-36285</v>
      </c>
      <c r="H539" s="147"/>
      <c r="I539" s="147"/>
      <c r="J539" s="147">
        <v>-489847</v>
      </c>
      <c r="K539" s="147"/>
      <c r="L539" s="140">
        <f t="shared" si="31"/>
        <v>71013448.659999996</v>
      </c>
      <c r="M539" s="148" t="s">
        <v>2990</v>
      </c>
      <c r="O539" s="169">
        <f t="shared" si="30"/>
        <v>2024</v>
      </c>
      <c r="P539" s="71"/>
    </row>
    <row r="540" spans="1:16" ht="26.3" hidden="1" x14ac:dyDescent="0.3">
      <c r="A540" s="66" t="s">
        <v>3018</v>
      </c>
      <c r="B540" s="5" t="s">
        <v>1252</v>
      </c>
      <c r="C540" s="8">
        <v>45380</v>
      </c>
      <c r="D540" s="5" t="s">
        <v>11</v>
      </c>
      <c r="E540" s="5"/>
      <c r="F540" s="17">
        <v>1467488</v>
      </c>
      <c r="G540" s="17">
        <v>117399</v>
      </c>
      <c r="H540" s="17">
        <v>1584887</v>
      </c>
      <c r="I540" s="17"/>
      <c r="J540" s="17"/>
      <c r="K540" s="17"/>
      <c r="L540" s="140">
        <f t="shared" si="31"/>
        <v>72598335.659999996</v>
      </c>
      <c r="M540" s="135" t="s">
        <v>2990</v>
      </c>
      <c r="O540" s="169">
        <f t="shared" si="30"/>
        <v>2024</v>
      </c>
      <c r="P540" s="71"/>
    </row>
    <row r="541" spans="1:16" ht="26.3" hidden="1" x14ac:dyDescent="0.3">
      <c r="A541" s="66" t="s">
        <v>3018</v>
      </c>
      <c r="B541" s="5" t="s">
        <v>1256</v>
      </c>
      <c r="C541" s="8">
        <v>45380</v>
      </c>
      <c r="D541" s="5" t="s">
        <v>11</v>
      </c>
      <c r="E541" s="5"/>
      <c r="F541" s="17">
        <v>332080</v>
      </c>
      <c r="G541" s="17">
        <v>26566</v>
      </c>
      <c r="H541" s="17">
        <v>358646</v>
      </c>
      <c r="I541" s="17"/>
      <c r="J541" s="17"/>
      <c r="K541" s="17"/>
      <c r="L541" s="140">
        <f t="shared" si="31"/>
        <v>72956981.659999996</v>
      </c>
      <c r="M541" s="135" t="s">
        <v>2990</v>
      </c>
      <c r="O541" s="169">
        <f t="shared" si="30"/>
        <v>2024</v>
      </c>
      <c r="P541" s="71"/>
    </row>
    <row r="542" spans="1:16" ht="26.3" hidden="1" x14ac:dyDescent="0.3">
      <c r="A542" s="144" t="s">
        <v>3018</v>
      </c>
      <c r="B542" s="145" t="s">
        <v>2939</v>
      </c>
      <c r="C542" s="146">
        <v>45380</v>
      </c>
      <c r="D542" s="145" t="s">
        <v>11</v>
      </c>
      <c r="E542" s="145" t="s">
        <v>1254</v>
      </c>
      <c r="F542" s="147">
        <v>-1276101</v>
      </c>
      <c r="G542" s="147">
        <v>-102088</v>
      </c>
      <c r="H542" s="147"/>
      <c r="I542" s="147"/>
      <c r="J542" s="147">
        <v>-1378189</v>
      </c>
      <c r="K542" s="147"/>
      <c r="L542" s="140">
        <f t="shared" si="31"/>
        <v>71578792.659999996</v>
      </c>
      <c r="M542" s="148" t="s">
        <v>2990</v>
      </c>
      <c r="O542" s="169">
        <f t="shared" si="30"/>
        <v>2024</v>
      </c>
      <c r="P542" s="71"/>
    </row>
    <row r="543" spans="1:16" ht="26.3" hidden="1" x14ac:dyDescent="0.3">
      <c r="A543" s="144" t="s">
        <v>3018</v>
      </c>
      <c r="B543" s="145" t="s">
        <v>2939</v>
      </c>
      <c r="C543" s="146">
        <v>45380</v>
      </c>
      <c r="D543" s="145" t="s">
        <v>11</v>
      </c>
      <c r="E543" s="145" t="s">
        <v>1250</v>
      </c>
      <c r="F543" s="147">
        <v>-794175</v>
      </c>
      <c r="G543" s="147">
        <v>-63534</v>
      </c>
      <c r="H543" s="147"/>
      <c r="I543" s="147"/>
      <c r="J543" s="147">
        <v>-857709</v>
      </c>
      <c r="K543" s="147"/>
      <c r="L543" s="140">
        <f t="shared" si="31"/>
        <v>70721083.659999996</v>
      </c>
      <c r="M543" s="148" t="s">
        <v>2990</v>
      </c>
      <c r="O543" s="169">
        <f t="shared" si="30"/>
        <v>2024</v>
      </c>
      <c r="P543" s="71"/>
    </row>
    <row r="544" spans="1:16" ht="26.3" hidden="1" x14ac:dyDescent="0.3">
      <c r="A544" s="66" t="s">
        <v>3018</v>
      </c>
      <c r="B544" s="5" t="s">
        <v>1244</v>
      </c>
      <c r="C544" s="8">
        <v>45381</v>
      </c>
      <c r="D544" s="5" t="s">
        <v>11</v>
      </c>
      <c r="E544" s="5"/>
      <c r="F544" s="17">
        <v>638604</v>
      </c>
      <c r="G544" s="17">
        <v>51088</v>
      </c>
      <c r="H544" s="17">
        <v>689692</v>
      </c>
      <c r="I544" s="17"/>
      <c r="J544" s="17"/>
      <c r="K544" s="17"/>
      <c r="L544" s="140">
        <f t="shared" si="31"/>
        <v>71410775.659999996</v>
      </c>
      <c r="M544" s="135" t="s">
        <v>2990</v>
      </c>
      <c r="O544" s="169">
        <f t="shared" si="30"/>
        <v>2024</v>
      </c>
      <c r="P544" s="71"/>
    </row>
    <row r="545" spans="1:16" ht="26.3" hidden="1" x14ac:dyDescent="0.3">
      <c r="A545" s="66" t="s">
        <v>3018</v>
      </c>
      <c r="B545" s="5" t="s">
        <v>1248</v>
      </c>
      <c r="C545" s="8">
        <v>45381</v>
      </c>
      <c r="D545" s="5" t="s">
        <v>11</v>
      </c>
      <c r="E545" s="5"/>
      <c r="F545" s="17">
        <v>225820</v>
      </c>
      <c r="G545" s="17">
        <v>18066</v>
      </c>
      <c r="H545" s="17">
        <v>243886</v>
      </c>
      <c r="I545" s="17"/>
      <c r="J545" s="17"/>
      <c r="K545" s="17"/>
      <c r="L545" s="140">
        <f t="shared" si="31"/>
        <v>71654661.659999996</v>
      </c>
      <c r="M545" s="135" t="s">
        <v>2990</v>
      </c>
      <c r="O545" s="169">
        <f t="shared" si="30"/>
        <v>2024</v>
      </c>
      <c r="P545" s="71"/>
    </row>
    <row r="546" spans="1:16" ht="26.3" hidden="1" x14ac:dyDescent="0.3">
      <c r="A546" s="144" t="s">
        <v>3018</v>
      </c>
      <c r="B546" s="145" t="s">
        <v>2940</v>
      </c>
      <c r="C546" s="146">
        <v>45381</v>
      </c>
      <c r="D546" s="145" t="s">
        <v>11</v>
      </c>
      <c r="E546" s="145" t="s">
        <v>1242</v>
      </c>
      <c r="F546" s="147">
        <v>-299856</v>
      </c>
      <c r="G546" s="147">
        <v>-23988</v>
      </c>
      <c r="H546" s="147"/>
      <c r="I546" s="147"/>
      <c r="J546" s="147">
        <v>-323844</v>
      </c>
      <c r="K546" s="147"/>
      <c r="L546" s="140">
        <f t="shared" si="31"/>
        <v>71330817.659999996</v>
      </c>
      <c r="M546" s="148" t="s">
        <v>2990</v>
      </c>
      <c r="O546" s="169">
        <f t="shared" si="30"/>
        <v>2024</v>
      </c>
      <c r="P546" s="71"/>
    </row>
    <row r="547" spans="1:16" ht="26.3" hidden="1" x14ac:dyDescent="0.3">
      <c r="A547" s="144" t="s">
        <v>3018</v>
      </c>
      <c r="B547" s="145" t="s">
        <v>2941</v>
      </c>
      <c r="C547" s="146">
        <v>45381</v>
      </c>
      <c r="D547" s="145" t="s">
        <v>11</v>
      </c>
      <c r="E547" s="145" t="s">
        <v>1246</v>
      </c>
      <c r="F547" s="147">
        <v>-1373638</v>
      </c>
      <c r="G547" s="147">
        <v>-109891</v>
      </c>
      <c r="H547" s="147"/>
      <c r="I547" s="147"/>
      <c r="J547" s="147">
        <v>-1483529</v>
      </c>
      <c r="K547" s="147"/>
      <c r="L547" s="140">
        <f t="shared" si="31"/>
        <v>69847288.659999996</v>
      </c>
      <c r="M547" s="148" t="s">
        <v>2990</v>
      </c>
      <c r="O547" s="169">
        <f t="shared" si="30"/>
        <v>2024</v>
      </c>
      <c r="P547" s="71"/>
    </row>
    <row r="548" spans="1:16" ht="26.3" hidden="1" x14ac:dyDescent="0.3">
      <c r="A548" s="66" t="s">
        <v>3018</v>
      </c>
      <c r="B548" s="5" t="s">
        <v>1240</v>
      </c>
      <c r="C548" s="8">
        <v>45383</v>
      </c>
      <c r="D548" s="5" t="s">
        <v>11</v>
      </c>
      <c r="E548" s="5"/>
      <c r="F548" s="17">
        <v>1824211</v>
      </c>
      <c r="G548" s="17">
        <v>145937</v>
      </c>
      <c r="H548" s="17">
        <v>1970148</v>
      </c>
      <c r="I548" s="17"/>
      <c r="J548" s="17"/>
      <c r="K548" s="17"/>
      <c r="L548" s="140">
        <f t="shared" si="31"/>
        <v>71817436.659999996</v>
      </c>
      <c r="M548" s="135" t="s">
        <v>2990</v>
      </c>
      <c r="O548" s="169">
        <f t="shared" si="30"/>
        <v>2024</v>
      </c>
      <c r="P548" s="71"/>
    </row>
    <row r="549" spans="1:16" ht="26.3" hidden="1" x14ac:dyDescent="0.3">
      <c r="A549" s="66" t="s">
        <v>3018</v>
      </c>
      <c r="B549" s="5" t="s">
        <v>1236</v>
      </c>
      <c r="C549" s="8">
        <v>45385</v>
      </c>
      <c r="D549" s="5" t="s">
        <v>11</v>
      </c>
      <c r="E549" s="5"/>
      <c r="F549" s="17">
        <v>444303</v>
      </c>
      <c r="G549" s="17">
        <v>35544</v>
      </c>
      <c r="H549" s="17">
        <v>479847</v>
      </c>
      <c r="I549" s="17"/>
      <c r="J549" s="17"/>
      <c r="K549" s="17"/>
      <c r="L549" s="140">
        <f t="shared" si="31"/>
        <v>72297283.659999996</v>
      </c>
      <c r="M549" s="135" t="s">
        <v>2990</v>
      </c>
      <c r="O549" s="169">
        <f t="shared" si="30"/>
        <v>2024</v>
      </c>
      <c r="P549" s="71"/>
    </row>
    <row r="550" spans="1:16" ht="26.3" hidden="1" x14ac:dyDescent="0.3">
      <c r="A550" s="66" t="s">
        <v>3018</v>
      </c>
      <c r="B550" s="5" t="s">
        <v>1238</v>
      </c>
      <c r="C550" s="8">
        <v>45385</v>
      </c>
      <c r="D550" s="5" t="s">
        <v>11</v>
      </c>
      <c r="E550" s="5"/>
      <c r="F550" s="17">
        <v>832938</v>
      </c>
      <c r="G550" s="17">
        <v>66635</v>
      </c>
      <c r="H550" s="17">
        <v>899573</v>
      </c>
      <c r="I550" s="17"/>
      <c r="J550" s="17"/>
      <c r="K550" s="17"/>
      <c r="L550" s="140">
        <f t="shared" si="31"/>
        <v>73196856.659999996</v>
      </c>
      <c r="M550" s="135" t="s">
        <v>2990</v>
      </c>
      <c r="O550" s="169">
        <f t="shared" si="30"/>
        <v>2024</v>
      </c>
      <c r="P550" s="71"/>
    </row>
    <row r="551" spans="1:16" ht="26.3" hidden="1" x14ac:dyDescent="0.3">
      <c r="A551" s="66" t="s">
        <v>3018</v>
      </c>
      <c r="B551" s="5" t="s">
        <v>1234</v>
      </c>
      <c r="C551" s="8">
        <v>45386</v>
      </c>
      <c r="D551" s="5" t="s">
        <v>11</v>
      </c>
      <c r="E551" s="5"/>
      <c r="F551" s="17">
        <v>198264</v>
      </c>
      <c r="G551" s="17">
        <v>15861</v>
      </c>
      <c r="H551" s="17">
        <v>214125</v>
      </c>
      <c r="I551" s="17"/>
      <c r="J551" s="17"/>
      <c r="K551" s="17"/>
      <c r="L551" s="140">
        <f t="shared" si="31"/>
        <v>73410981.659999996</v>
      </c>
      <c r="M551" s="135" t="s">
        <v>2990</v>
      </c>
      <c r="O551" s="169">
        <f t="shared" si="30"/>
        <v>2024</v>
      </c>
      <c r="P551" s="71"/>
    </row>
    <row r="552" spans="1:16" ht="26.3" hidden="1" x14ac:dyDescent="0.3">
      <c r="A552" s="66" t="s">
        <v>3018</v>
      </c>
      <c r="B552" s="5" t="s">
        <v>1232</v>
      </c>
      <c r="C552" s="8">
        <v>45387</v>
      </c>
      <c r="D552" s="5" t="s">
        <v>11</v>
      </c>
      <c r="E552" s="5"/>
      <c r="F552" s="17">
        <v>665258</v>
      </c>
      <c r="G552" s="17">
        <v>53221</v>
      </c>
      <c r="H552" s="17">
        <v>718479</v>
      </c>
      <c r="I552" s="17"/>
      <c r="J552" s="17"/>
      <c r="K552" s="17"/>
      <c r="L552" s="140">
        <f t="shared" si="31"/>
        <v>74129460.659999996</v>
      </c>
      <c r="M552" s="135" t="s">
        <v>2990</v>
      </c>
      <c r="O552" s="169">
        <f t="shared" si="30"/>
        <v>2024</v>
      </c>
      <c r="P552" s="71"/>
    </row>
    <row r="553" spans="1:16" ht="26.3" hidden="1" x14ac:dyDescent="0.3">
      <c r="A553" s="144" t="s">
        <v>3018</v>
      </c>
      <c r="B553" s="145" t="s">
        <v>2942</v>
      </c>
      <c r="C553" s="146">
        <v>45390</v>
      </c>
      <c r="D553" s="145" t="s">
        <v>11</v>
      </c>
      <c r="E553" s="145" t="s">
        <v>1230</v>
      </c>
      <c r="F553" s="147">
        <v>-438850</v>
      </c>
      <c r="G553" s="147">
        <v>-35108</v>
      </c>
      <c r="H553" s="147"/>
      <c r="I553" s="147"/>
      <c r="J553" s="147">
        <v>-473958</v>
      </c>
      <c r="K553" s="147"/>
      <c r="L553" s="140">
        <f t="shared" si="31"/>
        <v>73655502.659999996</v>
      </c>
      <c r="M553" s="148" t="s">
        <v>2990</v>
      </c>
      <c r="O553" s="169">
        <f t="shared" si="30"/>
        <v>2024</v>
      </c>
      <c r="P553" s="71"/>
    </row>
    <row r="554" spans="1:16" ht="26.3" hidden="1" x14ac:dyDescent="0.3">
      <c r="A554" s="66" t="s">
        <v>3018</v>
      </c>
      <c r="B554" s="5" t="s">
        <v>1226</v>
      </c>
      <c r="C554" s="8">
        <v>45392</v>
      </c>
      <c r="D554" s="5" t="s">
        <v>11</v>
      </c>
      <c r="E554" s="5"/>
      <c r="F554" s="17">
        <v>2194670</v>
      </c>
      <c r="G554" s="17">
        <v>175574</v>
      </c>
      <c r="H554" s="17">
        <v>2370244</v>
      </c>
      <c r="I554" s="17"/>
      <c r="J554" s="17"/>
      <c r="K554" s="17"/>
      <c r="L554" s="140">
        <f t="shared" si="31"/>
        <v>76025746.659999996</v>
      </c>
      <c r="M554" s="135" t="s">
        <v>2990</v>
      </c>
      <c r="O554" s="169">
        <f t="shared" si="30"/>
        <v>2024</v>
      </c>
      <c r="P554" s="71"/>
    </row>
    <row r="555" spans="1:16" ht="26.3" hidden="1" x14ac:dyDescent="0.3">
      <c r="A555" s="66" t="s">
        <v>3018</v>
      </c>
      <c r="B555" s="5" t="s">
        <v>1228</v>
      </c>
      <c r="C555" s="8">
        <v>45392</v>
      </c>
      <c r="D555" s="5" t="s">
        <v>11</v>
      </c>
      <c r="E555" s="5"/>
      <c r="F555" s="17">
        <v>996240</v>
      </c>
      <c r="G555" s="17">
        <v>79699</v>
      </c>
      <c r="H555" s="17">
        <v>1075939</v>
      </c>
      <c r="I555" s="17"/>
      <c r="J555" s="17"/>
      <c r="K555" s="17"/>
      <c r="L555" s="140">
        <f t="shared" si="31"/>
        <v>77101685.659999996</v>
      </c>
      <c r="M555" s="135" t="s">
        <v>2990</v>
      </c>
      <c r="O555" s="169">
        <f t="shared" si="30"/>
        <v>2024</v>
      </c>
      <c r="P555" s="71"/>
    </row>
    <row r="556" spans="1:16" ht="26.3" hidden="1" x14ac:dyDescent="0.3">
      <c r="A556" s="66" t="s">
        <v>3018</v>
      </c>
      <c r="B556" s="5" t="s">
        <v>1222</v>
      </c>
      <c r="C556" s="8">
        <v>45394</v>
      </c>
      <c r="D556" s="5" t="s">
        <v>11</v>
      </c>
      <c r="E556" s="5"/>
      <c r="F556" s="17">
        <v>1306200</v>
      </c>
      <c r="G556" s="17">
        <v>104496</v>
      </c>
      <c r="H556" s="17">
        <v>1410696</v>
      </c>
      <c r="I556" s="17"/>
      <c r="J556" s="17"/>
      <c r="K556" s="17"/>
      <c r="L556" s="140">
        <f t="shared" si="31"/>
        <v>78512381.659999996</v>
      </c>
      <c r="M556" s="135" t="s">
        <v>2990</v>
      </c>
      <c r="O556" s="169">
        <f t="shared" si="30"/>
        <v>2024</v>
      </c>
      <c r="P556" s="71"/>
    </row>
    <row r="557" spans="1:16" ht="26.3" hidden="1" x14ac:dyDescent="0.3">
      <c r="A557" s="144" t="s">
        <v>3018</v>
      </c>
      <c r="B557" s="145" t="s">
        <v>2923</v>
      </c>
      <c r="C557" s="146">
        <v>45394</v>
      </c>
      <c r="D557" s="145" t="s">
        <v>11</v>
      </c>
      <c r="E557" s="145" t="s">
        <v>1224</v>
      </c>
      <c r="F557" s="147">
        <v>-288699.07407407399</v>
      </c>
      <c r="G557" s="147">
        <v>-23095.925925925902</v>
      </c>
      <c r="H557" s="147"/>
      <c r="I557" s="147"/>
      <c r="J557" s="147">
        <v>-311795</v>
      </c>
      <c r="K557" s="147"/>
      <c r="L557" s="140">
        <f t="shared" si="31"/>
        <v>78200586.659999996</v>
      </c>
      <c r="M557" s="148" t="s">
        <v>2990</v>
      </c>
      <c r="O557" s="169">
        <f t="shared" si="30"/>
        <v>2024</v>
      </c>
      <c r="P557" s="71"/>
    </row>
    <row r="558" spans="1:16" ht="26.3" hidden="1" x14ac:dyDescent="0.3">
      <c r="A558" s="66" t="s">
        <v>3018</v>
      </c>
      <c r="B558" s="5" t="s">
        <v>1220</v>
      </c>
      <c r="C558" s="8">
        <v>45395</v>
      </c>
      <c r="D558" s="5" t="s">
        <v>11</v>
      </c>
      <c r="E558" s="5"/>
      <c r="F558" s="17">
        <v>1548115</v>
      </c>
      <c r="G558" s="17">
        <v>123849</v>
      </c>
      <c r="H558" s="17">
        <v>1671964</v>
      </c>
      <c r="I558" s="17"/>
      <c r="J558" s="17"/>
      <c r="K558" s="17"/>
      <c r="L558" s="140">
        <f t="shared" si="31"/>
        <v>79872550.659999996</v>
      </c>
      <c r="M558" s="135" t="s">
        <v>2990</v>
      </c>
      <c r="O558" s="169">
        <f t="shared" si="30"/>
        <v>2024</v>
      </c>
      <c r="P558" s="71"/>
    </row>
    <row r="559" spans="1:16" ht="26.3" hidden="1" x14ac:dyDescent="0.3">
      <c r="A559" s="66" t="s">
        <v>3018</v>
      </c>
      <c r="B559" s="5" t="s">
        <v>1210</v>
      </c>
      <c r="C559" s="8">
        <v>45397</v>
      </c>
      <c r="D559" s="5" t="s">
        <v>11</v>
      </c>
      <c r="E559" s="5"/>
      <c r="F559" s="17">
        <v>1486900</v>
      </c>
      <c r="G559" s="17">
        <v>118952</v>
      </c>
      <c r="H559" s="17">
        <v>1605852</v>
      </c>
      <c r="I559" s="17"/>
      <c r="J559" s="17"/>
      <c r="K559" s="17"/>
      <c r="L559" s="140">
        <f t="shared" si="31"/>
        <v>81478402.659999996</v>
      </c>
      <c r="M559" s="135" t="s">
        <v>2990</v>
      </c>
      <c r="O559" s="169">
        <f t="shared" si="30"/>
        <v>2024</v>
      </c>
      <c r="P559" s="71"/>
    </row>
    <row r="560" spans="1:16" ht="26.3" hidden="1" x14ac:dyDescent="0.3">
      <c r="A560" s="66" t="s">
        <v>3018</v>
      </c>
      <c r="B560" s="5" t="s">
        <v>1216</v>
      </c>
      <c r="C560" s="8">
        <v>45397</v>
      </c>
      <c r="D560" s="5" t="s">
        <v>11</v>
      </c>
      <c r="E560" s="5"/>
      <c r="F560" s="17">
        <v>777213</v>
      </c>
      <c r="G560" s="17">
        <v>62177</v>
      </c>
      <c r="H560" s="17">
        <v>839390</v>
      </c>
      <c r="I560" s="17"/>
      <c r="J560" s="17"/>
      <c r="K560" s="17"/>
      <c r="L560" s="140">
        <f t="shared" si="31"/>
        <v>82317792.659999996</v>
      </c>
      <c r="M560" s="135" t="s">
        <v>2990</v>
      </c>
      <c r="O560" s="169">
        <f t="shared" si="30"/>
        <v>2024</v>
      </c>
      <c r="P560" s="71"/>
    </row>
    <row r="561" spans="1:16" ht="26.3" hidden="1" x14ac:dyDescent="0.3">
      <c r="A561" s="66" t="s">
        <v>3018</v>
      </c>
      <c r="B561" s="5" t="s">
        <v>1212</v>
      </c>
      <c r="C561" s="8">
        <v>45397</v>
      </c>
      <c r="D561" s="5" t="s">
        <v>11</v>
      </c>
      <c r="E561" s="5"/>
      <c r="F561" s="17">
        <v>1410820</v>
      </c>
      <c r="G561" s="17">
        <v>112866</v>
      </c>
      <c r="H561" s="17">
        <v>1523686</v>
      </c>
      <c r="I561" s="17"/>
      <c r="J561" s="17"/>
      <c r="K561" s="17"/>
      <c r="L561" s="140">
        <f t="shared" si="31"/>
        <v>83841478.659999996</v>
      </c>
      <c r="M561" s="135" t="s">
        <v>2990</v>
      </c>
      <c r="O561" s="169">
        <f t="shared" si="30"/>
        <v>2024</v>
      </c>
      <c r="P561" s="71"/>
    </row>
    <row r="562" spans="1:16" ht="26.3" hidden="1" x14ac:dyDescent="0.3">
      <c r="A562" s="144" t="s">
        <v>3018</v>
      </c>
      <c r="B562" s="145" t="s">
        <v>2943</v>
      </c>
      <c r="C562" s="146">
        <v>45397</v>
      </c>
      <c r="D562" s="145" t="s">
        <v>11</v>
      </c>
      <c r="E562" s="145" t="s">
        <v>1218</v>
      </c>
      <c r="F562" s="147">
        <v>-1692464</v>
      </c>
      <c r="G562" s="147">
        <v>-135397</v>
      </c>
      <c r="H562" s="147"/>
      <c r="I562" s="147"/>
      <c r="J562" s="147">
        <v>-1827861</v>
      </c>
      <c r="K562" s="147"/>
      <c r="L562" s="140">
        <f t="shared" si="31"/>
        <v>82013617.659999996</v>
      </c>
      <c r="M562" s="148" t="s">
        <v>2990</v>
      </c>
      <c r="O562" s="169">
        <f t="shared" si="30"/>
        <v>2024</v>
      </c>
      <c r="P562" s="71"/>
    </row>
    <row r="563" spans="1:16" ht="26.3" hidden="1" x14ac:dyDescent="0.3">
      <c r="A563" s="144" t="s">
        <v>3018</v>
      </c>
      <c r="B563" s="145" t="s">
        <v>2944</v>
      </c>
      <c r="C563" s="146">
        <v>45397</v>
      </c>
      <c r="D563" s="145" t="s">
        <v>11</v>
      </c>
      <c r="E563" s="145" t="s">
        <v>1214</v>
      </c>
      <c r="F563" s="147">
        <v>-235660</v>
      </c>
      <c r="G563" s="147">
        <v>-18853</v>
      </c>
      <c r="H563" s="147"/>
      <c r="I563" s="147"/>
      <c r="J563" s="147">
        <v>-254513</v>
      </c>
      <c r="K563" s="147"/>
      <c r="L563" s="140">
        <f t="shared" si="31"/>
        <v>81759104.659999996</v>
      </c>
      <c r="M563" s="148" t="s">
        <v>2990</v>
      </c>
      <c r="O563" s="169">
        <f t="shared" si="30"/>
        <v>2024</v>
      </c>
      <c r="P563" s="71"/>
    </row>
    <row r="564" spans="1:16" ht="26.3" hidden="1" x14ac:dyDescent="0.3">
      <c r="A564" s="66" t="s">
        <v>3018</v>
      </c>
      <c r="B564" s="5" t="s">
        <v>1204</v>
      </c>
      <c r="C564" s="8">
        <v>45399</v>
      </c>
      <c r="D564" s="5" t="s">
        <v>11</v>
      </c>
      <c r="E564" s="5"/>
      <c r="F564" s="17">
        <v>532020</v>
      </c>
      <c r="G564" s="17">
        <v>42562</v>
      </c>
      <c r="H564" s="17">
        <v>574582</v>
      </c>
      <c r="I564" s="17"/>
      <c r="J564" s="17"/>
      <c r="K564" s="17"/>
      <c r="L564" s="140">
        <f t="shared" si="31"/>
        <v>82333686.659999996</v>
      </c>
      <c r="M564" s="135" t="s">
        <v>2990</v>
      </c>
      <c r="O564" s="169">
        <f t="shared" si="30"/>
        <v>2024</v>
      </c>
      <c r="P564" s="71"/>
    </row>
    <row r="565" spans="1:16" ht="26.3" hidden="1" x14ac:dyDescent="0.3">
      <c r="A565" s="144" t="s">
        <v>3018</v>
      </c>
      <c r="B565" s="145" t="s">
        <v>2945</v>
      </c>
      <c r="C565" s="146">
        <v>45399</v>
      </c>
      <c r="D565" s="145" t="s">
        <v>11</v>
      </c>
      <c r="E565" s="145" t="s">
        <v>1208</v>
      </c>
      <c r="F565" s="147">
        <v>-91935</v>
      </c>
      <c r="G565" s="147">
        <v>-7355</v>
      </c>
      <c r="H565" s="147"/>
      <c r="I565" s="147"/>
      <c r="J565" s="147">
        <v>-99290</v>
      </c>
      <c r="K565" s="147"/>
      <c r="L565" s="140">
        <f t="shared" si="31"/>
        <v>82234396.659999996</v>
      </c>
      <c r="M565" s="148" t="s">
        <v>2990</v>
      </c>
      <c r="O565" s="169">
        <f t="shared" si="30"/>
        <v>2024</v>
      </c>
      <c r="P565" s="71"/>
    </row>
    <row r="566" spans="1:16" ht="26.3" hidden="1" x14ac:dyDescent="0.3">
      <c r="A566" s="144" t="s">
        <v>3018</v>
      </c>
      <c r="B566" s="145" t="s">
        <v>2946</v>
      </c>
      <c r="C566" s="146">
        <v>45399</v>
      </c>
      <c r="D566" s="145" t="s">
        <v>11</v>
      </c>
      <c r="E566" s="145" t="s">
        <v>1206</v>
      </c>
      <c r="F566" s="147">
        <v>-529970</v>
      </c>
      <c r="G566" s="147">
        <v>-42398</v>
      </c>
      <c r="H566" s="147"/>
      <c r="I566" s="147"/>
      <c r="J566" s="147">
        <v>-572368</v>
      </c>
      <c r="K566" s="147"/>
      <c r="L566" s="140">
        <f t="shared" si="31"/>
        <v>81662028.659999996</v>
      </c>
      <c r="M566" s="148" t="s">
        <v>2990</v>
      </c>
      <c r="O566" s="169">
        <f t="shared" si="30"/>
        <v>2024</v>
      </c>
      <c r="P566" s="71"/>
    </row>
    <row r="567" spans="1:16" ht="26.3" hidden="1" x14ac:dyDescent="0.3">
      <c r="A567" s="144" t="s">
        <v>3018</v>
      </c>
      <c r="B567" s="145" t="s">
        <v>2947</v>
      </c>
      <c r="C567" s="146">
        <v>45401</v>
      </c>
      <c r="D567" s="145" t="s">
        <v>11</v>
      </c>
      <c r="E567" s="145" t="s">
        <v>1202</v>
      </c>
      <c r="F567" s="147">
        <v>-306450</v>
      </c>
      <c r="G567" s="147">
        <v>-24516</v>
      </c>
      <c r="H567" s="147"/>
      <c r="I567" s="147"/>
      <c r="J567" s="147">
        <v>-330966</v>
      </c>
      <c r="K567" s="147"/>
      <c r="L567" s="140">
        <f t="shared" si="31"/>
        <v>81331062.659999996</v>
      </c>
      <c r="M567" s="148" t="s">
        <v>2990</v>
      </c>
      <c r="O567" s="169">
        <f t="shared" si="30"/>
        <v>2024</v>
      </c>
      <c r="P567" s="71"/>
    </row>
    <row r="568" spans="1:16" ht="26.3" hidden="1" x14ac:dyDescent="0.3">
      <c r="A568" s="66"/>
      <c r="B568" s="5">
        <v>19576</v>
      </c>
      <c r="C568" s="8">
        <v>45407</v>
      </c>
      <c r="D568" s="5" t="s">
        <v>11</v>
      </c>
      <c r="E568" s="5"/>
      <c r="F568" s="17">
        <f>H568/1.08</f>
        <v>1491079.6296296294</v>
      </c>
      <c r="G568" s="17">
        <f>F568*8%</f>
        <v>119286.37037037035</v>
      </c>
      <c r="H568" s="17">
        <v>1610366</v>
      </c>
      <c r="I568" s="17"/>
      <c r="J568" s="17"/>
      <c r="K568" s="17"/>
      <c r="L568" s="140">
        <f t="shared" si="31"/>
        <v>82941428.659999996</v>
      </c>
      <c r="M568" s="135" t="s">
        <v>3051</v>
      </c>
      <c r="O568" s="169">
        <f t="shared" si="30"/>
        <v>2024</v>
      </c>
      <c r="P568" s="71"/>
    </row>
    <row r="569" spans="1:16" ht="26.3" hidden="1" x14ac:dyDescent="0.3">
      <c r="A569" s="144" t="s">
        <v>3018</v>
      </c>
      <c r="B569" s="145" t="s">
        <v>2948</v>
      </c>
      <c r="C569" s="146">
        <v>45415</v>
      </c>
      <c r="D569" s="145" t="s">
        <v>11</v>
      </c>
      <c r="E569" s="145" t="s">
        <v>1385</v>
      </c>
      <c r="F569" s="147">
        <v>-757934</v>
      </c>
      <c r="G569" s="147">
        <v>-60635</v>
      </c>
      <c r="H569" s="147"/>
      <c r="I569" s="147"/>
      <c r="J569" s="147">
        <v>-818569</v>
      </c>
      <c r="K569" s="147"/>
      <c r="L569" s="140">
        <f t="shared" si="31"/>
        <v>82122859.659999996</v>
      </c>
      <c r="M569" s="148" t="s">
        <v>2992</v>
      </c>
      <c r="O569" s="169">
        <f t="shared" si="30"/>
        <v>2024</v>
      </c>
      <c r="P569" s="71"/>
    </row>
    <row r="570" spans="1:16" ht="26.3" hidden="1" x14ac:dyDescent="0.3">
      <c r="A570" s="144" t="s">
        <v>3018</v>
      </c>
      <c r="B570" s="145" t="s">
        <v>2949</v>
      </c>
      <c r="C570" s="146">
        <v>45420</v>
      </c>
      <c r="D570" s="145" t="s">
        <v>11</v>
      </c>
      <c r="E570" s="145" t="s">
        <v>1383</v>
      </c>
      <c r="F570" s="147">
        <v>-546376</v>
      </c>
      <c r="G570" s="147">
        <v>-43710</v>
      </c>
      <c r="H570" s="147"/>
      <c r="I570" s="147"/>
      <c r="J570" s="147">
        <v>-590086</v>
      </c>
      <c r="K570" s="147"/>
      <c r="L570" s="140">
        <f t="shared" si="31"/>
        <v>81532773.659999996</v>
      </c>
      <c r="M570" s="148" t="s">
        <v>2992</v>
      </c>
      <c r="O570" s="169">
        <f t="shared" si="30"/>
        <v>2024</v>
      </c>
      <c r="P570" s="71"/>
    </row>
    <row r="571" spans="1:16" ht="26.3" hidden="1" x14ac:dyDescent="0.3">
      <c r="A571" s="66" t="s">
        <v>3018</v>
      </c>
      <c r="B571" s="5" t="s">
        <v>1381</v>
      </c>
      <c r="C571" s="8">
        <v>45421</v>
      </c>
      <c r="D571" s="5" t="s">
        <v>11</v>
      </c>
      <c r="E571" s="5"/>
      <c r="F571" s="17">
        <v>1328320</v>
      </c>
      <c r="G571" s="17">
        <v>106266</v>
      </c>
      <c r="H571" s="17">
        <v>1434586</v>
      </c>
      <c r="I571" s="17"/>
      <c r="J571" s="17"/>
      <c r="K571" s="17"/>
      <c r="L571" s="140">
        <f t="shared" si="31"/>
        <v>82967359.659999996</v>
      </c>
      <c r="M571" s="135" t="s">
        <v>2992</v>
      </c>
      <c r="O571" s="169">
        <f t="shared" si="30"/>
        <v>2024</v>
      </c>
      <c r="P571" s="71"/>
    </row>
    <row r="572" spans="1:16" ht="26.3" hidden="1" x14ac:dyDescent="0.3">
      <c r="A572" s="66" t="s">
        <v>3018</v>
      </c>
      <c r="B572" s="5" t="s">
        <v>1379</v>
      </c>
      <c r="C572" s="8">
        <v>45421</v>
      </c>
      <c r="D572" s="5" t="s">
        <v>11</v>
      </c>
      <c r="E572" s="5"/>
      <c r="F572" s="17">
        <v>960736</v>
      </c>
      <c r="G572" s="17">
        <v>76859</v>
      </c>
      <c r="H572" s="17">
        <v>1037595</v>
      </c>
      <c r="I572" s="17"/>
      <c r="J572" s="17"/>
      <c r="K572" s="17"/>
      <c r="L572" s="140">
        <f t="shared" si="31"/>
        <v>84004954.659999996</v>
      </c>
      <c r="M572" s="135" t="s">
        <v>2992</v>
      </c>
      <c r="O572" s="169">
        <f t="shared" si="30"/>
        <v>2024</v>
      </c>
      <c r="P572" s="71"/>
    </row>
    <row r="573" spans="1:16" ht="26.3" hidden="1" x14ac:dyDescent="0.3">
      <c r="A573" s="66" t="s">
        <v>3018</v>
      </c>
      <c r="B573" s="5" t="s">
        <v>1377</v>
      </c>
      <c r="C573" s="8">
        <v>45421</v>
      </c>
      <c r="D573" s="5" t="s">
        <v>11</v>
      </c>
      <c r="E573" s="5"/>
      <c r="F573" s="17">
        <v>830200</v>
      </c>
      <c r="G573" s="17">
        <v>66416</v>
      </c>
      <c r="H573" s="17">
        <v>896616</v>
      </c>
      <c r="I573" s="17"/>
      <c r="J573" s="17"/>
      <c r="K573" s="17"/>
      <c r="L573" s="140">
        <f t="shared" si="31"/>
        <v>84901570.659999996</v>
      </c>
      <c r="M573" s="135" t="s">
        <v>2992</v>
      </c>
      <c r="O573" s="169">
        <f t="shared" si="30"/>
        <v>2024</v>
      </c>
      <c r="P573" s="71"/>
    </row>
    <row r="574" spans="1:16" ht="26.3" hidden="1" x14ac:dyDescent="0.3">
      <c r="A574" s="66" t="s">
        <v>3018</v>
      </c>
      <c r="B574" s="5" t="s">
        <v>1375</v>
      </c>
      <c r="C574" s="8">
        <v>45421</v>
      </c>
      <c r="D574" s="5" t="s">
        <v>11</v>
      </c>
      <c r="E574" s="5"/>
      <c r="F574" s="17">
        <v>793056</v>
      </c>
      <c r="G574" s="17">
        <v>63444</v>
      </c>
      <c r="H574" s="17">
        <v>856500</v>
      </c>
      <c r="I574" s="17"/>
      <c r="J574" s="17"/>
      <c r="K574" s="17"/>
      <c r="L574" s="140">
        <f t="shared" si="31"/>
        <v>85758070.659999996</v>
      </c>
      <c r="M574" s="135" t="s">
        <v>2992</v>
      </c>
      <c r="O574" s="169">
        <f t="shared" si="30"/>
        <v>2024</v>
      </c>
      <c r="P574" s="71"/>
    </row>
    <row r="575" spans="1:16" ht="26.3" hidden="1" x14ac:dyDescent="0.3">
      <c r="A575" s="66" t="s">
        <v>3018</v>
      </c>
      <c r="B575" s="5" t="s">
        <v>1373</v>
      </c>
      <c r="C575" s="8">
        <v>45422</v>
      </c>
      <c r="D575" s="5" t="s">
        <v>11</v>
      </c>
      <c r="E575" s="5"/>
      <c r="F575" s="17">
        <v>830200</v>
      </c>
      <c r="G575" s="17">
        <v>66416</v>
      </c>
      <c r="H575" s="17">
        <v>896616</v>
      </c>
      <c r="I575" s="17"/>
      <c r="J575" s="17"/>
      <c r="K575" s="17"/>
      <c r="L575" s="140">
        <f t="shared" si="31"/>
        <v>86654686.659999996</v>
      </c>
      <c r="M575" s="135" t="s">
        <v>2992</v>
      </c>
      <c r="O575" s="169">
        <f t="shared" si="30"/>
        <v>2024</v>
      </c>
      <c r="P575" s="71"/>
    </row>
    <row r="576" spans="1:16" ht="26.3" hidden="1" x14ac:dyDescent="0.3">
      <c r="A576" s="144" t="s">
        <v>3018</v>
      </c>
      <c r="B576" s="145" t="s">
        <v>2950</v>
      </c>
      <c r="C576" s="146">
        <v>45425</v>
      </c>
      <c r="D576" s="145" t="s">
        <v>11</v>
      </c>
      <c r="E576" s="145" t="s">
        <v>1371</v>
      </c>
      <c r="F576" s="147">
        <v>-400048</v>
      </c>
      <c r="G576" s="147">
        <v>-32004</v>
      </c>
      <c r="H576" s="147"/>
      <c r="I576" s="147"/>
      <c r="J576" s="147">
        <v>-432052</v>
      </c>
      <c r="K576" s="147"/>
      <c r="L576" s="140">
        <f t="shared" si="31"/>
        <v>86222634.659999996</v>
      </c>
      <c r="M576" s="148" t="s">
        <v>2992</v>
      </c>
      <c r="O576" s="169">
        <f t="shared" si="30"/>
        <v>2024</v>
      </c>
      <c r="P576" s="71"/>
    </row>
    <row r="577" spans="1:16" ht="26.3" hidden="1" x14ac:dyDescent="0.3">
      <c r="A577" s="66" t="s">
        <v>3018</v>
      </c>
      <c r="B577" s="5" t="s">
        <v>1369</v>
      </c>
      <c r="C577" s="8">
        <v>45426</v>
      </c>
      <c r="D577" s="5" t="s">
        <v>11</v>
      </c>
      <c r="E577" s="5"/>
      <c r="F577" s="17">
        <v>830200</v>
      </c>
      <c r="G577" s="17">
        <v>66416</v>
      </c>
      <c r="H577" s="17">
        <v>896616</v>
      </c>
      <c r="I577" s="17"/>
      <c r="J577" s="17"/>
      <c r="K577" s="17"/>
      <c r="L577" s="140">
        <f t="shared" si="31"/>
        <v>87119250.659999996</v>
      </c>
      <c r="M577" s="135" t="s">
        <v>2992</v>
      </c>
      <c r="O577" s="169">
        <f t="shared" si="30"/>
        <v>2024</v>
      </c>
      <c r="P577" s="71"/>
    </row>
    <row r="578" spans="1:16" ht="26.3" hidden="1" x14ac:dyDescent="0.3">
      <c r="A578" s="66" t="s">
        <v>3018</v>
      </c>
      <c r="B578" s="5" t="s">
        <v>1367</v>
      </c>
      <c r="C578" s="8">
        <v>45428</v>
      </c>
      <c r="D578" s="5" t="s">
        <v>11</v>
      </c>
      <c r="E578" s="5"/>
      <c r="F578" s="17">
        <v>199904</v>
      </c>
      <c r="G578" s="17">
        <v>15992</v>
      </c>
      <c r="H578" s="17">
        <v>215896</v>
      </c>
      <c r="I578" s="17"/>
      <c r="J578" s="17"/>
      <c r="K578" s="17"/>
      <c r="L578" s="140">
        <f t="shared" si="31"/>
        <v>87335146.659999996</v>
      </c>
      <c r="M578" s="135" t="s">
        <v>2992</v>
      </c>
      <c r="O578" s="169">
        <f t="shared" si="30"/>
        <v>2024</v>
      </c>
      <c r="P578" s="71"/>
    </row>
    <row r="579" spans="1:16" ht="26.3" hidden="1" x14ac:dyDescent="0.3">
      <c r="A579" s="66" t="s">
        <v>3018</v>
      </c>
      <c r="B579" s="5" t="s">
        <v>1365</v>
      </c>
      <c r="C579" s="8">
        <v>45428</v>
      </c>
      <c r="D579" s="5" t="s">
        <v>11</v>
      </c>
      <c r="E579" s="5"/>
      <c r="F579" s="17">
        <v>630296</v>
      </c>
      <c r="G579" s="17">
        <v>50424</v>
      </c>
      <c r="H579" s="17">
        <v>680720</v>
      </c>
      <c r="I579" s="17"/>
      <c r="J579" s="17"/>
      <c r="K579" s="17"/>
      <c r="L579" s="140">
        <f t="shared" si="31"/>
        <v>88015866.659999996</v>
      </c>
      <c r="M579" s="135" t="s">
        <v>2992</v>
      </c>
      <c r="O579" s="169">
        <f t="shared" ref="O579:O642" si="32">YEAR(C579)</f>
        <v>2024</v>
      </c>
      <c r="P579" s="71"/>
    </row>
    <row r="580" spans="1:16" ht="26.3" hidden="1" x14ac:dyDescent="0.3">
      <c r="A580" s="66" t="s">
        <v>3018</v>
      </c>
      <c r="B580" s="5" t="s">
        <v>1363</v>
      </c>
      <c r="C580" s="8">
        <v>45429</v>
      </c>
      <c r="D580" s="5" t="s">
        <v>11</v>
      </c>
      <c r="E580" s="5"/>
      <c r="F580" s="17">
        <v>930152</v>
      </c>
      <c r="G580" s="17">
        <v>74412</v>
      </c>
      <c r="H580" s="17">
        <v>1004564</v>
      </c>
      <c r="I580" s="17"/>
      <c r="J580" s="17"/>
      <c r="K580" s="17"/>
      <c r="L580" s="140">
        <f t="shared" ref="L580:L643" si="33">L579+H580+J580+I580-K580</f>
        <v>89020430.659999996</v>
      </c>
      <c r="M580" s="135" t="s">
        <v>2992</v>
      </c>
      <c r="O580" s="169">
        <f t="shared" si="32"/>
        <v>2024</v>
      </c>
      <c r="P580" s="71"/>
    </row>
    <row r="581" spans="1:16" ht="26.3" hidden="1" x14ac:dyDescent="0.3">
      <c r="A581" s="66" t="s">
        <v>3018</v>
      </c>
      <c r="B581" s="5" t="s">
        <v>1361</v>
      </c>
      <c r="C581" s="8">
        <v>45429</v>
      </c>
      <c r="D581" s="5" t="s">
        <v>11</v>
      </c>
      <c r="E581" s="5"/>
      <c r="F581" s="17">
        <v>1160640</v>
      </c>
      <c r="G581" s="17">
        <v>92851</v>
      </c>
      <c r="H581" s="17">
        <v>1253491</v>
      </c>
      <c r="I581" s="17"/>
      <c r="J581" s="17"/>
      <c r="K581" s="17"/>
      <c r="L581" s="140">
        <f t="shared" si="33"/>
        <v>90273921.659999996</v>
      </c>
      <c r="M581" s="135" t="s">
        <v>2992</v>
      </c>
      <c r="O581" s="169">
        <f t="shared" si="32"/>
        <v>2024</v>
      </c>
      <c r="P581" s="71"/>
    </row>
    <row r="582" spans="1:16" ht="26.3" hidden="1" x14ac:dyDescent="0.3">
      <c r="A582" s="66" t="s">
        <v>3018</v>
      </c>
      <c r="B582" s="5" t="s">
        <v>1359</v>
      </c>
      <c r="C582" s="8">
        <v>45429</v>
      </c>
      <c r="D582" s="5" t="s">
        <v>11</v>
      </c>
      <c r="E582" s="5"/>
      <c r="F582" s="17">
        <v>1160640</v>
      </c>
      <c r="G582" s="17">
        <v>92851</v>
      </c>
      <c r="H582" s="17">
        <v>1253491</v>
      </c>
      <c r="I582" s="17"/>
      <c r="J582" s="17"/>
      <c r="K582" s="17"/>
      <c r="L582" s="140">
        <f t="shared" si="33"/>
        <v>91527412.659999996</v>
      </c>
      <c r="M582" s="135" t="s">
        <v>2992</v>
      </c>
      <c r="O582" s="169">
        <f t="shared" si="32"/>
        <v>2024</v>
      </c>
      <c r="P582" s="71"/>
    </row>
    <row r="583" spans="1:16" ht="26.3" hidden="1" x14ac:dyDescent="0.3">
      <c r="A583" s="66" t="s">
        <v>3018</v>
      </c>
      <c r="B583" s="5" t="s">
        <v>1356</v>
      </c>
      <c r="C583" s="8">
        <v>45430</v>
      </c>
      <c r="D583" s="5" t="s">
        <v>11</v>
      </c>
      <c r="E583" s="5"/>
      <c r="F583" s="17">
        <v>996240</v>
      </c>
      <c r="G583" s="17">
        <v>79699</v>
      </c>
      <c r="H583" s="17">
        <v>1075939</v>
      </c>
      <c r="I583" s="17"/>
      <c r="J583" s="17"/>
      <c r="K583" s="17"/>
      <c r="L583" s="140">
        <f t="shared" si="33"/>
        <v>92603351.659999996</v>
      </c>
      <c r="M583" s="135" t="s">
        <v>2992</v>
      </c>
      <c r="O583" s="169">
        <f t="shared" si="32"/>
        <v>2024</v>
      </c>
      <c r="P583" s="71"/>
    </row>
    <row r="584" spans="1:16" ht="26.3" hidden="1" x14ac:dyDescent="0.3">
      <c r="A584" s="144" t="s">
        <v>3018</v>
      </c>
      <c r="B584" s="145" t="s">
        <v>2951</v>
      </c>
      <c r="C584" s="146">
        <v>45431</v>
      </c>
      <c r="D584" s="145" t="s">
        <v>11</v>
      </c>
      <c r="E584" s="145" t="s">
        <v>1352</v>
      </c>
      <c r="F584" s="147">
        <v>-305225</v>
      </c>
      <c r="G584" s="147">
        <v>-24418</v>
      </c>
      <c r="H584" s="147"/>
      <c r="I584" s="147"/>
      <c r="J584" s="147">
        <v>-329643</v>
      </c>
      <c r="K584" s="147"/>
      <c r="L584" s="140">
        <f t="shared" si="33"/>
        <v>92273708.659999996</v>
      </c>
      <c r="M584" s="148" t="s">
        <v>2992</v>
      </c>
      <c r="O584" s="169">
        <f t="shared" si="32"/>
        <v>2024</v>
      </c>
      <c r="P584" s="71"/>
    </row>
    <row r="585" spans="1:16" ht="26.3" hidden="1" x14ac:dyDescent="0.3">
      <c r="A585" s="66" t="s">
        <v>3018</v>
      </c>
      <c r="B585" s="5" t="s">
        <v>1350</v>
      </c>
      <c r="C585" s="8">
        <v>45433</v>
      </c>
      <c r="D585" s="5" t="s">
        <v>11</v>
      </c>
      <c r="E585" s="5"/>
      <c r="F585" s="17">
        <v>698024</v>
      </c>
      <c r="G585" s="17">
        <v>55842</v>
      </c>
      <c r="H585" s="17">
        <v>753866</v>
      </c>
      <c r="I585" s="17"/>
      <c r="J585" s="17"/>
      <c r="K585" s="17"/>
      <c r="L585" s="140">
        <f t="shared" si="33"/>
        <v>93027574.659999996</v>
      </c>
      <c r="M585" s="135" t="s">
        <v>2992</v>
      </c>
      <c r="O585" s="169">
        <f t="shared" si="32"/>
        <v>2024</v>
      </c>
      <c r="P585" s="71"/>
    </row>
    <row r="586" spans="1:16" ht="26.3" hidden="1" x14ac:dyDescent="0.3">
      <c r="A586" s="66" t="s">
        <v>3018</v>
      </c>
      <c r="B586" s="5" t="s">
        <v>1348</v>
      </c>
      <c r="C586" s="8">
        <v>45434</v>
      </c>
      <c r="D586" s="5" t="s">
        <v>11</v>
      </c>
      <c r="E586" s="5"/>
      <c r="F586" s="17">
        <v>1160640</v>
      </c>
      <c r="G586" s="17">
        <v>92851</v>
      </c>
      <c r="H586" s="17">
        <v>1253491</v>
      </c>
      <c r="I586" s="17"/>
      <c r="J586" s="17"/>
      <c r="K586" s="17"/>
      <c r="L586" s="140">
        <f t="shared" si="33"/>
        <v>94281065.659999996</v>
      </c>
      <c r="M586" s="135" t="s">
        <v>2992</v>
      </c>
      <c r="O586" s="169">
        <f t="shared" si="32"/>
        <v>2024</v>
      </c>
      <c r="P586" s="71"/>
    </row>
    <row r="587" spans="1:16" ht="26.3" hidden="1" x14ac:dyDescent="0.3">
      <c r="A587" s="66" t="s">
        <v>3018</v>
      </c>
      <c r="B587" s="5" t="s">
        <v>1346</v>
      </c>
      <c r="C587" s="8">
        <v>45435</v>
      </c>
      <c r="D587" s="5" t="s">
        <v>11</v>
      </c>
      <c r="E587" s="5"/>
      <c r="F587" s="17">
        <v>960736</v>
      </c>
      <c r="G587" s="17">
        <v>76859</v>
      </c>
      <c r="H587" s="17">
        <v>1037595</v>
      </c>
      <c r="I587" s="17"/>
      <c r="J587" s="17"/>
      <c r="K587" s="17"/>
      <c r="L587" s="140">
        <f t="shared" si="33"/>
        <v>95318660.659999996</v>
      </c>
      <c r="M587" s="135" t="s">
        <v>2992</v>
      </c>
      <c r="O587" s="169">
        <f t="shared" si="32"/>
        <v>2024</v>
      </c>
      <c r="P587" s="71"/>
    </row>
    <row r="588" spans="1:16" ht="26.3" hidden="1" x14ac:dyDescent="0.3">
      <c r="A588" s="66" t="s">
        <v>3018</v>
      </c>
      <c r="B588" s="5" t="s">
        <v>1344</v>
      </c>
      <c r="C588" s="8">
        <v>45436</v>
      </c>
      <c r="D588" s="5" t="s">
        <v>11</v>
      </c>
      <c r="E588" s="5"/>
      <c r="F588" s="17">
        <v>1660400</v>
      </c>
      <c r="G588" s="17">
        <v>132832</v>
      </c>
      <c r="H588" s="17">
        <v>1793232</v>
      </c>
      <c r="I588" s="17"/>
      <c r="J588" s="17"/>
      <c r="K588" s="17"/>
      <c r="L588" s="140">
        <f t="shared" si="33"/>
        <v>97111892.659999996</v>
      </c>
      <c r="M588" s="135" t="s">
        <v>2992</v>
      </c>
      <c r="O588" s="169">
        <f t="shared" si="32"/>
        <v>2024</v>
      </c>
      <c r="P588" s="71"/>
    </row>
    <row r="589" spans="1:16" ht="26.3" hidden="1" x14ac:dyDescent="0.3">
      <c r="A589" s="144" t="s">
        <v>3018</v>
      </c>
      <c r="B589" s="145" t="s">
        <v>2952</v>
      </c>
      <c r="C589" s="146">
        <v>45437</v>
      </c>
      <c r="D589" s="145" t="s">
        <v>11</v>
      </c>
      <c r="E589" s="145" t="s">
        <v>1342</v>
      </c>
      <c r="F589" s="147">
        <v>-558030</v>
      </c>
      <c r="G589" s="147">
        <v>-44642</v>
      </c>
      <c r="H589" s="147"/>
      <c r="I589" s="147"/>
      <c r="J589" s="147">
        <v>-602672</v>
      </c>
      <c r="K589" s="147"/>
      <c r="L589" s="140">
        <f t="shared" si="33"/>
        <v>96509220.659999996</v>
      </c>
      <c r="M589" s="148" t="s">
        <v>2992</v>
      </c>
      <c r="O589" s="169">
        <f t="shared" si="32"/>
        <v>2024</v>
      </c>
      <c r="P589" s="71"/>
    </row>
    <row r="590" spans="1:16" ht="26.3" hidden="1" x14ac:dyDescent="0.3">
      <c r="A590" s="144" t="s">
        <v>3018</v>
      </c>
      <c r="B590" s="145" t="s">
        <v>2953</v>
      </c>
      <c r="C590" s="146">
        <v>45439</v>
      </c>
      <c r="D590" s="145" t="s">
        <v>11</v>
      </c>
      <c r="E590" s="145" t="s">
        <v>1340</v>
      </c>
      <c r="F590" s="147">
        <v>-199904</v>
      </c>
      <c r="G590" s="147">
        <v>-15992</v>
      </c>
      <c r="H590" s="147"/>
      <c r="I590" s="147"/>
      <c r="J590" s="147">
        <v>-215896</v>
      </c>
      <c r="K590" s="147"/>
      <c r="L590" s="140">
        <f t="shared" si="33"/>
        <v>96293324.659999996</v>
      </c>
      <c r="M590" s="148" t="s">
        <v>2992</v>
      </c>
      <c r="O590" s="169">
        <f t="shared" si="32"/>
        <v>2024</v>
      </c>
      <c r="P590" s="71"/>
    </row>
    <row r="591" spans="1:16" ht="26.3" hidden="1" x14ac:dyDescent="0.3">
      <c r="A591" s="66" t="s">
        <v>3018</v>
      </c>
      <c r="B591" s="5" t="s">
        <v>1338</v>
      </c>
      <c r="C591" s="8">
        <v>45439</v>
      </c>
      <c r="D591" s="5" t="s">
        <v>11</v>
      </c>
      <c r="E591" s="5"/>
      <c r="F591" s="17">
        <v>630296</v>
      </c>
      <c r="G591" s="17">
        <v>50424</v>
      </c>
      <c r="H591" s="17">
        <v>680720</v>
      </c>
      <c r="I591" s="17"/>
      <c r="J591" s="17"/>
      <c r="K591" s="17"/>
      <c r="L591" s="140">
        <f t="shared" si="33"/>
        <v>96974044.659999996</v>
      </c>
      <c r="M591" s="135" t="s">
        <v>2992</v>
      </c>
      <c r="O591" s="169">
        <f t="shared" si="32"/>
        <v>2024</v>
      </c>
      <c r="P591" s="71"/>
    </row>
    <row r="592" spans="1:16" ht="26.3" hidden="1" x14ac:dyDescent="0.3">
      <c r="A592" s="144" t="s">
        <v>3018</v>
      </c>
      <c r="B592" s="145" t="s">
        <v>2954</v>
      </c>
      <c r="C592" s="146">
        <v>45440</v>
      </c>
      <c r="D592" s="145" t="s">
        <v>11</v>
      </c>
      <c r="E592" s="145" t="s">
        <v>1336</v>
      </c>
      <c r="F592" s="147">
        <v>-400048</v>
      </c>
      <c r="G592" s="147">
        <v>-32004</v>
      </c>
      <c r="H592" s="147"/>
      <c r="I592" s="147"/>
      <c r="J592" s="147">
        <v>-432052</v>
      </c>
      <c r="K592" s="147"/>
      <c r="L592" s="140">
        <f t="shared" si="33"/>
        <v>96541992.659999996</v>
      </c>
      <c r="M592" s="148" t="s">
        <v>2992</v>
      </c>
      <c r="O592" s="169">
        <f t="shared" si="32"/>
        <v>2024</v>
      </c>
      <c r="P592" s="71"/>
    </row>
    <row r="593" spans="1:16" ht="26.3" hidden="1" x14ac:dyDescent="0.3">
      <c r="A593" s="144" t="s">
        <v>3018</v>
      </c>
      <c r="B593" s="145" t="s">
        <v>2955</v>
      </c>
      <c r="C593" s="146">
        <v>45441</v>
      </c>
      <c r="D593" s="145" t="s">
        <v>11</v>
      </c>
      <c r="E593" s="145" t="s">
        <v>1334</v>
      </c>
      <c r="F593" s="147">
        <v>-650108</v>
      </c>
      <c r="G593" s="147">
        <v>-52009</v>
      </c>
      <c r="H593" s="147"/>
      <c r="I593" s="147"/>
      <c r="J593" s="147">
        <v>-702117</v>
      </c>
      <c r="K593" s="147"/>
      <c r="L593" s="140">
        <f t="shared" si="33"/>
        <v>95839875.659999996</v>
      </c>
      <c r="M593" s="148" t="s">
        <v>2992</v>
      </c>
      <c r="O593" s="169">
        <f t="shared" si="32"/>
        <v>2024</v>
      </c>
      <c r="P593" s="71"/>
    </row>
    <row r="594" spans="1:16" ht="26.3" hidden="1" x14ac:dyDescent="0.3">
      <c r="A594" s="66" t="s">
        <v>3018</v>
      </c>
      <c r="B594" s="5" t="s">
        <v>1332</v>
      </c>
      <c r="C594" s="8">
        <v>45442</v>
      </c>
      <c r="D594" s="5" t="s">
        <v>11</v>
      </c>
      <c r="E594" s="5"/>
      <c r="F594" s="17">
        <v>398168</v>
      </c>
      <c r="G594" s="17">
        <v>31853</v>
      </c>
      <c r="H594" s="17">
        <v>430021</v>
      </c>
      <c r="I594" s="17"/>
      <c r="J594" s="17"/>
      <c r="K594" s="17"/>
      <c r="L594" s="140">
        <f t="shared" si="33"/>
        <v>96269896.659999996</v>
      </c>
      <c r="M594" s="135" t="s">
        <v>2992</v>
      </c>
      <c r="O594" s="169">
        <f t="shared" si="32"/>
        <v>2024</v>
      </c>
      <c r="P594" s="71"/>
    </row>
    <row r="595" spans="1:16" ht="26.3" hidden="1" x14ac:dyDescent="0.3">
      <c r="A595" s="144" t="s">
        <v>3018</v>
      </c>
      <c r="B595" s="145" t="s">
        <v>2956</v>
      </c>
      <c r="C595" s="146">
        <v>45442</v>
      </c>
      <c r="D595" s="145" t="s">
        <v>11</v>
      </c>
      <c r="E595" s="145" t="s">
        <v>1328</v>
      </c>
      <c r="F595" s="147">
        <v>-423116</v>
      </c>
      <c r="G595" s="147">
        <v>-33849</v>
      </c>
      <c r="H595" s="147"/>
      <c r="I595" s="147"/>
      <c r="J595" s="147">
        <v>-456965</v>
      </c>
      <c r="K595" s="147"/>
      <c r="L595" s="140">
        <f t="shared" si="33"/>
        <v>95812931.659999996</v>
      </c>
      <c r="M595" s="148" t="s">
        <v>2992</v>
      </c>
      <c r="O595" s="169">
        <f t="shared" si="32"/>
        <v>2024</v>
      </c>
      <c r="P595" s="71"/>
    </row>
    <row r="596" spans="1:16" ht="26.3" hidden="1" x14ac:dyDescent="0.3">
      <c r="A596" s="144" t="s">
        <v>3018</v>
      </c>
      <c r="B596" s="145" t="s">
        <v>1324</v>
      </c>
      <c r="C596" s="146">
        <v>45442</v>
      </c>
      <c r="D596" s="145" t="s">
        <v>11</v>
      </c>
      <c r="E596" s="145" t="s">
        <v>3008</v>
      </c>
      <c r="F596" s="147"/>
      <c r="G596" s="147"/>
      <c r="H596" s="147"/>
      <c r="I596" s="147">
        <v>-22420474</v>
      </c>
      <c r="J596" s="147"/>
      <c r="K596" s="147"/>
      <c r="L596" s="140">
        <f t="shared" si="33"/>
        <v>73392457.659999996</v>
      </c>
      <c r="M596" s="148" t="s">
        <v>2990</v>
      </c>
      <c r="O596" s="169">
        <f t="shared" si="32"/>
        <v>2024</v>
      </c>
      <c r="P596" s="71"/>
    </row>
    <row r="597" spans="1:16" ht="26.3" hidden="1" x14ac:dyDescent="0.3">
      <c r="A597" s="76" t="s">
        <v>3018</v>
      </c>
      <c r="B597" s="3"/>
      <c r="C597" s="24">
        <v>45442</v>
      </c>
      <c r="D597" s="3" t="s">
        <v>11</v>
      </c>
      <c r="E597" s="3"/>
      <c r="F597" s="142"/>
      <c r="G597" s="142"/>
      <c r="H597" s="142"/>
      <c r="I597" s="142"/>
      <c r="J597" s="142"/>
      <c r="K597" s="142">
        <v>10423548</v>
      </c>
      <c r="L597" s="140">
        <f t="shared" si="33"/>
        <v>62968909.659999996</v>
      </c>
      <c r="M597" s="143" t="s">
        <v>3046</v>
      </c>
      <c r="O597" s="169">
        <f t="shared" si="32"/>
        <v>2024</v>
      </c>
      <c r="P597" s="71"/>
    </row>
    <row r="598" spans="1:16" ht="26.3" hidden="1" x14ac:dyDescent="0.3">
      <c r="A598" s="66" t="s">
        <v>3018</v>
      </c>
      <c r="B598" s="5" t="s">
        <v>1330</v>
      </c>
      <c r="C598" s="8">
        <v>45442</v>
      </c>
      <c r="D598" s="5" t="s">
        <v>11</v>
      </c>
      <c r="E598" s="5"/>
      <c r="F598" s="17">
        <v>599712</v>
      </c>
      <c r="G598" s="17">
        <v>47977</v>
      </c>
      <c r="H598" s="17">
        <v>647689</v>
      </c>
      <c r="I598" s="17"/>
      <c r="J598" s="17"/>
      <c r="K598" s="17"/>
      <c r="L598" s="140">
        <f t="shared" si="33"/>
        <v>63616598.659999996</v>
      </c>
      <c r="M598" s="135" t="s">
        <v>2992</v>
      </c>
      <c r="O598" s="169">
        <f t="shared" si="32"/>
        <v>2024</v>
      </c>
      <c r="P598" s="71"/>
    </row>
    <row r="599" spans="1:16" ht="26.3" hidden="1" x14ac:dyDescent="0.3">
      <c r="A599" s="144" t="s">
        <v>3018</v>
      </c>
      <c r="B599" s="145" t="s">
        <v>2957</v>
      </c>
      <c r="C599" s="146">
        <v>45443</v>
      </c>
      <c r="D599" s="145" t="s">
        <v>11</v>
      </c>
      <c r="E599" s="145" t="s">
        <v>1325</v>
      </c>
      <c r="F599" s="147">
        <v>-550036</v>
      </c>
      <c r="G599" s="147">
        <v>-44003</v>
      </c>
      <c r="H599" s="147"/>
      <c r="I599" s="147"/>
      <c r="J599" s="147">
        <v>-594039</v>
      </c>
      <c r="K599" s="147"/>
      <c r="L599" s="140">
        <f t="shared" si="33"/>
        <v>63022559.659999996</v>
      </c>
      <c r="M599" s="148" t="s">
        <v>2992</v>
      </c>
      <c r="O599" s="169">
        <f t="shared" si="32"/>
        <v>2024</v>
      </c>
      <c r="P599" s="71"/>
    </row>
    <row r="600" spans="1:16" ht="26.3" hidden="1" x14ac:dyDescent="0.3">
      <c r="A600" s="66" t="s">
        <v>3018</v>
      </c>
      <c r="B600" s="5" t="s">
        <v>1420</v>
      </c>
      <c r="C600" s="8">
        <v>45449</v>
      </c>
      <c r="D600" s="5" t="s">
        <v>11</v>
      </c>
      <c r="E600" s="5"/>
      <c r="F600" s="17">
        <v>730248</v>
      </c>
      <c r="G600" s="17">
        <v>58420</v>
      </c>
      <c r="H600" s="17">
        <v>788668</v>
      </c>
      <c r="I600" s="17"/>
      <c r="J600" s="17"/>
      <c r="K600" s="17"/>
      <c r="L600" s="140">
        <f t="shared" si="33"/>
        <v>63811227.659999996</v>
      </c>
      <c r="M600" s="135" t="s">
        <v>2993</v>
      </c>
      <c r="O600" s="169">
        <f t="shared" si="32"/>
        <v>2024</v>
      </c>
      <c r="P600" s="71"/>
    </row>
    <row r="601" spans="1:16" ht="26.3" hidden="1" x14ac:dyDescent="0.3">
      <c r="A601" s="66" t="s">
        <v>3018</v>
      </c>
      <c r="B601" s="5" t="s">
        <v>1418</v>
      </c>
      <c r="C601" s="8">
        <v>45450</v>
      </c>
      <c r="D601" s="5" t="s">
        <v>11</v>
      </c>
      <c r="E601" s="5"/>
      <c r="F601" s="17">
        <v>299856</v>
      </c>
      <c r="G601" s="17">
        <v>23988</v>
      </c>
      <c r="H601" s="17">
        <v>323844</v>
      </c>
      <c r="I601" s="17"/>
      <c r="J601" s="17"/>
      <c r="K601" s="17"/>
      <c r="L601" s="140">
        <f t="shared" si="33"/>
        <v>64135071.659999996</v>
      </c>
      <c r="M601" s="135" t="s">
        <v>2993</v>
      </c>
      <c r="O601" s="169">
        <f t="shared" si="32"/>
        <v>2024</v>
      </c>
      <c r="P601" s="71"/>
    </row>
    <row r="602" spans="1:16" ht="26.3" hidden="1" x14ac:dyDescent="0.3">
      <c r="A602" s="66" t="s">
        <v>3018</v>
      </c>
      <c r="B602" s="5" t="s">
        <v>1416</v>
      </c>
      <c r="C602" s="8">
        <v>45453</v>
      </c>
      <c r="D602" s="5" t="s">
        <v>11</v>
      </c>
      <c r="E602" s="5"/>
      <c r="F602" s="17">
        <v>1660400</v>
      </c>
      <c r="G602" s="17">
        <v>132832</v>
      </c>
      <c r="H602" s="17">
        <v>1793232</v>
      </c>
      <c r="I602" s="17"/>
      <c r="J602" s="17"/>
      <c r="K602" s="17"/>
      <c r="L602" s="140">
        <f t="shared" si="33"/>
        <v>65928303.659999996</v>
      </c>
      <c r="M602" s="135" t="s">
        <v>2993</v>
      </c>
      <c r="O602" s="169">
        <f t="shared" si="32"/>
        <v>2024</v>
      </c>
      <c r="P602" s="71"/>
    </row>
    <row r="603" spans="1:16" ht="26.3" hidden="1" x14ac:dyDescent="0.3">
      <c r="A603" s="66" t="s">
        <v>3018</v>
      </c>
      <c r="B603" s="5" t="s">
        <v>1414</v>
      </c>
      <c r="C603" s="8">
        <v>45454</v>
      </c>
      <c r="D603" s="5" t="s">
        <v>11</v>
      </c>
      <c r="E603" s="5"/>
      <c r="F603" s="17">
        <v>830200</v>
      </c>
      <c r="G603" s="17">
        <v>66416</v>
      </c>
      <c r="H603" s="17">
        <v>896616</v>
      </c>
      <c r="I603" s="17"/>
      <c r="J603" s="17"/>
      <c r="K603" s="17"/>
      <c r="L603" s="140">
        <f t="shared" si="33"/>
        <v>66824919.659999996</v>
      </c>
      <c r="M603" s="135" t="s">
        <v>2993</v>
      </c>
      <c r="O603" s="169">
        <f t="shared" si="32"/>
        <v>2024</v>
      </c>
      <c r="P603" s="71"/>
    </row>
    <row r="604" spans="1:16" ht="26.3" hidden="1" x14ac:dyDescent="0.3">
      <c r="A604" s="66" t="s">
        <v>3018</v>
      </c>
      <c r="B604" s="5" t="s">
        <v>1412</v>
      </c>
      <c r="C604" s="8">
        <v>45456</v>
      </c>
      <c r="D604" s="5" t="s">
        <v>11</v>
      </c>
      <c r="E604" s="5"/>
      <c r="F604" s="17">
        <v>599712</v>
      </c>
      <c r="G604" s="17">
        <v>47977</v>
      </c>
      <c r="H604" s="17">
        <v>647689</v>
      </c>
      <c r="I604" s="17"/>
      <c r="J604" s="17"/>
      <c r="K604" s="17"/>
      <c r="L604" s="140">
        <f t="shared" si="33"/>
        <v>67472608.659999996</v>
      </c>
      <c r="M604" s="135" t="s">
        <v>2993</v>
      </c>
      <c r="O604" s="169">
        <f t="shared" si="32"/>
        <v>2024</v>
      </c>
      <c r="P604" s="71"/>
    </row>
    <row r="605" spans="1:16" ht="26.3" hidden="1" x14ac:dyDescent="0.3">
      <c r="A605" s="66" t="s">
        <v>3018</v>
      </c>
      <c r="B605" s="5" t="s">
        <v>1410</v>
      </c>
      <c r="C605" s="8">
        <v>45456</v>
      </c>
      <c r="D605" s="5" t="s">
        <v>11</v>
      </c>
      <c r="E605" s="5"/>
      <c r="F605" s="17">
        <v>1060688</v>
      </c>
      <c r="G605" s="17">
        <v>84855</v>
      </c>
      <c r="H605" s="17">
        <v>1145543</v>
      </c>
      <c r="I605" s="17"/>
      <c r="J605" s="17"/>
      <c r="K605" s="17"/>
      <c r="L605" s="140">
        <f t="shared" si="33"/>
        <v>68618151.659999996</v>
      </c>
      <c r="M605" s="135" t="s">
        <v>2993</v>
      </c>
      <c r="O605" s="169">
        <f t="shared" si="32"/>
        <v>2024</v>
      </c>
      <c r="P605" s="71"/>
    </row>
    <row r="606" spans="1:16" ht="26.3" hidden="1" x14ac:dyDescent="0.3">
      <c r="A606" s="66" t="s">
        <v>3018</v>
      </c>
      <c r="B606" s="5" t="s">
        <v>1408</v>
      </c>
      <c r="C606" s="8">
        <v>45457</v>
      </c>
      <c r="D606" s="5" t="s">
        <v>11</v>
      </c>
      <c r="E606" s="5"/>
      <c r="F606" s="17">
        <v>630296</v>
      </c>
      <c r="G606" s="17">
        <v>50424</v>
      </c>
      <c r="H606" s="17">
        <v>680720</v>
      </c>
      <c r="I606" s="17"/>
      <c r="J606" s="17"/>
      <c r="K606" s="17"/>
      <c r="L606" s="140">
        <f t="shared" si="33"/>
        <v>69298871.659999996</v>
      </c>
      <c r="M606" s="135" t="s">
        <v>2993</v>
      </c>
      <c r="O606" s="169">
        <f t="shared" si="32"/>
        <v>2024</v>
      </c>
      <c r="P606" s="71"/>
    </row>
    <row r="607" spans="1:16" ht="26.3" hidden="1" x14ac:dyDescent="0.3">
      <c r="A607" s="66" t="s">
        <v>3018</v>
      </c>
      <c r="B607" s="5" t="s">
        <v>1406</v>
      </c>
      <c r="C607" s="8">
        <v>45461</v>
      </c>
      <c r="D607" s="5" t="s">
        <v>11</v>
      </c>
      <c r="E607" s="5"/>
      <c r="F607" s="17">
        <v>198264</v>
      </c>
      <c r="G607" s="17">
        <v>15861</v>
      </c>
      <c r="H607" s="17">
        <v>214125</v>
      </c>
      <c r="I607" s="17"/>
      <c r="J607" s="17"/>
      <c r="K607" s="17"/>
      <c r="L607" s="140">
        <f t="shared" si="33"/>
        <v>69512996.659999996</v>
      </c>
      <c r="M607" s="135" t="s">
        <v>2993</v>
      </c>
      <c r="O607" s="169">
        <f t="shared" si="32"/>
        <v>2024</v>
      </c>
      <c r="P607" s="71"/>
    </row>
    <row r="608" spans="1:16" ht="26.3" hidden="1" x14ac:dyDescent="0.3">
      <c r="A608" s="144" t="s">
        <v>3018</v>
      </c>
      <c r="B608" s="145" t="s">
        <v>2958</v>
      </c>
      <c r="C608" s="146">
        <v>45462</v>
      </c>
      <c r="D608" s="145" t="s">
        <v>11</v>
      </c>
      <c r="E608" s="145" t="s">
        <v>1400</v>
      </c>
      <c r="F608" s="147">
        <v>-511414</v>
      </c>
      <c r="G608" s="147">
        <v>-40913</v>
      </c>
      <c r="H608" s="147"/>
      <c r="I608" s="147"/>
      <c r="J608" s="147">
        <v>-552327</v>
      </c>
      <c r="K608" s="147"/>
      <c r="L608" s="140">
        <f t="shared" si="33"/>
        <v>68960669.659999996</v>
      </c>
      <c r="M608" s="148" t="s">
        <v>2993</v>
      </c>
      <c r="O608" s="169">
        <f t="shared" si="32"/>
        <v>2024</v>
      </c>
      <c r="P608" s="71"/>
    </row>
    <row r="609" spans="1:16" ht="26.3" hidden="1" x14ac:dyDescent="0.3">
      <c r="A609" s="144" t="s">
        <v>3018</v>
      </c>
      <c r="B609" s="145" t="s">
        <v>2959</v>
      </c>
      <c r="C609" s="146">
        <v>45462</v>
      </c>
      <c r="D609" s="145" t="s">
        <v>11</v>
      </c>
      <c r="E609" s="145" t="s">
        <v>1402</v>
      </c>
      <c r="F609" s="147">
        <v>-586342</v>
      </c>
      <c r="G609" s="147">
        <v>-46907</v>
      </c>
      <c r="H609" s="147"/>
      <c r="I609" s="147"/>
      <c r="J609" s="147">
        <v>-633249</v>
      </c>
      <c r="K609" s="147"/>
      <c r="L609" s="140">
        <f t="shared" si="33"/>
        <v>68327420.659999996</v>
      </c>
      <c r="M609" s="148" t="s">
        <v>2993</v>
      </c>
      <c r="O609" s="169">
        <f t="shared" si="32"/>
        <v>2024</v>
      </c>
      <c r="P609" s="71"/>
    </row>
    <row r="610" spans="1:16" ht="26.3" hidden="1" x14ac:dyDescent="0.3">
      <c r="A610" s="66" t="s">
        <v>3018</v>
      </c>
      <c r="B610" s="5" t="s">
        <v>1404</v>
      </c>
      <c r="C610" s="8">
        <v>45462</v>
      </c>
      <c r="D610" s="5" t="s">
        <v>11</v>
      </c>
      <c r="E610" s="5"/>
      <c r="F610" s="17">
        <v>1329960</v>
      </c>
      <c r="G610" s="17">
        <v>106397</v>
      </c>
      <c r="H610" s="17">
        <v>1436357</v>
      </c>
      <c r="I610" s="17"/>
      <c r="J610" s="17"/>
      <c r="K610" s="17"/>
      <c r="L610" s="140">
        <f t="shared" si="33"/>
        <v>69763777.659999996</v>
      </c>
      <c r="M610" s="135" t="s">
        <v>2993</v>
      </c>
      <c r="O610" s="169">
        <f t="shared" si="32"/>
        <v>2024</v>
      </c>
      <c r="P610" s="71"/>
    </row>
    <row r="611" spans="1:16" ht="26.3" hidden="1" x14ac:dyDescent="0.3">
      <c r="A611" s="66" t="s">
        <v>3018</v>
      </c>
      <c r="B611" s="5" t="s">
        <v>1398</v>
      </c>
      <c r="C611" s="8">
        <v>45464</v>
      </c>
      <c r="D611" s="5" t="s">
        <v>11</v>
      </c>
      <c r="E611" s="5"/>
      <c r="F611" s="17">
        <v>1160640</v>
      </c>
      <c r="G611" s="17">
        <v>92851</v>
      </c>
      <c r="H611" s="17">
        <v>1253491</v>
      </c>
      <c r="I611" s="17"/>
      <c r="J611" s="17"/>
      <c r="K611" s="17"/>
      <c r="L611" s="140">
        <f t="shared" si="33"/>
        <v>71017268.659999996</v>
      </c>
      <c r="M611" s="135" t="s">
        <v>2993</v>
      </c>
      <c r="O611" s="169">
        <f t="shared" si="32"/>
        <v>2024</v>
      </c>
      <c r="P611" s="71"/>
    </row>
    <row r="612" spans="1:16" ht="26.3" hidden="1" x14ac:dyDescent="0.3">
      <c r="A612" s="66" t="s">
        <v>3018</v>
      </c>
      <c r="B612" s="5" t="s">
        <v>1396</v>
      </c>
      <c r="C612" s="8">
        <v>45468</v>
      </c>
      <c r="D612" s="5" t="s">
        <v>11</v>
      </c>
      <c r="E612" s="5"/>
      <c r="F612" s="17">
        <v>960736</v>
      </c>
      <c r="G612" s="17">
        <v>76859</v>
      </c>
      <c r="H612" s="17">
        <v>1037595</v>
      </c>
      <c r="I612" s="17"/>
      <c r="J612" s="17"/>
      <c r="K612" s="17"/>
      <c r="L612" s="140">
        <f t="shared" si="33"/>
        <v>72054863.659999996</v>
      </c>
      <c r="M612" s="135" t="s">
        <v>2993</v>
      </c>
      <c r="O612" s="169">
        <f t="shared" si="32"/>
        <v>2024</v>
      </c>
      <c r="P612" s="71"/>
    </row>
    <row r="613" spans="1:16" ht="26.3" hidden="1" x14ac:dyDescent="0.3">
      <c r="A613" s="66" t="s">
        <v>3018</v>
      </c>
      <c r="B613" s="5" t="s">
        <v>1394</v>
      </c>
      <c r="C613" s="8">
        <v>45469</v>
      </c>
      <c r="D613" s="5" t="s">
        <v>11</v>
      </c>
      <c r="E613" s="5"/>
      <c r="F613" s="17">
        <v>1591032</v>
      </c>
      <c r="G613" s="17">
        <v>127283</v>
      </c>
      <c r="H613" s="17">
        <v>1718315</v>
      </c>
      <c r="I613" s="17"/>
      <c r="J613" s="17"/>
      <c r="K613" s="17"/>
      <c r="L613" s="140">
        <f t="shared" si="33"/>
        <v>73773178.659999996</v>
      </c>
      <c r="M613" s="135" t="s">
        <v>2993</v>
      </c>
      <c r="O613" s="169">
        <f t="shared" si="32"/>
        <v>2024</v>
      </c>
      <c r="P613" s="71"/>
    </row>
    <row r="614" spans="1:16" ht="26.3" hidden="1" x14ac:dyDescent="0.3">
      <c r="A614" s="144" t="s">
        <v>3018</v>
      </c>
      <c r="B614" s="145" t="s">
        <v>2960</v>
      </c>
      <c r="C614" s="146">
        <v>45471</v>
      </c>
      <c r="D614" s="145" t="s">
        <v>11</v>
      </c>
      <c r="E614" s="145" t="s">
        <v>1389</v>
      </c>
      <c r="F614" s="147">
        <v>-611366</v>
      </c>
      <c r="G614" s="147">
        <v>-48909</v>
      </c>
      <c r="H614" s="147"/>
      <c r="I614" s="147"/>
      <c r="J614" s="147">
        <v>-660275</v>
      </c>
      <c r="K614" s="147"/>
      <c r="L614" s="140">
        <f t="shared" si="33"/>
        <v>73112903.659999996</v>
      </c>
      <c r="M614" s="148" t="s">
        <v>2993</v>
      </c>
      <c r="O614" s="169">
        <f t="shared" si="32"/>
        <v>2024</v>
      </c>
      <c r="P614" s="71"/>
    </row>
    <row r="615" spans="1:16" ht="26.3" hidden="1" x14ac:dyDescent="0.3">
      <c r="A615" s="144" t="s">
        <v>3018</v>
      </c>
      <c r="B615" s="145" t="s">
        <v>2961</v>
      </c>
      <c r="C615" s="146">
        <v>45471</v>
      </c>
      <c r="D615" s="145" t="s">
        <v>11</v>
      </c>
      <c r="E615" s="145" t="s">
        <v>1392</v>
      </c>
      <c r="F615" s="147">
        <v>-534722</v>
      </c>
      <c r="G615" s="147">
        <v>-42778</v>
      </c>
      <c r="H615" s="147"/>
      <c r="I615" s="147"/>
      <c r="J615" s="147">
        <v>-577500</v>
      </c>
      <c r="K615" s="147"/>
      <c r="L615" s="140">
        <f t="shared" si="33"/>
        <v>72535403.659999996</v>
      </c>
      <c r="M615" s="148" t="s">
        <v>2993</v>
      </c>
      <c r="O615" s="169">
        <f t="shared" si="32"/>
        <v>2024</v>
      </c>
      <c r="P615" s="71"/>
    </row>
    <row r="616" spans="1:16" ht="26.3" hidden="1" x14ac:dyDescent="0.3">
      <c r="A616" s="76" t="s">
        <v>3018</v>
      </c>
      <c r="B616" s="3"/>
      <c r="C616" s="24">
        <v>45476</v>
      </c>
      <c r="D616" s="3" t="s">
        <v>11</v>
      </c>
      <c r="E616" s="3"/>
      <c r="F616" s="142"/>
      <c r="G616" s="142"/>
      <c r="H616" s="142"/>
      <c r="I616" s="142"/>
      <c r="J616" s="142"/>
      <c r="K616" s="142">
        <v>12925153</v>
      </c>
      <c r="L616" s="140">
        <f t="shared" si="33"/>
        <v>59610250.659999996</v>
      </c>
      <c r="M616" s="143" t="s">
        <v>3046</v>
      </c>
      <c r="O616" s="169">
        <f t="shared" si="32"/>
        <v>2024</v>
      </c>
      <c r="P616" s="71"/>
    </row>
    <row r="617" spans="1:16" ht="26.3" hidden="1" x14ac:dyDescent="0.3">
      <c r="A617" s="66" t="s">
        <v>3018</v>
      </c>
      <c r="B617" s="5" t="s">
        <v>1453</v>
      </c>
      <c r="C617" s="8">
        <v>45476</v>
      </c>
      <c r="D617" s="5" t="s">
        <v>11</v>
      </c>
      <c r="E617" s="5"/>
      <c r="F617" s="17">
        <v>1160640</v>
      </c>
      <c r="G617" s="17">
        <v>92851</v>
      </c>
      <c r="H617" s="17">
        <v>1253491</v>
      </c>
      <c r="I617" s="17"/>
      <c r="J617" s="17"/>
      <c r="K617" s="17"/>
      <c r="L617" s="140">
        <f t="shared" si="33"/>
        <v>60863741.659999996</v>
      </c>
      <c r="M617" s="135" t="s">
        <v>2994</v>
      </c>
      <c r="O617" s="169">
        <f t="shared" si="32"/>
        <v>2024</v>
      </c>
      <c r="P617" s="71"/>
    </row>
    <row r="618" spans="1:16" ht="26.3" hidden="1" x14ac:dyDescent="0.3">
      <c r="A618" s="66" t="s">
        <v>3018</v>
      </c>
      <c r="B618" s="5" t="s">
        <v>1451</v>
      </c>
      <c r="C618" s="8">
        <v>45479</v>
      </c>
      <c r="D618" s="5" t="s">
        <v>11</v>
      </c>
      <c r="E618" s="5"/>
      <c r="F618" s="17">
        <v>630296</v>
      </c>
      <c r="G618" s="17">
        <v>50424</v>
      </c>
      <c r="H618" s="17">
        <v>680720</v>
      </c>
      <c r="I618" s="17"/>
      <c r="J618" s="17"/>
      <c r="K618" s="17"/>
      <c r="L618" s="140">
        <f t="shared" si="33"/>
        <v>61544461.659999996</v>
      </c>
      <c r="M618" s="135" t="s">
        <v>2994</v>
      </c>
      <c r="O618" s="169">
        <f t="shared" si="32"/>
        <v>2024</v>
      </c>
      <c r="P618" s="71"/>
    </row>
    <row r="619" spans="1:16" ht="26.3" hidden="1" x14ac:dyDescent="0.3">
      <c r="A619" s="66" t="s">
        <v>3018</v>
      </c>
      <c r="B619" s="5" t="s">
        <v>1449</v>
      </c>
      <c r="C619" s="8">
        <v>45482</v>
      </c>
      <c r="D619" s="5" t="s">
        <v>11</v>
      </c>
      <c r="E619" s="5"/>
      <c r="F619" s="17">
        <v>498120</v>
      </c>
      <c r="G619" s="17">
        <v>39850</v>
      </c>
      <c r="H619" s="17">
        <v>537970</v>
      </c>
      <c r="I619" s="17"/>
      <c r="J619" s="17"/>
      <c r="K619" s="17"/>
      <c r="L619" s="140">
        <f t="shared" si="33"/>
        <v>62082431.659999996</v>
      </c>
      <c r="M619" s="135" t="s">
        <v>2994</v>
      </c>
      <c r="O619" s="169">
        <f t="shared" si="32"/>
        <v>2024</v>
      </c>
      <c r="P619" s="71"/>
    </row>
    <row r="620" spans="1:16" ht="26.3" hidden="1" x14ac:dyDescent="0.3">
      <c r="A620" s="66" t="s">
        <v>3018</v>
      </c>
      <c r="B620" s="5" t="s">
        <v>1445</v>
      </c>
      <c r="C620" s="8">
        <v>45482</v>
      </c>
      <c r="D620" s="5" t="s">
        <v>11</v>
      </c>
      <c r="E620" s="5"/>
      <c r="F620" s="17">
        <v>830200</v>
      </c>
      <c r="G620" s="17">
        <v>66416</v>
      </c>
      <c r="H620" s="17">
        <v>896616</v>
      </c>
      <c r="I620" s="17"/>
      <c r="J620" s="17"/>
      <c r="K620" s="17"/>
      <c r="L620" s="140">
        <f t="shared" si="33"/>
        <v>62979047.659999996</v>
      </c>
      <c r="M620" s="135" t="s">
        <v>2994</v>
      </c>
      <c r="O620" s="169">
        <f t="shared" si="32"/>
        <v>2024</v>
      </c>
      <c r="P620" s="71"/>
    </row>
    <row r="621" spans="1:16" ht="26.3" hidden="1" x14ac:dyDescent="0.3">
      <c r="A621" s="66" t="s">
        <v>3018</v>
      </c>
      <c r="B621" s="5" t="s">
        <v>1447</v>
      </c>
      <c r="C621" s="8">
        <v>45482</v>
      </c>
      <c r="D621" s="5" t="s">
        <v>11</v>
      </c>
      <c r="E621" s="5"/>
      <c r="F621" s="17">
        <v>399808</v>
      </c>
      <c r="G621" s="17">
        <v>31985</v>
      </c>
      <c r="H621" s="17">
        <v>431793</v>
      </c>
      <c r="I621" s="17"/>
      <c r="J621" s="17"/>
      <c r="K621" s="17"/>
      <c r="L621" s="140">
        <f t="shared" si="33"/>
        <v>63410840.659999996</v>
      </c>
      <c r="M621" s="135" t="s">
        <v>2994</v>
      </c>
      <c r="O621" s="169">
        <f t="shared" si="32"/>
        <v>2024</v>
      </c>
      <c r="P621" s="71"/>
    </row>
    <row r="622" spans="1:16" ht="26.3" hidden="1" x14ac:dyDescent="0.3">
      <c r="A622" s="66" t="s">
        <v>3018</v>
      </c>
      <c r="B622" s="5" t="s">
        <v>1443</v>
      </c>
      <c r="C622" s="8">
        <v>45484</v>
      </c>
      <c r="D622" s="5" t="s">
        <v>11</v>
      </c>
      <c r="E622" s="5"/>
      <c r="F622" s="17">
        <v>1160640</v>
      </c>
      <c r="G622" s="17">
        <v>92851</v>
      </c>
      <c r="H622" s="17">
        <v>1253491</v>
      </c>
      <c r="I622" s="17"/>
      <c r="J622" s="17"/>
      <c r="K622" s="17"/>
      <c r="L622" s="140">
        <f t="shared" si="33"/>
        <v>64664331.659999996</v>
      </c>
      <c r="M622" s="135" t="s">
        <v>2994</v>
      </c>
      <c r="O622" s="169">
        <f t="shared" si="32"/>
        <v>2024</v>
      </c>
      <c r="P622" s="71"/>
    </row>
    <row r="623" spans="1:16" ht="26.3" hidden="1" x14ac:dyDescent="0.3">
      <c r="A623" s="144" t="s">
        <v>3018</v>
      </c>
      <c r="B623" s="145" t="s">
        <v>2962</v>
      </c>
      <c r="C623" s="146">
        <v>45485</v>
      </c>
      <c r="D623" s="145" t="s">
        <v>11</v>
      </c>
      <c r="E623" s="145" t="s">
        <v>1441</v>
      </c>
      <c r="F623" s="147">
        <v>-552203</v>
      </c>
      <c r="G623" s="147">
        <v>-44176</v>
      </c>
      <c r="H623" s="147"/>
      <c r="I623" s="147"/>
      <c r="J623" s="147">
        <v>-596379</v>
      </c>
      <c r="K623" s="147"/>
      <c r="L623" s="140">
        <f t="shared" si="33"/>
        <v>64067952.659999996</v>
      </c>
      <c r="M623" s="148" t="s">
        <v>2994</v>
      </c>
      <c r="O623" s="169">
        <f t="shared" si="32"/>
        <v>2024</v>
      </c>
      <c r="P623" s="71"/>
    </row>
    <row r="624" spans="1:16" ht="26.3" hidden="1" x14ac:dyDescent="0.3">
      <c r="A624" s="66" t="s">
        <v>3018</v>
      </c>
      <c r="B624" s="5" t="s">
        <v>1439</v>
      </c>
      <c r="C624" s="8">
        <v>45485</v>
      </c>
      <c r="D624" s="5" t="s">
        <v>11</v>
      </c>
      <c r="E624" s="5"/>
      <c r="F624" s="17">
        <v>660880</v>
      </c>
      <c r="G624" s="17">
        <v>52870</v>
      </c>
      <c r="H624" s="17">
        <v>713750</v>
      </c>
      <c r="I624" s="17"/>
      <c r="J624" s="17"/>
      <c r="K624" s="17"/>
      <c r="L624" s="140">
        <f t="shared" si="33"/>
        <v>64781702.659999996</v>
      </c>
      <c r="M624" s="135" t="s">
        <v>2994</v>
      </c>
      <c r="O624" s="169">
        <f t="shared" si="32"/>
        <v>2024</v>
      </c>
      <c r="P624" s="71"/>
    </row>
    <row r="625" spans="1:16" ht="26.3" hidden="1" x14ac:dyDescent="0.3">
      <c r="A625" s="144" t="s">
        <v>3018</v>
      </c>
      <c r="B625" s="145" t="s">
        <v>2922</v>
      </c>
      <c r="C625" s="146">
        <v>45490</v>
      </c>
      <c r="D625" s="145" t="s">
        <v>11</v>
      </c>
      <c r="E625" s="145" t="s">
        <v>1437</v>
      </c>
      <c r="F625" s="147">
        <v>-399808</v>
      </c>
      <c r="G625" s="147">
        <v>-31985</v>
      </c>
      <c r="H625" s="147"/>
      <c r="I625" s="147"/>
      <c r="J625" s="147">
        <v>-431793</v>
      </c>
      <c r="K625" s="147"/>
      <c r="L625" s="140">
        <f t="shared" si="33"/>
        <v>64349909.659999996</v>
      </c>
      <c r="M625" s="148" t="s">
        <v>2994</v>
      </c>
      <c r="O625" s="169">
        <f t="shared" si="32"/>
        <v>2024</v>
      </c>
      <c r="P625" s="71"/>
    </row>
    <row r="626" spans="1:16" ht="26.3" hidden="1" x14ac:dyDescent="0.3">
      <c r="A626" s="144" t="s">
        <v>3018</v>
      </c>
      <c r="B626" s="145" t="s">
        <v>2963</v>
      </c>
      <c r="C626" s="146">
        <v>45491</v>
      </c>
      <c r="D626" s="145" t="s">
        <v>11</v>
      </c>
      <c r="E626" s="145" t="s">
        <v>1435</v>
      </c>
      <c r="F626" s="147">
        <v>-599712</v>
      </c>
      <c r="G626" s="147">
        <v>-47977</v>
      </c>
      <c r="H626" s="147"/>
      <c r="I626" s="147"/>
      <c r="J626" s="147">
        <v>-647689</v>
      </c>
      <c r="K626" s="147"/>
      <c r="L626" s="140">
        <f t="shared" si="33"/>
        <v>63702220.659999996</v>
      </c>
      <c r="M626" s="148" t="s">
        <v>2994</v>
      </c>
      <c r="O626" s="169">
        <f t="shared" si="32"/>
        <v>2024</v>
      </c>
      <c r="P626" s="71"/>
    </row>
    <row r="627" spans="1:16" ht="26.3" hidden="1" x14ac:dyDescent="0.3">
      <c r="A627" s="66" t="s">
        <v>3018</v>
      </c>
      <c r="B627" s="5" t="s">
        <v>1433</v>
      </c>
      <c r="C627" s="8">
        <v>45491</v>
      </c>
      <c r="D627" s="5" t="s">
        <v>11</v>
      </c>
      <c r="E627" s="5"/>
      <c r="F627" s="17">
        <v>660880</v>
      </c>
      <c r="G627" s="17">
        <v>52870</v>
      </c>
      <c r="H627" s="17">
        <v>713750</v>
      </c>
      <c r="I627" s="17"/>
      <c r="J627" s="17"/>
      <c r="K627" s="17"/>
      <c r="L627" s="140">
        <f t="shared" si="33"/>
        <v>64415970.659999996</v>
      </c>
      <c r="M627" s="135" t="s">
        <v>2994</v>
      </c>
      <c r="O627" s="169">
        <f t="shared" si="32"/>
        <v>2024</v>
      </c>
      <c r="P627" s="71"/>
    </row>
    <row r="628" spans="1:16" ht="26.3" hidden="1" x14ac:dyDescent="0.3">
      <c r="A628" s="66" t="s">
        <v>3018</v>
      </c>
      <c r="B628" s="5" t="s">
        <v>1429</v>
      </c>
      <c r="C628" s="8">
        <v>45496</v>
      </c>
      <c r="D628" s="5" t="s">
        <v>11</v>
      </c>
      <c r="E628" s="5"/>
      <c r="F628" s="17">
        <v>498120</v>
      </c>
      <c r="G628" s="17">
        <v>39850</v>
      </c>
      <c r="H628" s="17">
        <v>537970</v>
      </c>
      <c r="I628" s="17"/>
      <c r="J628" s="17"/>
      <c r="K628" s="17"/>
      <c r="L628" s="140">
        <f t="shared" si="33"/>
        <v>64953940.659999996</v>
      </c>
      <c r="M628" s="135" t="s">
        <v>2994</v>
      </c>
      <c r="O628" s="169">
        <f t="shared" si="32"/>
        <v>2024</v>
      </c>
      <c r="P628" s="71"/>
    </row>
    <row r="629" spans="1:16" ht="26.3" hidden="1" x14ac:dyDescent="0.3">
      <c r="A629" s="66" t="s">
        <v>3018</v>
      </c>
      <c r="B629" s="5" t="s">
        <v>1431</v>
      </c>
      <c r="C629" s="8">
        <v>45496</v>
      </c>
      <c r="D629" s="5" t="s">
        <v>11</v>
      </c>
      <c r="E629" s="5"/>
      <c r="F629" s="17">
        <v>991320</v>
      </c>
      <c r="G629" s="17">
        <v>79306</v>
      </c>
      <c r="H629" s="17">
        <v>1070626</v>
      </c>
      <c r="I629" s="17"/>
      <c r="J629" s="17"/>
      <c r="K629" s="17"/>
      <c r="L629" s="140">
        <f t="shared" si="33"/>
        <v>66024566.659999996</v>
      </c>
      <c r="M629" s="135" t="s">
        <v>2994</v>
      </c>
      <c r="O629" s="169">
        <f t="shared" si="32"/>
        <v>2024</v>
      </c>
      <c r="P629" s="71"/>
    </row>
    <row r="630" spans="1:16" ht="26.3" hidden="1" x14ac:dyDescent="0.3">
      <c r="A630" s="66" t="s">
        <v>3018</v>
      </c>
      <c r="B630" s="5" t="s">
        <v>1427</v>
      </c>
      <c r="C630" s="8">
        <v>45498</v>
      </c>
      <c r="D630" s="5" t="s">
        <v>11</v>
      </c>
      <c r="E630" s="5"/>
      <c r="F630" s="17">
        <v>660880</v>
      </c>
      <c r="G630" s="17">
        <v>52870</v>
      </c>
      <c r="H630" s="17">
        <v>713750</v>
      </c>
      <c r="I630" s="17"/>
      <c r="J630" s="17"/>
      <c r="K630" s="17"/>
      <c r="L630" s="140">
        <f t="shared" si="33"/>
        <v>66738316.659999996</v>
      </c>
      <c r="M630" s="135" t="s">
        <v>2994</v>
      </c>
      <c r="O630" s="169">
        <f t="shared" si="32"/>
        <v>2024</v>
      </c>
      <c r="P630" s="71"/>
    </row>
    <row r="631" spans="1:16" ht="26.3" hidden="1" x14ac:dyDescent="0.3">
      <c r="A631" s="66" t="s">
        <v>3018</v>
      </c>
      <c r="B631" s="5" t="s">
        <v>1425</v>
      </c>
      <c r="C631" s="8">
        <v>45500</v>
      </c>
      <c r="D631" s="5" t="s">
        <v>11</v>
      </c>
      <c r="E631" s="5"/>
      <c r="F631" s="17">
        <v>1160640</v>
      </c>
      <c r="G631" s="17">
        <v>92851</v>
      </c>
      <c r="H631" s="17">
        <v>1253491</v>
      </c>
      <c r="I631" s="17"/>
      <c r="J631" s="17"/>
      <c r="K631" s="17"/>
      <c r="L631" s="140">
        <f t="shared" si="33"/>
        <v>67991807.659999996</v>
      </c>
      <c r="M631" s="135" t="s">
        <v>2994</v>
      </c>
      <c r="O631" s="169">
        <f t="shared" si="32"/>
        <v>2024</v>
      </c>
      <c r="P631" s="71"/>
    </row>
    <row r="632" spans="1:16" ht="26.3" hidden="1" x14ac:dyDescent="0.3">
      <c r="A632" s="144" t="s">
        <v>3018</v>
      </c>
      <c r="B632" s="145" t="s">
        <v>2964</v>
      </c>
      <c r="C632" s="146">
        <v>45503</v>
      </c>
      <c r="D632" s="145" t="s">
        <v>11</v>
      </c>
      <c r="E632" s="145" t="s">
        <v>1422</v>
      </c>
      <c r="F632" s="147">
        <v>-335516</v>
      </c>
      <c r="G632" s="147">
        <v>-26841</v>
      </c>
      <c r="H632" s="147"/>
      <c r="I632" s="147"/>
      <c r="J632" s="147">
        <v>-362357</v>
      </c>
      <c r="K632" s="147"/>
      <c r="L632" s="140">
        <f t="shared" si="33"/>
        <v>67629450.659999996</v>
      </c>
      <c r="M632" s="148" t="s">
        <v>2994</v>
      </c>
      <c r="O632" s="169">
        <f t="shared" si="32"/>
        <v>2024</v>
      </c>
      <c r="P632" s="71"/>
    </row>
    <row r="633" spans="1:16" ht="26.3" hidden="1" x14ac:dyDescent="0.3">
      <c r="A633" s="76" t="s">
        <v>3018</v>
      </c>
      <c r="B633" s="3"/>
      <c r="C633" s="24">
        <v>45503</v>
      </c>
      <c r="D633" s="3" t="s">
        <v>11</v>
      </c>
      <c r="E633" s="3"/>
      <c r="F633" s="142"/>
      <c r="G633" s="142"/>
      <c r="H633" s="142"/>
      <c r="I633" s="142"/>
      <c r="J633" s="142"/>
      <c r="K633" s="142">
        <v>9512844</v>
      </c>
      <c r="L633" s="140">
        <f t="shared" si="33"/>
        <v>58116606.659999996</v>
      </c>
      <c r="M633" s="143" t="s">
        <v>3046</v>
      </c>
      <c r="O633" s="169">
        <f t="shared" si="32"/>
        <v>2024</v>
      </c>
      <c r="P633" s="71"/>
    </row>
    <row r="634" spans="1:16" ht="26.3" hidden="1" x14ac:dyDescent="0.3">
      <c r="A634" s="66" t="s">
        <v>3018</v>
      </c>
      <c r="B634" s="5" t="s">
        <v>1474</v>
      </c>
      <c r="C634" s="8">
        <v>45507</v>
      </c>
      <c r="D634" s="5" t="s">
        <v>11</v>
      </c>
      <c r="E634" s="5"/>
      <c r="F634" s="17">
        <v>1660400</v>
      </c>
      <c r="G634" s="17">
        <v>132832</v>
      </c>
      <c r="H634" s="17">
        <v>1793232</v>
      </c>
      <c r="I634" s="17"/>
      <c r="J634" s="17"/>
      <c r="K634" s="17"/>
      <c r="L634" s="140">
        <f t="shared" si="33"/>
        <v>59909838.659999996</v>
      </c>
      <c r="M634" s="135" t="s">
        <v>2995</v>
      </c>
      <c r="O634" s="169">
        <f t="shared" si="32"/>
        <v>2024</v>
      </c>
      <c r="P634" s="71"/>
    </row>
    <row r="635" spans="1:16" ht="26.3" hidden="1" x14ac:dyDescent="0.3">
      <c r="A635" s="66" t="s">
        <v>3018</v>
      </c>
      <c r="B635" s="5" t="s">
        <v>1472</v>
      </c>
      <c r="C635" s="8">
        <v>45510</v>
      </c>
      <c r="D635" s="5" t="s">
        <v>11</v>
      </c>
      <c r="E635" s="5"/>
      <c r="F635" s="17">
        <v>930152</v>
      </c>
      <c r="G635" s="17">
        <v>74412</v>
      </c>
      <c r="H635" s="17">
        <v>1004564</v>
      </c>
      <c r="I635" s="17"/>
      <c r="J635" s="17"/>
      <c r="K635" s="17"/>
      <c r="L635" s="140">
        <f t="shared" si="33"/>
        <v>60914402.659999996</v>
      </c>
      <c r="M635" s="135" t="s">
        <v>2995</v>
      </c>
      <c r="O635" s="169">
        <f t="shared" si="32"/>
        <v>2024</v>
      </c>
      <c r="P635" s="71"/>
    </row>
    <row r="636" spans="1:16" ht="26.3" hidden="1" x14ac:dyDescent="0.3">
      <c r="A636" s="66" t="s">
        <v>3018</v>
      </c>
      <c r="B636" s="5" t="s">
        <v>1470</v>
      </c>
      <c r="C636" s="8">
        <v>45510</v>
      </c>
      <c r="D636" s="5" t="s">
        <v>11</v>
      </c>
      <c r="E636" s="5"/>
      <c r="F636" s="17">
        <v>299856</v>
      </c>
      <c r="G636" s="17">
        <v>23988</v>
      </c>
      <c r="H636" s="17">
        <v>323844</v>
      </c>
      <c r="I636" s="17"/>
      <c r="J636" s="17"/>
      <c r="K636" s="17"/>
      <c r="L636" s="140">
        <f t="shared" si="33"/>
        <v>61238246.659999996</v>
      </c>
      <c r="M636" s="135" t="s">
        <v>2995</v>
      </c>
      <c r="O636" s="169">
        <f t="shared" si="32"/>
        <v>2024</v>
      </c>
      <c r="P636" s="71"/>
    </row>
    <row r="637" spans="1:16" ht="26.3" hidden="1" x14ac:dyDescent="0.3">
      <c r="A637" s="144" t="s">
        <v>3018</v>
      </c>
      <c r="B637" s="145" t="s">
        <v>2965</v>
      </c>
      <c r="C637" s="146">
        <v>45516</v>
      </c>
      <c r="D637" s="145" t="s">
        <v>11</v>
      </c>
      <c r="E637" s="145" t="s">
        <v>1468</v>
      </c>
      <c r="F637" s="147">
        <v>-265992</v>
      </c>
      <c r="G637" s="147">
        <v>-21279</v>
      </c>
      <c r="H637" s="147"/>
      <c r="I637" s="147"/>
      <c r="J637" s="147">
        <v>-287271</v>
      </c>
      <c r="K637" s="147"/>
      <c r="L637" s="140">
        <f t="shared" si="33"/>
        <v>60950975.659999996</v>
      </c>
      <c r="M637" s="148" t="s">
        <v>2995</v>
      </c>
      <c r="O637" s="169">
        <f t="shared" si="32"/>
        <v>2024</v>
      </c>
      <c r="P637" s="71"/>
    </row>
    <row r="638" spans="1:16" ht="26.3" hidden="1" x14ac:dyDescent="0.3">
      <c r="A638" s="144" t="s">
        <v>3018</v>
      </c>
      <c r="B638" s="145" t="s">
        <v>2966</v>
      </c>
      <c r="C638" s="146">
        <v>45517</v>
      </c>
      <c r="D638" s="145" t="s">
        <v>11</v>
      </c>
      <c r="E638" s="145" t="s">
        <v>1466</v>
      </c>
      <c r="F638" s="147">
        <v>-199904</v>
      </c>
      <c r="G638" s="147">
        <v>-15992</v>
      </c>
      <c r="H638" s="147"/>
      <c r="I638" s="147"/>
      <c r="J638" s="147">
        <v>-215896</v>
      </c>
      <c r="K638" s="147"/>
      <c r="L638" s="140">
        <f t="shared" si="33"/>
        <v>60735079.659999996</v>
      </c>
      <c r="M638" s="148" t="s">
        <v>2995</v>
      </c>
      <c r="O638" s="169">
        <f t="shared" si="32"/>
        <v>2024</v>
      </c>
      <c r="P638" s="71"/>
    </row>
    <row r="639" spans="1:16" ht="26.3" hidden="1" x14ac:dyDescent="0.3">
      <c r="A639" s="66" t="s">
        <v>3018</v>
      </c>
      <c r="B639" s="5" t="s">
        <v>1464</v>
      </c>
      <c r="C639" s="8">
        <v>45518</v>
      </c>
      <c r="D639" s="5" t="s">
        <v>11</v>
      </c>
      <c r="E639" s="5"/>
      <c r="F639" s="17">
        <v>960736</v>
      </c>
      <c r="G639" s="17">
        <v>76859</v>
      </c>
      <c r="H639" s="17">
        <v>1037595</v>
      </c>
      <c r="I639" s="17"/>
      <c r="J639" s="17"/>
      <c r="K639" s="17"/>
      <c r="L639" s="140">
        <f t="shared" si="33"/>
        <v>61772674.659999996</v>
      </c>
      <c r="M639" s="135" t="s">
        <v>2995</v>
      </c>
      <c r="O639" s="169">
        <f t="shared" si="32"/>
        <v>2024</v>
      </c>
      <c r="P639" s="71"/>
    </row>
    <row r="640" spans="1:16" ht="26.3" hidden="1" x14ac:dyDescent="0.3">
      <c r="A640" s="66" t="s">
        <v>3018</v>
      </c>
      <c r="B640" s="5" t="s">
        <v>1462</v>
      </c>
      <c r="C640" s="8">
        <v>45520</v>
      </c>
      <c r="D640" s="5" t="s">
        <v>11</v>
      </c>
      <c r="E640" s="5"/>
      <c r="F640" s="17">
        <v>1160640</v>
      </c>
      <c r="G640" s="17">
        <v>92851</v>
      </c>
      <c r="H640" s="17">
        <v>1253491</v>
      </c>
      <c r="I640" s="17"/>
      <c r="J640" s="17"/>
      <c r="K640" s="17"/>
      <c r="L640" s="140">
        <f t="shared" si="33"/>
        <v>63026165.659999996</v>
      </c>
      <c r="M640" s="135" t="s">
        <v>2995</v>
      </c>
      <c r="O640" s="169">
        <f t="shared" si="32"/>
        <v>2024</v>
      </c>
      <c r="P640" s="71"/>
    </row>
    <row r="641" spans="1:16" ht="26.3" hidden="1" x14ac:dyDescent="0.3">
      <c r="A641" s="66" t="s">
        <v>3018</v>
      </c>
      <c r="B641" s="5" t="s">
        <v>1460</v>
      </c>
      <c r="C641" s="8">
        <v>45526</v>
      </c>
      <c r="D641" s="5" t="s">
        <v>11</v>
      </c>
      <c r="E641" s="5"/>
      <c r="F641" s="17">
        <v>299856</v>
      </c>
      <c r="G641" s="17">
        <v>23988</v>
      </c>
      <c r="H641" s="17">
        <v>323844</v>
      </c>
      <c r="I641" s="17"/>
      <c r="J641" s="17"/>
      <c r="K641" s="17"/>
      <c r="L641" s="140">
        <f t="shared" si="33"/>
        <v>63350009.659999996</v>
      </c>
      <c r="M641" s="135" t="s">
        <v>2995</v>
      </c>
      <c r="O641" s="169">
        <f t="shared" si="32"/>
        <v>2024</v>
      </c>
      <c r="P641" s="71"/>
    </row>
    <row r="642" spans="1:16" ht="26.3" hidden="1" x14ac:dyDescent="0.3">
      <c r="A642" s="66" t="s">
        <v>3018</v>
      </c>
      <c r="B642" s="5" t="s">
        <v>1458</v>
      </c>
      <c r="C642" s="8">
        <v>45532</v>
      </c>
      <c r="D642" s="5" t="s">
        <v>11</v>
      </c>
      <c r="E642" s="5"/>
      <c r="F642" s="17">
        <v>930152</v>
      </c>
      <c r="G642" s="17">
        <v>74412</v>
      </c>
      <c r="H642" s="17">
        <v>1004564</v>
      </c>
      <c r="I642" s="17"/>
      <c r="J642" s="17"/>
      <c r="K642" s="17"/>
      <c r="L642" s="140">
        <f t="shared" si="33"/>
        <v>64354573.659999996</v>
      </c>
      <c r="M642" s="135" t="s">
        <v>2995</v>
      </c>
      <c r="O642" s="169">
        <f t="shared" si="32"/>
        <v>2024</v>
      </c>
      <c r="P642" s="71"/>
    </row>
    <row r="643" spans="1:16" ht="26.3" hidden="1" x14ac:dyDescent="0.3">
      <c r="A643" s="66" t="s">
        <v>3018</v>
      </c>
      <c r="B643" s="5" t="s">
        <v>2967</v>
      </c>
      <c r="C643" s="8">
        <v>45532</v>
      </c>
      <c r="D643" s="5" t="s">
        <v>11</v>
      </c>
      <c r="E643" s="5"/>
      <c r="F643" s="17">
        <v>830200</v>
      </c>
      <c r="G643" s="17">
        <v>66416</v>
      </c>
      <c r="H643" s="17">
        <v>896616</v>
      </c>
      <c r="I643" s="17"/>
      <c r="J643" s="17"/>
      <c r="K643" s="17"/>
      <c r="L643" s="140">
        <f t="shared" si="33"/>
        <v>65251189.659999996</v>
      </c>
      <c r="M643" s="135" t="s">
        <v>2995</v>
      </c>
      <c r="O643" s="169">
        <f t="shared" ref="O643:O706" si="34">YEAR(C643)</f>
        <v>2024</v>
      </c>
      <c r="P643" s="71"/>
    </row>
    <row r="644" spans="1:16" ht="26.3" hidden="1" x14ac:dyDescent="0.3">
      <c r="A644" s="76" t="s">
        <v>3018</v>
      </c>
      <c r="B644" s="3"/>
      <c r="C644" s="24">
        <v>45534</v>
      </c>
      <c r="D644" s="3" t="s">
        <v>11</v>
      </c>
      <c r="E644" s="3"/>
      <c r="F644" s="142"/>
      <c r="G644" s="142"/>
      <c r="H644" s="142"/>
      <c r="I644" s="142"/>
      <c r="J644" s="142"/>
      <c r="K644" s="142">
        <v>8019200</v>
      </c>
      <c r="L644" s="140">
        <f t="shared" ref="L644:L707" si="35">L643+H644+J644+I644-K644</f>
        <v>57231989.659999996</v>
      </c>
      <c r="M644" s="143" t="s">
        <v>3046</v>
      </c>
      <c r="O644" s="169">
        <f t="shared" si="34"/>
        <v>2024</v>
      </c>
      <c r="P644" s="71"/>
    </row>
    <row r="645" spans="1:16" ht="26.3" hidden="1" x14ac:dyDescent="0.3">
      <c r="A645" s="66" t="s">
        <v>3018</v>
      </c>
      <c r="B645" s="5" t="s">
        <v>2968</v>
      </c>
      <c r="C645" s="8">
        <v>45541</v>
      </c>
      <c r="D645" s="5" t="s">
        <v>11</v>
      </c>
      <c r="E645" s="5"/>
      <c r="F645" s="17">
        <v>528704</v>
      </c>
      <c r="G645" s="17">
        <v>42296</v>
      </c>
      <c r="H645" s="17">
        <v>571000</v>
      </c>
      <c r="I645" s="17"/>
      <c r="J645" s="17"/>
      <c r="K645" s="17"/>
      <c r="L645" s="140">
        <f t="shared" si="35"/>
        <v>57802989.659999996</v>
      </c>
      <c r="M645" s="135" t="s">
        <v>2996</v>
      </c>
      <c r="O645" s="169">
        <f t="shared" si="34"/>
        <v>2024</v>
      </c>
      <c r="P645" s="71"/>
    </row>
    <row r="646" spans="1:16" ht="26.3" hidden="1" x14ac:dyDescent="0.3">
      <c r="A646" s="66" t="s">
        <v>3018</v>
      </c>
      <c r="B646" s="5" t="s">
        <v>1489</v>
      </c>
      <c r="C646" s="8">
        <v>45542</v>
      </c>
      <c r="D646" s="5" t="s">
        <v>11</v>
      </c>
      <c r="E646" s="5"/>
      <c r="F646" s="17">
        <v>1360544</v>
      </c>
      <c r="G646" s="17">
        <v>108844</v>
      </c>
      <c r="H646" s="17">
        <v>1469388</v>
      </c>
      <c r="I646" s="17"/>
      <c r="J646" s="17"/>
      <c r="K646" s="17"/>
      <c r="L646" s="140">
        <f t="shared" si="35"/>
        <v>59272377.659999996</v>
      </c>
      <c r="M646" s="135" t="s">
        <v>2996</v>
      </c>
      <c r="O646" s="169">
        <f t="shared" si="34"/>
        <v>2024</v>
      </c>
      <c r="P646" s="71"/>
    </row>
    <row r="647" spans="1:16" ht="26.3" hidden="1" x14ac:dyDescent="0.3">
      <c r="A647" s="144" t="s">
        <v>3018</v>
      </c>
      <c r="B647" s="145" t="s">
        <v>2922</v>
      </c>
      <c r="C647" s="146">
        <v>45545</v>
      </c>
      <c r="D647" s="145" t="s">
        <v>11</v>
      </c>
      <c r="E647" s="145" t="s">
        <v>1487</v>
      </c>
      <c r="F647" s="147">
        <v>-199904</v>
      </c>
      <c r="G647" s="147">
        <v>-15992</v>
      </c>
      <c r="H647" s="147"/>
      <c r="I647" s="147"/>
      <c r="J647" s="147">
        <v>-215896</v>
      </c>
      <c r="K647" s="147"/>
      <c r="L647" s="140">
        <f t="shared" si="35"/>
        <v>59056481.659999996</v>
      </c>
      <c r="M647" s="148" t="s">
        <v>2996</v>
      </c>
      <c r="O647" s="169">
        <f t="shared" si="34"/>
        <v>2024</v>
      </c>
      <c r="P647" s="71"/>
    </row>
    <row r="648" spans="1:16" ht="26.3" hidden="1" x14ac:dyDescent="0.3">
      <c r="A648" s="144" t="s">
        <v>3018</v>
      </c>
      <c r="B648" s="145" t="s">
        <v>2969</v>
      </c>
      <c r="C648" s="146">
        <v>45547</v>
      </c>
      <c r="D648" s="145" t="s">
        <v>11</v>
      </c>
      <c r="E648" s="145" t="s">
        <v>1485</v>
      </c>
      <c r="F648" s="147">
        <v>-199904</v>
      </c>
      <c r="G648" s="147">
        <v>-15992</v>
      </c>
      <c r="H648" s="147"/>
      <c r="I648" s="147"/>
      <c r="J648" s="147">
        <v>-215896</v>
      </c>
      <c r="K648" s="147"/>
      <c r="L648" s="140">
        <f t="shared" si="35"/>
        <v>58840585.659999996</v>
      </c>
      <c r="M648" s="148" t="s">
        <v>2996</v>
      </c>
      <c r="O648" s="169">
        <f t="shared" si="34"/>
        <v>2024</v>
      </c>
      <c r="P648" s="71"/>
    </row>
    <row r="649" spans="1:16" ht="26.3" hidden="1" x14ac:dyDescent="0.3">
      <c r="A649" s="66" t="s">
        <v>3018</v>
      </c>
      <c r="B649" s="5" t="s">
        <v>1483</v>
      </c>
      <c r="C649" s="8">
        <v>45549</v>
      </c>
      <c r="D649" s="5" t="s">
        <v>11</v>
      </c>
      <c r="E649" s="5"/>
      <c r="F649" s="17">
        <v>1160640</v>
      </c>
      <c r="G649" s="17">
        <v>92851</v>
      </c>
      <c r="H649" s="17">
        <v>1253491</v>
      </c>
      <c r="I649" s="17"/>
      <c r="J649" s="17"/>
      <c r="K649" s="17"/>
      <c r="L649" s="140">
        <f t="shared" si="35"/>
        <v>60094076.659999996</v>
      </c>
      <c r="M649" s="135" t="s">
        <v>2996</v>
      </c>
      <c r="O649" s="169">
        <f t="shared" si="34"/>
        <v>2024</v>
      </c>
      <c r="P649" s="71"/>
    </row>
    <row r="650" spans="1:16" ht="26.3" hidden="1" x14ac:dyDescent="0.3">
      <c r="A650" s="66" t="s">
        <v>3018</v>
      </c>
      <c r="B650" s="5" t="s">
        <v>2970</v>
      </c>
      <c r="C650" s="8">
        <v>45554</v>
      </c>
      <c r="D650" s="5" t="s">
        <v>11</v>
      </c>
      <c r="E650" s="5"/>
      <c r="F650" s="17">
        <v>599712</v>
      </c>
      <c r="G650" s="17">
        <v>47977</v>
      </c>
      <c r="H650" s="17">
        <v>647689</v>
      </c>
      <c r="I650" s="17"/>
      <c r="J650" s="17"/>
      <c r="K650" s="17"/>
      <c r="L650" s="140">
        <f t="shared" si="35"/>
        <v>60741765.659999996</v>
      </c>
      <c r="M650" s="135" t="s">
        <v>2996</v>
      </c>
      <c r="O650" s="169">
        <f t="shared" si="34"/>
        <v>2024</v>
      </c>
      <c r="P650" s="71"/>
    </row>
    <row r="651" spans="1:16" ht="26.3" hidden="1" x14ac:dyDescent="0.3">
      <c r="A651" s="66" t="s">
        <v>3018</v>
      </c>
      <c r="B651" s="5" t="s">
        <v>1476</v>
      </c>
      <c r="C651" s="8">
        <v>45561</v>
      </c>
      <c r="D651" s="5" t="s">
        <v>11</v>
      </c>
      <c r="E651" s="5"/>
      <c r="F651" s="17">
        <v>1162280</v>
      </c>
      <c r="G651" s="17">
        <v>92982</v>
      </c>
      <c r="H651" s="17">
        <v>1255262</v>
      </c>
      <c r="I651" s="17"/>
      <c r="J651" s="17"/>
      <c r="K651" s="17"/>
      <c r="L651" s="140">
        <f t="shared" si="35"/>
        <v>61997027.659999996</v>
      </c>
      <c r="M651" s="135" t="s">
        <v>2996</v>
      </c>
      <c r="O651" s="169">
        <f t="shared" si="34"/>
        <v>2024</v>
      </c>
      <c r="P651" s="71"/>
    </row>
    <row r="652" spans="1:16" ht="26.3" hidden="1" x14ac:dyDescent="0.3">
      <c r="A652" s="66" t="s">
        <v>3018</v>
      </c>
      <c r="B652" s="5" t="s">
        <v>1479</v>
      </c>
      <c r="C652" s="8">
        <v>45561</v>
      </c>
      <c r="D652" s="5" t="s">
        <v>11</v>
      </c>
      <c r="E652" s="5"/>
      <c r="F652" s="17">
        <v>399808</v>
      </c>
      <c r="G652" s="17">
        <v>31985</v>
      </c>
      <c r="H652" s="17">
        <v>431793</v>
      </c>
      <c r="I652" s="17"/>
      <c r="J652" s="17"/>
      <c r="K652" s="17"/>
      <c r="L652" s="140">
        <f t="shared" si="35"/>
        <v>62428820.659999996</v>
      </c>
      <c r="M652" s="135" t="s">
        <v>2996</v>
      </c>
      <c r="O652" s="169">
        <f t="shared" si="34"/>
        <v>2024</v>
      </c>
      <c r="P652" s="71"/>
    </row>
    <row r="653" spans="1:16" ht="26.3" hidden="1" x14ac:dyDescent="0.3">
      <c r="A653" s="76" t="s">
        <v>3018</v>
      </c>
      <c r="B653" s="3"/>
      <c r="C653" s="24">
        <v>45566</v>
      </c>
      <c r="D653" s="3" t="s">
        <v>11</v>
      </c>
      <c r="E653" s="3"/>
      <c r="F653" s="142"/>
      <c r="G653" s="142"/>
      <c r="H653" s="142"/>
      <c r="I653" s="142"/>
      <c r="J653" s="142"/>
      <c r="K653" s="142">
        <v>7134583</v>
      </c>
      <c r="L653" s="140">
        <f t="shared" si="35"/>
        <v>55294237.659999996</v>
      </c>
      <c r="M653" s="143" t="s">
        <v>3046</v>
      </c>
      <c r="O653" s="169">
        <f t="shared" si="34"/>
        <v>2024</v>
      </c>
      <c r="P653" s="71"/>
    </row>
    <row r="654" spans="1:16" ht="26.3" hidden="1" x14ac:dyDescent="0.3">
      <c r="A654" s="66" t="s">
        <v>3018</v>
      </c>
      <c r="B654" s="5" t="s">
        <v>1502</v>
      </c>
      <c r="C654" s="8">
        <v>45569</v>
      </c>
      <c r="D654" s="5" t="s">
        <v>11</v>
      </c>
      <c r="E654" s="5"/>
      <c r="F654" s="17">
        <v>830200</v>
      </c>
      <c r="G654" s="17">
        <v>66416</v>
      </c>
      <c r="H654" s="17">
        <v>896616</v>
      </c>
      <c r="I654" s="17"/>
      <c r="J654" s="17"/>
      <c r="K654" s="17"/>
      <c r="L654" s="140">
        <f t="shared" si="35"/>
        <v>56190853.659999996</v>
      </c>
      <c r="M654" s="135" t="s">
        <v>2997</v>
      </c>
      <c r="O654" s="169">
        <f t="shared" si="34"/>
        <v>2024</v>
      </c>
      <c r="P654" s="71"/>
    </row>
    <row r="655" spans="1:16" ht="26.3" hidden="1" x14ac:dyDescent="0.3">
      <c r="A655" s="66" t="s">
        <v>3018</v>
      </c>
      <c r="B655" s="5" t="s">
        <v>1500</v>
      </c>
      <c r="C655" s="8">
        <v>45570</v>
      </c>
      <c r="D655" s="5" t="s">
        <v>11</v>
      </c>
      <c r="E655" s="5"/>
      <c r="F655" s="17">
        <v>830200</v>
      </c>
      <c r="G655" s="17">
        <v>66416</v>
      </c>
      <c r="H655" s="17">
        <v>896616</v>
      </c>
      <c r="I655" s="17"/>
      <c r="J655" s="17"/>
      <c r="K655" s="17"/>
      <c r="L655" s="140">
        <f t="shared" si="35"/>
        <v>57087469.659999996</v>
      </c>
      <c r="M655" s="135" t="s">
        <v>2997</v>
      </c>
      <c r="O655" s="169">
        <f t="shared" si="34"/>
        <v>2024</v>
      </c>
      <c r="P655" s="71"/>
    </row>
    <row r="656" spans="1:16" ht="26.3" hidden="1" x14ac:dyDescent="0.3">
      <c r="A656" s="66" t="s">
        <v>3018</v>
      </c>
      <c r="B656" s="5" t="s">
        <v>1498</v>
      </c>
      <c r="C656" s="8">
        <v>45574</v>
      </c>
      <c r="D656" s="5" t="s">
        <v>11</v>
      </c>
      <c r="E656" s="5"/>
      <c r="F656" s="17">
        <v>962376</v>
      </c>
      <c r="G656" s="17">
        <v>76990</v>
      </c>
      <c r="H656" s="17">
        <v>1039366</v>
      </c>
      <c r="I656" s="17"/>
      <c r="J656" s="17"/>
      <c r="K656" s="17"/>
      <c r="L656" s="140">
        <f t="shared" si="35"/>
        <v>58126835.659999996</v>
      </c>
      <c r="M656" s="135" t="s">
        <v>2997</v>
      </c>
      <c r="O656" s="169">
        <f t="shared" si="34"/>
        <v>2024</v>
      </c>
      <c r="P656" s="71"/>
    </row>
    <row r="657" spans="1:16" ht="26.3" hidden="1" x14ac:dyDescent="0.3">
      <c r="A657" s="66" t="s">
        <v>3018</v>
      </c>
      <c r="B657" s="5" t="s">
        <v>2971</v>
      </c>
      <c r="C657" s="8">
        <v>45586</v>
      </c>
      <c r="D657" s="5" t="s">
        <v>11</v>
      </c>
      <c r="E657" s="5"/>
      <c r="F657" s="17">
        <v>830200</v>
      </c>
      <c r="G657" s="17">
        <v>66416</v>
      </c>
      <c r="H657" s="17">
        <v>896616</v>
      </c>
      <c r="I657" s="17"/>
      <c r="J657" s="17"/>
      <c r="K657" s="17"/>
      <c r="L657" s="140">
        <f t="shared" si="35"/>
        <v>59023451.659999996</v>
      </c>
      <c r="M657" s="135" t="s">
        <v>2997</v>
      </c>
      <c r="O657" s="169">
        <f t="shared" si="34"/>
        <v>2024</v>
      </c>
      <c r="P657" s="71"/>
    </row>
    <row r="658" spans="1:16" ht="26.3" hidden="1" x14ac:dyDescent="0.3">
      <c r="A658" s="66" t="s">
        <v>3018</v>
      </c>
      <c r="B658" s="5" t="s">
        <v>1493</v>
      </c>
      <c r="C658" s="8">
        <v>45589</v>
      </c>
      <c r="D658" s="5" t="s">
        <v>11</v>
      </c>
      <c r="E658" s="5"/>
      <c r="F658" s="17">
        <v>1321760</v>
      </c>
      <c r="G658" s="17">
        <v>105741</v>
      </c>
      <c r="H658" s="17">
        <v>1427501</v>
      </c>
      <c r="I658" s="17"/>
      <c r="J658" s="17"/>
      <c r="K658" s="17"/>
      <c r="L658" s="140">
        <f t="shared" si="35"/>
        <v>60450952.659999996</v>
      </c>
      <c r="M658" s="135" t="s">
        <v>2997</v>
      </c>
      <c r="O658" s="169">
        <f t="shared" si="34"/>
        <v>2024</v>
      </c>
      <c r="P658" s="71"/>
    </row>
    <row r="659" spans="1:16" ht="26.3" hidden="1" x14ac:dyDescent="0.3">
      <c r="A659" s="76" t="s">
        <v>3018</v>
      </c>
      <c r="B659" s="3"/>
      <c r="C659" s="24">
        <v>45595</v>
      </c>
      <c r="D659" s="3" t="s">
        <v>11</v>
      </c>
      <c r="E659" s="3"/>
      <c r="F659" s="142"/>
      <c r="G659" s="142"/>
      <c r="H659" s="142"/>
      <c r="I659" s="142"/>
      <c r="J659" s="142"/>
      <c r="K659" s="142">
        <v>5196831</v>
      </c>
      <c r="L659" s="140">
        <f t="shared" si="35"/>
        <v>55254121.659999996</v>
      </c>
      <c r="M659" s="143" t="s">
        <v>3046</v>
      </c>
      <c r="O659" s="169">
        <f t="shared" si="34"/>
        <v>2024</v>
      </c>
      <c r="P659" s="71"/>
    </row>
    <row r="660" spans="1:16" ht="26.3" hidden="1" x14ac:dyDescent="0.3">
      <c r="A660" s="66" t="s">
        <v>3018</v>
      </c>
      <c r="B660" s="5" t="s">
        <v>2972</v>
      </c>
      <c r="C660" s="8">
        <v>45602</v>
      </c>
      <c r="D660" s="5" t="s">
        <v>11</v>
      </c>
      <c r="E660" s="5"/>
      <c r="F660" s="17">
        <v>630296</v>
      </c>
      <c r="G660" s="17">
        <v>50424</v>
      </c>
      <c r="H660" s="17">
        <v>680720</v>
      </c>
      <c r="I660" s="17"/>
      <c r="J660" s="17"/>
      <c r="K660" s="17"/>
      <c r="L660" s="140">
        <f t="shared" si="35"/>
        <v>55934841.659999996</v>
      </c>
      <c r="M660" s="135" t="s">
        <v>2999</v>
      </c>
      <c r="O660" s="169">
        <f t="shared" si="34"/>
        <v>2024</v>
      </c>
      <c r="P660" s="71"/>
    </row>
    <row r="661" spans="1:16" ht="26.3" hidden="1" x14ac:dyDescent="0.3">
      <c r="A661" s="66" t="s">
        <v>3018</v>
      </c>
      <c r="B661" s="5" t="s">
        <v>1511</v>
      </c>
      <c r="C661" s="8">
        <v>45615</v>
      </c>
      <c r="D661" s="5" t="s">
        <v>11</v>
      </c>
      <c r="E661" s="5"/>
      <c r="F661" s="17">
        <v>996240</v>
      </c>
      <c r="G661" s="17">
        <v>79699</v>
      </c>
      <c r="H661" s="17">
        <v>1075939</v>
      </c>
      <c r="I661" s="17"/>
      <c r="J661" s="17"/>
      <c r="K661" s="17"/>
      <c r="L661" s="140">
        <f t="shared" si="35"/>
        <v>57010780.659999996</v>
      </c>
      <c r="M661" s="135" t="s">
        <v>2999</v>
      </c>
      <c r="O661" s="169">
        <f t="shared" si="34"/>
        <v>2024</v>
      </c>
      <c r="P661" s="71"/>
    </row>
    <row r="662" spans="1:16" ht="26.3" hidden="1" x14ac:dyDescent="0.3">
      <c r="A662" s="66" t="s">
        <v>3018</v>
      </c>
      <c r="B662" s="5" t="s">
        <v>1509</v>
      </c>
      <c r="C662" s="8">
        <v>45617</v>
      </c>
      <c r="D662" s="5" t="s">
        <v>11</v>
      </c>
      <c r="E662" s="5"/>
      <c r="F662" s="17">
        <v>499760</v>
      </c>
      <c r="G662" s="17">
        <v>39981</v>
      </c>
      <c r="H662" s="17">
        <v>539741</v>
      </c>
      <c r="I662" s="17"/>
      <c r="J662" s="17"/>
      <c r="K662" s="17"/>
      <c r="L662" s="140">
        <f t="shared" si="35"/>
        <v>57550521.659999996</v>
      </c>
      <c r="M662" s="135" t="s">
        <v>2999</v>
      </c>
      <c r="O662" s="169">
        <f t="shared" si="34"/>
        <v>2024</v>
      </c>
      <c r="P662" s="71"/>
    </row>
    <row r="663" spans="1:16" ht="26.3" hidden="1" x14ac:dyDescent="0.3">
      <c r="A663" s="66" t="s">
        <v>3018</v>
      </c>
      <c r="B663" s="5" t="s">
        <v>2973</v>
      </c>
      <c r="C663" s="8">
        <v>45622</v>
      </c>
      <c r="D663" s="5" t="s">
        <v>11</v>
      </c>
      <c r="E663" s="5"/>
      <c r="F663" s="17">
        <v>330440</v>
      </c>
      <c r="G663" s="17">
        <v>26435</v>
      </c>
      <c r="H663" s="17">
        <v>356875</v>
      </c>
      <c r="I663" s="17"/>
      <c r="J663" s="17"/>
      <c r="K663" s="17"/>
      <c r="L663" s="140">
        <f t="shared" si="35"/>
        <v>57907396.659999996</v>
      </c>
      <c r="M663" s="135" t="s">
        <v>2999</v>
      </c>
      <c r="O663" s="169">
        <f t="shared" si="34"/>
        <v>2024</v>
      </c>
      <c r="P663" s="71"/>
    </row>
    <row r="664" spans="1:16" ht="26.3" hidden="1" x14ac:dyDescent="0.3">
      <c r="A664" s="144" t="s">
        <v>3018</v>
      </c>
      <c r="B664" s="145" t="s">
        <v>2974</v>
      </c>
      <c r="C664" s="146">
        <v>45623</v>
      </c>
      <c r="D664" s="145" t="s">
        <v>11</v>
      </c>
      <c r="E664" s="145" t="s">
        <v>1504</v>
      </c>
      <c r="F664" s="147">
        <v>-299856</v>
      </c>
      <c r="G664" s="147">
        <v>-23988</v>
      </c>
      <c r="H664" s="147"/>
      <c r="I664" s="147"/>
      <c r="J664" s="147">
        <v>-323844</v>
      </c>
      <c r="K664" s="147"/>
      <c r="L664" s="140">
        <f t="shared" si="35"/>
        <v>57583552.659999996</v>
      </c>
      <c r="M664" s="148" t="s">
        <v>2998</v>
      </c>
      <c r="O664" s="169">
        <f t="shared" si="34"/>
        <v>2024</v>
      </c>
      <c r="P664" s="71"/>
    </row>
    <row r="665" spans="1:16" ht="26.3" hidden="1" x14ac:dyDescent="0.3">
      <c r="A665" s="76" t="s">
        <v>3018</v>
      </c>
      <c r="B665" s="3"/>
      <c r="C665" s="24">
        <v>45625</v>
      </c>
      <c r="D665" s="3" t="s">
        <v>11</v>
      </c>
      <c r="E665" s="3"/>
      <c r="F665" s="142"/>
      <c r="G665" s="142"/>
      <c r="H665" s="142"/>
      <c r="I665" s="142"/>
      <c r="J665" s="142"/>
      <c r="K665" s="142">
        <v>5156715</v>
      </c>
      <c r="L665" s="140">
        <f t="shared" si="35"/>
        <v>52426837.659999996</v>
      </c>
      <c r="M665" s="143" t="s">
        <v>3046</v>
      </c>
      <c r="O665" s="169">
        <f t="shared" si="34"/>
        <v>2024</v>
      </c>
      <c r="P665" s="71"/>
    </row>
    <row r="666" spans="1:16" ht="26.3" hidden="1" x14ac:dyDescent="0.3">
      <c r="A666" s="144" t="s">
        <v>3018</v>
      </c>
      <c r="B666" s="145" t="s">
        <v>2975</v>
      </c>
      <c r="C666" s="146">
        <v>45635</v>
      </c>
      <c r="D666" s="145" t="s">
        <v>11</v>
      </c>
      <c r="E666" s="145" t="s">
        <v>1522</v>
      </c>
      <c r="F666" s="147">
        <v>-321127</v>
      </c>
      <c r="G666" s="147">
        <v>-25690</v>
      </c>
      <c r="H666" s="147"/>
      <c r="I666" s="147"/>
      <c r="J666" s="147">
        <v>-346817</v>
      </c>
      <c r="K666" s="147"/>
      <c r="L666" s="140">
        <f t="shared" si="35"/>
        <v>52080020.659999996</v>
      </c>
      <c r="M666" s="148" t="s">
        <v>3000</v>
      </c>
      <c r="O666" s="169">
        <f t="shared" si="34"/>
        <v>2024</v>
      </c>
      <c r="P666" s="71"/>
    </row>
    <row r="667" spans="1:16" ht="26.3" hidden="1" x14ac:dyDescent="0.3">
      <c r="A667" s="66" t="s">
        <v>3018</v>
      </c>
      <c r="B667" s="5" t="s">
        <v>1520</v>
      </c>
      <c r="C667" s="8">
        <v>45636</v>
      </c>
      <c r="D667" s="5" t="s">
        <v>11</v>
      </c>
      <c r="E667" s="5"/>
      <c r="F667" s="17">
        <v>599712</v>
      </c>
      <c r="G667" s="17">
        <v>47977</v>
      </c>
      <c r="H667" s="17">
        <v>647689</v>
      </c>
      <c r="I667" s="17"/>
      <c r="J667" s="17"/>
      <c r="K667" s="17"/>
      <c r="L667" s="140">
        <f t="shared" si="35"/>
        <v>52727709.659999996</v>
      </c>
      <c r="M667" s="135" t="s">
        <v>3000</v>
      </c>
      <c r="O667" s="169">
        <f t="shared" si="34"/>
        <v>2024</v>
      </c>
      <c r="P667" s="71"/>
    </row>
    <row r="668" spans="1:16" ht="26.3" hidden="1" x14ac:dyDescent="0.3">
      <c r="A668" s="66" t="s">
        <v>3018</v>
      </c>
      <c r="B668" s="5" t="s">
        <v>1518</v>
      </c>
      <c r="C668" s="8">
        <v>45650</v>
      </c>
      <c r="D668" s="5" t="s">
        <v>11</v>
      </c>
      <c r="E668" s="5"/>
      <c r="F668" s="17">
        <v>699664</v>
      </c>
      <c r="G668" s="17">
        <v>55973</v>
      </c>
      <c r="H668" s="17">
        <v>755637</v>
      </c>
      <c r="I668" s="17"/>
      <c r="J668" s="17"/>
      <c r="K668" s="17"/>
      <c r="L668" s="140">
        <f t="shared" si="35"/>
        <v>53483346.659999996</v>
      </c>
      <c r="M668" s="135" t="s">
        <v>3000</v>
      </c>
      <c r="O668" s="169">
        <f t="shared" si="34"/>
        <v>2024</v>
      </c>
      <c r="P668" s="71"/>
    </row>
    <row r="669" spans="1:16" ht="26.3" hidden="1" x14ac:dyDescent="0.3">
      <c r="A669" s="66" t="s">
        <v>3018</v>
      </c>
      <c r="B669" s="5" t="s">
        <v>1515</v>
      </c>
      <c r="C669" s="8">
        <v>45652</v>
      </c>
      <c r="D669" s="5" t="s">
        <v>11</v>
      </c>
      <c r="E669" s="5"/>
      <c r="F669" s="17">
        <v>660880</v>
      </c>
      <c r="G669" s="17">
        <v>52870</v>
      </c>
      <c r="H669" s="17">
        <v>713750</v>
      </c>
      <c r="I669" s="17"/>
      <c r="J669" s="17"/>
      <c r="K669" s="17"/>
      <c r="L669" s="140">
        <f t="shared" si="35"/>
        <v>54197096.659999996</v>
      </c>
      <c r="M669" s="135" t="s">
        <v>3000</v>
      </c>
      <c r="O669" s="169">
        <f t="shared" si="34"/>
        <v>2024</v>
      </c>
      <c r="P669" s="71"/>
    </row>
    <row r="670" spans="1:16" ht="26.3" hidden="1" x14ac:dyDescent="0.3">
      <c r="A670" s="76" t="s">
        <v>3018</v>
      </c>
      <c r="B670" s="3"/>
      <c r="C670" s="24">
        <v>45656</v>
      </c>
      <c r="D670" s="3" t="s">
        <v>11</v>
      </c>
      <c r="E670" s="3"/>
      <c r="F670" s="142"/>
      <c r="G670" s="142"/>
      <c r="H670" s="142"/>
      <c r="I670" s="142"/>
      <c r="J670" s="142"/>
      <c r="K670" s="142">
        <v>2329431</v>
      </c>
      <c r="L670" s="140">
        <f t="shared" si="35"/>
        <v>51867665.659999996</v>
      </c>
      <c r="M670" s="143" t="s">
        <v>3046</v>
      </c>
      <c r="O670" s="169">
        <f t="shared" si="34"/>
        <v>2024</v>
      </c>
      <c r="P670" s="71"/>
    </row>
    <row r="671" spans="1:16" ht="26.3" hidden="1" x14ac:dyDescent="0.3">
      <c r="A671" s="66"/>
      <c r="B671" s="5">
        <v>1741</v>
      </c>
      <c r="C671" s="8">
        <v>45664</v>
      </c>
      <c r="D671" s="5" t="s">
        <v>11</v>
      </c>
      <c r="E671" s="5"/>
      <c r="F671" s="17">
        <v>699664</v>
      </c>
      <c r="G671" s="17">
        <v>55973</v>
      </c>
      <c r="H671" s="17">
        <v>755637</v>
      </c>
      <c r="I671" s="17"/>
      <c r="J671" s="17"/>
      <c r="K671" s="17"/>
      <c r="L671" s="140">
        <f t="shared" si="35"/>
        <v>52623302.659999996</v>
      </c>
      <c r="M671" s="135" t="s">
        <v>3002</v>
      </c>
      <c r="O671" s="169">
        <f t="shared" si="34"/>
        <v>2025</v>
      </c>
      <c r="P671" s="71"/>
    </row>
    <row r="672" spans="1:16" ht="26.3" hidden="1" x14ac:dyDescent="0.3">
      <c r="A672" s="66"/>
      <c r="B672" s="5">
        <v>3125</v>
      </c>
      <c r="C672" s="8">
        <v>45670</v>
      </c>
      <c r="D672" s="5" t="s">
        <v>11</v>
      </c>
      <c r="E672" s="5"/>
      <c r="F672" s="17">
        <v>660880</v>
      </c>
      <c r="G672" s="17">
        <v>52870</v>
      </c>
      <c r="H672" s="17">
        <v>713750</v>
      </c>
      <c r="I672" s="17"/>
      <c r="J672" s="17"/>
      <c r="K672" s="17"/>
      <c r="L672" s="140">
        <f t="shared" si="35"/>
        <v>53337052.659999996</v>
      </c>
      <c r="M672" s="135" t="s">
        <v>3002</v>
      </c>
      <c r="O672" s="169">
        <f t="shared" si="34"/>
        <v>2025</v>
      </c>
      <c r="P672" s="71"/>
    </row>
    <row r="673" spans="1:16" ht="26.3" hidden="1" x14ac:dyDescent="0.3">
      <c r="A673" s="66"/>
      <c r="B673" s="5">
        <v>3182</v>
      </c>
      <c r="C673" s="8">
        <v>45670</v>
      </c>
      <c r="D673" s="5" t="s">
        <v>11</v>
      </c>
      <c r="E673" s="5"/>
      <c r="F673" s="17">
        <v>432032</v>
      </c>
      <c r="G673" s="17">
        <v>34563</v>
      </c>
      <c r="H673" s="17">
        <v>466595</v>
      </c>
      <c r="I673" s="17"/>
      <c r="J673" s="17"/>
      <c r="K673" s="17"/>
      <c r="L673" s="140">
        <f t="shared" si="35"/>
        <v>53803647.659999996</v>
      </c>
      <c r="M673" s="135" t="s">
        <v>3002</v>
      </c>
      <c r="O673" s="169">
        <f t="shared" si="34"/>
        <v>2025</v>
      </c>
      <c r="P673" s="71"/>
    </row>
    <row r="674" spans="1:16" ht="26.3" hidden="1" x14ac:dyDescent="0.3">
      <c r="A674" s="66"/>
      <c r="B674" s="5">
        <v>3220</v>
      </c>
      <c r="C674" s="8">
        <v>45670</v>
      </c>
      <c r="D674" s="5" t="s">
        <v>11</v>
      </c>
      <c r="E674" s="5"/>
      <c r="F674" s="17">
        <v>696384</v>
      </c>
      <c r="G674" s="17">
        <v>55711</v>
      </c>
      <c r="H674" s="17">
        <v>752095</v>
      </c>
      <c r="I674" s="17"/>
      <c r="J674" s="17"/>
      <c r="K674" s="17"/>
      <c r="L674" s="140">
        <f t="shared" si="35"/>
        <v>54555742.659999996</v>
      </c>
      <c r="M674" s="135" t="s">
        <v>3002</v>
      </c>
      <c r="O674" s="169">
        <f t="shared" si="34"/>
        <v>2025</v>
      </c>
      <c r="P674" s="71"/>
    </row>
    <row r="675" spans="1:16" ht="26.3" hidden="1" x14ac:dyDescent="0.3">
      <c r="A675" s="66"/>
      <c r="B675" s="5">
        <v>3587</v>
      </c>
      <c r="C675" s="8">
        <v>45672</v>
      </c>
      <c r="D675" s="5" t="s">
        <v>11</v>
      </c>
      <c r="E675" s="5"/>
      <c r="F675" s="17">
        <v>1466950</v>
      </c>
      <c r="G675" s="17">
        <v>117356</v>
      </c>
      <c r="H675" s="17">
        <v>1584306</v>
      </c>
      <c r="I675" s="17"/>
      <c r="J675" s="17"/>
      <c r="K675" s="17"/>
      <c r="L675" s="140">
        <f t="shared" si="35"/>
        <v>56140048.659999996</v>
      </c>
      <c r="M675" s="135" t="s">
        <v>3002</v>
      </c>
      <c r="O675" s="169">
        <f t="shared" si="34"/>
        <v>2025</v>
      </c>
      <c r="P675" s="71"/>
    </row>
    <row r="676" spans="1:16" ht="26.3" hidden="1" x14ac:dyDescent="0.3">
      <c r="A676" s="66"/>
      <c r="B676" s="5">
        <v>3586</v>
      </c>
      <c r="C676" s="8">
        <v>45672</v>
      </c>
      <c r="D676" s="5" t="s">
        <v>11</v>
      </c>
      <c r="E676" s="5"/>
      <c r="F676" s="17">
        <v>1466950</v>
      </c>
      <c r="G676" s="17">
        <v>117356</v>
      </c>
      <c r="H676" s="17">
        <v>1584306</v>
      </c>
      <c r="I676" s="17"/>
      <c r="J676" s="17"/>
      <c r="K676" s="17"/>
      <c r="L676" s="140">
        <f t="shared" si="35"/>
        <v>57724354.659999996</v>
      </c>
      <c r="M676" s="135" t="s">
        <v>3002</v>
      </c>
      <c r="O676" s="169">
        <f t="shared" si="34"/>
        <v>2025</v>
      </c>
      <c r="P676" s="71"/>
    </row>
    <row r="677" spans="1:16" ht="26.3" hidden="1" x14ac:dyDescent="0.3">
      <c r="A677" s="66"/>
      <c r="B677" s="5">
        <v>3622</v>
      </c>
      <c r="C677" s="8">
        <v>45673</v>
      </c>
      <c r="D677" s="5" t="s">
        <v>11</v>
      </c>
      <c r="E677" s="5"/>
      <c r="F677" s="17">
        <v>1466950</v>
      </c>
      <c r="G677" s="17">
        <v>117356</v>
      </c>
      <c r="H677" s="17">
        <v>1584306</v>
      </c>
      <c r="I677" s="17"/>
      <c r="J677" s="17"/>
      <c r="K677" s="17"/>
      <c r="L677" s="140">
        <f t="shared" si="35"/>
        <v>59308660.659999996</v>
      </c>
      <c r="M677" s="135" t="s">
        <v>3002</v>
      </c>
      <c r="O677" s="169">
        <f t="shared" si="34"/>
        <v>2025</v>
      </c>
      <c r="P677" s="71"/>
    </row>
    <row r="678" spans="1:16" ht="26.3" hidden="1" x14ac:dyDescent="0.3">
      <c r="A678" s="66"/>
      <c r="B678" s="5">
        <v>4735</v>
      </c>
      <c r="C678" s="8">
        <v>45674</v>
      </c>
      <c r="D678" s="5" t="s">
        <v>11</v>
      </c>
      <c r="E678" s="5"/>
      <c r="F678" s="17">
        <v>1466950</v>
      </c>
      <c r="G678" s="17">
        <v>117356</v>
      </c>
      <c r="H678" s="17">
        <v>1584306</v>
      </c>
      <c r="I678" s="17"/>
      <c r="J678" s="17"/>
      <c r="K678" s="17"/>
      <c r="L678" s="140">
        <f t="shared" si="35"/>
        <v>60892966.659999996</v>
      </c>
      <c r="M678" s="135" t="s">
        <v>3002</v>
      </c>
      <c r="O678" s="169">
        <f t="shared" si="34"/>
        <v>2025</v>
      </c>
      <c r="P678" s="71"/>
    </row>
    <row r="679" spans="1:16" ht="26.3" hidden="1" x14ac:dyDescent="0.3">
      <c r="A679" s="66"/>
      <c r="B679" s="5">
        <v>4695</v>
      </c>
      <c r="C679" s="8">
        <v>45674</v>
      </c>
      <c r="D679" s="5" t="s">
        <v>11</v>
      </c>
      <c r="E679" s="5"/>
      <c r="F679" s="17">
        <v>1466950</v>
      </c>
      <c r="G679" s="17">
        <v>117356</v>
      </c>
      <c r="H679" s="17">
        <v>1584306</v>
      </c>
      <c r="I679" s="17"/>
      <c r="J679" s="17"/>
      <c r="K679" s="17"/>
      <c r="L679" s="140">
        <f t="shared" si="35"/>
        <v>62477272.659999996</v>
      </c>
      <c r="M679" s="135" t="s">
        <v>3002</v>
      </c>
      <c r="O679" s="169">
        <f t="shared" si="34"/>
        <v>2025</v>
      </c>
      <c r="P679" s="71"/>
    </row>
    <row r="680" spans="1:16" ht="26.3" hidden="1" x14ac:dyDescent="0.3">
      <c r="A680" s="66"/>
      <c r="B680" s="5">
        <v>4732</v>
      </c>
      <c r="C680" s="8">
        <v>45674</v>
      </c>
      <c r="D680" s="5" t="s">
        <v>11</v>
      </c>
      <c r="E680" s="5"/>
      <c r="F680" s="17">
        <v>1466950</v>
      </c>
      <c r="G680" s="17">
        <v>117356</v>
      </c>
      <c r="H680" s="17">
        <v>1584306</v>
      </c>
      <c r="I680" s="17"/>
      <c r="J680" s="17"/>
      <c r="K680" s="17"/>
      <c r="L680" s="140">
        <f t="shared" si="35"/>
        <v>64061578.659999996</v>
      </c>
      <c r="M680" s="135" t="s">
        <v>3002</v>
      </c>
      <c r="O680" s="169">
        <f t="shared" si="34"/>
        <v>2025</v>
      </c>
      <c r="P680" s="71"/>
    </row>
    <row r="681" spans="1:16" ht="26.3" hidden="1" x14ac:dyDescent="0.3">
      <c r="A681" s="66"/>
      <c r="B681" s="5">
        <v>4730</v>
      </c>
      <c r="C681" s="8">
        <v>45674</v>
      </c>
      <c r="D681" s="5" t="s">
        <v>11</v>
      </c>
      <c r="E681" s="5"/>
      <c r="F681" s="17">
        <v>1466950</v>
      </c>
      <c r="G681" s="17">
        <v>117356</v>
      </c>
      <c r="H681" s="17">
        <v>1584306</v>
      </c>
      <c r="I681" s="17"/>
      <c r="J681" s="17"/>
      <c r="K681" s="17"/>
      <c r="L681" s="140">
        <f t="shared" si="35"/>
        <v>65645884.659999996</v>
      </c>
      <c r="M681" s="135" t="s">
        <v>3002</v>
      </c>
      <c r="O681" s="169">
        <f t="shared" si="34"/>
        <v>2025</v>
      </c>
      <c r="P681" s="71"/>
    </row>
    <row r="682" spans="1:16" ht="26.3" hidden="1" x14ac:dyDescent="0.3">
      <c r="A682" s="66"/>
      <c r="B682" s="5">
        <v>5366</v>
      </c>
      <c r="C682" s="8">
        <v>45679</v>
      </c>
      <c r="D682" s="5" t="s">
        <v>11</v>
      </c>
      <c r="E682" s="5"/>
      <c r="F682" s="17">
        <v>399810</v>
      </c>
      <c r="G682" s="17">
        <v>31985</v>
      </c>
      <c r="H682" s="17">
        <v>431795</v>
      </c>
      <c r="I682" s="17"/>
      <c r="J682" s="17"/>
      <c r="K682" s="17"/>
      <c r="L682" s="140">
        <f t="shared" si="35"/>
        <v>66077679.659999996</v>
      </c>
      <c r="M682" s="135" t="s">
        <v>3002</v>
      </c>
      <c r="O682" s="169">
        <f t="shared" si="34"/>
        <v>2025</v>
      </c>
      <c r="P682" s="71"/>
    </row>
    <row r="683" spans="1:16" ht="26.3" hidden="1" x14ac:dyDescent="0.3">
      <c r="A683" s="66"/>
      <c r="B683" s="5">
        <v>6317</v>
      </c>
      <c r="C683" s="8">
        <v>45680</v>
      </c>
      <c r="D683" s="5" t="s">
        <v>11</v>
      </c>
      <c r="E683" s="5"/>
      <c r="F683" s="17">
        <v>1700420</v>
      </c>
      <c r="G683" s="17">
        <v>136034</v>
      </c>
      <c r="H683" s="17">
        <v>1836454</v>
      </c>
      <c r="I683" s="17"/>
      <c r="J683" s="17"/>
      <c r="K683" s="17"/>
      <c r="L683" s="140">
        <f t="shared" si="35"/>
        <v>67914133.659999996</v>
      </c>
      <c r="M683" s="135" t="s">
        <v>3002</v>
      </c>
      <c r="O683" s="169">
        <f t="shared" si="34"/>
        <v>2025</v>
      </c>
      <c r="P683" s="71"/>
    </row>
    <row r="684" spans="1:16" ht="26.3" hidden="1" x14ac:dyDescent="0.3">
      <c r="A684" s="76"/>
      <c r="B684" s="3"/>
      <c r="C684" s="24">
        <v>45680</v>
      </c>
      <c r="D684" s="3" t="s">
        <v>11</v>
      </c>
      <c r="E684" s="3" t="s">
        <v>1517</v>
      </c>
      <c r="F684" s="142"/>
      <c r="G684" s="142"/>
      <c r="H684" s="142"/>
      <c r="I684" s="142"/>
      <c r="J684" s="142"/>
      <c r="K684" s="142">
        <v>1770259</v>
      </c>
      <c r="L684" s="140">
        <f t="shared" si="35"/>
        <v>66143874.659999996</v>
      </c>
      <c r="M684" s="143" t="s">
        <v>3050</v>
      </c>
      <c r="O684" s="169">
        <f t="shared" si="34"/>
        <v>2025</v>
      </c>
      <c r="P684" s="71"/>
    </row>
    <row r="685" spans="1:16" ht="26.3" hidden="1" x14ac:dyDescent="0.3">
      <c r="A685" s="66"/>
      <c r="B685" s="5">
        <v>6650</v>
      </c>
      <c r="C685" s="8">
        <v>45681</v>
      </c>
      <c r="D685" s="5" t="s">
        <v>11</v>
      </c>
      <c r="E685" s="5"/>
      <c r="F685" s="17">
        <v>1946722</v>
      </c>
      <c r="G685" s="17">
        <v>155738</v>
      </c>
      <c r="H685" s="17">
        <v>2102460</v>
      </c>
      <c r="I685" s="17"/>
      <c r="J685" s="17"/>
      <c r="K685" s="17"/>
      <c r="L685" s="140">
        <f t="shared" si="35"/>
        <v>68246334.659999996</v>
      </c>
      <c r="M685" s="135" t="s">
        <v>3002</v>
      </c>
      <c r="O685" s="169">
        <f t="shared" si="34"/>
        <v>2025</v>
      </c>
      <c r="P685" s="71"/>
    </row>
    <row r="686" spans="1:16" ht="26.3" hidden="1" x14ac:dyDescent="0.3">
      <c r="A686" s="66"/>
      <c r="B686" s="5">
        <v>6811</v>
      </c>
      <c r="C686" s="8">
        <v>45682</v>
      </c>
      <c r="D686" s="5" t="s">
        <v>11</v>
      </c>
      <c r="E686" s="5"/>
      <c r="F686" s="17">
        <v>1097015</v>
      </c>
      <c r="G686" s="17">
        <v>87761</v>
      </c>
      <c r="H686" s="17">
        <v>1184776</v>
      </c>
      <c r="I686" s="17"/>
      <c r="J686" s="17"/>
      <c r="K686" s="17"/>
      <c r="L686" s="140">
        <f t="shared" si="35"/>
        <v>69431110.659999996</v>
      </c>
      <c r="M686" s="135" t="s">
        <v>3002</v>
      </c>
      <c r="O686" s="169">
        <f t="shared" si="34"/>
        <v>2025</v>
      </c>
      <c r="P686" s="71"/>
    </row>
    <row r="687" spans="1:16" ht="26.3" hidden="1" x14ac:dyDescent="0.3">
      <c r="A687" s="66"/>
      <c r="B687" s="5">
        <v>6818</v>
      </c>
      <c r="C687" s="8">
        <v>45682</v>
      </c>
      <c r="D687" s="5" t="s">
        <v>11</v>
      </c>
      <c r="E687" s="5"/>
      <c r="F687" s="17">
        <v>1189580</v>
      </c>
      <c r="G687" s="17">
        <v>95166</v>
      </c>
      <c r="H687" s="17">
        <v>1284746</v>
      </c>
      <c r="I687" s="17"/>
      <c r="J687" s="17"/>
      <c r="K687" s="17"/>
      <c r="L687" s="140">
        <f t="shared" si="35"/>
        <v>70715856.659999996</v>
      </c>
      <c r="M687" s="135" t="s">
        <v>3002</v>
      </c>
      <c r="O687" s="169">
        <f t="shared" si="34"/>
        <v>2025</v>
      </c>
      <c r="P687" s="71"/>
    </row>
    <row r="688" spans="1:16" ht="26.3" hidden="1" x14ac:dyDescent="0.3">
      <c r="A688" s="66"/>
      <c r="B688" s="5">
        <v>6838</v>
      </c>
      <c r="C688" s="8">
        <v>45682</v>
      </c>
      <c r="D688" s="5" t="s">
        <v>11</v>
      </c>
      <c r="E688" s="5"/>
      <c r="F688" s="17">
        <v>722640</v>
      </c>
      <c r="G688" s="17">
        <v>57811</v>
      </c>
      <c r="H688" s="17">
        <v>780451</v>
      </c>
      <c r="I688" s="17"/>
      <c r="J688" s="17"/>
      <c r="K688" s="17"/>
      <c r="L688" s="140">
        <f t="shared" si="35"/>
        <v>71496307.659999996</v>
      </c>
      <c r="M688" s="135" t="s">
        <v>3002</v>
      </c>
      <c r="O688" s="169">
        <f t="shared" si="34"/>
        <v>2025</v>
      </c>
      <c r="P688" s="71"/>
    </row>
    <row r="689" spans="1:16" ht="26.3" hidden="1" x14ac:dyDescent="0.3">
      <c r="A689" s="66"/>
      <c r="B689" s="5">
        <v>7075</v>
      </c>
      <c r="C689" s="8">
        <v>45693</v>
      </c>
      <c r="D689" s="5" t="s">
        <v>11</v>
      </c>
      <c r="E689" s="5"/>
      <c r="F689" s="17">
        <v>1133285</v>
      </c>
      <c r="G689" s="17">
        <v>90663</v>
      </c>
      <c r="H689" s="17">
        <v>1223948</v>
      </c>
      <c r="I689" s="17"/>
      <c r="J689" s="17"/>
      <c r="K689" s="17"/>
      <c r="L689" s="140">
        <f t="shared" si="35"/>
        <v>72720255.659999996</v>
      </c>
      <c r="M689" s="135" t="s">
        <v>3003</v>
      </c>
      <c r="O689" s="169">
        <f t="shared" si="34"/>
        <v>2025</v>
      </c>
      <c r="P689" s="71"/>
    </row>
    <row r="690" spans="1:16" ht="26.3" hidden="1" x14ac:dyDescent="0.3">
      <c r="A690" s="66"/>
      <c r="B690" s="5">
        <v>8668</v>
      </c>
      <c r="C690" s="8">
        <v>45696</v>
      </c>
      <c r="D690" s="5" t="s">
        <v>11</v>
      </c>
      <c r="E690" s="5"/>
      <c r="F690" s="17">
        <v>996240</v>
      </c>
      <c r="G690" s="17">
        <v>79699</v>
      </c>
      <c r="H690" s="17">
        <v>1075939</v>
      </c>
      <c r="I690" s="17"/>
      <c r="J690" s="17"/>
      <c r="K690" s="17"/>
      <c r="L690" s="140">
        <f t="shared" si="35"/>
        <v>73796194.659999996</v>
      </c>
      <c r="M690" s="135" t="s">
        <v>3003</v>
      </c>
      <c r="O690" s="169">
        <f t="shared" si="34"/>
        <v>2025</v>
      </c>
      <c r="P690" s="71"/>
    </row>
    <row r="691" spans="1:16" ht="26.3" hidden="1" x14ac:dyDescent="0.3">
      <c r="A691" s="66"/>
      <c r="B691" s="5">
        <v>10245</v>
      </c>
      <c r="C691" s="8">
        <v>45702</v>
      </c>
      <c r="D691" s="5" t="s">
        <v>11</v>
      </c>
      <c r="E691" s="5"/>
      <c r="F691" s="17">
        <v>398168</v>
      </c>
      <c r="G691" s="17">
        <v>31853</v>
      </c>
      <c r="H691" s="17">
        <v>430021</v>
      </c>
      <c r="I691" s="17"/>
      <c r="J691" s="17"/>
      <c r="K691" s="17"/>
      <c r="L691" s="140">
        <f t="shared" si="35"/>
        <v>74226215.659999996</v>
      </c>
      <c r="M691" s="135" t="s">
        <v>3003</v>
      </c>
      <c r="O691" s="169">
        <f t="shared" si="34"/>
        <v>2025</v>
      </c>
      <c r="P691" s="71"/>
    </row>
    <row r="692" spans="1:16" ht="26.3" hidden="1" x14ac:dyDescent="0.3">
      <c r="A692" s="66"/>
      <c r="B692" s="5">
        <v>10541</v>
      </c>
      <c r="C692" s="8">
        <v>45705</v>
      </c>
      <c r="D692" s="5" t="s">
        <v>11</v>
      </c>
      <c r="E692" s="5"/>
      <c r="F692" s="17">
        <v>830200</v>
      </c>
      <c r="G692" s="17">
        <v>66416</v>
      </c>
      <c r="H692" s="17">
        <v>896616</v>
      </c>
      <c r="I692" s="17"/>
      <c r="J692" s="17"/>
      <c r="K692" s="17"/>
      <c r="L692" s="140">
        <f t="shared" si="35"/>
        <v>75122831.659999996</v>
      </c>
      <c r="M692" s="135" t="s">
        <v>3003</v>
      </c>
      <c r="O692" s="169">
        <f t="shared" si="34"/>
        <v>2025</v>
      </c>
      <c r="P692" s="71"/>
    </row>
    <row r="693" spans="1:16" ht="26.3" hidden="1" x14ac:dyDescent="0.3">
      <c r="A693" s="66"/>
      <c r="B693" s="5">
        <v>12510</v>
      </c>
      <c r="C693" s="8">
        <v>45710</v>
      </c>
      <c r="D693" s="5" t="s">
        <v>11</v>
      </c>
      <c r="E693" s="5"/>
      <c r="F693" s="17">
        <v>651554</v>
      </c>
      <c r="G693" s="17">
        <v>52124</v>
      </c>
      <c r="H693" s="17">
        <v>703678</v>
      </c>
      <c r="I693" s="17"/>
      <c r="J693" s="17"/>
      <c r="K693" s="17"/>
      <c r="L693" s="140">
        <f t="shared" si="35"/>
        <v>75826509.659999996</v>
      </c>
      <c r="M693" s="135" t="s">
        <v>3003</v>
      </c>
      <c r="O693" s="169">
        <f t="shared" si="34"/>
        <v>2025</v>
      </c>
      <c r="P693" s="71"/>
    </row>
    <row r="694" spans="1:16" ht="26.3" hidden="1" x14ac:dyDescent="0.3">
      <c r="A694" s="144"/>
      <c r="B694" s="145" t="s">
        <v>1559</v>
      </c>
      <c r="C694" s="146">
        <v>45716</v>
      </c>
      <c r="D694" s="145" t="s">
        <v>11</v>
      </c>
      <c r="E694" s="145" t="s">
        <v>1526</v>
      </c>
      <c r="F694" s="147"/>
      <c r="G694" s="147"/>
      <c r="H694" s="147"/>
      <c r="I694" s="147">
        <v>-10822107</v>
      </c>
      <c r="J694" s="147"/>
      <c r="K694" s="147"/>
      <c r="L694" s="140">
        <f t="shared" si="35"/>
        <v>65004402.659999996</v>
      </c>
      <c r="M694" s="148" t="s">
        <v>3002</v>
      </c>
      <c r="O694" s="169">
        <f t="shared" si="34"/>
        <v>2025</v>
      </c>
      <c r="P694" s="71"/>
    </row>
    <row r="695" spans="1:16" ht="26.3" hidden="1" x14ac:dyDescent="0.3">
      <c r="A695" s="76"/>
      <c r="B695" s="3"/>
      <c r="C695" s="24">
        <v>45716</v>
      </c>
      <c r="D695" s="3" t="s">
        <v>11</v>
      </c>
      <c r="E695" s="3" t="s">
        <v>1526</v>
      </c>
      <c r="F695" s="142"/>
      <c r="G695" s="142"/>
      <c r="H695" s="142"/>
      <c r="I695" s="142"/>
      <c r="J695" s="142"/>
      <c r="K695" s="142">
        <v>10576794</v>
      </c>
      <c r="L695" s="140">
        <f t="shared" si="35"/>
        <v>54427608.659999996</v>
      </c>
      <c r="M695" s="143" t="s">
        <v>3049</v>
      </c>
      <c r="O695" s="169">
        <f t="shared" si="34"/>
        <v>2025</v>
      </c>
      <c r="P695" s="71"/>
    </row>
    <row r="696" spans="1:16" ht="26.3" hidden="1" x14ac:dyDescent="0.3">
      <c r="A696" s="66"/>
      <c r="B696" s="5">
        <v>14260</v>
      </c>
      <c r="C696" s="8">
        <v>45719</v>
      </c>
      <c r="D696" s="5" t="s">
        <v>11</v>
      </c>
      <c r="E696" s="5"/>
      <c r="F696" s="17">
        <v>556265</v>
      </c>
      <c r="G696" s="17">
        <v>44501</v>
      </c>
      <c r="H696" s="17">
        <v>600766</v>
      </c>
      <c r="I696" s="17"/>
      <c r="J696" s="17"/>
      <c r="K696" s="17"/>
      <c r="L696" s="140">
        <f t="shared" si="35"/>
        <v>55028374.659999996</v>
      </c>
      <c r="M696" s="135" t="s">
        <v>3004</v>
      </c>
      <c r="O696" s="169">
        <f t="shared" si="34"/>
        <v>2025</v>
      </c>
      <c r="P696" s="71"/>
    </row>
    <row r="697" spans="1:16" ht="26.3" hidden="1" x14ac:dyDescent="0.3">
      <c r="A697" s="66"/>
      <c r="B697" s="5">
        <v>14353</v>
      </c>
      <c r="C697" s="8">
        <v>45720</v>
      </c>
      <c r="D697" s="5" t="s">
        <v>11</v>
      </c>
      <c r="E697" s="5"/>
      <c r="F697" s="17">
        <v>358001</v>
      </c>
      <c r="G697" s="17">
        <v>28640</v>
      </c>
      <c r="H697" s="17">
        <v>386641</v>
      </c>
      <c r="I697" s="17"/>
      <c r="J697" s="17"/>
      <c r="K697" s="17"/>
      <c r="L697" s="140">
        <f t="shared" si="35"/>
        <v>55415015.659999996</v>
      </c>
      <c r="M697" s="135" t="s">
        <v>3004</v>
      </c>
      <c r="O697" s="169">
        <f t="shared" si="34"/>
        <v>2025</v>
      </c>
      <c r="P697" s="71"/>
    </row>
    <row r="698" spans="1:16" ht="26.3" hidden="1" x14ac:dyDescent="0.3">
      <c r="A698" s="66"/>
      <c r="B698" s="5">
        <v>15589</v>
      </c>
      <c r="C698" s="8">
        <v>45724</v>
      </c>
      <c r="D698" s="5" t="s">
        <v>11</v>
      </c>
      <c r="E698" s="5"/>
      <c r="F698" s="17">
        <v>1250552</v>
      </c>
      <c r="G698" s="17">
        <v>100044</v>
      </c>
      <c r="H698" s="17">
        <v>1350596</v>
      </c>
      <c r="I698" s="17"/>
      <c r="J698" s="17"/>
      <c r="K698" s="17"/>
      <c r="L698" s="140">
        <f t="shared" si="35"/>
        <v>56765611.659999996</v>
      </c>
      <c r="M698" s="135" t="s">
        <v>3004</v>
      </c>
      <c r="O698" s="169">
        <f t="shared" si="34"/>
        <v>2025</v>
      </c>
      <c r="P698" s="71"/>
    </row>
    <row r="699" spans="1:16" ht="26.3" hidden="1" x14ac:dyDescent="0.3">
      <c r="A699" s="66"/>
      <c r="B699" s="5">
        <v>15942</v>
      </c>
      <c r="C699" s="8">
        <v>45728</v>
      </c>
      <c r="D699" s="5" t="s">
        <v>11</v>
      </c>
      <c r="E699" s="5"/>
      <c r="F699" s="17">
        <v>856121</v>
      </c>
      <c r="G699" s="17">
        <v>68490</v>
      </c>
      <c r="H699" s="17">
        <v>924611</v>
      </c>
      <c r="I699" s="17"/>
      <c r="J699" s="17"/>
      <c r="K699" s="17"/>
      <c r="L699" s="140">
        <f t="shared" si="35"/>
        <v>57690222.659999996</v>
      </c>
      <c r="M699" s="135" t="s">
        <v>3004</v>
      </c>
      <c r="O699" s="169">
        <f t="shared" si="34"/>
        <v>2025</v>
      </c>
      <c r="P699" s="71"/>
    </row>
    <row r="700" spans="1:16" ht="26.3" hidden="1" x14ac:dyDescent="0.3">
      <c r="A700" s="66"/>
      <c r="B700" s="5">
        <v>16591</v>
      </c>
      <c r="C700" s="8">
        <v>45729</v>
      </c>
      <c r="D700" s="5" t="s">
        <v>11</v>
      </c>
      <c r="E700" s="5"/>
      <c r="F700" s="17">
        <v>1149475</v>
      </c>
      <c r="G700" s="17">
        <v>91958</v>
      </c>
      <c r="H700" s="17">
        <v>1241433</v>
      </c>
      <c r="I700" s="17"/>
      <c r="J700" s="17"/>
      <c r="K700" s="17"/>
      <c r="L700" s="140">
        <f t="shared" si="35"/>
        <v>58931655.659999996</v>
      </c>
      <c r="M700" s="135" t="s">
        <v>3004</v>
      </c>
      <c r="O700" s="169">
        <f t="shared" si="34"/>
        <v>2025</v>
      </c>
      <c r="P700" s="71"/>
    </row>
    <row r="701" spans="1:16" ht="26.3" hidden="1" x14ac:dyDescent="0.3">
      <c r="A701" s="66"/>
      <c r="B701" s="5">
        <v>17355</v>
      </c>
      <c r="C701" s="8">
        <v>45734</v>
      </c>
      <c r="D701" s="5" t="s">
        <v>11</v>
      </c>
      <c r="E701" s="5"/>
      <c r="F701" s="17">
        <v>1112530</v>
      </c>
      <c r="G701" s="17">
        <v>89002</v>
      </c>
      <c r="H701" s="17">
        <v>1201532</v>
      </c>
      <c r="I701" s="17"/>
      <c r="J701" s="17"/>
      <c r="K701" s="17"/>
      <c r="L701" s="140">
        <f t="shared" si="35"/>
        <v>60133187.659999996</v>
      </c>
      <c r="M701" s="135" t="s">
        <v>3004</v>
      </c>
      <c r="O701" s="169">
        <f t="shared" si="34"/>
        <v>2025</v>
      </c>
      <c r="P701" s="71"/>
    </row>
    <row r="702" spans="1:16" ht="26.3" hidden="1" x14ac:dyDescent="0.3">
      <c r="A702" s="66"/>
      <c r="B702" s="5">
        <v>17347</v>
      </c>
      <c r="C702" s="8">
        <v>45734</v>
      </c>
      <c r="D702" s="5" t="s">
        <v>11</v>
      </c>
      <c r="E702" s="5"/>
      <c r="F702" s="17">
        <v>525324</v>
      </c>
      <c r="G702" s="17">
        <v>42026</v>
      </c>
      <c r="H702" s="17">
        <v>567350</v>
      </c>
      <c r="I702" s="17"/>
      <c r="J702" s="17"/>
      <c r="K702" s="17"/>
      <c r="L702" s="140">
        <f t="shared" si="35"/>
        <v>60700537.659999996</v>
      </c>
      <c r="M702" s="135" t="s">
        <v>3004</v>
      </c>
      <c r="O702" s="169">
        <f t="shared" si="34"/>
        <v>2025</v>
      </c>
      <c r="P702" s="71"/>
    </row>
    <row r="703" spans="1:16" ht="26.3" hidden="1" x14ac:dyDescent="0.3">
      <c r="A703" s="66"/>
      <c r="B703" s="5">
        <v>17524</v>
      </c>
      <c r="C703" s="8">
        <v>45735</v>
      </c>
      <c r="D703" s="5" t="s">
        <v>11</v>
      </c>
      <c r="E703" s="5"/>
      <c r="F703" s="17">
        <v>779658</v>
      </c>
      <c r="G703" s="17">
        <v>62373</v>
      </c>
      <c r="H703" s="17">
        <v>842031</v>
      </c>
      <c r="I703" s="17"/>
      <c r="J703" s="17"/>
      <c r="K703" s="17"/>
      <c r="L703" s="140">
        <f t="shared" si="35"/>
        <v>61542568.659999996</v>
      </c>
      <c r="M703" s="135" t="s">
        <v>3004</v>
      </c>
      <c r="O703" s="169">
        <f t="shared" si="34"/>
        <v>2025</v>
      </c>
      <c r="P703" s="71"/>
    </row>
    <row r="704" spans="1:16" ht="26.3" hidden="1" x14ac:dyDescent="0.3">
      <c r="A704" s="66"/>
      <c r="B704" s="5">
        <v>18957</v>
      </c>
      <c r="C704" s="8">
        <v>45741</v>
      </c>
      <c r="D704" s="5" t="s">
        <v>11</v>
      </c>
      <c r="E704" s="5"/>
      <c r="F704" s="17">
        <v>465935</v>
      </c>
      <c r="G704" s="17">
        <v>37275</v>
      </c>
      <c r="H704" s="17">
        <v>503210</v>
      </c>
      <c r="I704" s="17"/>
      <c r="J704" s="17"/>
      <c r="K704" s="17"/>
      <c r="L704" s="140">
        <f t="shared" si="35"/>
        <v>62045778.659999996</v>
      </c>
      <c r="M704" s="135" t="s">
        <v>3004</v>
      </c>
      <c r="O704" s="169">
        <f t="shared" si="34"/>
        <v>2025</v>
      </c>
      <c r="P704" s="71"/>
    </row>
    <row r="705" spans="1:16" ht="26.3" hidden="1" x14ac:dyDescent="0.3">
      <c r="A705" s="66"/>
      <c r="B705" s="5">
        <v>18943</v>
      </c>
      <c r="C705" s="8">
        <v>45741</v>
      </c>
      <c r="D705" s="5" t="s">
        <v>11</v>
      </c>
      <c r="E705" s="5"/>
      <c r="F705" s="17">
        <v>1160640</v>
      </c>
      <c r="G705" s="17">
        <v>92851</v>
      </c>
      <c r="H705" s="17">
        <v>1253491</v>
      </c>
      <c r="I705" s="17"/>
      <c r="J705" s="17"/>
      <c r="K705" s="17"/>
      <c r="L705" s="140">
        <f t="shared" si="35"/>
        <v>63299269.659999996</v>
      </c>
      <c r="M705" s="135" t="s">
        <v>3004</v>
      </c>
      <c r="O705" s="169">
        <f t="shared" si="34"/>
        <v>2025</v>
      </c>
      <c r="P705" s="71"/>
    </row>
    <row r="706" spans="1:16" ht="26.3" hidden="1" x14ac:dyDescent="0.3">
      <c r="A706" s="66"/>
      <c r="B706" s="5">
        <v>18927</v>
      </c>
      <c r="C706" s="8">
        <v>45741</v>
      </c>
      <c r="D706" s="5" t="s">
        <v>11</v>
      </c>
      <c r="E706" s="5"/>
      <c r="F706" s="17">
        <v>743364</v>
      </c>
      <c r="G706" s="17">
        <v>59469</v>
      </c>
      <c r="H706" s="17">
        <v>802833</v>
      </c>
      <c r="I706" s="17"/>
      <c r="J706" s="17"/>
      <c r="K706" s="17"/>
      <c r="L706" s="140">
        <f t="shared" si="35"/>
        <v>64102102.659999996</v>
      </c>
      <c r="M706" s="135" t="s">
        <v>3004</v>
      </c>
      <c r="O706" s="169">
        <f t="shared" si="34"/>
        <v>2025</v>
      </c>
      <c r="P706" s="71"/>
    </row>
    <row r="707" spans="1:16" ht="26.3" hidden="1" x14ac:dyDescent="0.3">
      <c r="A707" s="66"/>
      <c r="B707" s="5">
        <v>19100</v>
      </c>
      <c r="C707" s="8">
        <v>45743</v>
      </c>
      <c r="D707" s="5" t="s">
        <v>11</v>
      </c>
      <c r="E707" s="5"/>
      <c r="F707" s="17">
        <v>1075444</v>
      </c>
      <c r="G707" s="17">
        <v>86036</v>
      </c>
      <c r="H707" s="17">
        <v>1161480</v>
      </c>
      <c r="I707" s="17"/>
      <c r="J707" s="17"/>
      <c r="K707" s="17"/>
      <c r="L707" s="140">
        <f t="shared" si="35"/>
        <v>65263582.659999996</v>
      </c>
      <c r="M707" s="135" t="s">
        <v>3004</v>
      </c>
      <c r="O707" s="169">
        <f t="shared" ref="O707:O770" si="36">YEAR(C707)</f>
        <v>2025</v>
      </c>
      <c r="P707" s="71"/>
    </row>
    <row r="708" spans="1:16" ht="26.3" hidden="1" x14ac:dyDescent="0.3">
      <c r="A708" s="76"/>
      <c r="B708" s="3"/>
      <c r="C708" s="24">
        <v>45747</v>
      </c>
      <c r="D708" s="3" t="s">
        <v>11</v>
      </c>
      <c r="E708" s="3" t="s">
        <v>1562</v>
      </c>
      <c r="F708" s="142"/>
      <c r="G708" s="142"/>
      <c r="H708" s="142"/>
      <c r="I708" s="142"/>
      <c r="J708" s="142"/>
      <c r="K708" s="142">
        <v>4330202</v>
      </c>
      <c r="L708" s="140">
        <f t="shared" ref="L708:L771" si="37">L707+H708+J708+I708-K708</f>
        <v>60933380.659999996</v>
      </c>
      <c r="M708" s="143" t="s">
        <v>3049</v>
      </c>
      <c r="O708" s="169">
        <f t="shared" si="36"/>
        <v>2025</v>
      </c>
      <c r="P708" s="71"/>
    </row>
    <row r="709" spans="1:16" ht="26.3" hidden="1" x14ac:dyDescent="0.3">
      <c r="A709" s="66"/>
      <c r="B709" s="5">
        <v>20584</v>
      </c>
      <c r="C709" s="8">
        <v>45748</v>
      </c>
      <c r="D709" s="5" t="s">
        <v>11</v>
      </c>
      <c r="E709" s="5"/>
      <c r="F709" s="17">
        <v>1056623</v>
      </c>
      <c r="G709" s="17">
        <v>84530</v>
      </c>
      <c r="H709" s="17">
        <v>1141153</v>
      </c>
      <c r="I709" s="17"/>
      <c r="J709" s="17"/>
      <c r="K709" s="17"/>
      <c r="L709" s="140">
        <f t="shared" si="37"/>
        <v>62074533.659999996</v>
      </c>
      <c r="M709" s="135" t="s">
        <v>3005</v>
      </c>
      <c r="O709" s="169">
        <f t="shared" si="36"/>
        <v>2025</v>
      </c>
      <c r="P709" s="71"/>
    </row>
    <row r="710" spans="1:16" ht="26.3" hidden="1" x14ac:dyDescent="0.3">
      <c r="A710" s="66"/>
      <c r="B710" s="5">
        <v>20694</v>
      </c>
      <c r="C710" s="8">
        <v>45749</v>
      </c>
      <c r="D710" s="5" t="s">
        <v>11</v>
      </c>
      <c r="E710" s="5"/>
      <c r="F710" s="17">
        <v>1112530</v>
      </c>
      <c r="G710" s="17">
        <v>89002</v>
      </c>
      <c r="H710" s="17">
        <v>1201532</v>
      </c>
      <c r="I710" s="17"/>
      <c r="J710" s="17"/>
      <c r="K710" s="17"/>
      <c r="L710" s="140">
        <f t="shared" si="37"/>
        <v>63276065.659999996</v>
      </c>
      <c r="M710" s="135" t="s">
        <v>3005</v>
      </c>
      <c r="O710" s="169">
        <f t="shared" si="36"/>
        <v>2025</v>
      </c>
      <c r="P710" s="71"/>
    </row>
    <row r="711" spans="1:16" ht="26.3" hidden="1" x14ac:dyDescent="0.3">
      <c r="A711" s="66"/>
      <c r="B711" s="5">
        <v>20695</v>
      </c>
      <c r="C711" s="8">
        <v>45749</v>
      </c>
      <c r="D711" s="5" t="s">
        <v>11</v>
      </c>
      <c r="E711" s="5"/>
      <c r="F711" s="17">
        <v>424089</v>
      </c>
      <c r="G711" s="17">
        <v>33927</v>
      </c>
      <c r="H711" s="17">
        <v>458016</v>
      </c>
      <c r="I711" s="17"/>
      <c r="J711" s="17"/>
      <c r="K711" s="17"/>
      <c r="L711" s="140">
        <f t="shared" si="37"/>
        <v>63734081.659999996</v>
      </c>
      <c r="M711" s="135" t="s">
        <v>3005</v>
      </c>
      <c r="O711" s="169">
        <f t="shared" si="36"/>
        <v>2025</v>
      </c>
      <c r="P711" s="71"/>
    </row>
    <row r="712" spans="1:16" ht="26.3" hidden="1" x14ac:dyDescent="0.3">
      <c r="A712" s="66"/>
      <c r="B712" s="5">
        <v>20696</v>
      </c>
      <c r="C712" s="8">
        <v>45749</v>
      </c>
      <c r="D712" s="5" t="s">
        <v>11</v>
      </c>
      <c r="E712" s="5"/>
      <c r="F712" s="17">
        <v>720812</v>
      </c>
      <c r="G712" s="17">
        <v>57665</v>
      </c>
      <c r="H712" s="17">
        <v>778477</v>
      </c>
      <c r="I712" s="17"/>
      <c r="J712" s="17"/>
      <c r="K712" s="17"/>
      <c r="L712" s="140">
        <f t="shared" si="37"/>
        <v>64512558.659999996</v>
      </c>
      <c r="M712" s="135" t="s">
        <v>3005</v>
      </c>
      <c r="O712" s="169">
        <f t="shared" si="36"/>
        <v>2025</v>
      </c>
      <c r="P712" s="71"/>
    </row>
    <row r="713" spans="1:16" ht="26.3" hidden="1" x14ac:dyDescent="0.3">
      <c r="A713" s="66"/>
      <c r="B713" s="5">
        <v>21583</v>
      </c>
      <c r="C713" s="8">
        <v>45750</v>
      </c>
      <c r="D713" s="5" t="s">
        <v>11</v>
      </c>
      <c r="E713" s="5"/>
      <c r="F713" s="17">
        <v>556971</v>
      </c>
      <c r="G713" s="17">
        <v>44558</v>
      </c>
      <c r="H713" s="17">
        <v>601529</v>
      </c>
      <c r="I713" s="17"/>
      <c r="J713" s="17"/>
      <c r="K713" s="17"/>
      <c r="L713" s="140">
        <f t="shared" si="37"/>
        <v>65114087.659999996</v>
      </c>
      <c r="M713" s="135" t="s">
        <v>3005</v>
      </c>
      <c r="O713" s="169">
        <f t="shared" si="36"/>
        <v>2025</v>
      </c>
      <c r="P713" s="71"/>
    </row>
    <row r="714" spans="1:16" ht="26.3" hidden="1" x14ac:dyDescent="0.3">
      <c r="A714" s="66"/>
      <c r="B714" s="5">
        <v>21599</v>
      </c>
      <c r="C714" s="8">
        <v>45750</v>
      </c>
      <c r="D714" s="5" t="s">
        <v>11</v>
      </c>
      <c r="E714" s="5"/>
      <c r="F714" s="17">
        <v>424795</v>
      </c>
      <c r="G714" s="17">
        <v>33984</v>
      </c>
      <c r="H714" s="17">
        <v>458779</v>
      </c>
      <c r="I714" s="17"/>
      <c r="J714" s="17"/>
      <c r="K714" s="17"/>
      <c r="L714" s="140">
        <f t="shared" si="37"/>
        <v>65572866.659999996</v>
      </c>
      <c r="M714" s="135" t="s">
        <v>3005</v>
      </c>
      <c r="O714" s="169">
        <f t="shared" si="36"/>
        <v>2025</v>
      </c>
      <c r="P714" s="71"/>
    </row>
    <row r="715" spans="1:16" ht="26.3" hidden="1" x14ac:dyDescent="0.3">
      <c r="A715" s="66"/>
      <c r="B715" s="5">
        <v>21935</v>
      </c>
      <c r="C715" s="8">
        <v>45751</v>
      </c>
      <c r="D715" s="5" t="s">
        <v>11</v>
      </c>
      <c r="E715" s="5"/>
      <c r="F715" s="17">
        <v>453141</v>
      </c>
      <c r="G715" s="17">
        <v>36251</v>
      </c>
      <c r="H715" s="17">
        <v>489392</v>
      </c>
      <c r="I715" s="17"/>
      <c r="J715" s="17"/>
      <c r="K715" s="17"/>
      <c r="L715" s="140">
        <f t="shared" si="37"/>
        <v>66062258.659999996</v>
      </c>
      <c r="M715" s="135" t="s">
        <v>3005</v>
      </c>
      <c r="O715" s="169">
        <f t="shared" si="36"/>
        <v>2025</v>
      </c>
      <c r="P715" s="71"/>
    </row>
    <row r="716" spans="1:16" ht="26.3" hidden="1" x14ac:dyDescent="0.3">
      <c r="A716" s="66"/>
      <c r="B716" s="5">
        <v>22009</v>
      </c>
      <c r="C716" s="8">
        <v>45755</v>
      </c>
      <c r="D716" s="5" t="s">
        <v>11</v>
      </c>
      <c r="E716" s="5"/>
      <c r="F716" s="17">
        <v>2149020</v>
      </c>
      <c r="G716" s="17">
        <v>171922</v>
      </c>
      <c r="H716" s="17">
        <v>2320942</v>
      </c>
      <c r="I716" s="17"/>
      <c r="J716" s="17"/>
      <c r="K716" s="17"/>
      <c r="L716" s="140">
        <f t="shared" si="37"/>
        <v>68383200.659999996</v>
      </c>
      <c r="M716" s="135" t="s">
        <v>3005</v>
      </c>
      <c r="O716" s="169">
        <f t="shared" si="36"/>
        <v>2025</v>
      </c>
      <c r="P716" s="71"/>
    </row>
    <row r="717" spans="1:16" ht="26.3" hidden="1" x14ac:dyDescent="0.3">
      <c r="A717" s="66"/>
      <c r="B717" s="5">
        <v>23097</v>
      </c>
      <c r="C717" s="8">
        <v>45758</v>
      </c>
      <c r="D717" s="5" t="s">
        <v>11</v>
      </c>
      <c r="E717" s="5"/>
      <c r="F717" s="17">
        <v>527919</v>
      </c>
      <c r="G717" s="17">
        <v>42234</v>
      </c>
      <c r="H717" s="17">
        <v>570153</v>
      </c>
      <c r="I717" s="17"/>
      <c r="J717" s="17"/>
      <c r="K717" s="17"/>
      <c r="L717" s="140">
        <f t="shared" si="37"/>
        <v>68953353.659999996</v>
      </c>
      <c r="M717" s="135" t="s">
        <v>3005</v>
      </c>
      <c r="O717" s="169">
        <f t="shared" si="36"/>
        <v>2025</v>
      </c>
      <c r="P717" s="71"/>
    </row>
    <row r="718" spans="1:16" ht="26.3" hidden="1" x14ac:dyDescent="0.3">
      <c r="A718" s="66"/>
      <c r="B718" s="5">
        <v>23098</v>
      </c>
      <c r="C718" s="8">
        <v>45758</v>
      </c>
      <c r="D718" s="5" t="s">
        <v>11</v>
      </c>
      <c r="E718" s="5"/>
      <c r="F718" s="17">
        <v>556265</v>
      </c>
      <c r="G718" s="17">
        <v>44501</v>
      </c>
      <c r="H718" s="17">
        <v>600766</v>
      </c>
      <c r="I718" s="17"/>
      <c r="J718" s="17"/>
      <c r="K718" s="17"/>
      <c r="L718" s="140">
        <f t="shared" si="37"/>
        <v>69554119.659999996</v>
      </c>
      <c r="M718" s="135" t="s">
        <v>3005</v>
      </c>
      <c r="O718" s="169">
        <f t="shared" si="36"/>
        <v>2025</v>
      </c>
      <c r="P718" s="71"/>
    </row>
    <row r="719" spans="1:16" ht="26.3" hidden="1" x14ac:dyDescent="0.3">
      <c r="A719" s="66"/>
      <c r="B719" s="5">
        <v>23451</v>
      </c>
      <c r="C719" s="8">
        <v>45759</v>
      </c>
      <c r="D719" s="5" t="s">
        <v>11</v>
      </c>
      <c r="E719" s="5"/>
      <c r="F719" s="17">
        <v>1045453</v>
      </c>
      <c r="G719" s="17">
        <v>83636</v>
      </c>
      <c r="H719" s="17">
        <v>1129089</v>
      </c>
      <c r="I719" s="17"/>
      <c r="J719" s="17"/>
      <c r="K719" s="17"/>
      <c r="L719" s="140">
        <f t="shared" si="37"/>
        <v>70683208.659999996</v>
      </c>
      <c r="M719" s="135" t="s">
        <v>3005</v>
      </c>
      <c r="O719" s="169">
        <f t="shared" si="36"/>
        <v>2025</v>
      </c>
      <c r="P719" s="71"/>
    </row>
    <row r="720" spans="1:16" ht="26.3" hidden="1" x14ac:dyDescent="0.3">
      <c r="A720" s="66"/>
      <c r="B720" s="5">
        <v>23645</v>
      </c>
      <c r="C720" s="8">
        <v>45762</v>
      </c>
      <c r="D720" s="5" t="s">
        <v>11</v>
      </c>
      <c r="E720" s="5"/>
      <c r="F720" s="17">
        <v>660880</v>
      </c>
      <c r="G720" s="17">
        <v>52870</v>
      </c>
      <c r="H720" s="17">
        <v>713750</v>
      </c>
      <c r="I720" s="17"/>
      <c r="J720" s="17"/>
      <c r="K720" s="17"/>
      <c r="L720" s="140">
        <f t="shared" si="37"/>
        <v>71396958.659999996</v>
      </c>
      <c r="M720" s="135" t="s">
        <v>3005</v>
      </c>
      <c r="O720" s="169">
        <f t="shared" si="36"/>
        <v>2025</v>
      </c>
      <c r="P720" s="71"/>
    </row>
    <row r="721" spans="1:16" ht="26.3" hidden="1" x14ac:dyDescent="0.3">
      <c r="A721" s="66"/>
      <c r="B721" s="5">
        <v>23845</v>
      </c>
      <c r="C721" s="8">
        <v>45763</v>
      </c>
      <c r="D721" s="5" t="s">
        <v>11</v>
      </c>
      <c r="E721" s="5"/>
      <c r="F721" s="17">
        <v>991320</v>
      </c>
      <c r="G721" s="17">
        <v>79306</v>
      </c>
      <c r="H721" s="17">
        <v>1070626</v>
      </c>
      <c r="I721" s="17"/>
      <c r="J721" s="17"/>
      <c r="K721" s="17"/>
      <c r="L721" s="140">
        <f t="shared" si="37"/>
        <v>72467584.659999996</v>
      </c>
      <c r="M721" s="135" t="s">
        <v>3005</v>
      </c>
      <c r="O721" s="169">
        <f t="shared" si="36"/>
        <v>2025</v>
      </c>
      <c r="P721" s="71"/>
    </row>
    <row r="722" spans="1:16" ht="26.3" hidden="1" x14ac:dyDescent="0.3">
      <c r="A722" s="66"/>
      <c r="B722" s="5">
        <v>23767</v>
      </c>
      <c r="C722" s="8">
        <v>45763</v>
      </c>
      <c r="D722" s="5" t="s">
        <v>11</v>
      </c>
      <c r="E722" s="5"/>
      <c r="F722" s="17">
        <v>1260592</v>
      </c>
      <c r="G722" s="17">
        <v>100847</v>
      </c>
      <c r="H722" s="17">
        <v>1361439</v>
      </c>
      <c r="I722" s="17"/>
      <c r="J722" s="17"/>
      <c r="K722" s="17"/>
      <c r="L722" s="140">
        <f t="shared" si="37"/>
        <v>73829023.659999996</v>
      </c>
      <c r="M722" s="135" t="s">
        <v>3005</v>
      </c>
      <c r="O722" s="169">
        <f t="shared" si="36"/>
        <v>2025</v>
      </c>
      <c r="P722" s="71"/>
    </row>
    <row r="723" spans="1:16" ht="26.3" hidden="1" x14ac:dyDescent="0.3">
      <c r="A723" s="66"/>
      <c r="B723" s="5">
        <v>24648</v>
      </c>
      <c r="C723" s="8">
        <v>45765</v>
      </c>
      <c r="D723" s="5" t="s">
        <v>11</v>
      </c>
      <c r="E723" s="5"/>
      <c r="F723" s="17">
        <v>900336</v>
      </c>
      <c r="G723" s="17">
        <v>72027</v>
      </c>
      <c r="H723" s="17">
        <v>972363</v>
      </c>
      <c r="I723" s="17"/>
      <c r="J723" s="17"/>
      <c r="K723" s="17"/>
      <c r="L723" s="140">
        <f t="shared" si="37"/>
        <v>74801386.659999996</v>
      </c>
      <c r="M723" s="135" t="s">
        <v>3005</v>
      </c>
      <c r="O723" s="169">
        <f t="shared" si="36"/>
        <v>2025</v>
      </c>
      <c r="P723" s="71"/>
    </row>
    <row r="724" spans="1:16" ht="26.3" hidden="1" x14ac:dyDescent="0.3">
      <c r="A724" s="66"/>
      <c r="B724" s="5">
        <v>24652</v>
      </c>
      <c r="C724" s="8">
        <v>45765</v>
      </c>
      <c r="D724" s="5" t="s">
        <v>11</v>
      </c>
      <c r="E724" s="5"/>
      <c r="F724" s="17">
        <v>923849</v>
      </c>
      <c r="G724" s="17">
        <v>73908</v>
      </c>
      <c r="H724" s="17">
        <v>997757</v>
      </c>
      <c r="I724" s="17"/>
      <c r="J724" s="17"/>
      <c r="K724" s="17"/>
      <c r="L724" s="140">
        <f t="shared" si="37"/>
        <v>75799143.659999996</v>
      </c>
      <c r="M724" s="135" t="s">
        <v>3005</v>
      </c>
      <c r="O724" s="169">
        <f t="shared" si="36"/>
        <v>2025</v>
      </c>
      <c r="P724" s="71"/>
    </row>
    <row r="725" spans="1:16" ht="26.3" hidden="1" x14ac:dyDescent="0.3">
      <c r="A725" s="66"/>
      <c r="B725" s="5">
        <v>24950</v>
      </c>
      <c r="C725" s="8">
        <v>45766</v>
      </c>
      <c r="D725" s="5" t="s">
        <v>11</v>
      </c>
      <c r="E725" s="5"/>
      <c r="F725" s="17">
        <v>1021765</v>
      </c>
      <c r="G725" s="17">
        <v>81741</v>
      </c>
      <c r="H725" s="17">
        <v>1103506</v>
      </c>
      <c r="I725" s="17"/>
      <c r="J725" s="17"/>
      <c r="K725" s="17"/>
      <c r="L725" s="140">
        <f t="shared" si="37"/>
        <v>76902649.659999996</v>
      </c>
      <c r="M725" s="135" t="s">
        <v>3005</v>
      </c>
      <c r="O725" s="169">
        <f t="shared" si="36"/>
        <v>2025</v>
      </c>
      <c r="P725" s="71"/>
    </row>
    <row r="726" spans="1:16" ht="26.3" hidden="1" x14ac:dyDescent="0.3">
      <c r="A726" s="66"/>
      <c r="B726" s="5">
        <v>25238</v>
      </c>
      <c r="C726" s="8">
        <v>45769</v>
      </c>
      <c r="D726" s="5" t="s">
        <v>11</v>
      </c>
      <c r="E726" s="5"/>
      <c r="F726" s="17">
        <v>522005</v>
      </c>
      <c r="G726" s="17">
        <v>41760</v>
      </c>
      <c r="H726" s="17">
        <v>563765</v>
      </c>
      <c r="I726" s="17"/>
      <c r="J726" s="17"/>
      <c r="K726" s="17"/>
      <c r="L726" s="140">
        <f t="shared" si="37"/>
        <v>77466414.659999996</v>
      </c>
      <c r="M726" s="135" t="s">
        <v>3005</v>
      </c>
      <c r="O726" s="169">
        <f t="shared" si="36"/>
        <v>2025</v>
      </c>
      <c r="P726" s="71"/>
    </row>
    <row r="727" spans="1:16" ht="26.3" hidden="1" x14ac:dyDescent="0.3">
      <c r="A727" s="144"/>
      <c r="B727" s="145" t="s">
        <v>2976</v>
      </c>
      <c r="C727" s="146">
        <v>45769</v>
      </c>
      <c r="D727" s="145" t="s">
        <v>11</v>
      </c>
      <c r="E727" s="145" t="s">
        <v>1611</v>
      </c>
      <c r="F727" s="147">
        <v>-1559316</v>
      </c>
      <c r="G727" s="147">
        <v>-124745</v>
      </c>
      <c r="H727" s="147"/>
      <c r="I727" s="147"/>
      <c r="J727" s="147">
        <v>-1684061</v>
      </c>
      <c r="K727" s="147"/>
      <c r="L727" s="140">
        <f t="shared" si="37"/>
        <v>75782353.659999996</v>
      </c>
      <c r="M727" s="148" t="s">
        <v>3005</v>
      </c>
      <c r="O727" s="169">
        <f t="shared" si="36"/>
        <v>2025</v>
      </c>
      <c r="P727" s="71"/>
    </row>
    <row r="728" spans="1:16" ht="26.3" hidden="1" x14ac:dyDescent="0.3">
      <c r="A728" s="66"/>
      <c r="B728" s="5">
        <v>25373</v>
      </c>
      <c r="C728" s="8">
        <v>45770</v>
      </c>
      <c r="D728" s="5" t="s">
        <v>11</v>
      </c>
      <c r="E728" s="5"/>
      <c r="F728" s="17">
        <v>533663</v>
      </c>
      <c r="G728" s="17">
        <v>42693</v>
      </c>
      <c r="H728" s="17">
        <v>576356</v>
      </c>
      <c r="I728" s="17"/>
      <c r="J728" s="17"/>
      <c r="K728" s="17"/>
      <c r="L728" s="140">
        <f t="shared" si="37"/>
        <v>76358709.659999996</v>
      </c>
      <c r="M728" s="135" t="s">
        <v>3005</v>
      </c>
      <c r="O728" s="169">
        <f t="shared" si="36"/>
        <v>2025</v>
      </c>
      <c r="P728" s="71"/>
    </row>
    <row r="729" spans="1:16" ht="26.3" hidden="1" x14ac:dyDescent="0.3">
      <c r="A729" s="66"/>
      <c r="B729" s="5">
        <v>26094</v>
      </c>
      <c r="C729" s="8">
        <v>45771</v>
      </c>
      <c r="D729" s="5" t="s">
        <v>11</v>
      </c>
      <c r="E729" s="5"/>
      <c r="F729" s="17">
        <v>751506</v>
      </c>
      <c r="G729" s="17">
        <v>60120</v>
      </c>
      <c r="H729" s="17">
        <v>811626</v>
      </c>
      <c r="I729" s="17"/>
      <c r="J729" s="17"/>
      <c r="K729" s="17"/>
      <c r="L729" s="140">
        <f t="shared" si="37"/>
        <v>77170335.659999996</v>
      </c>
      <c r="M729" s="135" t="s">
        <v>3005</v>
      </c>
      <c r="O729" s="169">
        <f t="shared" si="36"/>
        <v>2025</v>
      </c>
      <c r="P729" s="71"/>
    </row>
    <row r="730" spans="1:16" ht="26.3" hidden="1" x14ac:dyDescent="0.3">
      <c r="A730" s="66"/>
      <c r="B730" s="5">
        <v>26096</v>
      </c>
      <c r="C730" s="8">
        <v>45771</v>
      </c>
      <c r="D730" s="5" t="s">
        <v>11</v>
      </c>
      <c r="E730" s="5"/>
      <c r="F730" s="17">
        <v>915510</v>
      </c>
      <c r="G730" s="17">
        <v>73241</v>
      </c>
      <c r="H730" s="17">
        <v>988751</v>
      </c>
      <c r="I730" s="17"/>
      <c r="J730" s="17"/>
      <c r="K730" s="17"/>
      <c r="L730" s="140">
        <f t="shared" si="37"/>
        <v>78159086.659999996</v>
      </c>
      <c r="M730" s="135" t="s">
        <v>3005</v>
      </c>
      <c r="O730" s="169">
        <f t="shared" si="36"/>
        <v>2025</v>
      </c>
      <c r="P730" s="71"/>
    </row>
    <row r="731" spans="1:16" ht="26.3" hidden="1" x14ac:dyDescent="0.3">
      <c r="A731" s="66"/>
      <c r="B731" s="5">
        <v>26299</v>
      </c>
      <c r="C731" s="8">
        <v>45772</v>
      </c>
      <c r="D731" s="5" t="s">
        <v>11</v>
      </c>
      <c r="E731" s="5"/>
      <c r="F731" s="17">
        <v>844956</v>
      </c>
      <c r="G731" s="17">
        <v>67596</v>
      </c>
      <c r="H731" s="17">
        <v>912552</v>
      </c>
      <c r="I731" s="17"/>
      <c r="J731" s="17"/>
      <c r="K731" s="17"/>
      <c r="L731" s="140">
        <f t="shared" si="37"/>
        <v>79071638.659999996</v>
      </c>
      <c r="M731" s="135" t="s">
        <v>3005</v>
      </c>
      <c r="O731" s="169">
        <f t="shared" si="36"/>
        <v>2025</v>
      </c>
      <c r="P731" s="71"/>
    </row>
    <row r="732" spans="1:16" ht="26.3" hidden="1" x14ac:dyDescent="0.3">
      <c r="A732" s="66"/>
      <c r="B732" s="5">
        <v>26758</v>
      </c>
      <c r="C732" s="8">
        <v>45775</v>
      </c>
      <c r="D732" s="5" t="s">
        <v>11</v>
      </c>
      <c r="E732" s="5"/>
      <c r="F732" s="17">
        <v>1079514</v>
      </c>
      <c r="G732" s="17">
        <v>86361</v>
      </c>
      <c r="H732" s="17">
        <v>1165875</v>
      </c>
      <c r="I732" s="17"/>
      <c r="J732" s="17"/>
      <c r="K732" s="17"/>
      <c r="L732" s="140">
        <f t="shared" si="37"/>
        <v>80237513.659999996</v>
      </c>
      <c r="M732" s="135" t="s">
        <v>3005</v>
      </c>
      <c r="O732" s="169">
        <f t="shared" si="36"/>
        <v>2025</v>
      </c>
      <c r="P732" s="71"/>
    </row>
    <row r="733" spans="1:16" ht="26.3" hidden="1" x14ac:dyDescent="0.3">
      <c r="A733" s="66"/>
      <c r="B733" s="5">
        <v>26770</v>
      </c>
      <c r="C733" s="8">
        <v>45776</v>
      </c>
      <c r="D733" s="5" t="s">
        <v>11</v>
      </c>
      <c r="E733" s="5"/>
      <c r="F733" s="17">
        <v>864375</v>
      </c>
      <c r="G733" s="17">
        <v>69150</v>
      </c>
      <c r="H733" s="17">
        <v>933525</v>
      </c>
      <c r="I733" s="17"/>
      <c r="J733" s="17"/>
      <c r="K733" s="17"/>
      <c r="L733" s="140">
        <f t="shared" si="37"/>
        <v>81171038.659999996</v>
      </c>
      <c r="M733" s="135" t="s">
        <v>3005</v>
      </c>
      <c r="O733" s="169">
        <f t="shared" si="36"/>
        <v>2025</v>
      </c>
      <c r="P733" s="71"/>
    </row>
    <row r="734" spans="1:16" ht="26.3" hidden="1" x14ac:dyDescent="0.3">
      <c r="A734" s="76"/>
      <c r="B734" s="3"/>
      <c r="C734" s="24">
        <v>45776</v>
      </c>
      <c r="D734" s="3" t="s">
        <v>11</v>
      </c>
      <c r="E734" s="3" t="s">
        <v>1573</v>
      </c>
      <c r="F734" s="142"/>
      <c r="G734" s="142"/>
      <c r="H734" s="142"/>
      <c r="I734" s="142"/>
      <c r="J734" s="142"/>
      <c r="K734" s="142">
        <v>10835974</v>
      </c>
      <c r="L734" s="140">
        <f t="shared" si="37"/>
        <v>70335064.659999996</v>
      </c>
      <c r="M734" s="143" t="s">
        <v>3049</v>
      </c>
      <c r="O734" s="169">
        <f t="shared" si="36"/>
        <v>2025</v>
      </c>
      <c r="P734" s="71"/>
    </row>
    <row r="735" spans="1:16" ht="26.3" hidden="1" x14ac:dyDescent="0.3">
      <c r="A735" s="66"/>
      <c r="B735" s="5">
        <v>28252</v>
      </c>
      <c r="C735" s="8">
        <v>45784</v>
      </c>
      <c r="D735" s="5" t="s">
        <v>11</v>
      </c>
      <c r="E735" s="5"/>
      <c r="F735" s="17">
        <v>424089</v>
      </c>
      <c r="G735" s="17">
        <v>33927</v>
      </c>
      <c r="H735" s="17">
        <v>458016</v>
      </c>
      <c r="I735" s="17"/>
      <c r="J735" s="17"/>
      <c r="K735" s="17"/>
      <c r="L735" s="140">
        <f t="shared" si="37"/>
        <v>70793080.659999996</v>
      </c>
      <c r="M735" s="135" t="s">
        <v>3006</v>
      </c>
      <c r="O735" s="169">
        <f t="shared" si="36"/>
        <v>2025</v>
      </c>
      <c r="P735" s="71"/>
    </row>
    <row r="736" spans="1:16" ht="26.3" hidden="1" x14ac:dyDescent="0.3">
      <c r="A736" s="66"/>
      <c r="B736" s="5">
        <v>28293</v>
      </c>
      <c r="C736" s="8">
        <v>45784</v>
      </c>
      <c r="D736" s="5" t="s">
        <v>11</v>
      </c>
      <c r="E736" s="5"/>
      <c r="F736" s="17">
        <v>424089</v>
      </c>
      <c r="G736" s="17">
        <v>33927</v>
      </c>
      <c r="H736" s="17">
        <v>458016</v>
      </c>
      <c r="I736" s="17"/>
      <c r="J736" s="17"/>
      <c r="K736" s="17"/>
      <c r="L736" s="140">
        <f t="shared" si="37"/>
        <v>71251096.659999996</v>
      </c>
      <c r="M736" s="135" t="s">
        <v>3006</v>
      </c>
      <c r="O736" s="169">
        <f t="shared" si="36"/>
        <v>2025</v>
      </c>
      <c r="P736" s="71"/>
    </row>
    <row r="737" spans="1:16" ht="26.3" hidden="1" x14ac:dyDescent="0.3">
      <c r="A737" s="66"/>
      <c r="B737" s="5">
        <v>29065</v>
      </c>
      <c r="C737" s="8">
        <v>45785</v>
      </c>
      <c r="D737" s="5" t="s">
        <v>11</v>
      </c>
      <c r="E737" s="5"/>
      <c r="F737" s="17">
        <v>425729</v>
      </c>
      <c r="G737" s="17">
        <v>34058</v>
      </c>
      <c r="H737" s="17">
        <v>459787</v>
      </c>
      <c r="I737" s="17"/>
      <c r="J737" s="17"/>
      <c r="K737" s="17"/>
      <c r="L737" s="140">
        <f t="shared" si="37"/>
        <v>71710883.659999996</v>
      </c>
      <c r="M737" s="135" t="s">
        <v>3006</v>
      </c>
      <c r="O737" s="169">
        <f t="shared" si="36"/>
        <v>2025</v>
      </c>
      <c r="P737" s="71"/>
    </row>
    <row r="738" spans="1:16" ht="26.3" hidden="1" x14ac:dyDescent="0.3">
      <c r="A738" s="66"/>
      <c r="B738" s="5">
        <v>29275</v>
      </c>
      <c r="C738" s="8">
        <v>45786</v>
      </c>
      <c r="D738" s="5" t="s">
        <v>11</v>
      </c>
      <c r="E738" s="5"/>
      <c r="F738" s="17">
        <v>1299430</v>
      </c>
      <c r="G738" s="17">
        <v>103954</v>
      </c>
      <c r="H738" s="17">
        <v>1403384</v>
      </c>
      <c r="I738" s="17"/>
      <c r="J738" s="17"/>
      <c r="K738" s="17"/>
      <c r="L738" s="140">
        <f t="shared" si="37"/>
        <v>73114267.659999996</v>
      </c>
      <c r="M738" s="135" t="s">
        <v>3006</v>
      </c>
      <c r="O738" s="169">
        <f t="shared" si="36"/>
        <v>2025</v>
      </c>
      <c r="P738" s="71"/>
    </row>
    <row r="739" spans="1:16" ht="26.3" hidden="1" x14ac:dyDescent="0.3">
      <c r="A739" s="66"/>
      <c r="B739" s="5">
        <v>29298</v>
      </c>
      <c r="C739" s="8">
        <v>45786</v>
      </c>
      <c r="D739" s="5" t="s">
        <v>11</v>
      </c>
      <c r="E739" s="5"/>
      <c r="F739" s="17">
        <v>960736</v>
      </c>
      <c r="G739" s="17">
        <v>76859</v>
      </c>
      <c r="H739" s="17">
        <v>1037595</v>
      </c>
      <c r="I739" s="17"/>
      <c r="J739" s="17"/>
      <c r="K739" s="17"/>
      <c r="L739" s="140">
        <f t="shared" si="37"/>
        <v>74151862.659999996</v>
      </c>
      <c r="M739" s="135" t="s">
        <v>3006</v>
      </c>
      <c r="O739" s="169">
        <f t="shared" si="36"/>
        <v>2025</v>
      </c>
      <c r="P739" s="71"/>
    </row>
    <row r="740" spans="1:16" ht="26.3" hidden="1" x14ac:dyDescent="0.3">
      <c r="A740" s="66"/>
      <c r="B740" s="5">
        <v>29287</v>
      </c>
      <c r="C740" s="8">
        <v>45786</v>
      </c>
      <c r="D740" s="5" t="s">
        <v>11</v>
      </c>
      <c r="E740" s="5"/>
      <c r="F740" s="17">
        <v>1306068</v>
      </c>
      <c r="G740" s="17">
        <v>104485</v>
      </c>
      <c r="H740" s="17">
        <v>1410553</v>
      </c>
      <c r="I740" s="17"/>
      <c r="J740" s="17"/>
      <c r="K740" s="17"/>
      <c r="L740" s="140">
        <f t="shared" si="37"/>
        <v>75562415.659999996</v>
      </c>
      <c r="M740" s="135" t="s">
        <v>3006</v>
      </c>
      <c r="O740" s="169">
        <f t="shared" si="36"/>
        <v>2025</v>
      </c>
      <c r="P740" s="71"/>
    </row>
    <row r="741" spans="1:16" ht="26.3" hidden="1" x14ac:dyDescent="0.3">
      <c r="A741" s="66"/>
      <c r="B741" s="5">
        <v>29707</v>
      </c>
      <c r="C741" s="8">
        <v>45787</v>
      </c>
      <c r="D741" s="5" t="s">
        <v>11</v>
      </c>
      <c r="E741" s="5"/>
      <c r="F741" s="17">
        <v>660880</v>
      </c>
      <c r="G741" s="17">
        <v>52870</v>
      </c>
      <c r="H741" s="17">
        <v>713750</v>
      </c>
      <c r="I741" s="17"/>
      <c r="J741" s="17"/>
      <c r="K741" s="17"/>
      <c r="L741" s="140">
        <f t="shared" si="37"/>
        <v>76276165.659999996</v>
      </c>
      <c r="M741" s="135" t="s">
        <v>3006</v>
      </c>
      <c r="O741" s="169">
        <f t="shared" si="36"/>
        <v>2025</v>
      </c>
      <c r="P741" s="71"/>
    </row>
    <row r="742" spans="1:16" ht="26.3" hidden="1" x14ac:dyDescent="0.3">
      <c r="A742" s="66"/>
      <c r="B742" s="5">
        <v>29826</v>
      </c>
      <c r="C742" s="8">
        <v>45789</v>
      </c>
      <c r="D742" s="5" t="s">
        <v>11</v>
      </c>
      <c r="E742" s="5"/>
      <c r="F742" s="17">
        <v>570846</v>
      </c>
      <c r="G742" s="17">
        <v>45668</v>
      </c>
      <c r="H742" s="17">
        <v>616514</v>
      </c>
      <c r="I742" s="17"/>
      <c r="J742" s="17"/>
      <c r="K742" s="17"/>
      <c r="L742" s="140">
        <f t="shared" si="37"/>
        <v>76892679.659999996</v>
      </c>
      <c r="M742" s="135" t="s">
        <v>3006</v>
      </c>
      <c r="O742" s="169">
        <f t="shared" si="36"/>
        <v>2025</v>
      </c>
      <c r="P742" s="71"/>
    </row>
    <row r="743" spans="1:16" ht="26.3" hidden="1" x14ac:dyDescent="0.3">
      <c r="A743" s="66"/>
      <c r="B743" s="5">
        <v>30823</v>
      </c>
      <c r="C743" s="8">
        <v>45793</v>
      </c>
      <c r="D743" s="5" t="s">
        <v>11</v>
      </c>
      <c r="E743" s="5"/>
      <c r="F743" s="17">
        <v>877180</v>
      </c>
      <c r="G743" s="17">
        <v>70174</v>
      </c>
      <c r="H743" s="17">
        <v>947354</v>
      </c>
      <c r="I743" s="17"/>
      <c r="J743" s="17"/>
      <c r="K743" s="17"/>
      <c r="L743" s="140">
        <f t="shared" si="37"/>
        <v>77840033.659999996</v>
      </c>
      <c r="M743" s="135" t="s">
        <v>3006</v>
      </c>
      <c r="O743" s="169">
        <f t="shared" si="36"/>
        <v>2025</v>
      </c>
      <c r="P743" s="71"/>
    </row>
    <row r="744" spans="1:16" ht="26.3" hidden="1" x14ac:dyDescent="0.3">
      <c r="A744" s="66"/>
      <c r="B744" s="5">
        <v>31174</v>
      </c>
      <c r="C744" s="8">
        <v>45797</v>
      </c>
      <c r="D744" s="5" t="s">
        <v>11</v>
      </c>
      <c r="E744" s="5"/>
      <c r="F744" s="17">
        <v>949571</v>
      </c>
      <c r="G744" s="17">
        <v>75966</v>
      </c>
      <c r="H744" s="17">
        <v>1025537</v>
      </c>
      <c r="I744" s="17"/>
      <c r="J744" s="17"/>
      <c r="K744" s="17"/>
      <c r="L744" s="140">
        <f t="shared" si="37"/>
        <v>78865570.659999996</v>
      </c>
      <c r="M744" s="135" t="s">
        <v>3006</v>
      </c>
      <c r="O744" s="169">
        <f t="shared" si="36"/>
        <v>2025</v>
      </c>
      <c r="P744" s="71"/>
    </row>
    <row r="745" spans="1:16" ht="26.3" hidden="1" x14ac:dyDescent="0.3">
      <c r="A745" s="66"/>
      <c r="B745" s="5">
        <v>31287</v>
      </c>
      <c r="C745" s="8">
        <v>45798</v>
      </c>
      <c r="D745" s="5" t="s">
        <v>11</v>
      </c>
      <c r="E745" s="5"/>
      <c r="F745" s="17">
        <v>458150</v>
      </c>
      <c r="G745" s="17">
        <v>36652</v>
      </c>
      <c r="H745" s="17">
        <v>494802</v>
      </c>
      <c r="I745" s="17"/>
      <c r="J745" s="17"/>
      <c r="K745" s="17"/>
      <c r="L745" s="140">
        <f t="shared" si="37"/>
        <v>79360372.659999996</v>
      </c>
      <c r="M745" s="135" t="s">
        <v>3006</v>
      </c>
      <c r="O745" s="169">
        <f t="shared" si="36"/>
        <v>2025</v>
      </c>
      <c r="P745" s="71"/>
    </row>
    <row r="746" spans="1:16" ht="26.3" hidden="1" x14ac:dyDescent="0.3">
      <c r="A746" s="66"/>
      <c r="B746" s="5">
        <v>31277</v>
      </c>
      <c r="C746" s="8">
        <v>45798</v>
      </c>
      <c r="D746" s="5" t="s">
        <v>11</v>
      </c>
      <c r="E746" s="5"/>
      <c r="F746" s="17">
        <v>1087853</v>
      </c>
      <c r="G746" s="17">
        <v>87028</v>
      </c>
      <c r="H746" s="17">
        <v>1174881</v>
      </c>
      <c r="I746" s="17"/>
      <c r="J746" s="17"/>
      <c r="K746" s="17"/>
      <c r="L746" s="140">
        <f t="shared" si="37"/>
        <v>80535253.659999996</v>
      </c>
      <c r="M746" s="135" t="s">
        <v>3006</v>
      </c>
      <c r="O746" s="169">
        <f t="shared" si="36"/>
        <v>2025</v>
      </c>
      <c r="P746" s="71"/>
    </row>
    <row r="747" spans="1:16" ht="26.3" hidden="1" x14ac:dyDescent="0.3">
      <c r="A747" s="66"/>
      <c r="B747" s="5">
        <v>32307</v>
      </c>
      <c r="C747" s="8">
        <v>45800</v>
      </c>
      <c r="D747" s="5" t="s">
        <v>11</v>
      </c>
      <c r="E747" s="5"/>
      <c r="F747" s="17">
        <v>862424</v>
      </c>
      <c r="G747" s="17">
        <v>68994</v>
      </c>
      <c r="H747" s="17">
        <v>931418</v>
      </c>
      <c r="I747" s="17"/>
      <c r="J747" s="17"/>
      <c r="K747" s="17"/>
      <c r="L747" s="140">
        <f t="shared" si="37"/>
        <v>81466671.659999996</v>
      </c>
      <c r="M747" s="135" t="s">
        <v>3006</v>
      </c>
      <c r="O747" s="169">
        <f t="shared" si="36"/>
        <v>2025</v>
      </c>
      <c r="P747" s="71"/>
    </row>
    <row r="748" spans="1:16" ht="26.3" hidden="1" x14ac:dyDescent="0.3">
      <c r="A748" s="66"/>
      <c r="B748" s="5">
        <v>32338</v>
      </c>
      <c r="C748" s="8">
        <v>45800</v>
      </c>
      <c r="D748" s="5" t="s">
        <v>11</v>
      </c>
      <c r="E748" s="5"/>
      <c r="F748" s="17">
        <v>660880</v>
      </c>
      <c r="G748" s="17">
        <v>52870</v>
      </c>
      <c r="H748" s="17">
        <v>713750</v>
      </c>
      <c r="I748" s="17"/>
      <c r="J748" s="17"/>
      <c r="K748" s="17"/>
      <c r="L748" s="140">
        <f t="shared" si="37"/>
        <v>82180421.659999996</v>
      </c>
      <c r="M748" s="135" t="s">
        <v>3006</v>
      </c>
      <c r="O748" s="169">
        <f t="shared" si="36"/>
        <v>2025</v>
      </c>
      <c r="P748" s="71"/>
    </row>
    <row r="749" spans="1:16" ht="26.3" hidden="1" x14ac:dyDescent="0.3">
      <c r="A749" s="66"/>
      <c r="B749" s="5">
        <v>32753</v>
      </c>
      <c r="C749" s="8">
        <v>45803</v>
      </c>
      <c r="D749" s="5" t="s">
        <v>11</v>
      </c>
      <c r="E749" s="5"/>
      <c r="F749" s="17">
        <v>696384</v>
      </c>
      <c r="G749" s="17">
        <v>55711</v>
      </c>
      <c r="H749" s="17">
        <v>752095</v>
      </c>
      <c r="I749" s="17"/>
      <c r="J749" s="17"/>
      <c r="K749" s="17"/>
      <c r="L749" s="140">
        <f t="shared" si="37"/>
        <v>82932516.659999996</v>
      </c>
      <c r="M749" s="135" t="s">
        <v>3006</v>
      </c>
      <c r="O749" s="169">
        <f t="shared" si="36"/>
        <v>2025</v>
      </c>
      <c r="P749" s="71"/>
    </row>
    <row r="750" spans="1:16" ht="26.3" hidden="1" x14ac:dyDescent="0.3">
      <c r="A750" s="66"/>
      <c r="B750" s="5">
        <v>32945</v>
      </c>
      <c r="C750" s="8">
        <v>45805</v>
      </c>
      <c r="D750" s="5" t="s">
        <v>11</v>
      </c>
      <c r="E750" s="5"/>
      <c r="F750" s="17">
        <v>691325</v>
      </c>
      <c r="G750" s="17">
        <v>55306</v>
      </c>
      <c r="H750" s="17">
        <v>746631</v>
      </c>
      <c r="I750" s="17"/>
      <c r="J750" s="17"/>
      <c r="K750" s="17"/>
      <c r="L750" s="140">
        <f t="shared" si="37"/>
        <v>83679147.659999996</v>
      </c>
      <c r="M750" s="135" t="s">
        <v>3006</v>
      </c>
      <c r="O750" s="169">
        <f t="shared" si="36"/>
        <v>2025</v>
      </c>
      <c r="P750" s="71"/>
    </row>
    <row r="751" spans="1:16" ht="26.3" hidden="1" x14ac:dyDescent="0.3">
      <c r="A751" s="66"/>
      <c r="B751" s="5">
        <v>32939</v>
      </c>
      <c r="C751" s="8">
        <v>45805</v>
      </c>
      <c r="D751" s="5" t="s">
        <v>11</v>
      </c>
      <c r="E751" s="5"/>
      <c r="F751" s="17">
        <v>425729</v>
      </c>
      <c r="G751" s="17">
        <v>34058</v>
      </c>
      <c r="H751" s="17">
        <v>459787</v>
      </c>
      <c r="I751" s="17"/>
      <c r="J751" s="17"/>
      <c r="K751" s="17"/>
      <c r="L751" s="140">
        <f t="shared" si="37"/>
        <v>84138934.659999996</v>
      </c>
      <c r="M751" s="135" t="s">
        <v>3006</v>
      </c>
      <c r="O751" s="169">
        <f t="shared" si="36"/>
        <v>2025</v>
      </c>
      <c r="P751" s="71"/>
    </row>
    <row r="752" spans="1:16" ht="26.3" hidden="1" x14ac:dyDescent="0.3">
      <c r="A752" s="76"/>
      <c r="B752" s="3"/>
      <c r="C752" s="24">
        <v>45807</v>
      </c>
      <c r="D752" s="3" t="s">
        <v>11</v>
      </c>
      <c r="E752" s="3" t="s">
        <v>1598</v>
      </c>
      <c r="F752" s="142"/>
      <c r="G752" s="142"/>
      <c r="H752" s="142"/>
      <c r="I752" s="142"/>
      <c r="J752" s="142"/>
      <c r="K752" s="142">
        <v>20237658</v>
      </c>
      <c r="L752" s="140">
        <f t="shared" si="37"/>
        <v>63901276.659999996</v>
      </c>
      <c r="M752" s="143" t="s">
        <v>3049</v>
      </c>
      <c r="O752" s="169">
        <f t="shared" si="36"/>
        <v>2025</v>
      </c>
      <c r="P752" s="71"/>
    </row>
    <row r="753" spans="1:16" ht="26.3" hidden="1" x14ac:dyDescent="0.3">
      <c r="A753" s="144"/>
      <c r="B753" s="145" t="s">
        <v>2977</v>
      </c>
      <c r="C753" s="146">
        <v>45808</v>
      </c>
      <c r="D753" s="145" t="s">
        <v>11</v>
      </c>
      <c r="E753" s="145" t="s">
        <v>1647</v>
      </c>
      <c r="F753" s="147">
        <v>-638550</v>
      </c>
      <c r="G753" s="147">
        <v>-51084</v>
      </c>
      <c r="H753" s="147"/>
      <c r="I753" s="147"/>
      <c r="J753" s="147">
        <v>-689634</v>
      </c>
      <c r="K753" s="147"/>
      <c r="L753" s="140">
        <f t="shared" si="37"/>
        <v>63211642.659999996</v>
      </c>
      <c r="M753" s="148" t="s">
        <v>3002</v>
      </c>
      <c r="O753" s="169">
        <f t="shared" si="36"/>
        <v>2025</v>
      </c>
      <c r="P753" s="71"/>
    </row>
    <row r="754" spans="1:16" ht="26.3" hidden="1" x14ac:dyDescent="0.3">
      <c r="A754" s="66"/>
      <c r="B754" s="5">
        <v>34516</v>
      </c>
      <c r="C754" s="8">
        <v>45812</v>
      </c>
      <c r="D754" s="5" t="s">
        <v>11</v>
      </c>
      <c r="E754" s="5"/>
      <c r="F754" s="17">
        <v>973655</v>
      </c>
      <c r="G754" s="17">
        <v>77892</v>
      </c>
      <c r="H754" s="17">
        <v>1051547</v>
      </c>
      <c r="I754" s="17"/>
      <c r="J754" s="17"/>
      <c r="K754" s="17"/>
      <c r="L754" s="140">
        <f t="shared" si="37"/>
        <v>64263189.659999996</v>
      </c>
      <c r="M754" s="135" t="s">
        <v>3007</v>
      </c>
      <c r="O754" s="169">
        <f t="shared" si="36"/>
        <v>2025</v>
      </c>
      <c r="P754" s="71"/>
    </row>
    <row r="755" spans="1:16" ht="26.3" hidden="1" x14ac:dyDescent="0.3">
      <c r="A755" s="66"/>
      <c r="B755" s="5">
        <v>35328</v>
      </c>
      <c r="C755" s="8">
        <v>45813</v>
      </c>
      <c r="D755" s="5" t="s">
        <v>11</v>
      </c>
      <c r="E755" s="5"/>
      <c r="F755" s="17">
        <v>962376</v>
      </c>
      <c r="G755" s="17">
        <v>76990</v>
      </c>
      <c r="H755" s="17">
        <v>1039366</v>
      </c>
      <c r="I755" s="17"/>
      <c r="J755" s="17"/>
      <c r="K755" s="17"/>
      <c r="L755" s="140">
        <f t="shared" si="37"/>
        <v>65302555.659999996</v>
      </c>
      <c r="M755" s="135" t="s">
        <v>3007</v>
      </c>
      <c r="O755" s="169">
        <f t="shared" si="36"/>
        <v>2025</v>
      </c>
      <c r="P755" s="71"/>
    </row>
    <row r="756" spans="1:16" ht="26.3" hidden="1" x14ac:dyDescent="0.3">
      <c r="A756" s="66"/>
      <c r="B756" s="5">
        <v>35868</v>
      </c>
      <c r="C756" s="8">
        <v>45817</v>
      </c>
      <c r="D756" s="5" t="s">
        <v>11</v>
      </c>
      <c r="E756" s="5"/>
      <c r="F756" s="17">
        <v>991320</v>
      </c>
      <c r="G756" s="17">
        <v>79306</v>
      </c>
      <c r="H756" s="17">
        <v>1070626</v>
      </c>
      <c r="I756" s="17"/>
      <c r="J756" s="17"/>
      <c r="K756" s="17"/>
      <c r="L756" s="140">
        <f t="shared" si="37"/>
        <v>66373181.659999996</v>
      </c>
      <c r="M756" s="135" t="s">
        <v>3007</v>
      </c>
      <c r="O756" s="169">
        <f t="shared" si="36"/>
        <v>2025</v>
      </c>
      <c r="P756" s="71"/>
    </row>
    <row r="757" spans="1:16" ht="26.3" hidden="1" x14ac:dyDescent="0.3">
      <c r="A757" s="66"/>
      <c r="B757" s="5">
        <v>35971</v>
      </c>
      <c r="C757" s="8">
        <v>45818</v>
      </c>
      <c r="D757" s="5" t="s">
        <v>11</v>
      </c>
      <c r="E757" s="5"/>
      <c r="F757" s="17">
        <v>589733</v>
      </c>
      <c r="G757" s="17">
        <v>47179</v>
      </c>
      <c r="H757" s="17">
        <v>636912</v>
      </c>
      <c r="I757" s="17"/>
      <c r="J757" s="17"/>
      <c r="K757" s="17"/>
      <c r="L757" s="140">
        <f t="shared" si="37"/>
        <v>67010093.659999996</v>
      </c>
      <c r="M757" s="135" t="s">
        <v>3007</v>
      </c>
      <c r="O757" s="169">
        <f t="shared" si="36"/>
        <v>2025</v>
      </c>
      <c r="P757" s="71"/>
    </row>
    <row r="758" spans="1:16" ht="26.3" hidden="1" x14ac:dyDescent="0.3">
      <c r="A758" s="66"/>
      <c r="B758" s="5">
        <v>35972</v>
      </c>
      <c r="C758" s="8">
        <v>45818</v>
      </c>
      <c r="D758" s="5" t="s">
        <v>11</v>
      </c>
      <c r="E758" s="5"/>
      <c r="F758" s="17">
        <v>556265</v>
      </c>
      <c r="G758" s="17">
        <v>44501</v>
      </c>
      <c r="H758" s="17">
        <v>600766</v>
      </c>
      <c r="I758" s="17"/>
      <c r="J758" s="17"/>
      <c r="K758" s="17"/>
      <c r="L758" s="140">
        <f t="shared" si="37"/>
        <v>67610859.659999996</v>
      </c>
      <c r="M758" s="135" t="s">
        <v>3007</v>
      </c>
      <c r="O758" s="169">
        <f t="shared" si="36"/>
        <v>2025</v>
      </c>
      <c r="P758" s="71"/>
    </row>
    <row r="759" spans="1:16" ht="26.3" hidden="1" x14ac:dyDescent="0.3">
      <c r="A759" s="66"/>
      <c r="B759" s="5">
        <v>36161</v>
      </c>
      <c r="C759" s="8">
        <v>45820</v>
      </c>
      <c r="D759" s="5" t="s">
        <v>11</v>
      </c>
      <c r="E759" s="5"/>
      <c r="F759" s="17">
        <v>785567</v>
      </c>
      <c r="G759" s="17">
        <v>62845</v>
      </c>
      <c r="H759" s="17">
        <v>848412</v>
      </c>
      <c r="I759" s="17"/>
      <c r="J759" s="17"/>
      <c r="K759" s="17"/>
      <c r="L759" s="140">
        <f t="shared" si="37"/>
        <v>68459271.659999996</v>
      </c>
      <c r="M759" s="135" t="s">
        <v>3007</v>
      </c>
      <c r="O759" s="169">
        <f t="shared" si="36"/>
        <v>2025</v>
      </c>
      <c r="P759" s="71"/>
    </row>
    <row r="760" spans="1:16" ht="26.3" hidden="1" x14ac:dyDescent="0.3">
      <c r="A760" s="66"/>
      <c r="B760" s="5">
        <v>36627</v>
      </c>
      <c r="C760" s="8">
        <v>45820</v>
      </c>
      <c r="D760" s="5" t="s">
        <v>11</v>
      </c>
      <c r="E760" s="5"/>
      <c r="F760" s="17">
        <v>1112530</v>
      </c>
      <c r="G760" s="17">
        <v>89002</v>
      </c>
      <c r="H760" s="17">
        <v>1201532</v>
      </c>
      <c r="I760" s="17"/>
      <c r="J760" s="17"/>
      <c r="K760" s="17"/>
      <c r="L760" s="140">
        <f t="shared" si="37"/>
        <v>69660803.659999996</v>
      </c>
      <c r="M760" s="135" t="s">
        <v>3007</v>
      </c>
      <c r="O760" s="169">
        <f t="shared" si="36"/>
        <v>2025</v>
      </c>
      <c r="P760" s="71"/>
    </row>
    <row r="761" spans="1:16" ht="26.3" hidden="1" x14ac:dyDescent="0.3">
      <c r="A761" s="66"/>
      <c r="B761" s="5">
        <v>36668</v>
      </c>
      <c r="C761" s="8">
        <v>45821</v>
      </c>
      <c r="D761" s="5" t="s">
        <v>11</v>
      </c>
      <c r="E761" s="5"/>
      <c r="F761" s="17">
        <v>638550</v>
      </c>
      <c r="G761" s="17">
        <v>51084</v>
      </c>
      <c r="H761" s="17">
        <v>689634</v>
      </c>
      <c r="I761" s="17"/>
      <c r="J761" s="17"/>
      <c r="K761" s="17"/>
      <c r="L761" s="140">
        <f t="shared" si="37"/>
        <v>70350437.659999996</v>
      </c>
      <c r="M761" s="135" t="s">
        <v>3007</v>
      </c>
      <c r="O761" s="169">
        <f t="shared" si="36"/>
        <v>2025</v>
      </c>
      <c r="P761" s="71"/>
    </row>
    <row r="762" spans="1:16" ht="26.3" hidden="1" x14ac:dyDescent="0.3">
      <c r="A762" s="66"/>
      <c r="B762" s="5">
        <v>36665</v>
      </c>
      <c r="C762" s="8">
        <v>45821</v>
      </c>
      <c r="D762" s="5" t="s">
        <v>11</v>
      </c>
      <c r="E762" s="5"/>
      <c r="F762" s="17">
        <v>875540</v>
      </c>
      <c r="G762" s="17">
        <v>70043</v>
      </c>
      <c r="H762" s="17">
        <v>945583</v>
      </c>
      <c r="I762" s="17"/>
      <c r="J762" s="17"/>
      <c r="K762" s="17"/>
      <c r="L762" s="140">
        <f t="shared" si="37"/>
        <v>71296020.659999996</v>
      </c>
      <c r="M762" s="135" t="s">
        <v>3007</v>
      </c>
      <c r="O762" s="169">
        <f t="shared" si="36"/>
        <v>2025</v>
      </c>
      <c r="P762" s="71"/>
    </row>
    <row r="763" spans="1:16" ht="26.3" hidden="1" x14ac:dyDescent="0.3">
      <c r="A763" s="66"/>
      <c r="B763" s="5">
        <v>38324</v>
      </c>
      <c r="C763" s="8">
        <v>45828</v>
      </c>
      <c r="D763" s="5" t="s">
        <v>11</v>
      </c>
      <c r="E763" s="5"/>
      <c r="F763" s="17">
        <v>791316</v>
      </c>
      <c r="G763" s="17">
        <v>63305</v>
      </c>
      <c r="H763" s="17">
        <v>854621</v>
      </c>
      <c r="I763" s="17"/>
      <c r="J763" s="17"/>
      <c r="K763" s="17"/>
      <c r="L763" s="140">
        <f t="shared" si="37"/>
        <v>72150641.659999996</v>
      </c>
      <c r="M763" s="135" t="s">
        <v>3007</v>
      </c>
      <c r="O763" s="169">
        <f t="shared" si="36"/>
        <v>2025</v>
      </c>
      <c r="P763" s="71"/>
    </row>
    <row r="764" spans="1:16" ht="26.3" hidden="1" x14ac:dyDescent="0.3">
      <c r="A764" s="66"/>
      <c r="B764" s="5">
        <v>38307</v>
      </c>
      <c r="C764" s="8">
        <v>45828</v>
      </c>
      <c r="D764" s="5" t="s">
        <v>11</v>
      </c>
      <c r="E764" s="5"/>
      <c r="F764" s="17">
        <v>1462214</v>
      </c>
      <c r="G764" s="17">
        <v>116977</v>
      </c>
      <c r="H764" s="17">
        <v>1579191</v>
      </c>
      <c r="I764" s="17"/>
      <c r="J764" s="17"/>
      <c r="K764" s="17"/>
      <c r="L764" s="140">
        <f t="shared" si="37"/>
        <v>73729832.659999996</v>
      </c>
      <c r="M764" s="135" t="s">
        <v>3007</v>
      </c>
      <c r="O764" s="169">
        <f t="shared" si="36"/>
        <v>2025</v>
      </c>
      <c r="P764" s="71"/>
    </row>
    <row r="765" spans="1:16" ht="26.3" hidden="1" x14ac:dyDescent="0.3">
      <c r="A765" s="66"/>
      <c r="B765" s="5">
        <v>38863</v>
      </c>
      <c r="C765" s="8">
        <v>45832</v>
      </c>
      <c r="D765" s="5" t="s">
        <v>11</v>
      </c>
      <c r="E765" s="5"/>
      <c r="F765" s="17">
        <v>1149475</v>
      </c>
      <c r="G765" s="17">
        <v>91958</v>
      </c>
      <c r="H765" s="17">
        <v>1241433</v>
      </c>
      <c r="I765" s="17"/>
      <c r="J765" s="17"/>
      <c r="K765" s="17"/>
      <c r="L765" s="140">
        <f t="shared" si="37"/>
        <v>74971265.659999996</v>
      </c>
      <c r="M765" s="135" t="s">
        <v>3007</v>
      </c>
      <c r="O765" s="169">
        <f t="shared" si="36"/>
        <v>2025</v>
      </c>
      <c r="P765" s="71"/>
    </row>
    <row r="766" spans="1:16" ht="26.3" hidden="1" x14ac:dyDescent="0.3">
      <c r="A766" s="66"/>
      <c r="B766" s="5">
        <v>38850</v>
      </c>
      <c r="C766" s="8">
        <v>45832</v>
      </c>
      <c r="D766" s="5" t="s">
        <v>11</v>
      </c>
      <c r="E766" s="5"/>
      <c r="F766" s="17">
        <v>788590</v>
      </c>
      <c r="G766" s="17">
        <v>63087</v>
      </c>
      <c r="H766" s="17">
        <v>851677</v>
      </c>
      <c r="I766" s="17"/>
      <c r="J766" s="17"/>
      <c r="K766" s="17"/>
      <c r="L766" s="140">
        <f t="shared" si="37"/>
        <v>75822942.659999996</v>
      </c>
      <c r="M766" s="135" t="s">
        <v>3007</v>
      </c>
      <c r="O766" s="169">
        <f t="shared" si="36"/>
        <v>2025</v>
      </c>
      <c r="P766" s="71"/>
    </row>
    <row r="767" spans="1:16" ht="26.3" hidden="1" x14ac:dyDescent="0.3">
      <c r="A767" s="66"/>
      <c r="B767" s="5">
        <v>38830</v>
      </c>
      <c r="C767" s="8">
        <v>45832</v>
      </c>
      <c r="D767" s="5" t="s">
        <v>11</v>
      </c>
      <c r="E767" s="5"/>
      <c r="F767" s="17">
        <v>619131</v>
      </c>
      <c r="G767" s="17">
        <v>49530</v>
      </c>
      <c r="H767" s="17">
        <v>668661</v>
      </c>
      <c r="I767" s="17"/>
      <c r="J767" s="17"/>
      <c r="K767" s="17"/>
      <c r="L767" s="140">
        <f t="shared" si="37"/>
        <v>76491603.659999996</v>
      </c>
      <c r="M767" s="135" t="s">
        <v>3007</v>
      </c>
      <c r="O767" s="169">
        <f t="shared" si="36"/>
        <v>2025</v>
      </c>
      <c r="P767" s="71"/>
    </row>
    <row r="768" spans="1:16" ht="26.3" hidden="1" x14ac:dyDescent="0.3">
      <c r="A768" s="66"/>
      <c r="B768" s="5">
        <v>39215</v>
      </c>
      <c r="C768" s="8">
        <v>45834</v>
      </c>
      <c r="D768" s="5" t="s">
        <v>11</v>
      </c>
      <c r="E768" s="5"/>
      <c r="F768" s="17">
        <v>843119</v>
      </c>
      <c r="G768" s="17">
        <v>67450</v>
      </c>
      <c r="H768" s="17">
        <v>910569</v>
      </c>
      <c r="I768" s="17"/>
      <c r="J768" s="17"/>
      <c r="K768" s="17"/>
      <c r="L768" s="140">
        <f t="shared" si="37"/>
        <v>77402172.659999996</v>
      </c>
      <c r="M768" s="135" t="s">
        <v>3007</v>
      </c>
      <c r="O768" s="169">
        <f t="shared" si="36"/>
        <v>2025</v>
      </c>
      <c r="P768" s="71"/>
    </row>
    <row r="769" spans="1:16" ht="26.3" hidden="1" x14ac:dyDescent="0.3">
      <c r="A769" s="66"/>
      <c r="B769" s="5">
        <v>40703</v>
      </c>
      <c r="C769" s="8">
        <v>45836</v>
      </c>
      <c r="D769" s="5" t="s">
        <v>11</v>
      </c>
      <c r="E769" s="5"/>
      <c r="F769" s="17">
        <v>753540</v>
      </c>
      <c r="G769" s="17">
        <v>60283</v>
      </c>
      <c r="H769" s="17">
        <v>813823</v>
      </c>
      <c r="I769" s="17"/>
      <c r="J769" s="17"/>
      <c r="K769" s="17"/>
      <c r="L769" s="140">
        <f t="shared" si="37"/>
        <v>78215995.659999996</v>
      </c>
      <c r="M769" s="135" t="s">
        <v>3007</v>
      </c>
      <c r="O769" s="169">
        <f t="shared" si="36"/>
        <v>2025</v>
      </c>
      <c r="P769" s="71"/>
    </row>
    <row r="770" spans="1:16" ht="26.3" hidden="1" x14ac:dyDescent="0.3">
      <c r="A770" s="76"/>
      <c r="B770" s="3"/>
      <c r="C770" s="24">
        <v>45838</v>
      </c>
      <c r="D770" s="3" t="s">
        <v>11</v>
      </c>
      <c r="E770" s="3" t="s">
        <v>1649</v>
      </c>
      <c r="F770" s="142"/>
      <c r="G770" s="142"/>
      <c r="H770" s="142"/>
      <c r="I770" s="142"/>
      <c r="J770" s="142"/>
      <c r="K770" s="142">
        <v>13114236</v>
      </c>
      <c r="L770" s="140">
        <f t="shared" si="37"/>
        <v>65101759.659999996</v>
      </c>
      <c r="M770" s="143" t="s">
        <v>3049</v>
      </c>
      <c r="O770" s="169">
        <f t="shared" si="36"/>
        <v>2025</v>
      </c>
      <c r="P770" s="71"/>
    </row>
    <row r="771" spans="1:16" ht="26.3" x14ac:dyDescent="0.3">
      <c r="A771" s="66"/>
      <c r="B771" s="5">
        <v>40776</v>
      </c>
      <c r="C771" s="8">
        <v>45839</v>
      </c>
      <c r="D771" s="5" t="s">
        <v>11</v>
      </c>
      <c r="E771" s="5"/>
      <c r="F771" s="17">
        <v>991320</v>
      </c>
      <c r="G771" s="17">
        <v>79306</v>
      </c>
      <c r="H771" s="17">
        <v>1070626</v>
      </c>
      <c r="I771" s="17"/>
      <c r="J771" s="17"/>
      <c r="K771" s="17"/>
      <c r="L771" s="140">
        <f t="shared" si="37"/>
        <v>66172385.659999996</v>
      </c>
      <c r="M771" s="135"/>
      <c r="O771" s="169">
        <f t="shared" ref="O771:O804" si="38">YEAR(C771)</f>
        <v>2025</v>
      </c>
      <c r="P771" s="71"/>
    </row>
    <row r="772" spans="1:16" ht="26.3" x14ac:dyDescent="0.3">
      <c r="A772" s="66"/>
      <c r="B772" s="5">
        <v>41005</v>
      </c>
      <c r="C772" s="8">
        <v>45840</v>
      </c>
      <c r="D772" s="5" t="s">
        <v>11</v>
      </c>
      <c r="E772" s="5"/>
      <c r="F772" s="17">
        <v>596964</v>
      </c>
      <c r="G772" s="17">
        <v>47757</v>
      </c>
      <c r="H772" s="17">
        <v>644721</v>
      </c>
      <c r="I772" s="17"/>
      <c r="J772" s="17"/>
      <c r="K772" s="17"/>
      <c r="L772" s="140">
        <f t="shared" ref="L772:L804" si="39">L771+H772+J772+I772-K772</f>
        <v>66817106.659999996</v>
      </c>
      <c r="M772" s="135"/>
      <c r="O772" s="169">
        <f t="shared" si="38"/>
        <v>2025</v>
      </c>
      <c r="P772" s="71"/>
    </row>
    <row r="773" spans="1:16" ht="26.3" x14ac:dyDescent="0.3">
      <c r="A773" s="66"/>
      <c r="B773" s="5">
        <v>41083</v>
      </c>
      <c r="C773" s="8">
        <v>45841</v>
      </c>
      <c r="D773" s="5" t="s">
        <v>11</v>
      </c>
      <c r="E773" s="5"/>
      <c r="F773" s="17">
        <v>689685</v>
      </c>
      <c r="G773" s="17">
        <v>55175</v>
      </c>
      <c r="H773" s="17">
        <v>744860</v>
      </c>
      <c r="I773" s="17"/>
      <c r="J773" s="17"/>
      <c r="K773" s="17"/>
      <c r="L773" s="140">
        <f t="shared" si="39"/>
        <v>67561966.659999996</v>
      </c>
      <c r="M773" s="135"/>
      <c r="O773" s="169">
        <f t="shared" si="38"/>
        <v>2025</v>
      </c>
      <c r="P773" s="71"/>
    </row>
    <row r="774" spans="1:16" ht="26.3" x14ac:dyDescent="0.3">
      <c r="A774" s="66"/>
      <c r="B774" s="5">
        <v>42417</v>
      </c>
      <c r="C774" s="8">
        <v>45845</v>
      </c>
      <c r="D774" s="5" t="s">
        <v>11</v>
      </c>
      <c r="E774" s="5"/>
      <c r="F774" s="17">
        <v>358001</v>
      </c>
      <c r="G774" s="17">
        <v>28640</v>
      </c>
      <c r="H774" s="17">
        <v>386641</v>
      </c>
      <c r="I774" s="17"/>
      <c r="J774" s="17"/>
      <c r="K774" s="17"/>
      <c r="L774" s="140">
        <f t="shared" si="39"/>
        <v>67948607.659999996</v>
      </c>
      <c r="M774" s="135"/>
      <c r="O774" s="169">
        <f t="shared" si="38"/>
        <v>2025</v>
      </c>
      <c r="P774" s="71"/>
    </row>
    <row r="775" spans="1:16" ht="26.3" x14ac:dyDescent="0.3">
      <c r="A775" s="66"/>
      <c r="B775" s="5">
        <v>42739</v>
      </c>
      <c r="C775" s="8">
        <v>45848</v>
      </c>
      <c r="D775" s="5" t="s">
        <v>11</v>
      </c>
      <c r="E775" s="5"/>
      <c r="F775" s="17">
        <v>1252253</v>
      </c>
      <c r="G775" s="17">
        <v>100180</v>
      </c>
      <c r="H775" s="17">
        <v>1352433</v>
      </c>
      <c r="I775" s="17"/>
      <c r="J775" s="17"/>
      <c r="K775" s="17"/>
      <c r="L775" s="140">
        <f t="shared" si="39"/>
        <v>69301040.659999996</v>
      </c>
      <c r="M775" s="135"/>
      <c r="O775" s="169">
        <f t="shared" si="38"/>
        <v>2025</v>
      </c>
      <c r="P775" s="71"/>
    </row>
    <row r="776" spans="1:16" ht="26.3" x14ac:dyDescent="0.3">
      <c r="A776" s="66"/>
      <c r="B776" s="5">
        <v>43547</v>
      </c>
      <c r="C776" s="8">
        <v>45849</v>
      </c>
      <c r="D776" s="5" t="s">
        <v>11</v>
      </c>
      <c r="E776" s="5"/>
      <c r="F776" s="17">
        <v>689685</v>
      </c>
      <c r="G776" s="17">
        <v>55175</v>
      </c>
      <c r="H776" s="17">
        <v>744860</v>
      </c>
      <c r="I776" s="17"/>
      <c r="J776" s="17"/>
      <c r="K776" s="17"/>
      <c r="L776" s="140">
        <f t="shared" si="39"/>
        <v>70045900.659999996</v>
      </c>
      <c r="M776" s="135"/>
      <c r="O776" s="169">
        <f t="shared" si="38"/>
        <v>2025</v>
      </c>
      <c r="P776" s="71"/>
    </row>
    <row r="777" spans="1:16" ht="26.3" x14ac:dyDescent="0.3">
      <c r="A777" s="66"/>
      <c r="B777" s="5">
        <v>44963</v>
      </c>
      <c r="C777" s="8">
        <v>45855</v>
      </c>
      <c r="D777" s="5" t="s">
        <v>11</v>
      </c>
      <c r="E777" s="5"/>
      <c r="F777" s="17">
        <v>608955</v>
      </c>
      <c r="G777" s="17">
        <v>48716</v>
      </c>
      <c r="H777" s="17">
        <v>657671</v>
      </c>
      <c r="I777" s="17"/>
      <c r="J777" s="17"/>
      <c r="K777" s="17"/>
      <c r="L777" s="140">
        <f t="shared" si="39"/>
        <v>70703571.659999996</v>
      </c>
      <c r="M777" s="135"/>
      <c r="O777" s="169">
        <f t="shared" si="38"/>
        <v>2025</v>
      </c>
      <c r="P777" s="71"/>
    </row>
    <row r="778" spans="1:16" ht="26.3" x14ac:dyDescent="0.3">
      <c r="A778" s="66"/>
      <c r="B778" s="5">
        <v>44941</v>
      </c>
      <c r="C778" s="8">
        <v>45855</v>
      </c>
      <c r="D778" s="5" t="s">
        <v>11</v>
      </c>
      <c r="E778" s="5"/>
      <c r="F778" s="17">
        <v>620674</v>
      </c>
      <c r="G778" s="17">
        <v>49654</v>
      </c>
      <c r="H778" s="17">
        <v>670328</v>
      </c>
      <c r="I778" s="17"/>
      <c r="J778" s="17"/>
      <c r="K778" s="17"/>
      <c r="L778" s="140">
        <f t="shared" si="39"/>
        <v>71373899.659999996</v>
      </c>
      <c r="M778" s="135"/>
      <c r="O778" s="169">
        <f t="shared" si="38"/>
        <v>2025</v>
      </c>
      <c r="P778" s="71"/>
    </row>
    <row r="779" spans="1:16" ht="26.3" x14ac:dyDescent="0.3">
      <c r="A779" s="66"/>
      <c r="B779" s="5">
        <v>44962</v>
      </c>
      <c r="C779" s="8">
        <v>45855</v>
      </c>
      <c r="D779" s="5" t="s">
        <v>11</v>
      </c>
      <c r="E779" s="5"/>
      <c r="F779" s="17">
        <v>330440</v>
      </c>
      <c r="G779" s="17">
        <v>26435</v>
      </c>
      <c r="H779" s="17">
        <v>356875</v>
      </c>
      <c r="I779" s="17"/>
      <c r="J779" s="17"/>
      <c r="K779" s="17"/>
      <c r="L779" s="140">
        <f t="shared" si="39"/>
        <v>71730774.659999996</v>
      </c>
      <c r="M779" s="135"/>
      <c r="O779" s="169">
        <f t="shared" si="38"/>
        <v>2025</v>
      </c>
      <c r="P779" s="71"/>
    </row>
    <row r="780" spans="1:16" ht="26.3" x14ac:dyDescent="0.3">
      <c r="A780" s="66"/>
      <c r="B780" s="5">
        <v>45102</v>
      </c>
      <c r="C780" s="8">
        <v>45856</v>
      </c>
      <c r="D780" s="5" t="s">
        <v>11</v>
      </c>
      <c r="E780" s="5"/>
      <c r="F780" s="17">
        <v>856121</v>
      </c>
      <c r="G780" s="17">
        <v>68490</v>
      </c>
      <c r="H780" s="17">
        <v>924611</v>
      </c>
      <c r="I780" s="17"/>
      <c r="J780" s="17"/>
      <c r="K780" s="17"/>
      <c r="L780" s="140">
        <f t="shared" si="39"/>
        <v>72655385.659999996</v>
      </c>
      <c r="M780" s="135"/>
      <c r="O780" s="169">
        <f t="shared" si="38"/>
        <v>2025</v>
      </c>
      <c r="P780" s="71"/>
    </row>
    <row r="781" spans="1:16" ht="26.3" x14ac:dyDescent="0.3">
      <c r="A781" s="66"/>
      <c r="B781" s="5">
        <v>45515</v>
      </c>
      <c r="C781" s="8">
        <v>45857</v>
      </c>
      <c r="D781" s="5" t="s">
        <v>11</v>
      </c>
      <c r="E781" s="5"/>
      <c r="F781" s="17">
        <v>417390</v>
      </c>
      <c r="G781" s="17">
        <v>33391</v>
      </c>
      <c r="H781" s="17">
        <v>450781</v>
      </c>
      <c r="I781" s="17"/>
      <c r="J781" s="17"/>
      <c r="K781" s="17"/>
      <c r="L781" s="140">
        <f t="shared" si="39"/>
        <v>73106166.659999996</v>
      </c>
      <c r="M781" s="135"/>
      <c r="O781" s="169">
        <f t="shared" si="38"/>
        <v>2025</v>
      </c>
      <c r="P781" s="71"/>
    </row>
    <row r="782" spans="1:16" ht="26.3" x14ac:dyDescent="0.3">
      <c r="A782" s="66"/>
      <c r="B782" s="5">
        <v>45704</v>
      </c>
      <c r="C782" s="8">
        <v>45860</v>
      </c>
      <c r="D782" s="5" t="s">
        <v>11</v>
      </c>
      <c r="E782" s="5"/>
      <c r="F782" s="17">
        <v>1047686</v>
      </c>
      <c r="G782" s="17">
        <v>83815</v>
      </c>
      <c r="H782" s="17">
        <v>1131501</v>
      </c>
      <c r="I782" s="17"/>
      <c r="J782" s="17"/>
      <c r="K782" s="17"/>
      <c r="L782" s="140">
        <f t="shared" si="39"/>
        <v>74237667.659999996</v>
      </c>
      <c r="M782" s="135"/>
      <c r="O782" s="169">
        <f t="shared" si="38"/>
        <v>2025</v>
      </c>
      <c r="P782" s="71"/>
    </row>
    <row r="783" spans="1:16" ht="26.3" x14ac:dyDescent="0.3">
      <c r="A783" s="66"/>
      <c r="B783" s="5">
        <v>45705</v>
      </c>
      <c r="C783" s="8">
        <v>45860</v>
      </c>
      <c r="D783" s="5" t="s">
        <v>11</v>
      </c>
      <c r="E783" s="5"/>
      <c r="F783" s="17">
        <v>901286</v>
      </c>
      <c r="G783" s="17">
        <v>72103</v>
      </c>
      <c r="H783" s="17">
        <v>973389</v>
      </c>
      <c r="I783" s="17"/>
      <c r="J783" s="17"/>
      <c r="K783" s="17"/>
      <c r="L783" s="140">
        <f t="shared" si="39"/>
        <v>75211056.659999996</v>
      </c>
      <c r="M783" s="135"/>
      <c r="O783" s="169">
        <f t="shared" si="38"/>
        <v>2025</v>
      </c>
      <c r="P783" s="71"/>
    </row>
    <row r="784" spans="1:16" ht="26.3" x14ac:dyDescent="0.3">
      <c r="A784" s="66"/>
      <c r="B784" s="5">
        <v>45813</v>
      </c>
      <c r="C784" s="8">
        <v>45861</v>
      </c>
      <c r="D784" s="5" t="s">
        <v>11</v>
      </c>
      <c r="E784" s="5"/>
      <c r="F784" s="17">
        <v>706538</v>
      </c>
      <c r="G784" s="17">
        <v>56523</v>
      </c>
      <c r="H784" s="17">
        <v>763061</v>
      </c>
      <c r="I784" s="17"/>
      <c r="J784" s="17"/>
      <c r="K784" s="17"/>
      <c r="L784" s="140">
        <f t="shared" si="39"/>
        <v>75974117.659999996</v>
      </c>
      <c r="M784" s="135"/>
      <c r="O784" s="169">
        <f t="shared" si="38"/>
        <v>2025</v>
      </c>
      <c r="P784" s="71"/>
    </row>
    <row r="785" spans="1:16" ht="26.3" x14ac:dyDescent="0.3">
      <c r="A785" s="66"/>
      <c r="B785" s="5">
        <v>45905</v>
      </c>
      <c r="C785" s="8">
        <v>45862</v>
      </c>
      <c r="D785" s="5" t="s">
        <v>11</v>
      </c>
      <c r="E785" s="5"/>
      <c r="F785" s="17">
        <v>1514175</v>
      </c>
      <c r="G785" s="17">
        <v>121134</v>
      </c>
      <c r="H785" s="17">
        <v>1635309</v>
      </c>
      <c r="I785" s="17"/>
      <c r="J785" s="17"/>
      <c r="K785" s="17"/>
      <c r="L785" s="140">
        <f t="shared" si="39"/>
        <v>77609426.659999996</v>
      </c>
      <c r="M785" s="135"/>
      <c r="O785" s="169">
        <f t="shared" si="38"/>
        <v>2025</v>
      </c>
      <c r="P785" s="71"/>
    </row>
    <row r="786" spans="1:16" ht="26.3" x14ac:dyDescent="0.3">
      <c r="A786" s="66"/>
      <c r="B786" s="5">
        <v>47120</v>
      </c>
      <c r="C786" s="8">
        <v>45863</v>
      </c>
      <c r="D786" s="5" t="s">
        <v>11</v>
      </c>
      <c r="E786" s="5"/>
      <c r="F786" s="17">
        <v>427012</v>
      </c>
      <c r="G786" s="17">
        <v>34161</v>
      </c>
      <c r="H786" s="17">
        <v>461173</v>
      </c>
      <c r="I786" s="17"/>
      <c r="J786" s="17"/>
      <c r="K786" s="17"/>
      <c r="L786" s="140">
        <f t="shared" si="39"/>
        <v>78070599.659999996</v>
      </c>
      <c r="M786" s="135"/>
      <c r="O786" s="169">
        <f t="shared" si="38"/>
        <v>2025</v>
      </c>
      <c r="P786" s="71"/>
    </row>
    <row r="787" spans="1:16" ht="26.3" x14ac:dyDescent="0.3">
      <c r="A787" s="144"/>
      <c r="B787" s="145" t="s">
        <v>2978</v>
      </c>
      <c r="C787" s="146">
        <v>45863</v>
      </c>
      <c r="D787" s="145" t="s">
        <v>11</v>
      </c>
      <c r="E787" s="145" t="s">
        <v>2988</v>
      </c>
      <c r="F787" s="147">
        <v>-311510</v>
      </c>
      <c r="G787" s="147">
        <v>-24921</v>
      </c>
      <c r="H787" s="147"/>
      <c r="I787" s="147"/>
      <c r="J787" s="147">
        <v>-336431</v>
      </c>
      <c r="K787" s="147"/>
      <c r="L787" s="140">
        <f t="shared" si="39"/>
        <v>77734168.659999996</v>
      </c>
      <c r="M787" s="148"/>
      <c r="O787" s="169">
        <f t="shared" si="38"/>
        <v>2025</v>
      </c>
      <c r="P787" s="71"/>
    </row>
    <row r="788" spans="1:16" ht="26.3" x14ac:dyDescent="0.3">
      <c r="A788" s="144"/>
      <c r="B788" s="145" t="s">
        <v>2929</v>
      </c>
      <c r="C788" s="146">
        <v>45863</v>
      </c>
      <c r="D788" s="145" t="s">
        <v>11</v>
      </c>
      <c r="E788" s="145" t="s">
        <v>2989</v>
      </c>
      <c r="F788" s="147">
        <v>-445702</v>
      </c>
      <c r="G788" s="147">
        <v>-35656</v>
      </c>
      <c r="H788" s="147"/>
      <c r="I788" s="147"/>
      <c r="J788" s="147">
        <v>-481358</v>
      </c>
      <c r="K788" s="147"/>
      <c r="L788" s="140">
        <f t="shared" si="39"/>
        <v>77252810.659999996</v>
      </c>
      <c r="M788" s="148"/>
      <c r="O788" s="169">
        <f t="shared" si="38"/>
        <v>2025</v>
      </c>
      <c r="P788" s="71"/>
    </row>
    <row r="789" spans="1:16" ht="26.3" x14ac:dyDescent="0.3">
      <c r="A789" s="66"/>
      <c r="B789" s="5">
        <v>47558</v>
      </c>
      <c r="C789" s="8">
        <v>45867</v>
      </c>
      <c r="D789" s="5" t="s">
        <v>11</v>
      </c>
      <c r="E789" s="5"/>
      <c r="F789" s="17">
        <v>636577</v>
      </c>
      <c r="G789" s="17">
        <v>50926</v>
      </c>
      <c r="H789" s="17">
        <v>687503</v>
      </c>
      <c r="I789" s="17"/>
      <c r="J789" s="17"/>
      <c r="K789" s="17"/>
      <c r="L789" s="140">
        <f t="shared" si="39"/>
        <v>77940313.659999996</v>
      </c>
      <c r="M789" s="135"/>
      <c r="O789" s="169">
        <f t="shared" si="38"/>
        <v>2025</v>
      </c>
      <c r="P789" s="71"/>
    </row>
    <row r="790" spans="1:16" ht="26.3" x14ac:dyDescent="0.3">
      <c r="A790" s="144"/>
      <c r="B790" s="145" t="s">
        <v>405</v>
      </c>
      <c r="C790" s="146">
        <v>45868</v>
      </c>
      <c r="D790" s="145" t="s">
        <v>11</v>
      </c>
      <c r="E790" s="145" t="s">
        <v>152</v>
      </c>
      <c r="F790" s="147">
        <v>-532713</v>
      </c>
      <c r="G790" s="147">
        <v>-42617</v>
      </c>
      <c r="H790" s="147"/>
      <c r="I790" s="147"/>
      <c r="J790" s="147">
        <v>-575330</v>
      </c>
      <c r="K790" s="147"/>
      <c r="L790" s="140">
        <f t="shared" si="39"/>
        <v>77364983.659999996</v>
      </c>
      <c r="M790" s="148"/>
      <c r="O790" s="169">
        <f t="shared" si="38"/>
        <v>2025</v>
      </c>
      <c r="P790" s="71"/>
    </row>
    <row r="791" spans="1:16" ht="26.3" hidden="1" x14ac:dyDescent="0.3">
      <c r="A791" s="76"/>
      <c r="B791" s="3"/>
      <c r="C791" s="24">
        <v>45868</v>
      </c>
      <c r="D791" s="3" t="s">
        <v>11</v>
      </c>
      <c r="E791" s="3" t="s">
        <v>1686</v>
      </c>
      <c r="F791" s="142"/>
      <c r="G791" s="142"/>
      <c r="H791" s="142"/>
      <c r="I791" s="142"/>
      <c r="J791" s="142"/>
      <c r="K791" s="142">
        <v>15004353</v>
      </c>
      <c r="L791" s="140">
        <f t="shared" si="39"/>
        <v>62360630.659999996</v>
      </c>
      <c r="M791" s="143" t="s">
        <v>3049</v>
      </c>
      <c r="O791" s="169">
        <f t="shared" si="38"/>
        <v>2025</v>
      </c>
      <c r="P791" s="71"/>
    </row>
    <row r="792" spans="1:16" ht="26.3" x14ac:dyDescent="0.3">
      <c r="A792" s="66"/>
      <c r="B792" s="5">
        <v>48812</v>
      </c>
      <c r="C792" s="8">
        <v>45870</v>
      </c>
      <c r="D792" s="5" t="s">
        <v>11</v>
      </c>
      <c r="E792" s="5"/>
      <c r="F792" s="17">
        <v>1056025</v>
      </c>
      <c r="G792" s="17">
        <v>84482</v>
      </c>
      <c r="H792" s="17">
        <v>1140507</v>
      </c>
      <c r="I792" s="17"/>
      <c r="J792" s="17"/>
      <c r="K792" s="17"/>
      <c r="L792" s="140">
        <f t="shared" si="39"/>
        <v>63501137.659999996</v>
      </c>
      <c r="M792" s="135"/>
      <c r="O792" s="169">
        <f t="shared" si="38"/>
        <v>2025</v>
      </c>
      <c r="P792" s="71"/>
    </row>
    <row r="793" spans="1:16" ht="26.3" x14ac:dyDescent="0.3">
      <c r="A793" s="66"/>
      <c r="B793" s="5">
        <v>49425</v>
      </c>
      <c r="C793" s="8">
        <v>45876</v>
      </c>
      <c r="D793" s="5" t="s">
        <v>11</v>
      </c>
      <c r="E793" s="5"/>
      <c r="F793" s="17">
        <v>743364</v>
      </c>
      <c r="G793" s="17">
        <v>59469</v>
      </c>
      <c r="H793" s="17">
        <v>802833</v>
      </c>
      <c r="I793" s="17"/>
      <c r="J793" s="17"/>
      <c r="K793" s="17"/>
      <c r="L793" s="140">
        <f t="shared" si="39"/>
        <v>64303970.659999996</v>
      </c>
      <c r="M793" s="135"/>
      <c r="O793" s="169">
        <f t="shared" si="38"/>
        <v>2025</v>
      </c>
      <c r="P793" s="71"/>
    </row>
    <row r="794" spans="1:16" ht="26.3" x14ac:dyDescent="0.3">
      <c r="A794" s="66"/>
      <c r="B794" s="5">
        <v>50694</v>
      </c>
      <c r="C794" s="8">
        <v>45878</v>
      </c>
      <c r="D794" s="5" t="s">
        <v>11</v>
      </c>
      <c r="E794" s="5"/>
      <c r="F794" s="17">
        <v>653391</v>
      </c>
      <c r="G794" s="17">
        <v>52271</v>
      </c>
      <c r="H794" s="17">
        <v>705662</v>
      </c>
      <c r="I794" s="17"/>
      <c r="J794" s="17"/>
      <c r="K794" s="17"/>
      <c r="L794" s="140">
        <f t="shared" si="39"/>
        <v>65009632.659999996</v>
      </c>
      <c r="M794" s="135"/>
      <c r="O794" s="169">
        <f t="shared" si="38"/>
        <v>2025</v>
      </c>
      <c r="P794" s="71"/>
    </row>
    <row r="795" spans="1:16" ht="26.3" x14ac:dyDescent="0.3">
      <c r="A795" s="144"/>
      <c r="B795" s="145" t="s">
        <v>2927</v>
      </c>
      <c r="C795" s="146">
        <v>45881</v>
      </c>
      <c r="D795" s="145" t="s">
        <v>11</v>
      </c>
      <c r="E795" s="145" t="s">
        <v>152</v>
      </c>
      <c r="F795" s="147">
        <v>-132176</v>
      </c>
      <c r="G795" s="147">
        <v>-10574</v>
      </c>
      <c r="H795" s="147"/>
      <c r="I795" s="147"/>
      <c r="J795" s="147">
        <v>-142750</v>
      </c>
      <c r="K795" s="147"/>
      <c r="L795" s="140">
        <f t="shared" si="39"/>
        <v>64866882.659999996</v>
      </c>
      <c r="M795" s="148"/>
      <c r="O795" s="169">
        <f t="shared" si="38"/>
        <v>2025</v>
      </c>
      <c r="P795" s="71"/>
    </row>
    <row r="796" spans="1:16" ht="26.3" x14ac:dyDescent="0.3">
      <c r="A796" s="144"/>
      <c r="B796" s="145" t="s">
        <v>2979</v>
      </c>
      <c r="C796" s="146">
        <v>45882</v>
      </c>
      <c r="D796" s="145" t="s">
        <v>11</v>
      </c>
      <c r="E796" s="145" t="s">
        <v>152</v>
      </c>
      <c r="F796" s="147">
        <v>-132176</v>
      </c>
      <c r="G796" s="147">
        <v>-10574</v>
      </c>
      <c r="H796" s="147"/>
      <c r="I796" s="147"/>
      <c r="J796" s="147">
        <v>-142750</v>
      </c>
      <c r="K796" s="147"/>
      <c r="L796" s="140">
        <f t="shared" si="39"/>
        <v>64724132.659999996</v>
      </c>
      <c r="M796" s="148"/>
      <c r="O796" s="169">
        <f t="shared" si="38"/>
        <v>2025</v>
      </c>
      <c r="P796" s="71"/>
    </row>
    <row r="797" spans="1:16" ht="26.3" x14ac:dyDescent="0.3">
      <c r="A797" s="144"/>
      <c r="B797" s="145" t="s">
        <v>2928</v>
      </c>
      <c r="C797" s="146">
        <v>45887</v>
      </c>
      <c r="D797" s="145" t="s">
        <v>11</v>
      </c>
      <c r="E797" s="145" t="s">
        <v>152</v>
      </c>
      <c r="F797" s="147">
        <v>-330440</v>
      </c>
      <c r="G797" s="147">
        <v>-26435</v>
      </c>
      <c r="H797" s="147"/>
      <c r="I797" s="147"/>
      <c r="J797" s="147">
        <v>-356875</v>
      </c>
      <c r="K797" s="147"/>
      <c r="L797" s="140">
        <f t="shared" si="39"/>
        <v>64367257.659999996</v>
      </c>
      <c r="M797" s="148"/>
      <c r="O797" s="169">
        <f t="shared" si="38"/>
        <v>2025</v>
      </c>
      <c r="P797" s="71"/>
    </row>
    <row r="798" spans="1:16" ht="26.3" x14ac:dyDescent="0.3">
      <c r="A798" s="144"/>
      <c r="B798" s="145" t="s">
        <v>2977</v>
      </c>
      <c r="C798" s="146">
        <v>45890</v>
      </c>
      <c r="D798" s="145" t="s">
        <v>11</v>
      </c>
      <c r="E798" s="145" t="s">
        <v>152</v>
      </c>
      <c r="F798" s="147">
        <v>-599712</v>
      </c>
      <c r="G798" s="147">
        <v>-47977</v>
      </c>
      <c r="H798" s="147"/>
      <c r="I798" s="147"/>
      <c r="J798" s="147">
        <v>-647689</v>
      </c>
      <c r="K798" s="147"/>
      <c r="L798" s="140">
        <f t="shared" si="39"/>
        <v>63719568.659999996</v>
      </c>
      <c r="M798" s="148"/>
      <c r="O798" s="169">
        <f t="shared" si="38"/>
        <v>2025</v>
      </c>
      <c r="P798" s="71"/>
    </row>
    <row r="799" spans="1:16" ht="26.3" x14ac:dyDescent="0.3">
      <c r="A799" s="144"/>
      <c r="B799" s="145" t="s">
        <v>2980</v>
      </c>
      <c r="C799" s="146">
        <v>45894</v>
      </c>
      <c r="D799" s="145" t="s">
        <v>11</v>
      </c>
      <c r="E799" s="145" t="s">
        <v>152</v>
      </c>
      <c r="F799" s="147">
        <v>-328207</v>
      </c>
      <c r="G799" s="147">
        <v>-26257</v>
      </c>
      <c r="H799" s="147"/>
      <c r="I799" s="147"/>
      <c r="J799" s="147">
        <v>-354464</v>
      </c>
      <c r="K799" s="147"/>
      <c r="L799" s="140">
        <f t="shared" si="39"/>
        <v>63365104.659999996</v>
      </c>
      <c r="M799" s="148"/>
      <c r="O799" s="169">
        <f t="shared" si="38"/>
        <v>2025</v>
      </c>
      <c r="P799" s="71"/>
    </row>
    <row r="800" spans="1:16" ht="26.3" x14ac:dyDescent="0.3">
      <c r="A800" s="144"/>
      <c r="B800" s="145" t="s">
        <v>2981</v>
      </c>
      <c r="C800" s="146">
        <v>45895</v>
      </c>
      <c r="D800" s="145" t="s">
        <v>11</v>
      </c>
      <c r="E800" s="145" t="s">
        <v>152</v>
      </c>
      <c r="F800" s="147">
        <v>-341148</v>
      </c>
      <c r="G800" s="147">
        <v>-27292</v>
      </c>
      <c r="H800" s="147"/>
      <c r="I800" s="147"/>
      <c r="J800" s="147">
        <v>-368440</v>
      </c>
      <c r="K800" s="147"/>
      <c r="L800" s="140">
        <f t="shared" si="39"/>
        <v>62996664.659999996</v>
      </c>
      <c r="M800" s="148"/>
      <c r="O800" s="169">
        <f t="shared" si="38"/>
        <v>2025</v>
      </c>
      <c r="P800" s="71"/>
    </row>
    <row r="801" spans="1:16" ht="26.3" x14ac:dyDescent="0.3">
      <c r="A801" s="144"/>
      <c r="B801" s="145" t="s">
        <v>2920</v>
      </c>
      <c r="C801" s="146">
        <v>45895</v>
      </c>
      <c r="D801" s="145" t="s">
        <v>11</v>
      </c>
      <c r="E801" s="145" t="s">
        <v>152</v>
      </c>
      <c r="F801" s="147">
        <v>-359838</v>
      </c>
      <c r="G801" s="147">
        <v>-28787</v>
      </c>
      <c r="H801" s="147"/>
      <c r="I801" s="147"/>
      <c r="J801" s="147">
        <v>-388625</v>
      </c>
      <c r="K801" s="147"/>
      <c r="L801" s="140">
        <f t="shared" si="39"/>
        <v>62608039.659999996</v>
      </c>
      <c r="M801" s="148"/>
      <c r="O801" s="169">
        <f t="shared" si="38"/>
        <v>2025</v>
      </c>
      <c r="P801" s="71"/>
    </row>
    <row r="802" spans="1:16" ht="26.3" x14ac:dyDescent="0.3">
      <c r="A802" s="144"/>
      <c r="B802" s="145" t="s">
        <v>405</v>
      </c>
      <c r="C802" s="146">
        <v>45895</v>
      </c>
      <c r="D802" s="145" t="s">
        <v>11</v>
      </c>
      <c r="E802" s="145" t="s">
        <v>152</v>
      </c>
      <c r="F802" s="147">
        <v>-1475449</v>
      </c>
      <c r="G802" s="147">
        <v>-118036</v>
      </c>
      <c r="H802" s="147"/>
      <c r="I802" s="147"/>
      <c r="J802" s="147">
        <v>-1593485</v>
      </c>
      <c r="K802" s="147"/>
      <c r="L802" s="140">
        <f t="shared" si="39"/>
        <v>61014554.659999996</v>
      </c>
      <c r="M802" s="148"/>
      <c r="O802" s="169">
        <f t="shared" si="38"/>
        <v>2025</v>
      </c>
      <c r="P802" s="71"/>
    </row>
    <row r="803" spans="1:16" ht="26.3" x14ac:dyDescent="0.3">
      <c r="A803" s="144"/>
      <c r="B803" s="145" t="s">
        <v>2982</v>
      </c>
      <c r="C803" s="146">
        <v>45896</v>
      </c>
      <c r="D803" s="145" t="s">
        <v>11</v>
      </c>
      <c r="E803" s="145" t="s">
        <v>152</v>
      </c>
      <c r="F803" s="147">
        <v>-330440</v>
      </c>
      <c r="G803" s="147">
        <v>-26435</v>
      </c>
      <c r="H803" s="147"/>
      <c r="I803" s="147"/>
      <c r="J803" s="147">
        <v>-356875</v>
      </c>
      <c r="K803" s="147"/>
      <c r="L803" s="140">
        <f t="shared" si="39"/>
        <v>60657679.659999996</v>
      </c>
      <c r="M803" s="148"/>
      <c r="O803" s="169">
        <f t="shared" si="38"/>
        <v>2025</v>
      </c>
      <c r="P803" s="71"/>
    </row>
    <row r="804" spans="1:16" ht="26.3" x14ac:dyDescent="0.3">
      <c r="A804" s="144"/>
      <c r="B804" s="145" t="s">
        <v>2983</v>
      </c>
      <c r="C804" s="146">
        <v>45896</v>
      </c>
      <c r="D804" s="145" t="s">
        <v>11</v>
      </c>
      <c r="E804" s="145" t="s">
        <v>152</v>
      </c>
      <c r="F804" s="147">
        <v>-99952</v>
      </c>
      <c r="G804" s="147">
        <v>-7996</v>
      </c>
      <c r="H804" s="147"/>
      <c r="I804" s="147"/>
      <c r="J804" s="147">
        <v>-107948</v>
      </c>
      <c r="K804" s="147"/>
      <c r="L804" s="140">
        <f t="shared" si="39"/>
        <v>60549731.659999996</v>
      </c>
      <c r="M804" s="148"/>
      <c r="O804" s="169">
        <f t="shared" si="38"/>
        <v>2025</v>
      </c>
      <c r="P804" s="71"/>
    </row>
  </sheetData>
  <autoFilter ref="A1:Q804" xr:uid="{602BC131-213F-4173-B57B-514D51422E23}">
    <filterColumn colId="12">
      <filters blank="1"/>
    </filterColumn>
    <filterColumn colId="14">
      <filters>
        <filter val="2025"/>
      </filters>
    </filterColumn>
    <sortState xmlns:xlrd2="http://schemas.microsoft.com/office/spreadsheetml/2017/richdata2" ref="A2:Q461">
      <sortCondition ref="C1:C461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F246B-58E4-4DB0-AD09-87FA5CBA42A5}">
  <dimension ref="A1:J37"/>
  <sheetViews>
    <sheetView workbookViewId="0">
      <selection activeCell="E14" sqref="E14"/>
    </sheetView>
  </sheetViews>
  <sheetFormatPr defaultColWidth="9.109375" defaultRowHeight="14.4" x14ac:dyDescent="0.25"/>
  <cols>
    <col min="1" max="1" width="4.44140625" style="150" bestFit="1" customWidth="1"/>
    <col min="2" max="2" width="7.88671875" style="150" bestFit="1" customWidth="1"/>
    <col min="3" max="3" width="8.33203125" style="150" bestFit="1" customWidth="1"/>
    <col min="4" max="4" width="9" style="150" bestFit="1" customWidth="1"/>
    <col min="5" max="5" width="53.109375" style="150" customWidth="1"/>
    <col min="6" max="6" width="10.109375" style="150" bestFit="1" customWidth="1"/>
    <col min="7" max="7" width="11.5546875" style="150" bestFit="1" customWidth="1"/>
    <col min="8" max="8" width="10.33203125" style="150" bestFit="1" customWidth="1"/>
    <col min="9" max="9" width="9.33203125" style="150" bestFit="1" customWidth="1"/>
    <col min="10" max="10" width="11.88671875" style="150" bestFit="1" customWidth="1"/>
    <col min="11" max="11" width="9.109375" style="150"/>
    <col min="12" max="12" width="9.88671875" style="150" bestFit="1" customWidth="1"/>
    <col min="13" max="16384" width="9.109375" style="150"/>
  </cols>
  <sheetData>
    <row r="1" spans="1:10" ht="20.7" x14ac:dyDescent="0.35">
      <c r="A1" s="206" t="s">
        <v>3084</v>
      </c>
      <c r="B1" s="206"/>
      <c r="C1" s="206"/>
      <c r="D1" s="206"/>
      <c r="E1" s="206"/>
      <c r="F1" s="206"/>
      <c r="G1" s="206"/>
      <c r="H1" s="206"/>
      <c r="I1" s="206"/>
      <c r="J1" s="206"/>
    </row>
    <row r="2" spans="1:10" x14ac:dyDescent="0.25">
      <c r="A2" s="207" t="s">
        <v>3085</v>
      </c>
      <c r="B2" s="207"/>
      <c r="C2" s="207"/>
      <c r="D2" s="207"/>
      <c r="E2" s="207"/>
      <c r="F2" s="207"/>
      <c r="G2" s="207"/>
      <c r="H2" s="207"/>
      <c r="I2" s="207"/>
      <c r="J2" s="207"/>
    </row>
    <row r="3" spans="1:10" x14ac:dyDescent="0.25">
      <c r="A3" s="207" t="s">
        <v>3086</v>
      </c>
      <c r="B3" s="207"/>
      <c r="C3" s="207"/>
      <c r="D3" s="207"/>
      <c r="E3" s="207"/>
      <c r="F3" s="207"/>
      <c r="G3" s="207"/>
      <c r="H3" s="207"/>
      <c r="I3" s="207"/>
      <c r="J3" s="207"/>
    </row>
    <row r="5" spans="1:10" ht="39.450000000000003" x14ac:dyDescent="0.25">
      <c r="A5" s="15" t="s">
        <v>0</v>
      </c>
      <c r="B5" s="15" t="s">
        <v>1</v>
      </c>
      <c r="C5" s="15" t="s">
        <v>400</v>
      </c>
      <c r="D5" s="151" t="s">
        <v>2</v>
      </c>
      <c r="E5" s="15" t="s">
        <v>3</v>
      </c>
      <c r="F5" s="15" t="s">
        <v>103</v>
      </c>
      <c r="G5" s="15" t="s">
        <v>401</v>
      </c>
      <c r="H5" s="152" t="s">
        <v>5</v>
      </c>
      <c r="I5" s="152" t="s">
        <v>6</v>
      </c>
      <c r="J5" s="152" t="s">
        <v>402</v>
      </c>
    </row>
    <row r="6" spans="1:10" ht="26.3" x14ac:dyDescent="0.25">
      <c r="A6" s="153">
        <v>1</v>
      </c>
      <c r="B6" s="154" t="s">
        <v>403</v>
      </c>
      <c r="C6" s="154" t="s">
        <v>404</v>
      </c>
      <c r="D6" s="155">
        <v>44621</v>
      </c>
      <c r="E6" s="154" t="s">
        <v>11</v>
      </c>
      <c r="F6" s="154" t="s">
        <v>222</v>
      </c>
      <c r="G6" s="154" t="s">
        <v>112</v>
      </c>
      <c r="H6" s="138">
        <v>1007196</v>
      </c>
      <c r="I6" s="138">
        <v>80576</v>
      </c>
      <c r="J6" s="138">
        <f t="shared" ref="J6:J36" si="0">+H6+I6</f>
        <v>1087772</v>
      </c>
    </row>
    <row r="7" spans="1:10" ht="26.3" x14ac:dyDescent="0.25">
      <c r="A7" s="153">
        <v>2</v>
      </c>
      <c r="B7" s="154" t="s">
        <v>405</v>
      </c>
      <c r="C7" s="154" t="s">
        <v>406</v>
      </c>
      <c r="D7" s="155">
        <v>44624</v>
      </c>
      <c r="E7" s="154" t="s">
        <v>11</v>
      </c>
      <c r="F7" s="154" t="s">
        <v>222</v>
      </c>
      <c r="G7" s="154" t="s">
        <v>151</v>
      </c>
      <c r="H7" s="138">
        <v>1760952</v>
      </c>
      <c r="I7" s="138">
        <v>140876</v>
      </c>
      <c r="J7" s="138">
        <f t="shared" si="0"/>
        <v>1901828</v>
      </c>
    </row>
    <row r="8" spans="1:10" ht="26.3" x14ac:dyDescent="0.25">
      <c r="A8" s="153">
        <v>3</v>
      </c>
      <c r="B8" s="156" t="s">
        <v>407</v>
      </c>
      <c r="C8" s="154" t="s">
        <v>406</v>
      </c>
      <c r="D8" s="155">
        <v>44625</v>
      </c>
      <c r="E8" s="154" t="s">
        <v>11</v>
      </c>
      <c r="F8" s="154" t="s">
        <v>222</v>
      </c>
      <c r="G8" s="154" t="s">
        <v>408</v>
      </c>
      <c r="H8" s="138">
        <v>424084</v>
      </c>
      <c r="I8" s="138">
        <v>33927</v>
      </c>
      <c r="J8" s="138">
        <f t="shared" si="0"/>
        <v>458011</v>
      </c>
    </row>
    <row r="9" spans="1:10" ht="26.3" x14ac:dyDescent="0.25">
      <c r="A9" s="153">
        <v>4</v>
      </c>
      <c r="B9" s="156" t="s">
        <v>409</v>
      </c>
      <c r="C9" s="154" t="s">
        <v>406</v>
      </c>
      <c r="D9" s="155">
        <v>44625</v>
      </c>
      <c r="E9" s="154" t="s">
        <v>11</v>
      </c>
      <c r="F9" s="154" t="s">
        <v>222</v>
      </c>
      <c r="G9" s="154" t="s">
        <v>114</v>
      </c>
      <c r="H9" s="138">
        <v>1675625</v>
      </c>
      <c r="I9" s="138">
        <v>134050</v>
      </c>
      <c r="J9" s="138">
        <f t="shared" si="0"/>
        <v>1809675</v>
      </c>
    </row>
    <row r="10" spans="1:10" ht="26.3" x14ac:dyDescent="0.25">
      <c r="A10" s="153">
        <v>5</v>
      </c>
      <c r="B10" s="154" t="s">
        <v>410</v>
      </c>
      <c r="C10" s="154" t="s">
        <v>406</v>
      </c>
      <c r="D10" s="155">
        <v>44629</v>
      </c>
      <c r="E10" s="154" t="s">
        <v>11</v>
      </c>
      <c r="F10" s="154" t="s">
        <v>222</v>
      </c>
      <c r="G10" s="154" t="s">
        <v>411</v>
      </c>
      <c r="H10" s="138">
        <v>1749790</v>
      </c>
      <c r="I10" s="138">
        <v>139983</v>
      </c>
      <c r="J10" s="138">
        <f t="shared" si="0"/>
        <v>1889773</v>
      </c>
    </row>
    <row r="11" spans="1:10" ht="26.3" x14ac:dyDescent="0.25">
      <c r="A11" s="153">
        <v>6</v>
      </c>
      <c r="B11" s="154" t="s">
        <v>412</v>
      </c>
      <c r="C11" s="154" t="s">
        <v>406</v>
      </c>
      <c r="D11" s="155">
        <v>44629</v>
      </c>
      <c r="E11" s="154" t="s">
        <v>11</v>
      </c>
      <c r="F11" s="154" t="s">
        <v>222</v>
      </c>
      <c r="G11" s="154" t="s">
        <v>119</v>
      </c>
      <c r="H11" s="138">
        <v>2131888</v>
      </c>
      <c r="I11" s="138">
        <v>170551</v>
      </c>
      <c r="J11" s="138">
        <f t="shared" si="0"/>
        <v>2302439</v>
      </c>
    </row>
    <row r="12" spans="1:10" ht="26.3" x14ac:dyDescent="0.25">
      <c r="A12" s="153">
        <v>7</v>
      </c>
      <c r="B12" s="156" t="s">
        <v>413</v>
      </c>
      <c r="C12" s="154" t="s">
        <v>406</v>
      </c>
      <c r="D12" s="155">
        <v>44629</v>
      </c>
      <c r="E12" s="154" t="s">
        <v>11</v>
      </c>
      <c r="F12" s="154" t="s">
        <v>222</v>
      </c>
      <c r="G12" s="154" t="s">
        <v>414</v>
      </c>
      <c r="H12" s="138">
        <v>1499106</v>
      </c>
      <c r="I12" s="138">
        <v>119928</v>
      </c>
      <c r="J12" s="138">
        <f t="shared" si="0"/>
        <v>1619034</v>
      </c>
    </row>
    <row r="13" spans="1:10" ht="26.3" x14ac:dyDescent="0.25">
      <c r="A13" s="153">
        <v>8</v>
      </c>
      <c r="B13" s="154" t="s">
        <v>415</v>
      </c>
      <c r="C13" s="154" t="s">
        <v>406</v>
      </c>
      <c r="D13" s="155">
        <v>44629</v>
      </c>
      <c r="E13" s="154" t="s">
        <v>416</v>
      </c>
      <c r="F13" s="154" t="s">
        <v>239</v>
      </c>
      <c r="G13" s="154" t="s">
        <v>122</v>
      </c>
      <c r="H13" s="138">
        <v>1636640</v>
      </c>
      <c r="I13" s="138">
        <v>130931</v>
      </c>
      <c r="J13" s="138">
        <f t="shared" si="0"/>
        <v>1767571</v>
      </c>
    </row>
    <row r="14" spans="1:10" ht="26.3" x14ac:dyDescent="0.25">
      <c r="A14" s="153">
        <v>9</v>
      </c>
      <c r="B14" s="154" t="s">
        <v>417</v>
      </c>
      <c r="C14" s="154" t="s">
        <v>406</v>
      </c>
      <c r="D14" s="155">
        <v>44632</v>
      </c>
      <c r="E14" s="154" t="s">
        <v>11</v>
      </c>
      <c r="F14" s="154" t="s">
        <v>222</v>
      </c>
      <c r="G14" s="154" t="s">
        <v>116</v>
      </c>
      <c r="H14" s="138">
        <v>733564</v>
      </c>
      <c r="I14" s="138">
        <v>58685</v>
      </c>
      <c r="J14" s="138">
        <f t="shared" si="0"/>
        <v>792249</v>
      </c>
    </row>
    <row r="15" spans="1:10" ht="26.3" x14ac:dyDescent="0.25">
      <c r="A15" s="153">
        <v>10</v>
      </c>
      <c r="B15" s="156" t="s">
        <v>418</v>
      </c>
      <c r="C15" s="154" t="s">
        <v>406</v>
      </c>
      <c r="D15" s="155">
        <v>44632</v>
      </c>
      <c r="E15" s="154" t="s">
        <v>11</v>
      </c>
      <c r="F15" s="154" t="s">
        <v>222</v>
      </c>
      <c r="G15" s="154" t="s">
        <v>419</v>
      </c>
      <c r="H15" s="138">
        <v>2600530</v>
      </c>
      <c r="I15" s="138">
        <v>208042</v>
      </c>
      <c r="J15" s="138">
        <f t="shared" si="0"/>
        <v>2808572</v>
      </c>
    </row>
    <row r="16" spans="1:10" ht="26.3" x14ac:dyDescent="0.25">
      <c r="A16" s="153">
        <v>11</v>
      </c>
      <c r="B16" s="154" t="s">
        <v>420</v>
      </c>
      <c r="C16" s="154" t="s">
        <v>406</v>
      </c>
      <c r="D16" s="155">
        <v>44632</v>
      </c>
      <c r="E16" s="154" t="s">
        <v>11</v>
      </c>
      <c r="F16" s="154" t="s">
        <v>222</v>
      </c>
      <c r="G16" s="154" t="s">
        <v>151</v>
      </c>
      <c r="H16" s="138">
        <v>1974204</v>
      </c>
      <c r="I16" s="138">
        <v>157936</v>
      </c>
      <c r="J16" s="138">
        <f t="shared" si="0"/>
        <v>2132140</v>
      </c>
    </row>
    <row r="17" spans="1:10" ht="26.3" x14ac:dyDescent="0.25">
      <c r="A17" s="153">
        <v>12</v>
      </c>
      <c r="B17" s="156" t="s">
        <v>141</v>
      </c>
      <c r="C17" s="154" t="s">
        <v>406</v>
      </c>
      <c r="D17" s="155">
        <v>44632</v>
      </c>
      <c r="E17" s="154" t="s">
        <v>11</v>
      </c>
      <c r="F17" s="154" t="s">
        <v>222</v>
      </c>
      <c r="G17" s="154" t="s">
        <v>112</v>
      </c>
      <c r="H17" s="138">
        <v>859223</v>
      </c>
      <c r="I17" s="138">
        <v>68738</v>
      </c>
      <c r="J17" s="138">
        <f t="shared" si="0"/>
        <v>927961</v>
      </c>
    </row>
    <row r="18" spans="1:10" ht="26.3" x14ac:dyDescent="0.25">
      <c r="A18" s="153">
        <v>13</v>
      </c>
      <c r="B18" s="154" t="s">
        <v>421</v>
      </c>
      <c r="C18" s="154" t="s">
        <v>406</v>
      </c>
      <c r="D18" s="155">
        <v>44634</v>
      </c>
      <c r="E18" s="154" t="s">
        <v>11</v>
      </c>
      <c r="F18" s="154" t="s">
        <v>222</v>
      </c>
      <c r="G18" s="154" t="s">
        <v>352</v>
      </c>
      <c r="H18" s="138">
        <v>1306200</v>
      </c>
      <c r="I18" s="138">
        <v>104496</v>
      </c>
      <c r="J18" s="138">
        <f t="shared" si="0"/>
        <v>1410696</v>
      </c>
    </row>
    <row r="19" spans="1:10" ht="26.3" x14ac:dyDescent="0.25">
      <c r="A19" s="153">
        <v>14</v>
      </c>
      <c r="B19" s="154" t="s">
        <v>422</v>
      </c>
      <c r="C19" s="154" t="s">
        <v>406</v>
      </c>
      <c r="D19" s="155">
        <v>44634</v>
      </c>
      <c r="E19" s="154" t="s">
        <v>11</v>
      </c>
      <c r="F19" s="154" t="s">
        <v>222</v>
      </c>
      <c r="G19" s="154" t="s">
        <v>110</v>
      </c>
      <c r="H19" s="138">
        <v>999520</v>
      </c>
      <c r="I19" s="138">
        <v>79962</v>
      </c>
      <c r="J19" s="138">
        <f t="shared" si="0"/>
        <v>1079482</v>
      </c>
    </row>
    <row r="20" spans="1:10" ht="26.3" x14ac:dyDescent="0.25">
      <c r="A20" s="153">
        <v>15</v>
      </c>
      <c r="B20" s="156" t="s">
        <v>423</v>
      </c>
      <c r="C20" s="154" t="s">
        <v>406</v>
      </c>
      <c r="D20" s="155">
        <v>44635</v>
      </c>
      <c r="E20" s="154" t="s">
        <v>11</v>
      </c>
      <c r="F20" s="154" t="s">
        <v>222</v>
      </c>
      <c r="G20" s="154" t="s">
        <v>145</v>
      </c>
      <c r="H20" s="138">
        <v>1241500</v>
      </c>
      <c r="I20" s="138">
        <v>99320</v>
      </c>
      <c r="J20" s="138">
        <f t="shared" si="0"/>
        <v>1340820</v>
      </c>
    </row>
    <row r="21" spans="1:10" ht="26.3" x14ac:dyDescent="0.25">
      <c r="A21" s="153">
        <v>16</v>
      </c>
      <c r="B21" s="154" t="s">
        <v>424</v>
      </c>
      <c r="C21" s="154" t="s">
        <v>406</v>
      </c>
      <c r="D21" s="155">
        <v>44642</v>
      </c>
      <c r="E21" s="154" t="s">
        <v>11</v>
      </c>
      <c r="F21" s="154" t="s">
        <v>222</v>
      </c>
      <c r="G21" s="154" t="s">
        <v>119</v>
      </c>
      <c r="H21" s="138">
        <v>999520</v>
      </c>
      <c r="I21" s="138">
        <v>79962</v>
      </c>
      <c r="J21" s="138">
        <f t="shared" si="0"/>
        <v>1079482</v>
      </c>
    </row>
    <row r="22" spans="1:10" ht="26.3" x14ac:dyDescent="0.25">
      <c r="A22" s="153">
        <v>17</v>
      </c>
      <c r="B22" s="156" t="s">
        <v>425</v>
      </c>
      <c r="C22" s="154" t="s">
        <v>406</v>
      </c>
      <c r="D22" s="155">
        <v>44642</v>
      </c>
      <c r="E22" s="154" t="s">
        <v>11</v>
      </c>
      <c r="F22" s="154" t="s">
        <v>222</v>
      </c>
      <c r="G22" s="154" t="s">
        <v>108</v>
      </c>
      <c r="H22" s="138">
        <v>922204</v>
      </c>
      <c r="I22" s="138">
        <v>73776</v>
      </c>
      <c r="J22" s="138">
        <f t="shared" si="0"/>
        <v>995980</v>
      </c>
    </row>
    <row r="23" spans="1:10" ht="26.3" x14ac:dyDescent="0.25">
      <c r="A23" s="153">
        <v>18</v>
      </c>
      <c r="B23" s="154" t="s">
        <v>426</v>
      </c>
      <c r="C23" s="154" t="s">
        <v>406</v>
      </c>
      <c r="D23" s="155">
        <v>44642</v>
      </c>
      <c r="E23" s="154" t="s">
        <v>11</v>
      </c>
      <c r="F23" s="154" t="s">
        <v>222</v>
      </c>
      <c r="G23" s="154" t="s">
        <v>127</v>
      </c>
      <c r="H23" s="138">
        <v>2345434</v>
      </c>
      <c r="I23" s="138">
        <v>187635</v>
      </c>
      <c r="J23" s="138">
        <f t="shared" si="0"/>
        <v>2533069</v>
      </c>
    </row>
    <row r="24" spans="1:10" ht="26.3" x14ac:dyDescent="0.25">
      <c r="A24" s="153">
        <v>19</v>
      </c>
      <c r="B24" s="156" t="s">
        <v>427</v>
      </c>
      <c r="C24" s="154" t="s">
        <v>406</v>
      </c>
      <c r="D24" s="155">
        <v>44642</v>
      </c>
      <c r="E24" s="154" t="s">
        <v>11</v>
      </c>
      <c r="F24" s="154" t="s">
        <v>222</v>
      </c>
      <c r="G24" s="154" t="s">
        <v>112</v>
      </c>
      <c r="H24" s="138">
        <v>984362</v>
      </c>
      <c r="I24" s="138">
        <v>78749</v>
      </c>
      <c r="J24" s="138">
        <f t="shared" si="0"/>
        <v>1063111</v>
      </c>
    </row>
    <row r="25" spans="1:10" ht="26.3" x14ac:dyDescent="0.25">
      <c r="A25" s="153">
        <v>20</v>
      </c>
      <c r="B25" s="154" t="s">
        <v>428</v>
      </c>
      <c r="C25" s="154" t="s">
        <v>406</v>
      </c>
      <c r="D25" s="155">
        <v>44642</v>
      </c>
      <c r="E25" s="154" t="s">
        <v>11</v>
      </c>
      <c r="F25" s="154" t="s">
        <v>222</v>
      </c>
      <c r="G25" s="154" t="s">
        <v>110</v>
      </c>
      <c r="H25" s="138">
        <v>1678060</v>
      </c>
      <c r="I25" s="138">
        <v>134245</v>
      </c>
      <c r="J25" s="138">
        <f t="shared" si="0"/>
        <v>1812305</v>
      </c>
    </row>
    <row r="26" spans="1:10" ht="26.3" x14ac:dyDescent="0.25">
      <c r="A26" s="153">
        <v>21</v>
      </c>
      <c r="B26" s="154" t="s">
        <v>429</v>
      </c>
      <c r="C26" s="154" t="s">
        <v>406</v>
      </c>
      <c r="D26" s="155">
        <v>44646</v>
      </c>
      <c r="E26" s="154" t="s">
        <v>416</v>
      </c>
      <c r="F26" s="154" t="s">
        <v>239</v>
      </c>
      <c r="G26" s="154" t="s">
        <v>122</v>
      </c>
      <c r="H26" s="138">
        <v>1736592</v>
      </c>
      <c r="I26" s="138">
        <v>138927</v>
      </c>
      <c r="J26" s="138">
        <f t="shared" si="0"/>
        <v>1875519</v>
      </c>
    </row>
    <row r="27" spans="1:10" ht="26.3" x14ac:dyDescent="0.25">
      <c r="A27" s="153">
        <v>22</v>
      </c>
      <c r="B27" s="156" t="s">
        <v>430</v>
      </c>
      <c r="C27" s="154" t="s">
        <v>406</v>
      </c>
      <c r="D27" s="155">
        <v>44648</v>
      </c>
      <c r="E27" s="154" t="s">
        <v>11</v>
      </c>
      <c r="F27" s="154" t="s">
        <v>222</v>
      </c>
      <c r="G27" s="154" t="s">
        <v>112</v>
      </c>
      <c r="H27" s="138">
        <v>996240</v>
      </c>
      <c r="I27" s="138">
        <v>79699</v>
      </c>
      <c r="J27" s="138">
        <f t="shared" si="0"/>
        <v>1075939</v>
      </c>
    </row>
    <row r="28" spans="1:10" ht="26.3" x14ac:dyDescent="0.25">
      <c r="A28" s="153">
        <v>23</v>
      </c>
      <c r="B28" s="156" t="s">
        <v>431</v>
      </c>
      <c r="C28" s="154" t="s">
        <v>406</v>
      </c>
      <c r="D28" s="155">
        <v>44648</v>
      </c>
      <c r="E28" s="154" t="s">
        <v>11</v>
      </c>
      <c r="F28" s="154" t="s">
        <v>222</v>
      </c>
      <c r="G28" s="154" t="s">
        <v>432</v>
      </c>
      <c r="H28" s="138">
        <v>2130465</v>
      </c>
      <c r="I28" s="138">
        <v>170437</v>
      </c>
      <c r="J28" s="138">
        <f t="shared" si="0"/>
        <v>2300902</v>
      </c>
    </row>
    <row r="29" spans="1:10" ht="26.3" x14ac:dyDescent="0.25">
      <c r="A29" s="153">
        <v>24</v>
      </c>
      <c r="B29" s="154" t="s">
        <v>433</v>
      </c>
      <c r="C29" s="154" t="s">
        <v>406</v>
      </c>
      <c r="D29" s="155">
        <v>44649</v>
      </c>
      <c r="E29" s="154" t="s">
        <v>11</v>
      </c>
      <c r="F29" s="154" t="s">
        <v>222</v>
      </c>
      <c r="G29" s="154" t="s">
        <v>140</v>
      </c>
      <c r="H29" s="138">
        <v>1249700</v>
      </c>
      <c r="I29" s="138">
        <v>99976</v>
      </c>
      <c r="J29" s="138">
        <f t="shared" si="0"/>
        <v>1349676</v>
      </c>
    </row>
    <row r="30" spans="1:10" ht="26.3" x14ac:dyDescent="0.25">
      <c r="A30" s="153">
        <v>25</v>
      </c>
      <c r="B30" s="154" t="s">
        <v>434</v>
      </c>
      <c r="C30" s="154" t="s">
        <v>406</v>
      </c>
      <c r="D30" s="155">
        <v>44649</v>
      </c>
      <c r="E30" s="154" t="s">
        <v>11</v>
      </c>
      <c r="F30" s="154" t="s">
        <v>222</v>
      </c>
      <c r="G30" s="154" t="s">
        <v>435</v>
      </c>
      <c r="H30" s="138">
        <v>1291536</v>
      </c>
      <c r="I30" s="138">
        <v>103323</v>
      </c>
      <c r="J30" s="138">
        <f t="shared" si="0"/>
        <v>1394859</v>
      </c>
    </row>
    <row r="31" spans="1:10" ht="26.3" x14ac:dyDescent="0.25">
      <c r="A31" s="153">
        <v>26</v>
      </c>
      <c r="B31" s="154" t="s">
        <v>436</v>
      </c>
      <c r="C31" s="154" t="s">
        <v>406</v>
      </c>
      <c r="D31" s="155">
        <v>44653</v>
      </c>
      <c r="E31" s="154" t="s">
        <v>11</v>
      </c>
      <c r="F31" s="154" t="s">
        <v>222</v>
      </c>
      <c r="G31" s="154" t="s">
        <v>127</v>
      </c>
      <c r="H31" s="138">
        <v>1951520</v>
      </c>
      <c r="I31" s="138">
        <v>156122</v>
      </c>
      <c r="J31" s="138">
        <f t="shared" si="0"/>
        <v>2107642</v>
      </c>
    </row>
    <row r="32" spans="1:10" ht="26.3" x14ac:dyDescent="0.25">
      <c r="A32" s="153">
        <v>27</v>
      </c>
      <c r="B32" s="154" t="s">
        <v>437</v>
      </c>
      <c r="C32" s="154" t="s">
        <v>406</v>
      </c>
      <c r="D32" s="155">
        <v>44655</v>
      </c>
      <c r="E32" s="154" t="s">
        <v>11</v>
      </c>
      <c r="F32" s="154" t="s">
        <v>222</v>
      </c>
      <c r="G32" s="154" t="s">
        <v>352</v>
      </c>
      <c r="H32" s="138">
        <v>1256874</v>
      </c>
      <c r="I32" s="138">
        <v>100550</v>
      </c>
      <c r="J32" s="138">
        <f t="shared" si="0"/>
        <v>1357424</v>
      </c>
    </row>
    <row r="33" spans="1:10" ht="26.3" x14ac:dyDescent="0.25">
      <c r="A33" s="153">
        <v>28</v>
      </c>
      <c r="B33" s="156" t="s">
        <v>438</v>
      </c>
      <c r="C33" s="154" t="s">
        <v>406</v>
      </c>
      <c r="D33" s="155">
        <v>44655</v>
      </c>
      <c r="E33" s="154" t="s">
        <v>11</v>
      </c>
      <c r="F33" s="154" t="s">
        <v>222</v>
      </c>
      <c r="G33" s="154" t="s">
        <v>108</v>
      </c>
      <c r="H33" s="138">
        <v>3290940</v>
      </c>
      <c r="I33" s="138">
        <v>263275</v>
      </c>
      <c r="J33" s="138">
        <f t="shared" si="0"/>
        <v>3554215</v>
      </c>
    </row>
    <row r="34" spans="1:10" ht="26.3" x14ac:dyDescent="0.25">
      <c r="A34" s="153">
        <v>29</v>
      </c>
      <c r="B34" s="154" t="s">
        <v>439</v>
      </c>
      <c r="C34" s="154" t="s">
        <v>406</v>
      </c>
      <c r="D34" s="155">
        <v>44659</v>
      </c>
      <c r="E34" s="154" t="s">
        <v>11</v>
      </c>
      <c r="F34" s="154" t="s">
        <v>222</v>
      </c>
      <c r="G34" s="154" t="s">
        <v>116</v>
      </c>
      <c r="H34" s="138">
        <v>1369458</v>
      </c>
      <c r="I34" s="138">
        <v>109557</v>
      </c>
      <c r="J34" s="138">
        <f t="shared" si="0"/>
        <v>1479015</v>
      </c>
    </row>
    <row r="35" spans="1:10" ht="26.3" x14ac:dyDescent="0.25">
      <c r="A35" s="153">
        <v>30</v>
      </c>
      <c r="B35" s="156" t="s">
        <v>440</v>
      </c>
      <c r="C35" s="154" t="s">
        <v>406</v>
      </c>
      <c r="D35" s="155">
        <v>44663</v>
      </c>
      <c r="E35" s="154" t="s">
        <v>11</v>
      </c>
      <c r="F35" s="154" t="s">
        <v>222</v>
      </c>
      <c r="G35" s="154" t="s">
        <v>112</v>
      </c>
      <c r="H35" s="138">
        <v>1377040</v>
      </c>
      <c r="I35" s="138">
        <v>110163</v>
      </c>
      <c r="J35" s="138">
        <f t="shared" si="0"/>
        <v>1487203</v>
      </c>
    </row>
    <row r="36" spans="1:10" ht="26.3" x14ac:dyDescent="0.25">
      <c r="A36" s="153">
        <v>31</v>
      </c>
      <c r="B36" s="156" t="s">
        <v>441</v>
      </c>
      <c r="C36" s="154" t="s">
        <v>406</v>
      </c>
      <c r="D36" s="155">
        <v>44664</v>
      </c>
      <c r="E36" s="154" t="s">
        <v>11</v>
      </c>
      <c r="F36" s="154" t="s">
        <v>222</v>
      </c>
      <c r="G36" s="154" t="s">
        <v>419</v>
      </c>
      <c r="H36" s="138">
        <v>1206520</v>
      </c>
      <c r="I36" s="138">
        <v>96522</v>
      </c>
      <c r="J36" s="138">
        <f t="shared" si="0"/>
        <v>1303042</v>
      </c>
    </row>
    <row r="37" spans="1:10" x14ac:dyDescent="0.25">
      <c r="A37" s="203" t="s">
        <v>442</v>
      </c>
      <c r="B37" s="204"/>
      <c r="C37" s="204"/>
      <c r="D37" s="204"/>
      <c r="E37" s="204"/>
      <c r="F37" s="204"/>
      <c r="G37" s="205"/>
      <c r="H37" s="140">
        <f>SUM(H6:H36)</f>
        <v>46386487</v>
      </c>
      <c r="I37" s="140">
        <f>SUM(I6:I36)</f>
        <v>3710919</v>
      </c>
      <c r="J37" s="140">
        <f>SUM(J6:J36)</f>
        <v>50097406</v>
      </c>
    </row>
  </sheetData>
  <mergeCells count="4">
    <mergeCell ref="A37:G37"/>
    <mergeCell ref="A1:J1"/>
    <mergeCell ref="A2:J2"/>
    <mergeCell ref="A3:J3"/>
  </mergeCells>
  <conditionalFormatting sqref="B5:B36">
    <cfRule type="duplicateValues" dxfId="4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BC131-213F-4173-B57B-514D51422E23}">
  <dimension ref="A1:P733"/>
  <sheetViews>
    <sheetView workbookViewId="0">
      <pane ySplit="1" topLeftCell="A554" activePane="bottomLeft" state="frozen"/>
      <selection pane="bottomLeft" activeCell="D725" sqref="D725"/>
    </sheetView>
  </sheetViews>
  <sheetFormatPr defaultRowHeight="15.05" x14ac:dyDescent="0.3"/>
  <cols>
    <col min="3" max="3" width="15.109375" style="25" bestFit="1" customWidth="1"/>
    <col min="4" max="4" width="59.5546875" customWidth="1"/>
    <col min="5" max="5" width="27.109375" bestFit="1" customWidth="1"/>
    <col min="6" max="6" width="13.33203125" style="27" bestFit="1" customWidth="1"/>
    <col min="7" max="7" width="11.5546875" style="27" bestFit="1" customWidth="1"/>
    <col min="8" max="8" width="13.88671875" style="27" bestFit="1" customWidth="1"/>
    <col min="9" max="10" width="42.109375" customWidth="1"/>
    <col min="11" max="11" width="9" bestFit="1" customWidth="1"/>
    <col min="12" max="12" width="9.6640625" bestFit="1" customWidth="1"/>
    <col min="15" max="15" width="9.109375" style="50"/>
  </cols>
  <sheetData>
    <row r="1" spans="1:15" ht="26.3" x14ac:dyDescent="0.3">
      <c r="A1" s="1" t="s">
        <v>0</v>
      </c>
      <c r="B1" s="1" t="s">
        <v>1</v>
      </c>
      <c r="C1" s="16" t="s">
        <v>2</v>
      </c>
      <c r="D1" s="1" t="s">
        <v>3</v>
      </c>
      <c r="E1" s="1" t="s">
        <v>4</v>
      </c>
      <c r="F1" s="26" t="s">
        <v>5</v>
      </c>
      <c r="G1" s="26" t="s">
        <v>6</v>
      </c>
      <c r="H1" s="26" t="s">
        <v>7</v>
      </c>
      <c r="I1" s="2" t="s">
        <v>8</v>
      </c>
      <c r="J1" s="53"/>
      <c r="K1" s="53"/>
    </row>
    <row r="2" spans="1:15" ht="26.3" x14ac:dyDescent="0.3">
      <c r="A2" s="4">
        <v>332</v>
      </c>
      <c r="B2" s="5" t="s">
        <v>9</v>
      </c>
      <c r="C2" s="8" t="s">
        <v>10</v>
      </c>
      <c r="D2" s="5" t="s">
        <v>11</v>
      </c>
      <c r="E2" s="5" t="s">
        <v>12</v>
      </c>
      <c r="F2" s="13">
        <v>898075</v>
      </c>
      <c r="G2" s="13">
        <v>71846</v>
      </c>
      <c r="H2" s="13">
        <v>969921</v>
      </c>
      <c r="I2" s="7" t="s">
        <v>102</v>
      </c>
      <c r="J2" s="54"/>
      <c r="K2" s="58">
        <f>IFERROR(DATEVALUE(MID(I2,16,11)),"")</f>
        <v>44929</v>
      </c>
      <c r="L2">
        <f>VLOOKUP(VALUE(B2),Sheet2!E:E,1,0)</f>
        <v>49565</v>
      </c>
      <c r="O2" s="51" t="str">
        <f>"Thanh toán ngày "&amp;TEXT(_xlfn.XLOOKUP(L2,Sheet2!E:E,Sheet2!A:A),"dd/mm/yyyy")&amp;" - Tổng số tiền "&amp;TEXT(_xlfn.XLOOKUP(_xlfn.XLOOKUP(L2,Sheet2!E:E,Sheet2!B:B),Sheet2!M:M,Sheet2!O:O),"#.###")</f>
        <v>Thanh toán ngày 03/01/2023 - Tổng số tiền 32.303.564</v>
      </c>
    </row>
    <row r="3" spans="1:15" ht="26.3" x14ac:dyDescent="0.3">
      <c r="A3" s="4">
        <v>333</v>
      </c>
      <c r="B3" s="5" t="s">
        <v>13</v>
      </c>
      <c r="C3" s="8" t="s">
        <v>10</v>
      </c>
      <c r="D3" s="5" t="s">
        <v>11</v>
      </c>
      <c r="E3" s="5" t="s">
        <v>12</v>
      </c>
      <c r="F3" s="13">
        <v>830200</v>
      </c>
      <c r="G3" s="13">
        <v>66416</v>
      </c>
      <c r="H3" s="13">
        <v>896616</v>
      </c>
      <c r="I3" s="7" t="s">
        <v>102</v>
      </c>
      <c r="J3" s="54"/>
      <c r="K3" s="58">
        <f t="shared" ref="K3:K66" si="0">IFERROR(DATEVALUE(MID(I3,16,11)),"")</f>
        <v>44929</v>
      </c>
      <c r="L3">
        <f>VLOOKUP(VALUE(B3),Sheet2!E:E,1,0)</f>
        <v>49578</v>
      </c>
      <c r="O3" s="51" t="str">
        <f>"Thanh toán ngày "&amp;TEXT(_xlfn.XLOOKUP(L3,Sheet2!E:E,Sheet2!A:A),"dd/mm/yyyy")&amp;" - Tổng số tiền "&amp;TEXT(_xlfn.XLOOKUP(_xlfn.XLOOKUP(L3,Sheet2!E:E,Sheet2!B:B),Sheet2!M:M,Sheet2!O:O),"#.###")</f>
        <v>Thanh toán ngày 03/01/2023 - Tổng số tiền 32.303.564</v>
      </c>
    </row>
    <row r="4" spans="1:15" ht="26.3" x14ac:dyDescent="0.3">
      <c r="A4" s="4">
        <v>334</v>
      </c>
      <c r="B4" s="5" t="s">
        <v>14</v>
      </c>
      <c r="C4" s="8" t="s">
        <v>10</v>
      </c>
      <c r="D4" s="5" t="s">
        <v>11</v>
      </c>
      <c r="E4" s="5" t="s">
        <v>12</v>
      </c>
      <c r="F4" s="13">
        <v>725580</v>
      </c>
      <c r="G4" s="13">
        <v>58046</v>
      </c>
      <c r="H4" s="13">
        <v>783626</v>
      </c>
      <c r="I4" s="7" t="s">
        <v>102</v>
      </c>
      <c r="J4" s="54"/>
      <c r="K4" s="58">
        <f t="shared" si="0"/>
        <v>44929</v>
      </c>
      <c r="L4">
        <f>VLOOKUP(VALUE(B4),Sheet2!E:E,1,0)</f>
        <v>49602</v>
      </c>
      <c r="O4" s="51" t="str">
        <f>"Thanh toán ngày "&amp;TEXT(_xlfn.XLOOKUP(L4,Sheet2!E:E,Sheet2!A:A),"dd/mm/yyyy")&amp;" - Tổng số tiền "&amp;TEXT(_xlfn.XLOOKUP(_xlfn.XLOOKUP(L4,Sheet2!E:E,Sheet2!B:B),Sheet2!M:M,Sheet2!O:O),"#.###")</f>
        <v>Thanh toán ngày 03/01/2023 - Tổng số tiền 32.303.564</v>
      </c>
    </row>
    <row r="5" spans="1:15" ht="39.450000000000003" x14ac:dyDescent="0.3">
      <c r="A5" s="4">
        <v>335</v>
      </c>
      <c r="B5" s="5" t="s">
        <v>15</v>
      </c>
      <c r="C5" s="8" t="s">
        <v>16</v>
      </c>
      <c r="D5" s="5" t="s">
        <v>17</v>
      </c>
      <c r="E5" s="5" t="s">
        <v>18</v>
      </c>
      <c r="F5" s="13">
        <v>1686972</v>
      </c>
      <c r="G5" s="13">
        <v>134958</v>
      </c>
      <c r="H5" s="13">
        <v>1821930</v>
      </c>
      <c r="I5" s="7" t="s">
        <v>102</v>
      </c>
      <c r="J5" s="54"/>
      <c r="K5" s="58">
        <f t="shared" si="0"/>
        <v>44929</v>
      </c>
      <c r="L5">
        <f>VLOOKUP(VALUE(B5),Sheet2!E:E,1,0)</f>
        <v>49746</v>
      </c>
      <c r="O5" s="51" t="str">
        <f>"Thanh toán ngày "&amp;TEXT(_xlfn.XLOOKUP(L5,Sheet2!E:E,Sheet2!A:A),"dd/mm/yyyy")&amp;" - Tổng số tiền "&amp;TEXT(_xlfn.XLOOKUP(_xlfn.XLOOKUP(L5,Sheet2!E:E,Sheet2!B:B),Sheet2!M:M,Sheet2!O:O),"#.###")</f>
        <v>Thanh toán ngày 03/01/2023 - Tổng số tiền 32.303.564</v>
      </c>
    </row>
    <row r="6" spans="1:15" ht="26.3" x14ac:dyDescent="0.3">
      <c r="A6" s="4">
        <v>336</v>
      </c>
      <c r="B6" s="5" t="s">
        <v>19</v>
      </c>
      <c r="C6" s="8" t="s">
        <v>20</v>
      </c>
      <c r="D6" s="5" t="s">
        <v>11</v>
      </c>
      <c r="E6" s="5" t="s">
        <v>12</v>
      </c>
      <c r="F6" s="13">
        <v>999522</v>
      </c>
      <c r="G6" s="13">
        <v>79962</v>
      </c>
      <c r="H6" s="13">
        <v>1079484</v>
      </c>
      <c r="I6" s="7" t="s">
        <v>102</v>
      </c>
      <c r="J6" s="54"/>
      <c r="K6" s="58">
        <f t="shared" si="0"/>
        <v>44929</v>
      </c>
      <c r="L6">
        <f>VLOOKUP(VALUE(B6),Sheet2!E:E,1,0)</f>
        <v>50091</v>
      </c>
      <c r="O6" s="51" t="str">
        <f>"Thanh toán ngày "&amp;TEXT(_xlfn.XLOOKUP(L6,Sheet2!E:E,Sheet2!A:A),"dd/mm/yyyy")&amp;" - Tổng số tiền "&amp;TEXT(_xlfn.XLOOKUP(_xlfn.XLOOKUP(L6,Sheet2!E:E,Sheet2!B:B),Sheet2!M:M,Sheet2!O:O),"#.###")</f>
        <v>Thanh toán ngày 03/01/2023 - Tổng số tiền 32.303.564</v>
      </c>
    </row>
    <row r="7" spans="1:15" ht="26.3" x14ac:dyDescent="0.3">
      <c r="A7" s="4">
        <v>337</v>
      </c>
      <c r="B7" s="5" t="s">
        <v>21</v>
      </c>
      <c r="C7" s="8" t="s">
        <v>22</v>
      </c>
      <c r="D7" s="5" t="s">
        <v>11</v>
      </c>
      <c r="E7" s="5" t="s">
        <v>12</v>
      </c>
      <c r="F7" s="13">
        <v>1277583</v>
      </c>
      <c r="G7" s="13">
        <v>102207</v>
      </c>
      <c r="H7" s="13">
        <v>1379790</v>
      </c>
      <c r="I7" s="7" t="s">
        <v>102</v>
      </c>
      <c r="J7" s="54"/>
      <c r="K7" s="58">
        <f t="shared" si="0"/>
        <v>44929</v>
      </c>
      <c r="L7">
        <f>VLOOKUP(VALUE(B7),Sheet2!E:E,1,0)</f>
        <v>50553</v>
      </c>
      <c r="O7" s="51" t="str">
        <f>"Thanh toán ngày "&amp;TEXT(_xlfn.XLOOKUP(L7,Sheet2!E:E,Sheet2!A:A),"dd/mm/yyyy")&amp;" - Tổng số tiền "&amp;TEXT(_xlfn.XLOOKUP(_xlfn.XLOOKUP(L7,Sheet2!E:E,Sheet2!B:B),Sheet2!M:M,Sheet2!O:O),"#.###")</f>
        <v>Thanh toán ngày 03/01/2023 - Tổng số tiền 32.303.564</v>
      </c>
    </row>
    <row r="8" spans="1:15" ht="26.3" x14ac:dyDescent="0.3">
      <c r="A8" s="4">
        <v>338</v>
      </c>
      <c r="B8" s="5" t="s">
        <v>23</v>
      </c>
      <c r="C8" s="8" t="s">
        <v>22</v>
      </c>
      <c r="D8" s="5" t="s">
        <v>11</v>
      </c>
      <c r="E8" s="5" t="s">
        <v>12</v>
      </c>
      <c r="F8" s="13">
        <v>1449716</v>
      </c>
      <c r="G8" s="13">
        <v>115977</v>
      </c>
      <c r="H8" s="13">
        <v>1565693</v>
      </c>
      <c r="I8" s="7" t="s">
        <v>102</v>
      </c>
      <c r="J8" s="54"/>
      <c r="K8" s="58">
        <f t="shared" si="0"/>
        <v>44929</v>
      </c>
      <c r="L8">
        <f>VLOOKUP(VALUE(B8),Sheet2!E:E,1,0)</f>
        <v>50583</v>
      </c>
      <c r="O8" s="51" t="str">
        <f>"Thanh toán ngày "&amp;TEXT(_xlfn.XLOOKUP(L8,Sheet2!E:E,Sheet2!A:A),"dd/mm/yyyy")&amp;" - Tổng số tiền "&amp;TEXT(_xlfn.XLOOKUP(_xlfn.XLOOKUP(L8,Sheet2!E:E,Sheet2!B:B),Sheet2!M:M,Sheet2!O:O),"#.###")</f>
        <v>Thanh toán ngày 03/01/2023 - Tổng số tiền 32.303.564</v>
      </c>
    </row>
    <row r="9" spans="1:15" ht="26.3" x14ac:dyDescent="0.3">
      <c r="A9" s="4">
        <v>339</v>
      </c>
      <c r="B9" s="5" t="s">
        <v>24</v>
      </c>
      <c r="C9" s="8" t="s">
        <v>25</v>
      </c>
      <c r="D9" s="5" t="s">
        <v>11</v>
      </c>
      <c r="E9" s="5" t="s">
        <v>12</v>
      </c>
      <c r="F9" s="13">
        <v>830200</v>
      </c>
      <c r="G9" s="13">
        <v>66416</v>
      </c>
      <c r="H9" s="13">
        <v>896616</v>
      </c>
      <c r="I9" s="7" t="s">
        <v>102</v>
      </c>
      <c r="J9" s="54"/>
      <c r="K9" s="58">
        <f t="shared" si="0"/>
        <v>44929</v>
      </c>
      <c r="L9">
        <f>VLOOKUP(VALUE(B9),Sheet2!E:E,1,0)</f>
        <v>50682</v>
      </c>
      <c r="O9" s="51" t="str">
        <f>"Thanh toán ngày "&amp;TEXT(_xlfn.XLOOKUP(L9,Sheet2!E:E,Sheet2!A:A),"dd/mm/yyyy")&amp;" - Tổng số tiền "&amp;TEXT(_xlfn.XLOOKUP(_xlfn.XLOOKUP(L9,Sheet2!E:E,Sheet2!B:B),Sheet2!M:M,Sheet2!O:O),"#.###")</f>
        <v>Thanh toán ngày 03/01/2023 - Tổng số tiền 32.303.564</v>
      </c>
    </row>
    <row r="10" spans="1:15" ht="26.3" x14ac:dyDescent="0.3">
      <c r="A10" s="4">
        <v>340</v>
      </c>
      <c r="B10" s="5" t="s">
        <v>26</v>
      </c>
      <c r="C10" s="8" t="s">
        <v>27</v>
      </c>
      <c r="D10" s="5" t="s">
        <v>11</v>
      </c>
      <c r="E10" s="5" t="s">
        <v>12</v>
      </c>
      <c r="F10" s="13">
        <v>1119335</v>
      </c>
      <c r="G10" s="13">
        <v>89547</v>
      </c>
      <c r="H10" s="13">
        <v>1208882</v>
      </c>
      <c r="I10" s="7" t="s">
        <v>102</v>
      </c>
      <c r="J10" s="54"/>
      <c r="K10" s="58">
        <f t="shared" si="0"/>
        <v>44929</v>
      </c>
      <c r="L10">
        <f>VLOOKUP(VALUE(B10),Sheet2!E:E,1,0)</f>
        <v>50730</v>
      </c>
      <c r="O10" s="51" t="str">
        <f>"Thanh toán ngày "&amp;TEXT(_xlfn.XLOOKUP(L10,Sheet2!E:E,Sheet2!A:A),"dd/mm/yyyy")&amp;" - Tổng số tiền "&amp;TEXT(_xlfn.XLOOKUP(_xlfn.XLOOKUP(L10,Sheet2!E:E,Sheet2!B:B),Sheet2!M:M,Sheet2!O:O),"#.###")</f>
        <v>Thanh toán ngày 03/01/2023 - Tổng số tiền 32.303.564</v>
      </c>
    </row>
    <row r="11" spans="1:15" ht="26.3" x14ac:dyDescent="0.3">
      <c r="A11" s="4">
        <v>341</v>
      </c>
      <c r="B11" s="5" t="s">
        <v>28</v>
      </c>
      <c r="C11" s="8" t="s">
        <v>27</v>
      </c>
      <c r="D11" s="5" t="s">
        <v>11</v>
      </c>
      <c r="E11" s="5" t="s">
        <v>12</v>
      </c>
      <c r="F11" s="13">
        <v>1030104</v>
      </c>
      <c r="G11" s="13">
        <v>82408</v>
      </c>
      <c r="H11" s="13">
        <v>1112512</v>
      </c>
      <c r="I11" s="7" t="s">
        <v>102</v>
      </c>
      <c r="J11" s="54"/>
      <c r="K11" s="58">
        <f t="shared" si="0"/>
        <v>44929</v>
      </c>
      <c r="L11">
        <f>VLOOKUP(VALUE(B11),Sheet2!E:E,1,0)</f>
        <v>50732</v>
      </c>
      <c r="O11" s="51" t="str">
        <f>"Thanh toán ngày "&amp;TEXT(_xlfn.XLOOKUP(L11,Sheet2!E:E,Sheet2!A:A),"dd/mm/yyyy")&amp;" - Tổng số tiền "&amp;TEXT(_xlfn.XLOOKUP(_xlfn.XLOOKUP(L11,Sheet2!E:E,Sheet2!B:B),Sheet2!M:M,Sheet2!O:O),"#.###")</f>
        <v>Thanh toán ngày 03/01/2023 - Tổng số tiền 32.303.564</v>
      </c>
    </row>
    <row r="12" spans="1:15" ht="26.3" x14ac:dyDescent="0.3">
      <c r="A12" s="4">
        <v>342</v>
      </c>
      <c r="B12" s="5" t="s">
        <v>29</v>
      </c>
      <c r="C12" s="8" t="s">
        <v>27</v>
      </c>
      <c r="D12" s="5" t="s">
        <v>11</v>
      </c>
      <c r="E12" s="5" t="s">
        <v>12</v>
      </c>
      <c r="F12" s="13">
        <v>2232845</v>
      </c>
      <c r="G12" s="13">
        <v>178628</v>
      </c>
      <c r="H12" s="13">
        <v>2411473</v>
      </c>
      <c r="I12" s="7" t="s">
        <v>102</v>
      </c>
      <c r="J12" s="54"/>
      <c r="K12" s="58">
        <f t="shared" si="0"/>
        <v>44929</v>
      </c>
      <c r="L12">
        <f>VLOOKUP(VALUE(B12),Sheet2!E:E,1,0)</f>
        <v>50733</v>
      </c>
      <c r="O12" s="51" t="str">
        <f>"Thanh toán ngày "&amp;TEXT(_xlfn.XLOOKUP(L12,Sheet2!E:E,Sheet2!A:A),"dd/mm/yyyy")&amp;" - Tổng số tiền "&amp;TEXT(_xlfn.XLOOKUP(_xlfn.XLOOKUP(L12,Sheet2!E:E,Sheet2!B:B),Sheet2!M:M,Sheet2!O:O),"#.###")</f>
        <v>Thanh toán ngày 03/01/2023 - Tổng số tiền 32.303.564</v>
      </c>
    </row>
    <row r="13" spans="1:15" ht="26.3" x14ac:dyDescent="0.3">
      <c r="A13" s="4">
        <v>343</v>
      </c>
      <c r="B13" s="5" t="s">
        <v>30</v>
      </c>
      <c r="C13" s="8" t="s">
        <v>27</v>
      </c>
      <c r="D13" s="5" t="s">
        <v>11</v>
      </c>
      <c r="E13" s="5" t="s">
        <v>12</v>
      </c>
      <c r="F13" s="13">
        <v>996240</v>
      </c>
      <c r="G13" s="13">
        <v>79699</v>
      </c>
      <c r="H13" s="13">
        <v>1075939</v>
      </c>
      <c r="I13" s="7" t="s">
        <v>102</v>
      </c>
      <c r="J13" s="54"/>
      <c r="K13" s="58">
        <f t="shared" si="0"/>
        <v>44929</v>
      </c>
      <c r="L13">
        <f>VLOOKUP(VALUE(B13),Sheet2!E:E,1,0)</f>
        <v>50812</v>
      </c>
      <c r="O13" s="51" t="str">
        <f>"Thanh toán ngày "&amp;TEXT(_xlfn.XLOOKUP(L13,Sheet2!E:E,Sheet2!A:A),"dd/mm/yyyy")&amp;" - Tổng số tiền "&amp;TEXT(_xlfn.XLOOKUP(_xlfn.XLOOKUP(L13,Sheet2!E:E,Sheet2!B:B),Sheet2!M:M,Sheet2!O:O),"#.###")</f>
        <v>Thanh toán ngày 03/01/2023 - Tổng số tiền 32.303.564</v>
      </c>
    </row>
    <row r="14" spans="1:15" ht="26.3" x14ac:dyDescent="0.3">
      <c r="A14" s="4">
        <v>344</v>
      </c>
      <c r="B14" s="5" t="s">
        <v>31</v>
      </c>
      <c r="C14" s="8" t="s">
        <v>32</v>
      </c>
      <c r="D14" s="5" t="s">
        <v>11</v>
      </c>
      <c r="E14" s="5" t="s">
        <v>12</v>
      </c>
      <c r="F14" s="13">
        <v>1580138</v>
      </c>
      <c r="G14" s="13">
        <v>126411</v>
      </c>
      <c r="H14" s="13">
        <v>1706549</v>
      </c>
      <c r="I14" s="7" t="s">
        <v>102</v>
      </c>
      <c r="J14" s="54"/>
      <c r="K14" s="58">
        <f t="shared" si="0"/>
        <v>44929</v>
      </c>
      <c r="L14">
        <f>VLOOKUP(VALUE(B14),Sheet2!E:E,1,0)</f>
        <v>50991</v>
      </c>
      <c r="O14" s="51" t="str">
        <f>"Thanh toán ngày "&amp;TEXT(_xlfn.XLOOKUP(L14,Sheet2!E:E,Sheet2!A:A),"dd/mm/yyyy")&amp;" - Tổng số tiền "&amp;TEXT(_xlfn.XLOOKUP(_xlfn.XLOOKUP(L14,Sheet2!E:E,Sheet2!B:B),Sheet2!M:M,Sheet2!O:O),"#.###")</f>
        <v>Thanh toán ngày 03/01/2023 - Tổng số tiền 32.303.564</v>
      </c>
    </row>
    <row r="15" spans="1:15" ht="39.450000000000003" x14ac:dyDescent="0.3">
      <c r="A15" s="4">
        <v>345</v>
      </c>
      <c r="B15" s="5" t="s">
        <v>33</v>
      </c>
      <c r="C15" s="8" t="s">
        <v>34</v>
      </c>
      <c r="D15" s="5" t="s">
        <v>17</v>
      </c>
      <c r="E15" s="5" t="s">
        <v>18</v>
      </c>
      <c r="F15" s="13">
        <v>1621069</v>
      </c>
      <c r="G15" s="13">
        <v>129686</v>
      </c>
      <c r="H15" s="13">
        <v>1750755</v>
      </c>
      <c r="I15" s="7" t="s">
        <v>102</v>
      </c>
      <c r="J15" s="54"/>
      <c r="K15" s="58">
        <f t="shared" si="0"/>
        <v>44929</v>
      </c>
      <c r="L15">
        <f>VLOOKUP(VALUE(B15),Sheet2!E:E,1,0)</f>
        <v>51013</v>
      </c>
      <c r="O15" s="51" t="str">
        <f>"Thanh toán ngày "&amp;TEXT(_xlfn.XLOOKUP(L15,Sheet2!E:E,Sheet2!A:A),"dd/mm/yyyy")&amp;" - Tổng số tiền "&amp;TEXT(_xlfn.XLOOKUP(_xlfn.XLOOKUP(L15,Sheet2!E:E,Sheet2!B:B),Sheet2!M:M,Sheet2!O:O),"#.###")</f>
        <v>Thanh toán ngày 03/01/2023 - Tổng số tiền 32.303.564</v>
      </c>
    </row>
    <row r="16" spans="1:15" ht="26.3" x14ac:dyDescent="0.3">
      <c r="A16" s="4">
        <v>346</v>
      </c>
      <c r="B16" s="5" t="s">
        <v>35</v>
      </c>
      <c r="C16" s="8" t="s">
        <v>34</v>
      </c>
      <c r="D16" s="5" t="s">
        <v>11</v>
      </c>
      <c r="E16" s="5" t="s">
        <v>12</v>
      </c>
      <c r="F16" s="13">
        <v>2779410</v>
      </c>
      <c r="G16" s="13">
        <v>222353</v>
      </c>
      <c r="H16" s="13">
        <v>3001763</v>
      </c>
      <c r="I16" s="7" t="s">
        <v>102</v>
      </c>
      <c r="J16" s="54"/>
      <c r="K16" s="58">
        <f t="shared" si="0"/>
        <v>44929</v>
      </c>
      <c r="L16">
        <f>VLOOKUP(VALUE(B16),Sheet2!E:E,1,0)</f>
        <v>51031</v>
      </c>
      <c r="O16" s="51" t="str">
        <f>"Thanh toán ngày "&amp;TEXT(_xlfn.XLOOKUP(L16,Sheet2!E:E,Sheet2!A:A),"dd/mm/yyyy")&amp;" - Tổng số tiền "&amp;TEXT(_xlfn.XLOOKUP(_xlfn.XLOOKUP(L16,Sheet2!E:E,Sheet2!B:B),Sheet2!M:M,Sheet2!O:O),"#.###")</f>
        <v>Thanh toán ngày 03/01/2023 - Tổng số tiền 32.303.564</v>
      </c>
    </row>
    <row r="17" spans="1:15" ht="26.3" x14ac:dyDescent="0.3">
      <c r="A17" s="4">
        <v>347</v>
      </c>
      <c r="B17" s="5" t="s">
        <v>36</v>
      </c>
      <c r="C17" s="8" t="s">
        <v>34</v>
      </c>
      <c r="D17" s="5" t="s">
        <v>11</v>
      </c>
      <c r="E17" s="5" t="s">
        <v>12</v>
      </c>
      <c r="F17" s="13">
        <v>898048</v>
      </c>
      <c r="G17" s="13">
        <v>71844</v>
      </c>
      <c r="H17" s="13">
        <v>969892</v>
      </c>
      <c r="I17" s="7" t="s">
        <v>102</v>
      </c>
      <c r="J17" s="54"/>
      <c r="K17" s="58">
        <f t="shared" si="0"/>
        <v>44929</v>
      </c>
      <c r="L17">
        <f>VLOOKUP(VALUE(B17),Sheet2!E:E,1,0)</f>
        <v>51032</v>
      </c>
      <c r="O17" s="51" t="str">
        <f>"Thanh toán ngày "&amp;TEXT(_xlfn.XLOOKUP(L17,Sheet2!E:E,Sheet2!A:A),"dd/mm/yyyy")&amp;" - Tổng số tiền "&amp;TEXT(_xlfn.XLOOKUP(_xlfn.XLOOKUP(L17,Sheet2!E:E,Sheet2!B:B),Sheet2!M:M,Sheet2!O:O),"#.###")</f>
        <v>Thanh toán ngày 03/01/2023 - Tổng số tiền 32.303.564</v>
      </c>
    </row>
    <row r="18" spans="1:15" ht="26.3" x14ac:dyDescent="0.3">
      <c r="A18" s="4">
        <v>348</v>
      </c>
      <c r="B18" s="5" t="s">
        <v>37</v>
      </c>
      <c r="C18" s="8" t="s">
        <v>38</v>
      </c>
      <c r="D18" s="5" t="s">
        <v>11</v>
      </c>
      <c r="E18" s="5" t="s">
        <v>12</v>
      </c>
      <c r="F18" s="13">
        <v>1051514</v>
      </c>
      <c r="G18" s="13">
        <v>84121</v>
      </c>
      <c r="H18" s="13">
        <v>1135635</v>
      </c>
      <c r="I18" s="7" t="s">
        <v>102</v>
      </c>
      <c r="J18" s="54"/>
      <c r="K18" s="58">
        <f t="shared" si="0"/>
        <v>44929</v>
      </c>
      <c r="L18">
        <f>VLOOKUP(VALUE(B18),Sheet2!E:E,1,0)</f>
        <v>51088</v>
      </c>
      <c r="O18" s="51" t="str">
        <f>"Thanh toán ngày "&amp;TEXT(_xlfn.XLOOKUP(L18,Sheet2!E:E,Sheet2!A:A),"dd/mm/yyyy")&amp;" - Tổng số tiền "&amp;TEXT(_xlfn.XLOOKUP(_xlfn.XLOOKUP(L18,Sheet2!E:E,Sheet2!B:B),Sheet2!M:M,Sheet2!O:O),"#.###")</f>
        <v>Thanh toán ngày 03/01/2023 - Tổng số tiền 32.303.564</v>
      </c>
    </row>
    <row r="19" spans="1:15" ht="26.3" x14ac:dyDescent="0.3">
      <c r="A19" s="4">
        <v>349</v>
      </c>
      <c r="B19" s="5" t="s">
        <v>39</v>
      </c>
      <c r="C19" s="8" t="s">
        <v>40</v>
      </c>
      <c r="D19" s="5" t="s">
        <v>11</v>
      </c>
      <c r="E19" s="5" t="s">
        <v>12</v>
      </c>
      <c r="F19" s="13">
        <v>1160640</v>
      </c>
      <c r="G19" s="13">
        <v>92851</v>
      </c>
      <c r="H19" s="13">
        <v>1253491</v>
      </c>
      <c r="I19" s="7" t="s">
        <v>102</v>
      </c>
      <c r="J19" s="54"/>
      <c r="K19" s="58">
        <f t="shared" si="0"/>
        <v>44929</v>
      </c>
      <c r="L19">
        <f>VLOOKUP(VALUE(B19),Sheet2!E:E,1,0)</f>
        <v>51273</v>
      </c>
      <c r="O19" s="51" t="str">
        <f>"Thanh toán ngày "&amp;TEXT(_xlfn.XLOOKUP(L19,Sheet2!E:E,Sheet2!A:A),"dd/mm/yyyy")&amp;" - Tổng số tiền "&amp;TEXT(_xlfn.XLOOKUP(_xlfn.XLOOKUP(L19,Sheet2!E:E,Sheet2!B:B),Sheet2!M:M,Sheet2!O:O),"#.###")</f>
        <v>Thanh toán ngày 03/01/2023 - Tổng số tiền 32.303.564</v>
      </c>
    </row>
    <row r="20" spans="1:15" ht="26.3" x14ac:dyDescent="0.3">
      <c r="A20" s="4">
        <v>350</v>
      </c>
      <c r="B20" s="5" t="s">
        <v>41</v>
      </c>
      <c r="C20" s="8" t="s">
        <v>40</v>
      </c>
      <c r="D20" s="5" t="s">
        <v>11</v>
      </c>
      <c r="E20" s="5" t="s">
        <v>12</v>
      </c>
      <c r="F20" s="13">
        <v>551890</v>
      </c>
      <c r="G20" s="13">
        <v>44151</v>
      </c>
      <c r="H20" s="13">
        <v>596041</v>
      </c>
      <c r="I20" s="7" t="s">
        <v>102</v>
      </c>
      <c r="J20" s="54"/>
      <c r="K20" s="58">
        <f t="shared" si="0"/>
        <v>44929</v>
      </c>
      <c r="L20">
        <f>VLOOKUP(VALUE(B20),Sheet2!E:E,1,0)</f>
        <v>51639</v>
      </c>
      <c r="O20" s="51" t="str">
        <f>"Thanh toán ngày "&amp;TEXT(_xlfn.XLOOKUP(L20,Sheet2!E:E,Sheet2!A:A),"dd/mm/yyyy")&amp;" - Tổng số tiền "&amp;TEXT(_xlfn.XLOOKUP(_xlfn.XLOOKUP(L20,Sheet2!E:E,Sheet2!B:B),Sheet2!M:M,Sheet2!O:O),"#.###")</f>
        <v>Thanh toán ngày 03/01/2023 - Tổng số tiền 32.303.564</v>
      </c>
    </row>
    <row r="21" spans="1:15" ht="26.3" x14ac:dyDescent="0.3">
      <c r="A21" s="4">
        <v>351</v>
      </c>
      <c r="B21" s="5" t="s">
        <v>42</v>
      </c>
      <c r="C21" s="8" t="s">
        <v>43</v>
      </c>
      <c r="D21" s="5" t="s">
        <v>11</v>
      </c>
      <c r="E21" s="5" t="s">
        <v>12</v>
      </c>
      <c r="F21" s="13">
        <v>1604188</v>
      </c>
      <c r="G21" s="13">
        <v>128335</v>
      </c>
      <c r="H21" s="13">
        <v>1732523</v>
      </c>
      <c r="I21" s="7" t="s">
        <v>102</v>
      </c>
      <c r="J21" s="54"/>
      <c r="K21" s="58">
        <f t="shared" si="0"/>
        <v>44929</v>
      </c>
      <c r="L21">
        <f>VLOOKUP(VALUE(B21),Sheet2!E:E,1,0)</f>
        <v>51728</v>
      </c>
      <c r="O21" s="51" t="str">
        <f>"Thanh toán ngày "&amp;TEXT(_xlfn.XLOOKUP(L21,Sheet2!E:E,Sheet2!A:A),"dd/mm/yyyy")&amp;" - Tổng số tiền "&amp;TEXT(_xlfn.XLOOKUP(_xlfn.XLOOKUP(L21,Sheet2!E:E,Sheet2!B:B),Sheet2!M:M,Sheet2!O:O),"#.###")</f>
        <v>Thanh toán ngày 03/01/2023 - Tổng số tiền 32.303.564</v>
      </c>
    </row>
    <row r="22" spans="1:15" ht="26.3" x14ac:dyDescent="0.3">
      <c r="A22" s="4">
        <v>352</v>
      </c>
      <c r="B22" s="5" t="s">
        <v>44</v>
      </c>
      <c r="C22" s="8" t="s">
        <v>45</v>
      </c>
      <c r="D22" s="5" t="s">
        <v>11</v>
      </c>
      <c r="E22" s="5" t="s">
        <v>12</v>
      </c>
      <c r="F22" s="13">
        <v>299857</v>
      </c>
      <c r="G22" s="13">
        <v>23989</v>
      </c>
      <c r="H22" s="13">
        <v>323846</v>
      </c>
      <c r="I22" s="7" t="s">
        <v>102</v>
      </c>
      <c r="J22" s="54"/>
      <c r="K22" s="58">
        <f t="shared" si="0"/>
        <v>44929</v>
      </c>
      <c r="L22">
        <f>VLOOKUP(VALUE(B22),Sheet2!E:E,1,0)</f>
        <v>52045</v>
      </c>
      <c r="O22" s="51" t="str">
        <f>"Thanh toán ngày "&amp;TEXT(_xlfn.XLOOKUP(L22,Sheet2!E:E,Sheet2!A:A),"dd/mm/yyyy")&amp;" - Tổng số tiền "&amp;TEXT(_xlfn.XLOOKUP(_xlfn.XLOOKUP(L22,Sheet2!E:E,Sheet2!B:B),Sheet2!M:M,Sheet2!O:O),"#.###")</f>
        <v>Thanh toán ngày 03/01/2023 - Tổng số tiền 32.303.564</v>
      </c>
    </row>
    <row r="23" spans="1:15" ht="26.3" x14ac:dyDescent="0.3">
      <c r="A23" s="4">
        <v>353</v>
      </c>
      <c r="B23" s="5" t="s">
        <v>46</v>
      </c>
      <c r="C23" s="8" t="s">
        <v>47</v>
      </c>
      <c r="D23" s="5" t="s">
        <v>11</v>
      </c>
      <c r="E23" s="5" t="s">
        <v>12</v>
      </c>
      <c r="F23" s="13">
        <v>1780201</v>
      </c>
      <c r="G23" s="13">
        <v>142416</v>
      </c>
      <c r="H23" s="13">
        <v>1922617</v>
      </c>
      <c r="I23" s="7" t="s">
        <v>102</v>
      </c>
      <c r="J23" s="54"/>
      <c r="K23" s="58">
        <f t="shared" si="0"/>
        <v>44929</v>
      </c>
      <c r="L23">
        <f>VLOOKUP(VALUE(B23),Sheet2!E:E,1,0)</f>
        <v>52129</v>
      </c>
      <c r="O23" s="51" t="str">
        <f>"Thanh toán ngày "&amp;TEXT(_xlfn.XLOOKUP(L23,Sheet2!E:E,Sheet2!A:A),"dd/mm/yyyy")&amp;" - Tổng số tiền "&amp;TEXT(_xlfn.XLOOKUP(_xlfn.XLOOKUP(L23,Sheet2!E:E,Sheet2!B:B),Sheet2!M:M,Sheet2!O:O),"#.###")</f>
        <v>Thanh toán ngày 03/01/2023 - Tổng số tiền 32.303.564</v>
      </c>
    </row>
    <row r="24" spans="1:15" ht="26.3" x14ac:dyDescent="0.3">
      <c r="A24" s="4">
        <v>354</v>
      </c>
      <c r="B24" s="5" t="s">
        <v>48</v>
      </c>
      <c r="C24" s="8" t="s">
        <v>49</v>
      </c>
      <c r="D24" s="5" t="s">
        <v>11</v>
      </c>
      <c r="E24" s="5" t="s">
        <v>12</v>
      </c>
      <c r="F24" s="13">
        <v>896288</v>
      </c>
      <c r="G24" s="13">
        <v>71703</v>
      </c>
      <c r="H24" s="13">
        <v>967991</v>
      </c>
      <c r="I24" s="7" t="s">
        <v>102</v>
      </c>
      <c r="J24" s="54"/>
      <c r="K24" s="58">
        <f t="shared" si="0"/>
        <v>44929</v>
      </c>
      <c r="L24">
        <f>VLOOKUP(VALUE(B24),Sheet2!E:E,1,0)</f>
        <v>52704</v>
      </c>
      <c r="O24" s="51" t="str">
        <f>"Thanh toán ngày "&amp;TEXT(_xlfn.XLOOKUP(L24,Sheet2!E:E,Sheet2!A:A),"dd/mm/yyyy")&amp;" - Tổng số tiền "&amp;TEXT(_xlfn.XLOOKUP(_xlfn.XLOOKUP(L24,Sheet2!E:E,Sheet2!B:B),Sheet2!M:M,Sheet2!O:O),"#.###")</f>
        <v>Thanh toán ngày 03/01/2023 - Tổng số tiền 32.303.564</v>
      </c>
    </row>
    <row r="25" spans="1:15" ht="26.3" x14ac:dyDescent="0.3">
      <c r="A25" s="4">
        <v>355</v>
      </c>
      <c r="B25" s="5" t="s">
        <v>50</v>
      </c>
      <c r="C25" s="8" t="s">
        <v>51</v>
      </c>
      <c r="D25" s="5" t="s">
        <v>11</v>
      </c>
      <c r="E25" s="5" t="s">
        <v>12</v>
      </c>
      <c r="F25" s="13">
        <v>1743268</v>
      </c>
      <c r="G25" s="13">
        <v>139461</v>
      </c>
      <c r="H25" s="13">
        <v>1882729</v>
      </c>
      <c r="I25" s="7" t="s">
        <v>102</v>
      </c>
      <c r="J25" s="54"/>
      <c r="K25" s="58">
        <f t="shared" si="0"/>
        <v>44929</v>
      </c>
      <c r="L25">
        <f>VLOOKUP(VALUE(B25),Sheet2!E:E,1,0)</f>
        <v>53202</v>
      </c>
      <c r="O25" s="51" t="str">
        <f>"Thanh toán ngày "&amp;TEXT(_xlfn.XLOOKUP(L25,Sheet2!E:E,Sheet2!A:A),"dd/mm/yyyy")&amp;" - Tổng số tiền "&amp;TEXT(_xlfn.XLOOKUP(_xlfn.XLOOKUP(L25,Sheet2!E:E,Sheet2!B:B),Sheet2!M:M,Sheet2!O:O),"#.###")</f>
        <v>Thanh toán ngày 03/01/2023 - Tổng số tiền 32.303.564</v>
      </c>
    </row>
    <row r="26" spans="1:15" x14ac:dyDescent="0.3">
      <c r="A26" s="28"/>
      <c r="B26" s="29">
        <v>26244</v>
      </c>
      <c r="C26" s="30">
        <v>44697</v>
      </c>
      <c r="D26" s="29"/>
      <c r="E26" s="29" t="s">
        <v>52</v>
      </c>
      <c r="F26" s="31">
        <v>-132176</v>
      </c>
      <c r="G26" s="31">
        <v>-10574</v>
      </c>
      <c r="H26" s="31">
        <v>-142750</v>
      </c>
      <c r="I26" s="32" t="s">
        <v>102</v>
      </c>
      <c r="J26" s="55"/>
      <c r="K26" s="58">
        <f t="shared" si="0"/>
        <v>44929</v>
      </c>
      <c r="L26" t="e">
        <f>VLOOKUP(VALUE(B26),Sheet2!E:E,1,0)</f>
        <v>#N/A</v>
      </c>
      <c r="O26" s="51" t="e">
        <f>"Thanh toán ngày "&amp;TEXT(_xlfn.XLOOKUP(L26,Sheet2!E:E,Sheet2!A:A),"dd/mm/yyyy")&amp;" - Tổng số tiền "&amp;TEXT(_xlfn.XLOOKUP(_xlfn.XLOOKUP(L26,Sheet2!E:E,Sheet2!B:B),Sheet2!M:M,Sheet2!O:O),"#.###")</f>
        <v>#N/A</v>
      </c>
    </row>
    <row r="27" spans="1:15" ht="26.3" x14ac:dyDescent="0.3">
      <c r="A27" s="4">
        <v>356</v>
      </c>
      <c r="B27" s="5" t="s">
        <v>53</v>
      </c>
      <c r="C27" s="8" t="s">
        <v>54</v>
      </c>
      <c r="D27" s="5" t="s">
        <v>11</v>
      </c>
      <c r="E27" s="5" t="s">
        <v>12</v>
      </c>
      <c r="F27" s="13">
        <v>1132484</v>
      </c>
      <c r="G27" s="13">
        <v>90599</v>
      </c>
      <c r="H27" s="13">
        <v>1223083</v>
      </c>
      <c r="I27" s="7" t="s">
        <v>101</v>
      </c>
      <c r="J27" s="54"/>
      <c r="K27" s="58">
        <f t="shared" si="0"/>
        <v>44974</v>
      </c>
      <c r="L27">
        <f>VLOOKUP(VALUE(B27),Sheet2!E:E,1,0)</f>
        <v>53959</v>
      </c>
      <c r="O27" s="51" t="str">
        <f>"Thanh toán ngày "&amp;TEXT(_xlfn.XLOOKUP(L27,Sheet2!E:E,Sheet2!A:A),"dd/mm/yyyy")&amp;" - Tổng số tiền "&amp;TEXT(_xlfn.XLOOKUP(_xlfn.XLOOKUP(L27,Sheet2!E:E,Sheet2!B:B),Sheet2!M:M,Sheet2!O:O),"#.###")</f>
        <v>Thanh toán ngày 17/02/2023 - Tổng số tiền 40.072.914</v>
      </c>
    </row>
    <row r="28" spans="1:15" ht="26.3" x14ac:dyDescent="0.3">
      <c r="A28" s="4">
        <v>357</v>
      </c>
      <c r="B28" s="5" t="s">
        <v>55</v>
      </c>
      <c r="C28" s="8" t="s">
        <v>54</v>
      </c>
      <c r="D28" s="5" t="s">
        <v>11</v>
      </c>
      <c r="E28" s="5" t="s">
        <v>12</v>
      </c>
      <c r="F28" s="13">
        <v>1306196</v>
      </c>
      <c r="G28" s="13">
        <v>104496</v>
      </c>
      <c r="H28" s="13">
        <v>1410692</v>
      </c>
      <c r="I28" s="7" t="s">
        <v>101</v>
      </c>
      <c r="J28" s="54"/>
      <c r="K28" s="58">
        <f t="shared" si="0"/>
        <v>44974</v>
      </c>
      <c r="L28">
        <f>VLOOKUP(VALUE(B28),Sheet2!E:E,1,0)</f>
        <v>53960</v>
      </c>
      <c r="O28" s="51" t="str">
        <f>"Thanh toán ngày "&amp;TEXT(_xlfn.XLOOKUP(L28,Sheet2!E:E,Sheet2!A:A),"dd/mm/yyyy")&amp;" - Tổng số tiền "&amp;TEXT(_xlfn.XLOOKUP(_xlfn.XLOOKUP(L28,Sheet2!E:E,Sheet2!B:B),Sheet2!M:M,Sheet2!O:O),"#.###")</f>
        <v>Thanh toán ngày 17/02/2023 - Tổng số tiền 40.072.914</v>
      </c>
    </row>
    <row r="29" spans="1:15" ht="26.3" x14ac:dyDescent="0.3">
      <c r="A29" s="4">
        <v>358</v>
      </c>
      <c r="B29" s="5" t="s">
        <v>56</v>
      </c>
      <c r="C29" s="8" t="s">
        <v>57</v>
      </c>
      <c r="D29" s="5" t="s">
        <v>11</v>
      </c>
      <c r="E29" s="5" t="s">
        <v>12</v>
      </c>
      <c r="F29" s="13">
        <v>1263019</v>
      </c>
      <c r="G29" s="13">
        <v>101042</v>
      </c>
      <c r="H29" s="13">
        <v>1364061</v>
      </c>
      <c r="I29" s="7" t="s">
        <v>101</v>
      </c>
      <c r="J29" s="54"/>
      <c r="K29" s="58">
        <f t="shared" si="0"/>
        <v>44974</v>
      </c>
      <c r="L29">
        <f>VLOOKUP(VALUE(B29),Sheet2!E:E,1,0)</f>
        <v>54268</v>
      </c>
      <c r="O29" s="51" t="str">
        <f>"Thanh toán ngày "&amp;TEXT(_xlfn.XLOOKUP(L29,Sheet2!E:E,Sheet2!A:A),"dd/mm/yyyy")&amp;" - Tổng số tiền "&amp;TEXT(_xlfn.XLOOKUP(_xlfn.XLOOKUP(L29,Sheet2!E:E,Sheet2!B:B),Sheet2!M:M,Sheet2!O:O),"#.###")</f>
        <v>Thanh toán ngày 17/02/2023 - Tổng số tiền 40.072.914</v>
      </c>
    </row>
    <row r="30" spans="1:15" ht="26.3" x14ac:dyDescent="0.3">
      <c r="A30" s="4">
        <v>359</v>
      </c>
      <c r="B30" s="5" t="s">
        <v>58</v>
      </c>
      <c r="C30" s="8" t="s">
        <v>59</v>
      </c>
      <c r="D30" s="5" t="s">
        <v>11</v>
      </c>
      <c r="E30" s="5" t="s">
        <v>12</v>
      </c>
      <c r="F30" s="13">
        <v>1849741</v>
      </c>
      <c r="G30" s="13">
        <v>147979</v>
      </c>
      <c r="H30" s="13">
        <v>1997720</v>
      </c>
      <c r="I30" s="7" t="s">
        <v>101</v>
      </c>
      <c r="J30" s="54"/>
      <c r="K30" s="58">
        <f t="shared" si="0"/>
        <v>44974</v>
      </c>
      <c r="L30">
        <f>VLOOKUP(VALUE(B30),Sheet2!E:E,1,0)</f>
        <v>54391</v>
      </c>
      <c r="O30" s="51" t="str">
        <f>"Thanh toán ngày "&amp;TEXT(_xlfn.XLOOKUP(L30,Sheet2!E:E,Sheet2!A:A),"dd/mm/yyyy")&amp;" - Tổng số tiền "&amp;TEXT(_xlfn.XLOOKUP(_xlfn.XLOOKUP(L30,Sheet2!E:E,Sheet2!B:B),Sheet2!M:M,Sheet2!O:O),"#.###")</f>
        <v>Thanh toán ngày 17/02/2023 - Tổng số tiền 40.072.914</v>
      </c>
    </row>
    <row r="31" spans="1:15" ht="39.450000000000003" x14ac:dyDescent="0.3">
      <c r="A31" s="4">
        <v>360</v>
      </c>
      <c r="B31" s="5" t="s">
        <v>60</v>
      </c>
      <c r="C31" s="8" t="s">
        <v>61</v>
      </c>
      <c r="D31" s="5" t="s">
        <v>17</v>
      </c>
      <c r="E31" s="5" t="s">
        <v>18</v>
      </c>
      <c r="F31" s="13">
        <v>1478435</v>
      </c>
      <c r="G31" s="13">
        <v>118275</v>
      </c>
      <c r="H31" s="13">
        <v>1596710</v>
      </c>
      <c r="I31" s="7" t="s">
        <v>101</v>
      </c>
      <c r="J31" s="54"/>
      <c r="K31" s="58">
        <f t="shared" si="0"/>
        <v>44974</v>
      </c>
      <c r="L31">
        <f>VLOOKUP(VALUE(B31),Sheet2!E:E,1,0)</f>
        <v>54482</v>
      </c>
      <c r="O31" s="51" t="str">
        <f>"Thanh toán ngày "&amp;TEXT(_xlfn.XLOOKUP(L31,Sheet2!E:E,Sheet2!A:A),"dd/mm/yyyy")&amp;" - Tổng số tiền "&amp;TEXT(_xlfn.XLOOKUP(_xlfn.XLOOKUP(L31,Sheet2!E:E,Sheet2!B:B),Sheet2!M:M,Sheet2!O:O),"#.###")</f>
        <v>Thanh toán ngày 17/02/2023 - Tổng số tiền 40.072.914</v>
      </c>
    </row>
    <row r="32" spans="1:15" ht="26.3" x14ac:dyDescent="0.3">
      <c r="A32" s="4">
        <v>361</v>
      </c>
      <c r="B32" s="5" t="s">
        <v>62</v>
      </c>
      <c r="C32" s="8" t="s">
        <v>61</v>
      </c>
      <c r="D32" s="5" t="s">
        <v>11</v>
      </c>
      <c r="E32" s="5" t="s">
        <v>12</v>
      </c>
      <c r="F32" s="13">
        <v>1042095</v>
      </c>
      <c r="G32" s="13">
        <v>83368</v>
      </c>
      <c r="H32" s="13">
        <v>1125463</v>
      </c>
      <c r="I32" s="7" t="s">
        <v>101</v>
      </c>
      <c r="J32" s="54"/>
      <c r="K32" s="58">
        <f t="shared" si="0"/>
        <v>44974</v>
      </c>
      <c r="L32">
        <f>VLOOKUP(VALUE(B32),Sheet2!E:E,1,0)</f>
        <v>54495</v>
      </c>
      <c r="O32" s="51" t="str">
        <f>"Thanh toán ngày "&amp;TEXT(_xlfn.XLOOKUP(L32,Sheet2!E:E,Sheet2!A:A),"dd/mm/yyyy")&amp;" - Tổng số tiền "&amp;TEXT(_xlfn.XLOOKUP(_xlfn.XLOOKUP(L32,Sheet2!E:E,Sheet2!B:B),Sheet2!M:M,Sheet2!O:O),"#.###")</f>
        <v>Thanh toán ngày 17/02/2023 - Tổng số tiền 40.072.914</v>
      </c>
    </row>
    <row r="33" spans="1:15" ht="26.3" x14ac:dyDescent="0.3">
      <c r="A33" s="4">
        <v>362</v>
      </c>
      <c r="B33" s="5" t="s">
        <v>63</v>
      </c>
      <c r="C33" s="8" t="s">
        <v>64</v>
      </c>
      <c r="D33" s="5" t="s">
        <v>11</v>
      </c>
      <c r="E33" s="5" t="s">
        <v>12</v>
      </c>
      <c r="F33" s="13">
        <v>999522</v>
      </c>
      <c r="G33" s="13">
        <v>79962</v>
      </c>
      <c r="H33" s="13">
        <v>1079484</v>
      </c>
      <c r="I33" s="7" t="s">
        <v>101</v>
      </c>
      <c r="J33" s="54"/>
      <c r="K33" s="58">
        <f t="shared" si="0"/>
        <v>44974</v>
      </c>
      <c r="L33">
        <f>VLOOKUP(VALUE(B33),Sheet2!E:E,1,0)</f>
        <v>54992</v>
      </c>
      <c r="O33" s="51" t="str">
        <f>"Thanh toán ngày "&amp;TEXT(_xlfn.XLOOKUP(L33,Sheet2!E:E,Sheet2!A:A),"dd/mm/yyyy")&amp;" - Tổng số tiền "&amp;TEXT(_xlfn.XLOOKUP(_xlfn.XLOOKUP(L33,Sheet2!E:E,Sheet2!B:B),Sheet2!M:M,Sheet2!O:O),"#.###")</f>
        <v>Thanh toán ngày 17/02/2023 - Tổng số tiền 40.072.914</v>
      </c>
    </row>
    <row r="34" spans="1:15" ht="26.3" x14ac:dyDescent="0.3">
      <c r="A34" s="4">
        <v>363</v>
      </c>
      <c r="B34" s="5" t="s">
        <v>65</v>
      </c>
      <c r="C34" s="8" t="s">
        <v>66</v>
      </c>
      <c r="D34" s="5" t="s">
        <v>11</v>
      </c>
      <c r="E34" s="5" t="s">
        <v>12</v>
      </c>
      <c r="F34" s="13">
        <v>2092053</v>
      </c>
      <c r="G34" s="13">
        <v>167364</v>
      </c>
      <c r="H34" s="13">
        <v>2259417</v>
      </c>
      <c r="I34" s="7" t="s">
        <v>101</v>
      </c>
      <c r="J34" s="54"/>
      <c r="K34" s="58">
        <f t="shared" si="0"/>
        <v>44974</v>
      </c>
      <c r="L34">
        <f>VLOOKUP(VALUE(B34),Sheet2!E:E,1,0)</f>
        <v>55199</v>
      </c>
      <c r="O34" s="51" t="str">
        <f>"Thanh toán ngày "&amp;TEXT(_xlfn.XLOOKUP(L34,Sheet2!E:E,Sheet2!A:A),"dd/mm/yyyy")&amp;" - Tổng số tiền "&amp;TEXT(_xlfn.XLOOKUP(_xlfn.XLOOKUP(L34,Sheet2!E:E,Sheet2!B:B),Sheet2!M:M,Sheet2!O:O),"#.###")</f>
        <v>Thanh toán ngày 17/02/2023 - Tổng số tiền 40.072.914</v>
      </c>
    </row>
    <row r="35" spans="1:15" ht="26.3" x14ac:dyDescent="0.3">
      <c r="A35" s="4">
        <v>364</v>
      </c>
      <c r="B35" s="5" t="s">
        <v>67</v>
      </c>
      <c r="C35" s="8" t="s">
        <v>68</v>
      </c>
      <c r="D35" s="5" t="s">
        <v>11</v>
      </c>
      <c r="E35" s="5" t="s">
        <v>12</v>
      </c>
      <c r="F35" s="13">
        <v>1056019</v>
      </c>
      <c r="G35" s="13">
        <v>84482</v>
      </c>
      <c r="H35" s="13">
        <v>1140501</v>
      </c>
      <c r="I35" s="7" t="s">
        <v>101</v>
      </c>
      <c r="J35" s="54"/>
      <c r="K35" s="58">
        <f t="shared" si="0"/>
        <v>44974</v>
      </c>
      <c r="L35">
        <f>VLOOKUP(VALUE(B35),Sheet2!E:E,1,0)</f>
        <v>55258</v>
      </c>
      <c r="O35" s="51" t="str">
        <f>"Thanh toán ngày "&amp;TEXT(_xlfn.XLOOKUP(L35,Sheet2!E:E,Sheet2!A:A),"dd/mm/yyyy")&amp;" - Tổng số tiền "&amp;TEXT(_xlfn.XLOOKUP(_xlfn.XLOOKUP(L35,Sheet2!E:E,Sheet2!B:B),Sheet2!M:M,Sheet2!O:O),"#.###")</f>
        <v>Thanh toán ngày 17/02/2023 - Tổng số tiền 40.072.914</v>
      </c>
    </row>
    <row r="36" spans="1:15" ht="26.3" x14ac:dyDescent="0.3">
      <c r="A36" s="4">
        <v>365</v>
      </c>
      <c r="B36" s="5" t="s">
        <v>69</v>
      </c>
      <c r="C36" s="8" t="s">
        <v>70</v>
      </c>
      <c r="D36" s="5" t="s">
        <v>11</v>
      </c>
      <c r="E36" s="5" t="s">
        <v>12</v>
      </c>
      <c r="F36" s="13">
        <v>499761</v>
      </c>
      <c r="G36" s="13">
        <v>39981</v>
      </c>
      <c r="H36" s="13">
        <v>539742</v>
      </c>
      <c r="I36" s="7" t="s">
        <v>101</v>
      </c>
      <c r="J36" s="54"/>
      <c r="K36" s="58">
        <f t="shared" si="0"/>
        <v>44974</v>
      </c>
      <c r="L36">
        <f>VLOOKUP(VALUE(B36),Sheet2!E:E,1,0)</f>
        <v>55278</v>
      </c>
      <c r="O36" s="51" t="str">
        <f>"Thanh toán ngày "&amp;TEXT(_xlfn.XLOOKUP(L36,Sheet2!E:E,Sheet2!A:A),"dd/mm/yyyy")&amp;" - Tổng số tiền "&amp;TEXT(_xlfn.XLOOKUP(_xlfn.XLOOKUP(L36,Sheet2!E:E,Sheet2!B:B),Sheet2!M:M,Sheet2!O:O),"#.###")</f>
        <v>Thanh toán ngày 17/02/2023 - Tổng số tiền 40.072.914</v>
      </c>
    </row>
    <row r="37" spans="1:15" ht="26.3" x14ac:dyDescent="0.3">
      <c r="A37" s="4">
        <v>366</v>
      </c>
      <c r="B37" s="5" t="s">
        <v>71</v>
      </c>
      <c r="C37" s="8" t="s">
        <v>70</v>
      </c>
      <c r="D37" s="5" t="s">
        <v>11</v>
      </c>
      <c r="E37" s="5" t="s">
        <v>12</v>
      </c>
      <c r="F37" s="13">
        <v>2758905</v>
      </c>
      <c r="G37" s="13">
        <v>220712</v>
      </c>
      <c r="H37" s="13">
        <v>2979617</v>
      </c>
      <c r="I37" s="7" t="s">
        <v>101</v>
      </c>
      <c r="J37" s="54"/>
      <c r="K37" s="58">
        <f t="shared" si="0"/>
        <v>44974</v>
      </c>
      <c r="L37">
        <f>VLOOKUP(VALUE(B37),Sheet2!E:E,1,0)</f>
        <v>55292</v>
      </c>
      <c r="O37" s="51" t="str">
        <f>"Thanh toán ngày "&amp;TEXT(_xlfn.XLOOKUP(L37,Sheet2!E:E,Sheet2!A:A),"dd/mm/yyyy")&amp;" - Tổng số tiền "&amp;TEXT(_xlfn.XLOOKUP(_xlfn.XLOOKUP(L37,Sheet2!E:E,Sheet2!B:B),Sheet2!M:M,Sheet2!O:O),"#.###")</f>
        <v>Thanh toán ngày 17/02/2023 - Tổng số tiền 40.072.914</v>
      </c>
    </row>
    <row r="38" spans="1:15" ht="26.3" x14ac:dyDescent="0.3">
      <c r="A38" s="4">
        <v>367</v>
      </c>
      <c r="B38" s="5" t="s">
        <v>72</v>
      </c>
      <c r="C38" s="8" t="s">
        <v>73</v>
      </c>
      <c r="D38" s="5" t="s">
        <v>11</v>
      </c>
      <c r="E38" s="5" t="s">
        <v>12</v>
      </c>
      <c r="F38" s="13">
        <v>1567436</v>
      </c>
      <c r="G38" s="13">
        <v>125395</v>
      </c>
      <c r="H38" s="13">
        <v>1692831</v>
      </c>
      <c r="I38" s="7" t="s">
        <v>101</v>
      </c>
      <c r="J38" s="54"/>
      <c r="K38" s="58">
        <f t="shared" si="0"/>
        <v>44974</v>
      </c>
      <c r="L38">
        <f>VLOOKUP(VALUE(B38),Sheet2!E:E,1,0)</f>
        <v>55344</v>
      </c>
      <c r="O38" s="51" t="str">
        <f>"Thanh toán ngày "&amp;TEXT(_xlfn.XLOOKUP(L38,Sheet2!E:E,Sheet2!A:A),"dd/mm/yyyy")&amp;" - Tổng số tiền "&amp;TEXT(_xlfn.XLOOKUP(_xlfn.XLOOKUP(L38,Sheet2!E:E,Sheet2!B:B),Sheet2!M:M,Sheet2!O:O),"#.###")</f>
        <v>Thanh toán ngày 17/02/2023 - Tổng số tiền 40.072.914</v>
      </c>
    </row>
    <row r="39" spans="1:15" ht="26.3" x14ac:dyDescent="0.3">
      <c r="A39" s="4">
        <v>368</v>
      </c>
      <c r="B39" s="5" t="s">
        <v>74</v>
      </c>
      <c r="C39" s="8" t="s">
        <v>73</v>
      </c>
      <c r="D39" s="5" t="s">
        <v>11</v>
      </c>
      <c r="E39" s="5" t="s">
        <v>12</v>
      </c>
      <c r="F39" s="13">
        <v>1231719</v>
      </c>
      <c r="G39" s="13">
        <v>98538</v>
      </c>
      <c r="H39" s="13">
        <v>1330257</v>
      </c>
      <c r="I39" s="7" t="s">
        <v>101</v>
      </c>
      <c r="J39" s="54"/>
      <c r="K39" s="58">
        <f t="shared" si="0"/>
        <v>44974</v>
      </c>
      <c r="L39">
        <f>VLOOKUP(VALUE(B39),Sheet2!E:E,1,0)</f>
        <v>55369</v>
      </c>
      <c r="O39" s="51" t="str">
        <f>"Thanh toán ngày "&amp;TEXT(_xlfn.XLOOKUP(L39,Sheet2!E:E,Sheet2!A:A),"dd/mm/yyyy")&amp;" - Tổng số tiền "&amp;TEXT(_xlfn.XLOOKUP(_xlfn.XLOOKUP(L39,Sheet2!E:E,Sheet2!B:B),Sheet2!M:M,Sheet2!O:O),"#.###")</f>
        <v>Thanh toán ngày 17/02/2023 - Tổng số tiền 40.072.914</v>
      </c>
    </row>
    <row r="40" spans="1:15" ht="26.3" x14ac:dyDescent="0.3">
      <c r="A40" s="4">
        <v>369</v>
      </c>
      <c r="B40" s="5" t="s">
        <v>75</v>
      </c>
      <c r="C40" s="8" t="s">
        <v>76</v>
      </c>
      <c r="D40" s="5" t="s">
        <v>11</v>
      </c>
      <c r="E40" s="5" t="s">
        <v>12</v>
      </c>
      <c r="F40" s="13">
        <v>1765868</v>
      </c>
      <c r="G40" s="13">
        <v>141269</v>
      </c>
      <c r="H40" s="13">
        <v>1907137</v>
      </c>
      <c r="I40" s="7" t="s">
        <v>101</v>
      </c>
      <c r="J40" s="54"/>
      <c r="K40" s="58">
        <f t="shared" si="0"/>
        <v>44974</v>
      </c>
      <c r="L40">
        <f>VLOOKUP(VALUE(B40),Sheet2!E:E,1,0)</f>
        <v>55405</v>
      </c>
      <c r="O40" s="51" t="str">
        <f>"Thanh toán ngày "&amp;TEXT(_xlfn.XLOOKUP(L40,Sheet2!E:E,Sheet2!A:A),"dd/mm/yyyy")&amp;" - Tổng số tiền "&amp;TEXT(_xlfn.XLOOKUP(_xlfn.XLOOKUP(L40,Sheet2!E:E,Sheet2!B:B),Sheet2!M:M,Sheet2!O:O),"#.###")</f>
        <v>Thanh toán ngày 17/02/2023 - Tổng số tiền 40.072.914</v>
      </c>
    </row>
    <row r="41" spans="1:15" ht="26.3" x14ac:dyDescent="0.3">
      <c r="A41" s="4">
        <v>370</v>
      </c>
      <c r="B41" s="5" t="s">
        <v>77</v>
      </c>
      <c r="C41" s="8" t="s">
        <v>76</v>
      </c>
      <c r="D41" s="5" t="s">
        <v>11</v>
      </c>
      <c r="E41" s="5" t="s">
        <v>12</v>
      </c>
      <c r="F41" s="13">
        <v>1014368</v>
      </c>
      <c r="G41" s="13">
        <v>81149</v>
      </c>
      <c r="H41" s="13">
        <v>1095517</v>
      </c>
      <c r="I41" s="7" t="s">
        <v>101</v>
      </c>
      <c r="J41" s="54"/>
      <c r="K41" s="58">
        <f t="shared" si="0"/>
        <v>44974</v>
      </c>
      <c r="L41">
        <f>VLOOKUP(VALUE(B41),Sheet2!E:E,1,0)</f>
        <v>55456</v>
      </c>
      <c r="O41" s="51" t="str">
        <f>"Thanh toán ngày "&amp;TEXT(_xlfn.XLOOKUP(L41,Sheet2!E:E,Sheet2!A:A),"dd/mm/yyyy")&amp;" - Tổng số tiền "&amp;TEXT(_xlfn.XLOOKUP(_xlfn.XLOOKUP(L41,Sheet2!E:E,Sheet2!B:B),Sheet2!M:M,Sheet2!O:O),"#.###")</f>
        <v>Thanh toán ngày 17/02/2023 - Tổng số tiền 40.072.914</v>
      </c>
    </row>
    <row r="42" spans="1:15" ht="26.3" x14ac:dyDescent="0.3">
      <c r="A42" s="4">
        <v>371</v>
      </c>
      <c r="B42" s="5" t="s">
        <v>78</v>
      </c>
      <c r="C42" s="8" t="s">
        <v>79</v>
      </c>
      <c r="D42" s="5" t="s">
        <v>11</v>
      </c>
      <c r="E42" s="5" t="s">
        <v>12</v>
      </c>
      <c r="F42" s="13">
        <v>1263019</v>
      </c>
      <c r="G42" s="13">
        <v>101042</v>
      </c>
      <c r="H42" s="13">
        <v>1364061</v>
      </c>
      <c r="I42" s="7" t="s">
        <v>101</v>
      </c>
      <c r="J42" s="54"/>
      <c r="K42" s="58">
        <f t="shared" si="0"/>
        <v>44974</v>
      </c>
      <c r="L42">
        <f>VLOOKUP(VALUE(B42),Sheet2!E:E,1,0)</f>
        <v>55890</v>
      </c>
      <c r="O42" s="51" t="str">
        <f>"Thanh toán ngày "&amp;TEXT(_xlfn.XLOOKUP(L42,Sheet2!E:E,Sheet2!A:A),"dd/mm/yyyy")&amp;" - Tổng số tiền "&amp;TEXT(_xlfn.XLOOKUP(_xlfn.XLOOKUP(L42,Sheet2!E:E,Sheet2!B:B),Sheet2!M:M,Sheet2!O:O),"#.###")</f>
        <v>Thanh toán ngày 17/02/2023 - Tổng số tiền 40.072.914</v>
      </c>
    </row>
    <row r="43" spans="1:15" ht="26.3" x14ac:dyDescent="0.3">
      <c r="A43" s="4">
        <v>372</v>
      </c>
      <c r="B43" s="5" t="s">
        <v>80</v>
      </c>
      <c r="C43" s="8" t="s">
        <v>79</v>
      </c>
      <c r="D43" s="5" t="s">
        <v>11</v>
      </c>
      <c r="E43" s="5" t="s">
        <v>12</v>
      </c>
      <c r="F43" s="13">
        <v>1669869</v>
      </c>
      <c r="G43" s="13">
        <v>133590</v>
      </c>
      <c r="H43" s="13">
        <v>1803459</v>
      </c>
      <c r="I43" s="7" t="s">
        <v>101</v>
      </c>
      <c r="J43" s="54"/>
      <c r="K43" s="58">
        <f t="shared" si="0"/>
        <v>44974</v>
      </c>
      <c r="L43">
        <f>VLOOKUP(VALUE(B43),Sheet2!E:E,1,0)</f>
        <v>55892</v>
      </c>
      <c r="O43" s="51" t="str">
        <f>"Thanh toán ngày "&amp;TEXT(_xlfn.XLOOKUP(L43,Sheet2!E:E,Sheet2!A:A),"dd/mm/yyyy")&amp;" - Tổng số tiền "&amp;TEXT(_xlfn.XLOOKUP(_xlfn.XLOOKUP(L43,Sheet2!E:E,Sheet2!B:B),Sheet2!M:M,Sheet2!O:O),"#.###")</f>
        <v>Thanh toán ngày 17/02/2023 - Tổng số tiền 40.072.914</v>
      </c>
    </row>
    <row r="44" spans="1:15" ht="26.3" x14ac:dyDescent="0.3">
      <c r="A44" s="4">
        <v>373</v>
      </c>
      <c r="B44" s="5" t="s">
        <v>81</v>
      </c>
      <c r="C44" s="8" t="s">
        <v>82</v>
      </c>
      <c r="D44" s="5" t="s">
        <v>11</v>
      </c>
      <c r="E44" s="5" t="s">
        <v>12</v>
      </c>
      <c r="F44" s="13">
        <v>1478511</v>
      </c>
      <c r="G44" s="13">
        <v>118281</v>
      </c>
      <c r="H44" s="13">
        <v>1596792</v>
      </c>
      <c r="I44" s="7" t="s">
        <v>101</v>
      </c>
      <c r="J44" s="54"/>
      <c r="K44" s="58">
        <f t="shared" si="0"/>
        <v>44974</v>
      </c>
      <c r="L44">
        <f>VLOOKUP(VALUE(B44),Sheet2!E:E,1,0)</f>
        <v>56124</v>
      </c>
      <c r="O44" s="51" t="str">
        <f>"Thanh toán ngày "&amp;TEXT(_xlfn.XLOOKUP(L44,Sheet2!E:E,Sheet2!A:A),"dd/mm/yyyy")&amp;" - Tổng số tiền "&amp;TEXT(_xlfn.XLOOKUP(_xlfn.XLOOKUP(L44,Sheet2!E:E,Sheet2!B:B),Sheet2!M:M,Sheet2!O:O),"#.###")</f>
        <v>Thanh toán ngày 17/02/2023 - Tổng số tiền 40.072.914</v>
      </c>
    </row>
    <row r="45" spans="1:15" ht="26.3" x14ac:dyDescent="0.3">
      <c r="A45" s="4">
        <v>374</v>
      </c>
      <c r="B45" s="5" t="s">
        <v>83</v>
      </c>
      <c r="C45" s="8" t="s">
        <v>82</v>
      </c>
      <c r="D45" s="5" t="s">
        <v>11</v>
      </c>
      <c r="E45" s="5" t="s">
        <v>12</v>
      </c>
      <c r="F45" s="13">
        <v>872169</v>
      </c>
      <c r="G45" s="13">
        <v>69774</v>
      </c>
      <c r="H45" s="13">
        <v>941943</v>
      </c>
      <c r="I45" s="7" t="s">
        <v>101</v>
      </c>
      <c r="J45" s="54"/>
      <c r="K45" s="58">
        <f t="shared" si="0"/>
        <v>44974</v>
      </c>
      <c r="L45">
        <f>VLOOKUP(VALUE(B45),Sheet2!E:E,1,0)</f>
        <v>56144</v>
      </c>
      <c r="O45" s="51" t="str">
        <f>"Thanh toán ngày "&amp;TEXT(_xlfn.XLOOKUP(L45,Sheet2!E:E,Sheet2!A:A),"dd/mm/yyyy")&amp;" - Tổng số tiền "&amp;TEXT(_xlfn.XLOOKUP(_xlfn.XLOOKUP(L45,Sheet2!E:E,Sheet2!B:B),Sheet2!M:M,Sheet2!O:O),"#.###")</f>
        <v>Thanh toán ngày 17/02/2023 - Tổng số tiền 40.072.914</v>
      </c>
    </row>
    <row r="46" spans="1:15" ht="26.3" x14ac:dyDescent="0.3">
      <c r="A46" s="4">
        <v>375</v>
      </c>
      <c r="B46" s="5" t="s">
        <v>84</v>
      </c>
      <c r="C46" s="8" t="s">
        <v>85</v>
      </c>
      <c r="D46" s="5" t="s">
        <v>11</v>
      </c>
      <c r="E46" s="5" t="s">
        <v>12</v>
      </c>
      <c r="F46" s="13">
        <v>1160640</v>
      </c>
      <c r="G46" s="13">
        <v>92851</v>
      </c>
      <c r="H46" s="13">
        <v>1253491</v>
      </c>
      <c r="I46" s="7" t="s">
        <v>101</v>
      </c>
      <c r="J46" s="54"/>
      <c r="K46" s="58">
        <f t="shared" si="0"/>
        <v>44974</v>
      </c>
      <c r="L46">
        <f>VLOOKUP(VALUE(B46),Sheet2!E:E,1,0)</f>
        <v>56190</v>
      </c>
      <c r="O46" s="51" t="str">
        <f>"Thanh toán ngày "&amp;TEXT(_xlfn.XLOOKUP(L46,Sheet2!E:E,Sheet2!A:A),"dd/mm/yyyy")&amp;" - Tổng số tiền "&amp;TEXT(_xlfn.XLOOKUP(_xlfn.XLOOKUP(L46,Sheet2!E:E,Sheet2!B:B),Sheet2!M:M,Sheet2!O:O),"#.###")</f>
        <v>Thanh toán ngày 17/02/2023 - Tổng số tiền 40.072.914</v>
      </c>
    </row>
    <row r="47" spans="1:15" ht="26.3" x14ac:dyDescent="0.3">
      <c r="A47" s="4">
        <v>376</v>
      </c>
      <c r="B47" s="5" t="s">
        <v>86</v>
      </c>
      <c r="C47" s="8" t="s">
        <v>85</v>
      </c>
      <c r="D47" s="5" t="s">
        <v>11</v>
      </c>
      <c r="E47" s="5" t="s">
        <v>12</v>
      </c>
      <c r="F47" s="13">
        <v>608172</v>
      </c>
      <c r="G47" s="13">
        <v>48654</v>
      </c>
      <c r="H47" s="13">
        <v>656826</v>
      </c>
      <c r="I47" s="7" t="s">
        <v>101</v>
      </c>
      <c r="J47" s="54"/>
      <c r="K47" s="58">
        <f t="shared" si="0"/>
        <v>44974</v>
      </c>
      <c r="L47">
        <f>VLOOKUP(VALUE(B47),Sheet2!E:E,1,0)</f>
        <v>56236</v>
      </c>
      <c r="O47" s="51" t="str">
        <f>"Thanh toán ngày "&amp;TEXT(_xlfn.XLOOKUP(L47,Sheet2!E:E,Sheet2!A:A),"dd/mm/yyyy")&amp;" - Tổng số tiền "&amp;TEXT(_xlfn.XLOOKUP(_xlfn.XLOOKUP(L47,Sheet2!E:E,Sheet2!B:B),Sheet2!M:M,Sheet2!O:O),"#.###")</f>
        <v>Thanh toán ngày 17/02/2023 - Tổng số tiền 40.072.914</v>
      </c>
    </row>
    <row r="48" spans="1:15" ht="26.3" x14ac:dyDescent="0.3">
      <c r="A48" s="4">
        <v>377</v>
      </c>
      <c r="B48" s="5" t="s">
        <v>87</v>
      </c>
      <c r="C48" s="8" t="s">
        <v>88</v>
      </c>
      <c r="D48" s="5" t="s">
        <v>11</v>
      </c>
      <c r="E48" s="5" t="s">
        <v>12</v>
      </c>
      <c r="F48" s="13">
        <v>1490260</v>
      </c>
      <c r="G48" s="13">
        <v>119221</v>
      </c>
      <c r="H48" s="13">
        <v>1609481</v>
      </c>
      <c r="I48" s="7" t="s">
        <v>101</v>
      </c>
      <c r="J48" s="54"/>
      <c r="K48" s="58">
        <f t="shared" si="0"/>
        <v>44974</v>
      </c>
      <c r="L48">
        <f>VLOOKUP(VALUE(B48),Sheet2!E:E,1,0)</f>
        <v>56286</v>
      </c>
      <c r="O48" s="51" t="str">
        <f>"Thanh toán ngày "&amp;TEXT(_xlfn.XLOOKUP(L48,Sheet2!E:E,Sheet2!A:A),"dd/mm/yyyy")&amp;" - Tổng số tiền "&amp;TEXT(_xlfn.XLOOKUP(_xlfn.XLOOKUP(L48,Sheet2!E:E,Sheet2!B:B),Sheet2!M:M,Sheet2!O:O),"#.###")</f>
        <v>Thanh toán ngày 17/02/2023 - Tổng số tiền 40.072.914</v>
      </c>
    </row>
    <row r="49" spans="1:15" ht="26.3" x14ac:dyDescent="0.3">
      <c r="A49" s="4">
        <v>378</v>
      </c>
      <c r="B49" s="5" t="s">
        <v>89</v>
      </c>
      <c r="C49" s="8" t="s">
        <v>88</v>
      </c>
      <c r="D49" s="5" t="s">
        <v>11</v>
      </c>
      <c r="E49" s="5" t="s">
        <v>12</v>
      </c>
      <c r="F49" s="13">
        <v>775853</v>
      </c>
      <c r="G49" s="13">
        <v>62068</v>
      </c>
      <c r="H49" s="13">
        <v>837921</v>
      </c>
      <c r="I49" s="7" t="s">
        <v>101</v>
      </c>
      <c r="J49" s="54"/>
      <c r="K49" s="58">
        <f t="shared" si="0"/>
        <v>44974</v>
      </c>
      <c r="L49">
        <f>VLOOKUP(VALUE(B49),Sheet2!E:E,1,0)</f>
        <v>56287</v>
      </c>
      <c r="O49" s="51" t="str">
        <f>"Thanh toán ngày "&amp;TEXT(_xlfn.XLOOKUP(L49,Sheet2!E:E,Sheet2!A:A),"dd/mm/yyyy")&amp;" - Tổng số tiền "&amp;TEXT(_xlfn.XLOOKUP(_xlfn.XLOOKUP(L49,Sheet2!E:E,Sheet2!B:B),Sheet2!M:M,Sheet2!O:O),"#.###")</f>
        <v>Thanh toán ngày 17/02/2023 - Tổng số tiền 40.072.914</v>
      </c>
    </row>
    <row r="50" spans="1:15" ht="26.3" x14ac:dyDescent="0.3">
      <c r="A50" s="4">
        <v>379</v>
      </c>
      <c r="B50" s="5" t="s">
        <v>90</v>
      </c>
      <c r="C50" s="8" t="s">
        <v>88</v>
      </c>
      <c r="D50" s="5" t="s">
        <v>11</v>
      </c>
      <c r="E50" s="5" t="s">
        <v>12</v>
      </c>
      <c r="F50" s="13">
        <v>987238</v>
      </c>
      <c r="G50" s="13">
        <v>78979</v>
      </c>
      <c r="H50" s="13">
        <v>1066217</v>
      </c>
      <c r="I50" s="7" t="s">
        <v>101</v>
      </c>
      <c r="J50" s="54"/>
      <c r="K50" s="58">
        <f t="shared" si="0"/>
        <v>44974</v>
      </c>
      <c r="L50">
        <f>VLOOKUP(VALUE(B50),Sheet2!E:E,1,0)</f>
        <v>56570</v>
      </c>
      <c r="O50" s="51" t="str">
        <f>"Thanh toán ngày "&amp;TEXT(_xlfn.XLOOKUP(L50,Sheet2!E:E,Sheet2!A:A),"dd/mm/yyyy")&amp;" - Tổng số tiền "&amp;TEXT(_xlfn.XLOOKUP(_xlfn.XLOOKUP(L50,Sheet2!E:E,Sheet2!B:B),Sheet2!M:M,Sheet2!O:O),"#.###")</f>
        <v>Thanh toán ngày 17/02/2023 - Tổng số tiền 40.072.914</v>
      </c>
    </row>
    <row r="51" spans="1:15" ht="26.3" x14ac:dyDescent="0.3">
      <c r="A51" s="4">
        <v>380</v>
      </c>
      <c r="B51" s="5" t="s">
        <v>91</v>
      </c>
      <c r="C51" s="8" t="s">
        <v>88</v>
      </c>
      <c r="D51" s="5" t="s">
        <v>11</v>
      </c>
      <c r="E51" s="5" t="s">
        <v>12</v>
      </c>
      <c r="F51" s="13">
        <v>1030104</v>
      </c>
      <c r="G51" s="13">
        <v>82408</v>
      </c>
      <c r="H51" s="13">
        <v>1112512</v>
      </c>
      <c r="I51" s="7" t="s">
        <v>101</v>
      </c>
      <c r="J51" s="54"/>
      <c r="K51" s="58">
        <f t="shared" si="0"/>
        <v>44974</v>
      </c>
      <c r="L51">
        <f>VLOOKUP(VALUE(B51),Sheet2!E:E,1,0)</f>
        <v>56571</v>
      </c>
      <c r="O51" s="51" t="str">
        <f>"Thanh toán ngày "&amp;TEXT(_xlfn.XLOOKUP(L51,Sheet2!E:E,Sheet2!A:A),"dd/mm/yyyy")&amp;" - Tổng số tiền "&amp;TEXT(_xlfn.XLOOKUP(_xlfn.XLOOKUP(L51,Sheet2!E:E,Sheet2!B:B),Sheet2!M:M,Sheet2!O:O),"#.###")</f>
        <v>Thanh toán ngày 17/02/2023 - Tổng số tiền 40.072.914</v>
      </c>
    </row>
    <row r="52" spans="1:15" ht="26.3" x14ac:dyDescent="0.3">
      <c r="A52" s="4">
        <v>381</v>
      </c>
      <c r="B52" s="5" t="s">
        <v>92</v>
      </c>
      <c r="C52" s="8" t="s">
        <v>93</v>
      </c>
      <c r="D52" s="5" t="s">
        <v>11</v>
      </c>
      <c r="E52" s="5" t="s">
        <v>12</v>
      </c>
      <c r="F52" s="13">
        <v>1207116</v>
      </c>
      <c r="G52" s="13">
        <v>96569</v>
      </c>
      <c r="H52" s="13">
        <v>1303685</v>
      </c>
      <c r="I52" s="7" t="s">
        <v>101</v>
      </c>
      <c r="J52" s="54"/>
      <c r="K52" s="58">
        <f t="shared" si="0"/>
        <v>44974</v>
      </c>
      <c r="L52">
        <f>VLOOKUP(VALUE(B52),Sheet2!E:E,1,0)</f>
        <v>56869</v>
      </c>
      <c r="O52" s="51" t="str">
        <f>"Thanh toán ngày "&amp;TEXT(_xlfn.XLOOKUP(L52,Sheet2!E:E,Sheet2!A:A),"dd/mm/yyyy")&amp;" - Tổng số tiền "&amp;TEXT(_xlfn.XLOOKUP(_xlfn.XLOOKUP(L52,Sheet2!E:E,Sheet2!B:B),Sheet2!M:M,Sheet2!O:O),"#.###")</f>
        <v>Thanh toán ngày 17/02/2023 - Tổng số tiền 40.072.914</v>
      </c>
    </row>
    <row r="53" spans="1:15" ht="26.3" x14ac:dyDescent="0.3">
      <c r="A53" s="4">
        <v>382</v>
      </c>
      <c r="B53" s="5" t="s">
        <v>94</v>
      </c>
      <c r="C53" s="8" t="s">
        <v>95</v>
      </c>
      <c r="D53" s="5" t="s">
        <v>11</v>
      </c>
      <c r="E53" s="5" t="s">
        <v>12</v>
      </c>
      <c r="F53" s="13">
        <v>1260592</v>
      </c>
      <c r="G53" s="13">
        <v>100847</v>
      </c>
      <c r="H53" s="13">
        <v>1361439</v>
      </c>
      <c r="I53" s="7" t="s">
        <v>101</v>
      </c>
      <c r="J53" s="54"/>
      <c r="K53" s="58">
        <f t="shared" si="0"/>
        <v>44974</v>
      </c>
      <c r="L53">
        <f>VLOOKUP(VALUE(B53),Sheet2!E:E,1,0)</f>
        <v>57000</v>
      </c>
      <c r="O53" s="51" t="str">
        <f>"Thanh toán ngày "&amp;TEXT(_xlfn.XLOOKUP(L53,Sheet2!E:E,Sheet2!A:A),"dd/mm/yyyy")&amp;" - Tổng số tiền "&amp;TEXT(_xlfn.XLOOKUP(_xlfn.XLOOKUP(L53,Sheet2!E:E,Sheet2!B:B),Sheet2!M:M,Sheet2!O:O),"#.###")</f>
        <v>Thanh toán ngày 17/02/2023 - Tổng số tiền 40.072.914</v>
      </c>
    </row>
    <row r="54" spans="1:15" ht="26.3" x14ac:dyDescent="0.3">
      <c r="A54" s="4">
        <v>383</v>
      </c>
      <c r="B54" s="5" t="s">
        <v>96</v>
      </c>
      <c r="C54" s="8" t="s">
        <v>97</v>
      </c>
      <c r="D54" s="5" t="s">
        <v>11</v>
      </c>
      <c r="E54" s="5" t="s">
        <v>12</v>
      </c>
      <c r="F54" s="13">
        <v>937248</v>
      </c>
      <c r="G54" s="13">
        <v>74980</v>
      </c>
      <c r="H54" s="13">
        <v>1012228</v>
      </c>
      <c r="I54" s="7" t="s">
        <v>101</v>
      </c>
      <c r="J54" s="54"/>
      <c r="K54" s="58">
        <f t="shared" si="0"/>
        <v>44974</v>
      </c>
      <c r="L54">
        <f>VLOOKUP(VALUE(B54),Sheet2!E:E,1,0)</f>
        <v>57032</v>
      </c>
      <c r="O54" s="51" t="str">
        <f>"Thanh toán ngày "&amp;TEXT(_xlfn.XLOOKUP(L54,Sheet2!E:E,Sheet2!A:A),"dd/mm/yyyy")&amp;" - Tổng số tiền "&amp;TEXT(_xlfn.XLOOKUP(_xlfn.XLOOKUP(L54,Sheet2!E:E,Sheet2!B:B),Sheet2!M:M,Sheet2!O:O),"#.###")</f>
        <v>Thanh toán ngày 17/02/2023 - Tổng số tiền 40.072.914</v>
      </c>
    </row>
    <row r="55" spans="1:15" ht="26.3" x14ac:dyDescent="0.3">
      <c r="A55" s="4">
        <v>384</v>
      </c>
      <c r="B55" s="5" t="s">
        <v>98</v>
      </c>
      <c r="C55" s="8" t="s">
        <v>97</v>
      </c>
      <c r="D55" s="5" t="s">
        <v>11</v>
      </c>
      <c r="E55" s="5" t="s">
        <v>12</v>
      </c>
      <c r="F55" s="13">
        <v>1819278</v>
      </c>
      <c r="G55" s="13">
        <v>145542</v>
      </c>
      <c r="H55" s="13">
        <v>1964820</v>
      </c>
      <c r="I55" s="7" t="s">
        <v>101</v>
      </c>
      <c r="J55" s="54"/>
      <c r="K55" s="58">
        <f t="shared" si="0"/>
        <v>44974</v>
      </c>
      <c r="L55">
        <f>VLOOKUP(VALUE(B55),Sheet2!E:E,1,0)</f>
        <v>57038</v>
      </c>
      <c r="O55" s="51" t="str">
        <f>"Thanh toán ngày "&amp;TEXT(_xlfn.XLOOKUP(L55,Sheet2!E:E,Sheet2!A:A),"dd/mm/yyyy")&amp;" - Tổng số tiền "&amp;TEXT(_xlfn.XLOOKUP(_xlfn.XLOOKUP(L55,Sheet2!E:E,Sheet2!B:B),Sheet2!M:M,Sheet2!O:O),"#.###")</f>
        <v>Thanh toán ngày 17/02/2023 - Tổng số tiền 40.072.914</v>
      </c>
    </row>
    <row r="56" spans="1:15" ht="26.3" x14ac:dyDescent="0.3">
      <c r="A56" s="4">
        <v>385</v>
      </c>
      <c r="B56" s="5" t="s">
        <v>99</v>
      </c>
      <c r="C56" s="8" t="s">
        <v>100</v>
      </c>
      <c r="D56" s="5" t="s">
        <v>11</v>
      </c>
      <c r="E56" s="5" t="s">
        <v>12</v>
      </c>
      <c r="F56" s="13">
        <v>1951565</v>
      </c>
      <c r="G56" s="13">
        <v>156125</v>
      </c>
      <c r="H56" s="13">
        <v>2107690</v>
      </c>
      <c r="I56" s="7" t="s">
        <v>101</v>
      </c>
      <c r="J56" s="54"/>
      <c r="K56" s="58">
        <f t="shared" si="0"/>
        <v>44974</v>
      </c>
      <c r="L56">
        <f>VLOOKUP(VALUE(B56),Sheet2!E:E,1,0)</f>
        <v>57623</v>
      </c>
      <c r="O56" s="51" t="str">
        <f>"Thanh toán ngày "&amp;TEXT(_xlfn.XLOOKUP(L56,Sheet2!E:E,Sheet2!A:A),"dd/mm/yyyy")&amp;" - Tổng số tiền "&amp;TEXT(_xlfn.XLOOKUP(_xlfn.XLOOKUP(L56,Sheet2!E:E,Sheet2!B:B),Sheet2!M:M,Sheet2!O:O),"#.###")</f>
        <v>Thanh toán ngày 17/02/2023 - Tổng số tiền 40.072.914</v>
      </c>
    </row>
    <row r="57" spans="1:15" x14ac:dyDescent="0.3">
      <c r="A57" s="28"/>
      <c r="B57" s="29">
        <v>125494</v>
      </c>
      <c r="C57" s="30">
        <v>44921</v>
      </c>
      <c r="D57" s="29"/>
      <c r="E57" s="29" t="s">
        <v>52</v>
      </c>
      <c r="F57" s="31">
        <v>-1236371</v>
      </c>
      <c r="G57" s="31">
        <v>-98909</v>
      </c>
      <c r="H57" s="31">
        <v>-1335280</v>
      </c>
      <c r="I57" s="32" t="s">
        <v>101</v>
      </c>
      <c r="J57" s="55"/>
      <c r="K57" s="58">
        <f t="shared" si="0"/>
        <v>44974</v>
      </c>
      <c r="L57" t="e">
        <f>VLOOKUP(VALUE(B57),Sheet2!E:E,1,0)</f>
        <v>#N/A</v>
      </c>
      <c r="O57" s="51" t="e">
        <f>"Thanh toán ngày "&amp;TEXT(_xlfn.XLOOKUP(L57,Sheet2!E:E,Sheet2!A:A),"dd/mm/yyyy")&amp;" - Tổng số tiền "&amp;TEXT(_xlfn.XLOOKUP(_xlfn.XLOOKUP(L57,Sheet2!E:E,Sheet2!B:B),Sheet2!M:M,Sheet2!O:O),"#.###")</f>
        <v>#N/A</v>
      </c>
    </row>
    <row r="58" spans="1:15" x14ac:dyDescent="0.3">
      <c r="A58" s="28"/>
      <c r="B58" s="29">
        <v>31991</v>
      </c>
      <c r="C58" s="30">
        <v>44925</v>
      </c>
      <c r="D58" s="29"/>
      <c r="E58" s="29" t="s">
        <v>52</v>
      </c>
      <c r="F58" s="31">
        <v>-1228336</v>
      </c>
      <c r="G58" s="31">
        <v>-98267</v>
      </c>
      <c r="H58" s="31">
        <v>-1326603</v>
      </c>
      <c r="I58" s="32" t="s">
        <v>101</v>
      </c>
      <c r="J58" s="55"/>
      <c r="K58" s="58">
        <f t="shared" si="0"/>
        <v>44974</v>
      </c>
      <c r="L58" t="e">
        <f>VLOOKUP(VALUE(B58),Sheet2!E:E,1,0)</f>
        <v>#N/A</v>
      </c>
      <c r="O58" s="51" t="e">
        <f>"Thanh toán ngày "&amp;TEXT(_xlfn.XLOOKUP(L58,Sheet2!E:E,Sheet2!A:A),"dd/mm/yyyy")&amp;" - Tổng số tiền "&amp;TEXT(_xlfn.XLOOKUP(_xlfn.XLOOKUP(L58,Sheet2!E:E,Sheet2!B:B),Sheet2!M:M,Sheet2!O:O),"#.###")</f>
        <v>#N/A</v>
      </c>
    </row>
    <row r="59" spans="1:15" s="11" customFormat="1" ht="26.3" x14ac:dyDescent="0.3">
      <c r="A59" s="10">
        <v>2</v>
      </c>
      <c r="B59" s="12" t="s">
        <v>104</v>
      </c>
      <c r="C59" s="24" t="s">
        <v>105</v>
      </c>
      <c r="D59" s="3" t="s">
        <v>11</v>
      </c>
      <c r="E59" s="3" t="s">
        <v>12</v>
      </c>
      <c r="F59" s="14">
        <v>996240</v>
      </c>
      <c r="G59" s="14">
        <v>79699</v>
      </c>
      <c r="H59" s="14">
        <v>1075939</v>
      </c>
      <c r="I59" s="11" t="s">
        <v>399</v>
      </c>
      <c r="K59" s="58">
        <f t="shared" si="0"/>
        <v>45071</v>
      </c>
      <c r="L59">
        <f>VLOOKUP(VALUE(B59),Sheet2!E:E,1,0)</f>
        <v>246</v>
      </c>
      <c r="O59" s="51" t="str">
        <f>"Thanh toán ngày "&amp;TEXT(_xlfn.XLOOKUP(L59,Sheet2!E:E,Sheet2!A:A),"dd/mm/yyyy")&amp;" - Tổng số tiền "&amp;TEXT(_xlfn.XLOOKUP(_xlfn.XLOOKUP(L59,Sheet2!E:E,Sheet2!B:B),Sheet2!M:M,Sheet2!O:O),"#.###")</f>
        <v>Thanh toán ngày 26/05/2023 - Tổng số tiền 15.209.737</v>
      </c>
    </row>
    <row r="60" spans="1:15" ht="26.3" x14ac:dyDescent="0.3">
      <c r="A60" s="4">
        <v>1</v>
      </c>
      <c r="B60" s="5" t="s">
        <v>106</v>
      </c>
      <c r="C60" s="8" t="s">
        <v>107</v>
      </c>
      <c r="D60" s="5" t="s">
        <v>11</v>
      </c>
      <c r="E60" s="5" t="s">
        <v>108</v>
      </c>
      <c r="F60" s="13">
        <v>1037200</v>
      </c>
      <c r="G60" s="13">
        <v>103720</v>
      </c>
      <c r="H60" s="13">
        <v>1140920</v>
      </c>
      <c r="I60" s="7" t="s">
        <v>219</v>
      </c>
      <c r="J60" s="54"/>
      <c r="K60" s="58">
        <f t="shared" si="0"/>
        <v>45000</v>
      </c>
      <c r="L60">
        <f>VLOOKUP(VALUE(B60),Sheet2!E:E,1,0)</f>
        <v>177</v>
      </c>
      <c r="O60" s="51" t="str">
        <f>"Thanh toán ngày "&amp;TEXT(_xlfn.XLOOKUP(L60,Sheet2!E:E,Sheet2!A:A),"dd/mm/yyyy")&amp;" - Tổng số tiền "&amp;TEXT(_xlfn.XLOOKUP(_xlfn.XLOOKUP(L60,Sheet2!E:E,Sheet2!B:B),Sheet2!M:M,Sheet2!O:O),"#.###")</f>
        <v>Thanh toán ngày 15/03/2023 - Tổng số tiền 31.276.178</v>
      </c>
    </row>
    <row r="61" spans="1:15" ht="26.3" x14ac:dyDescent="0.3">
      <c r="A61" s="4">
        <v>2</v>
      </c>
      <c r="B61" s="5" t="s">
        <v>109</v>
      </c>
      <c r="C61" s="8" t="s">
        <v>107</v>
      </c>
      <c r="D61" s="5" t="s">
        <v>11</v>
      </c>
      <c r="E61" s="5" t="s">
        <v>110</v>
      </c>
      <c r="F61" s="13">
        <v>2160756</v>
      </c>
      <c r="G61" s="13">
        <v>216076</v>
      </c>
      <c r="H61" s="13">
        <v>2376832</v>
      </c>
      <c r="I61" s="7" t="s">
        <v>219</v>
      </c>
      <c r="J61" s="54"/>
      <c r="K61" s="58">
        <f t="shared" si="0"/>
        <v>45000</v>
      </c>
      <c r="L61">
        <f>VLOOKUP(VALUE(B61),Sheet2!E:E,1,0)</f>
        <v>192</v>
      </c>
      <c r="O61" s="51" t="str">
        <f>"Thanh toán ngày "&amp;TEXT(_xlfn.XLOOKUP(L61,Sheet2!E:E,Sheet2!A:A),"dd/mm/yyyy")&amp;" - Tổng số tiền "&amp;TEXT(_xlfn.XLOOKUP(_xlfn.XLOOKUP(L61,Sheet2!E:E,Sheet2!B:B),Sheet2!M:M,Sheet2!O:O),"#.###")</f>
        <v>Thanh toán ngày 15/03/2023 - Tổng số tiền 31.276.178</v>
      </c>
    </row>
    <row r="62" spans="1:15" ht="26.3" x14ac:dyDescent="0.3">
      <c r="A62" s="4">
        <v>3</v>
      </c>
      <c r="B62" s="5" t="s">
        <v>111</v>
      </c>
      <c r="C62" s="8" t="s">
        <v>107</v>
      </c>
      <c r="D62" s="5" t="s">
        <v>11</v>
      </c>
      <c r="E62" s="5" t="s">
        <v>112</v>
      </c>
      <c r="F62" s="13">
        <v>1232075</v>
      </c>
      <c r="G62" s="13">
        <v>123208</v>
      </c>
      <c r="H62" s="13">
        <v>1355283</v>
      </c>
      <c r="I62" s="7" t="s">
        <v>219</v>
      </c>
      <c r="J62" s="54"/>
      <c r="K62" s="58">
        <f t="shared" si="0"/>
        <v>45000</v>
      </c>
      <c r="L62">
        <f>VLOOKUP(VALUE(B62),Sheet2!E:E,1,0)</f>
        <v>193</v>
      </c>
      <c r="O62" s="51" t="str">
        <f>"Thanh toán ngày "&amp;TEXT(_xlfn.XLOOKUP(L62,Sheet2!E:E,Sheet2!A:A),"dd/mm/yyyy")&amp;" - Tổng số tiền "&amp;TEXT(_xlfn.XLOOKUP(_xlfn.XLOOKUP(L62,Sheet2!E:E,Sheet2!B:B),Sheet2!M:M,Sheet2!O:O),"#.###")</f>
        <v>Thanh toán ngày 15/03/2023 - Tổng số tiền 31.276.178</v>
      </c>
    </row>
    <row r="63" spans="1:15" ht="26.3" x14ac:dyDescent="0.3">
      <c r="A63" s="4">
        <v>4</v>
      </c>
      <c r="B63" s="5" t="s">
        <v>113</v>
      </c>
      <c r="C63" s="8" t="s">
        <v>107</v>
      </c>
      <c r="D63" s="5" t="s">
        <v>11</v>
      </c>
      <c r="E63" s="5" t="s">
        <v>114</v>
      </c>
      <c r="F63" s="13">
        <v>1516277</v>
      </c>
      <c r="G63" s="13">
        <v>151628</v>
      </c>
      <c r="H63" s="13">
        <v>1667905</v>
      </c>
      <c r="I63" s="7" t="s">
        <v>219</v>
      </c>
      <c r="J63" s="54"/>
      <c r="K63" s="58">
        <f t="shared" si="0"/>
        <v>45000</v>
      </c>
      <c r="L63">
        <f>VLOOKUP(VALUE(B63),Sheet2!E:E,1,0)</f>
        <v>194</v>
      </c>
      <c r="O63" s="51" t="str">
        <f>"Thanh toán ngày "&amp;TEXT(_xlfn.XLOOKUP(L63,Sheet2!E:E,Sheet2!A:A),"dd/mm/yyyy")&amp;" - Tổng số tiền "&amp;TEXT(_xlfn.XLOOKUP(_xlfn.XLOOKUP(L63,Sheet2!E:E,Sheet2!B:B),Sheet2!M:M,Sheet2!O:O),"#.###")</f>
        <v>Thanh toán ngày 15/03/2023 - Tổng số tiền 31.276.178</v>
      </c>
    </row>
    <row r="64" spans="1:15" ht="26.3" x14ac:dyDescent="0.3">
      <c r="A64" s="4">
        <v>5</v>
      </c>
      <c r="B64" s="5" t="s">
        <v>115</v>
      </c>
      <c r="C64" s="8" t="s">
        <v>107</v>
      </c>
      <c r="D64" s="5" t="s">
        <v>11</v>
      </c>
      <c r="E64" s="5" t="s">
        <v>116</v>
      </c>
      <c r="F64" s="13">
        <v>660879</v>
      </c>
      <c r="G64" s="13">
        <v>66088</v>
      </c>
      <c r="H64" s="13">
        <v>726967</v>
      </c>
      <c r="I64" s="7" t="s">
        <v>219</v>
      </c>
      <c r="J64" s="54"/>
      <c r="K64" s="58">
        <f t="shared" si="0"/>
        <v>45000</v>
      </c>
      <c r="L64">
        <f>VLOOKUP(VALUE(B64),Sheet2!E:E,1,0)</f>
        <v>195</v>
      </c>
      <c r="O64" s="51" t="str">
        <f>"Thanh toán ngày "&amp;TEXT(_xlfn.XLOOKUP(L64,Sheet2!E:E,Sheet2!A:A),"dd/mm/yyyy")&amp;" - Tổng số tiền "&amp;TEXT(_xlfn.XLOOKUP(_xlfn.XLOOKUP(L64,Sheet2!E:E,Sheet2!B:B),Sheet2!M:M,Sheet2!O:O),"#.###")</f>
        <v>Thanh toán ngày 15/03/2023 - Tổng số tiền 31.276.178</v>
      </c>
    </row>
    <row r="65" spans="1:15" ht="26.3" x14ac:dyDescent="0.3">
      <c r="A65" s="4">
        <v>6</v>
      </c>
      <c r="B65" s="5" t="s">
        <v>117</v>
      </c>
      <c r="C65" s="8" t="s">
        <v>118</v>
      </c>
      <c r="D65" s="5" t="s">
        <v>11</v>
      </c>
      <c r="E65" s="5" t="s">
        <v>119</v>
      </c>
      <c r="F65" s="13">
        <v>1550442</v>
      </c>
      <c r="G65" s="13">
        <v>155044</v>
      </c>
      <c r="H65" s="13">
        <v>1705486</v>
      </c>
      <c r="I65" s="7" t="s">
        <v>219</v>
      </c>
      <c r="J65" s="54"/>
      <c r="K65" s="58">
        <f t="shared" si="0"/>
        <v>45000</v>
      </c>
      <c r="L65">
        <f>VLOOKUP(VALUE(B65),Sheet2!E:E,1,0)</f>
        <v>392</v>
      </c>
      <c r="O65" s="51" t="str">
        <f>"Thanh toán ngày "&amp;TEXT(_xlfn.XLOOKUP(L65,Sheet2!E:E,Sheet2!A:A),"dd/mm/yyyy")&amp;" - Tổng số tiền "&amp;TEXT(_xlfn.XLOOKUP(_xlfn.XLOOKUP(L65,Sheet2!E:E,Sheet2!B:B),Sheet2!M:M,Sheet2!O:O),"#.###")</f>
        <v>Thanh toán ngày 15/03/2023 - Tổng số tiền 31.276.178</v>
      </c>
    </row>
    <row r="66" spans="1:15" ht="26.3" x14ac:dyDescent="0.3">
      <c r="A66" s="4">
        <v>7</v>
      </c>
      <c r="B66" s="5" t="s">
        <v>120</v>
      </c>
      <c r="C66" s="8" t="s">
        <v>121</v>
      </c>
      <c r="D66" s="5" t="s">
        <v>17</v>
      </c>
      <c r="E66" s="5" t="s">
        <v>122</v>
      </c>
      <c r="F66" s="13">
        <v>1120873</v>
      </c>
      <c r="G66" s="13">
        <v>112087</v>
      </c>
      <c r="H66" s="13">
        <v>1232960</v>
      </c>
      <c r="I66" s="7" t="s">
        <v>219</v>
      </c>
      <c r="J66" s="54"/>
      <c r="K66" s="58">
        <f t="shared" si="0"/>
        <v>45000</v>
      </c>
      <c r="L66">
        <f>VLOOKUP(VALUE(B66),Sheet2!E:E,1,0)</f>
        <v>501</v>
      </c>
      <c r="O66" s="51" t="str">
        <f>"Thanh toán ngày "&amp;TEXT(_xlfn.XLOOKUP(L66,Sheet2!E:E,Sheet2!A:A),"dd/mm/yyyy")&amp;" - Tổng số tiền "&amp;TEXT(_xlfn.XLOOKUP(_xlfn.XLOOKUP(L66,Sheet2!E:E,Sheet2!B:B),Sheet2!M:M,Sheet2!O:O),"#.###")</f>
        <v>Thanh toán ngày 15/03/2023 - Tổng số tiền 31.276.178</v>
      </c>
    </row>
    <row r="67" spans="1:15" ht="26.3" x14ac:dyDescent="0.3">
      <c r="A67" s="4">
        <v>8</v>
      </c>
      <c r="B67" s="5" t="s">
        <v>123</v>
      </c>
      <c r="C67" s="8" t="s">
        <v>124</v>
      </c>
      <c r="D67" s="5" t="s">
        <v>11</v>
      </c>
      <c r="E67" s="5" t="s">
        <v>125</v>
      </c>
      <c r="F67" s="13">
        <v>999522</v>
      </c>
      <c r="G67" s="13">
        <v>99952</v>
      </c>
      <c r="H67" s="13">
        <v>1099474</v>
      </c>
      <c r="I67" s="7" t="s">
        <v>219</v>
      </c>
      <c r="J67" s="54"/>
      <c r="K67" s="58">
        <f t="shared" ref="K67:K130" si="1">IFERROR(DATEVALUE(MID(I67,16,11)),"")</f>
        <v>45000</v>
      </c>
      <c r="L67">
        <f>VLOOKUP(VALUE(B67),Sheet2!E:E,1,0)</f>
        <v>766</v>
      </c>
      <c r="O67" s="51" t="str">
        <f>"Thanh toán ngày "&amp;TEXT(_xlfn.XLOOKUP(L67,Sheet2!E:E,Sheet2!A:A),"dd/mm/yyyy")&amp;" - Tổng số tiền "&amp;TEXT(_xlfn.XLOOKUP(_xlfn.XLOOKUP(L67,Sheet2!E:E,Sheet2!B:B),Sheet2!M:M,Sheet2!O:O),"#.###")</f>
        <v>Thanh toán ngày 15/03/2023 - Tổng số tiền 31.276.178</v>
      </c>
    </row>
    <row r="68" spans="1:15" ht="26.3" x14ac:dyDescent="0.3">
      <c r="A68" s="4">
        <v>9</v>
      </c>
      <c r="B68" s="5" t="s">
        <v>126</v>
      </c>
      <c r="C68" s="8" t="s">
        <v>124</v>
      </c>
      <c r="D68" s="5" t="s">
        <v>11</v>
      </c>
      <c r="E68" s="5" t="s">
        <v>127</v>
      </c>
      <c r="F68" s="13">
        <v>1845072</v>
      </c>
      <c r="G68" s="13">
        <v>184507</v>
      </c>
      <c r="H68" s="13">
        <v>2029579</v>
      </c>
      <c r="I68" s="7" t="s">
        <v>219</v>
      </c>
      <c r="J68" s="54"/>
      <c r="K68" s="58">
        <f t="shared" si="1"/>
        <v>45000</v>
      </c>
      <c r="L68">
        <f>VLOOKUP(VALUE(B68),Sheet2!E:E,1,0)</f>
        <v>767</v>
      </c>
      <c r="O68" s="51" t="str">
        <f>"Thanh toán ngày "&amp;TEXT(_xlfn.XLOOKUP(L68,Sheet2!E:E,Sheet2!A:A),"dd/mm/yyyy")&amp;" - Tổng số tiền "&amp;TEXT(_xlfn.XLOOKUP(_xlfn.XLOOKUP(L68,Sheet2!E:E,Sheet2!B:B),Sheet2!M:M,Sheet2!O:O),"#.###")</f>
        <v>Thanh toán ngày 15/03/2023 - Tổng số tiền 31.276.178</v>
      </c>
    </row>
    <row r="69" spans="1:15" ht="26.3" x14ac:dyDescent="0.3">
      <c r="A69" s="4">
        <v>10</v>
      </c>
      <c r="B69" s="5" t="s">
        <v>128</v>
      </c>
      <c r="C69" s="8" t="s">
        <v>124</v>
      </c>
      <c r="D69" s="5" t="s">
        <v>11</v>
      </c>
      <c r="E69" s="5" t="s">
        <v>129</v>
      </c>
      <c r="F69" s="13">
        <v>649986</v>
      </c>
      <c r="G69" s="13">
        <v>64999</v>
      </c>
      <c r="H69" s="13">
        <v>714985</v>
      </c>
      <c r="I69" s="7" t="s">
        <v>219</v>
      </c>
      <c r="J69" s="54"/>
      <c r="K69" s="58">
        <f t="shared" si="1"/>
        <v>45000</v>
      </c>
      <c r="L69">
        <f>VLOOKUP(VALUE(B69),Sheet2!E:E,1,0)</f>
        <v>769</v>
      </c>
      <c r="O69" s="51" t="str">
        <f>"Thanh toán ngày "&amp;TEXT(_xlfn.XLOOKUP(L69,Sheet2!E:E,Sheet2!A:A),"dd/mm/yyyy")&amp;" - Tổng số tiền "&amp;TEXT(_xlfn.XLOOKUP(_xlfn.XLOOKUP(L69,Sheet2!E:E,Sheet2!B:B),Sheet2!M:M,Sheet2!O:O),"#.###")</f>
        <v>Thanh toán ngày 15/03/2023 - Tổng số tiền 31.276.178</v>
      </c>
    </row>
    <row r="70" spans="1:15" ht="26.3" x14ac:dyDescent="0.3">
      <c r="A70" s="4">
        <v>11</v>
      </c>
      <c r="B70" s="5" t="s">
        <v>130</v>
      </c>
      <c r="C70" s="8" t="s">
        <v>131</v>
      </c>
      <c r="D70" s="5" t="s">
        <v>11</v>
      </c>
      <c r="E70" s="5" t="s">
        <v>129</v>
      </c>
      <c r="F70" s="13">
        <v>793055</v>
      </c>
      <c r="G70" s="13">
        <v>79306</v>
      </c>
      <c r="H70" s="13">
        <v>872361</v>
      </c>
      <c r="I70" s="7" t="s">
        <v>219</v>
      </c>
      <c r="J70" s="54"/>
      <c r="K70" s="58">
        <f t="shared" si="1"/>
        <v>45000</v>
      </c>
      <c r="L70">
        <f>VLOOKUP(VALUE(B70),Sheet2!E:E,1,0)</f>
        <v>1416</v>
      </c>
      <c r="O70" s="51" t="str">
        <f>"Thanh toán ngày "&amp;TEXT(_xlfn.XLOOKUP(L70,Sheet2!E:E,Sheet2!A:A),"dd/mm/yyyy")&amp;" - Tổng số tiền "&amp;TEXT(_xlfn.XLOOKUP(_xlfn.XLOOKUP(L70,Sheet2!E:E,Sheet2!B:B),Sheet2!M:M,Sheet2!O:O),"#.###")</f>
        <v>Thanh toán ngày 15/03/2023 - Tổng số tiền 31.276.178</v>
      </c>
    </row>
    <row r="71" spans="1:15" ht="26.3" x14ac:dyDescent="0.3">
      <c r="A71" s="4">
        <v>12</v>
      </c>
      <c r="B71" s="5" t="s">
        <v>132</v>
      </c>
      <c r="C71" s="8" t="s">
        <v>133</v>
      </c>
      <c r="D71" s="5" t="s">
        <v>11</v>
      </c>
      <c r="E71" s="5" t="s">
        <v>134</v>
      </c>
      <c r="F71" s="13">
        <v>1494592</v>
      </c>
      <c r="G71" s="13">
        <v>149459</v>
      </c>
      <c r="H71" s="13">
        <v>1644051</v>
      </c>
      <c r="I71" s="7" t="s">
        <v>219</v>
      </c>
      <c r="J71" s="54"/>
      <c r="K71" s="58">
        <f t="shared" si="1"/>
        <v>45000</v>
      </c>
      <c r="L71">
        <f>VLOOKUP(VALUE(B71),Sheet2!E:E,1,0)</f>
        <v>1557</v>
      </c>
      <c r="O71" s="51" t="str">
        <f>"Thanh toán ngày "&amp;TEXT(_xlfn.XLOOKUP(L71,Sheet2!E:E,Sheet2!A:A),"dd/mm/yyyy")&amp;" - Tổng số tiền "&amp;TEXT(_xlfn.XLOOKUP(_xlfn.XLOOKUP(L71,Sheet2!E:E,Sheet2!B:B),Sheet2!M:M,Sheet2!O:O),"#.###")</f>
        <v>Thanh toán ngày 15/03/2023 - Tổng số tiền 31.276.178</v>
      </c>
    </row>
    <row r="72" spans="1:15" ht="26.3" x14ac:dyDescent="0.3">
      <c r="A72" s="4">
        <v>13</v>
      </c>
      <c r="B72" s="5" t="s">
        <v>135</v>
      </c>
      <c r="C72" s="8" t="s">
        <v>136</v>
      </c>
      <c r="D72" s="5" t="s">
        <v>11</v>
      </c>
      <c r="E72" s="5" t="s">
        <v>108</v>
      </c>
      <c r="F72" s="13">
        <v>1942717</v>
      </c>
      <c r="G72" s="13">
        <v>194272</v>
      </c>
      <c r="H72" s="13">
        <v>2136989</v>
      </c>
      <c r="I72" s="7" t="s">
        <v>219</v>
      </c>
      <c r="J72" s="54"/>
      <c r="K72" s="58">
        <f t="shared" si="1"/>
        <v>45000</v>
      </c>
      <c r="L72">
        <f>VLOOKUP(VALUE(B72),Sheet2!E:E,1,0)</f>
        <v>1651</v>
      </c>
      <c r="O72" s="51" t="str">
        <f>"Thanh toán ngày "&amp;TEXT(_xlfn.XLOOKUP(L72,Sheet2!E:E,Sheet2!A:A),"dd/mm/yyyy")&amp;" - Tổng số tiền "&amp;TEXT(_xlfn.XLOOKUP(_xlfn.XLOOKUP(L72,Sheet2!E:E,Sheet2!B:B),Sheet2!M:M,Sheet2!O:O),"#.###")</f>
        <v>Thanh toán ngày 15/03/2023 - Tổng số tiền 31.276.178</v>
      </c>
    </row>
    <row r="73" spans="1:15" ht="26.3" x14ac:dyDescent="0.3">
      <c r="A73" s="4">
        <v>14</v>
      </c>
      <c r="B73" s="5" t="s">
        <v>137</v>
      </c>
      <c r="C73" s="8" t="s">
        <v>136</v>
      </c>
      <c r="D73" s="5" t="s">
        <v>11</v>
      </c>
      <c r="E73" s="5" t="s">
        <v>116</v>
      </c>
      <c r="F73" s="13">
        <v>1365002</v>
      </c>
      <c r="G73" s="13">
        <v>136500</v>
      </c>
      <c r="H73" s="13">
        <v>1501502</v>
      </c>
      <c r="I73" s="7" t="s">
        <v>219</v>
      </c>
      <c r="J73" s="54"/>
      <c r="K73" s="58">
        <f t="shared" si="1"/>
        <v>45000</v>
      </c>
      <c r="L73">
        <f>VLOOKUP(VALUE(B73),Sheet2!E:E,1,0)</f>
        <v>1653</v>
      </c>
      <c r="O73" s="51" t="str">
        <f>"Thanh toán ngày "&amp;TEXT(_xlfn.XLOOKUP(L73,Sheet2!E:E,Sheet2!A:A),"dd/mm/yyyy")&amp;" - Tổng số tiền "&amp;TEXT(_xlfn.XLOOKUP(_xlfn.XLOOKUP(L73,Sheet2!E:E,Sheet2!B:B),Sheet2!M:M,Sheet2!O:O),"#.###")</f>
        <v>Thanh toán ngày 15/03/2023 - Tổng số tiền 31.276.178</v>
      </c>
    </row>
    <row r="74" spans="1:15" ht="26.3" x14ac:dyDescent="0.3">
      <c r="A74" s="4">
        <v>15</v>
      </c>
      <c r="B74" s="5" t="s">
        <v>138</v>
      </c>
      <c r="C74" s="8" t="s">
        <v>139</v>
      </c>
      <c r="D74" s="5" t="s">
        <v>11</v>
      </c>
      <c r="E74" s="5" t="s">
        <v>140</v>
      </c>
      <c r="F74" s="13">
        <v>1814490</v>
      </c>
      <c r="G74" s="13">
        <v>181449</v>
      </c>
      <c r="H74" s="13">
        <v>1995939</v>
      </c>
      <c r="I74" s="7" t="s">
        <v>219</v>
      </c>
      <c r="J74" s="54"/>
      <c r="K74" s="58">
        <f t="shared" si="1"/>
        <v>45000</v>
      </c>
      <c r="L74">
        <f>VLOOKUP(VALUE(B74),Sheet2!E:E,1,0)</f>
        <v>1721</v>
      </c>
      <c r="O74" s="51" t="str">
        <f>"Thanh toán ngày "&amp;TEXT(_xlfn.XLOOKUP(L74,Sheet2!E:E,Sheet2!A:A),"dd/mm/yyyy")&amp;" - Tổng số tiền "&amp;TEXT(_xlfn.XLOOKUP(_xlfn.XLOOKUP(L74,Sheet2!E:E,Sheet2!B:B),Sheet2!M:M,Sheet2!O:O),"#.###")</f>
        <v>Thanh toán ngày 15/03/2023 - Tổng số tiền 31.276.178</v>
      </c>
    </row>
    <row r="75" spans="1:15" ht="26.3" x14ac:dyDescent="0.3">
      <c r="A75" s="4">
        <v>16</v>
      </c>
      <c r="B75" s="5" t="s">
        <v>141</v>
      </c>
      <c r="C75" s="8" t="s">
        <v>139</v>
      </c>
      <c r="D75" s="5" t="s">
        <v>17</v>
      </c>
      <c r="E75" s="5" t="s">
        <v>122</v>
      </c>
      <c r="F75" s="13">
        <v>799618</v>
      </c>
      <c r="G75" s="13">
        <v>79962</v>
      </c>
      <c r="H75" s="13">
        <v>879580</v>
      </c>
      <c r="I75" s="7" t="s">
        <v>219</v>
      </c>
      <c r="J75" s="54"/>
      <c r="K75" s="58">
        <f t="shared" si="1"/>
        <v>45000</v>
      </c>
      <c r="L75">
        <f>VLOOKUP(VALUE(B75),Sheet2!E:E,1,0)</f>
        <v>1723</v>
      </c>
      <c r="O75" s="51" t="str">
        <f>"Thanh toán ngày "&amp;TEXT(_xlfn.XLOOKUP(L75,Sheet2!E:E,Sheet2!A:A),"dd/mm/yyyy")&amp;" - Tổng số tiền "&amp;TEXT(_xlfn.XLOOKUP(_xlfn.XLOOKUP(L75,Sheet2!E:E,Sheet2!B:B),Sheet2!M:M,Sheet2!O:O),"#.###")</f>
        <v>Thanh toán ngày 15/03/2023 - Tổng số tiền 31.276.178</v>
      </c>
    </row>
    <row r="76" spans="1:15" ht="26.3" x14ac:dyDescent="0.3">
      <c r="A76" s="4">
        <v>17</v>
      </c>
      <c r="B76" s="5" t="s">
        <v>142</v>
      </c>
      <c r="C76" s="8" t="s">
        <v>139</v>
      </c>
      <c r="D76" s="5" t="s">
        <v>17</v>
      </c>
      <c r="E76" s="5" t="s">
        <v>122</v>
      </c>
      <c r="F76" s="13">
        <v>2038752</v>
      </c>
      <c r="G76" s="13">
        <v>203875</v>
      </c>
      <c r="H76" s="13">
        <v>2242627</v>
      </c>
      <c r="I76" s="7" t="s">
        <v>219</v>
      </c>
      <c r="J76" s="54"/>
      <c r="K76" s="58">
        <f t="shared" si="1"/>
        <v>45000</v>
      </c>
      <c r="L76">
        <f>VLOOKUP(VALUE(B76),Sheet2!E:E,1,0)</f>
        <v>1724</v>
      </c>
      <c r="O76" s="51" t="str">
        <f>"Thanh toán ngày "&amp;TEXT(_xlfn.XLOOKUP(L76,Sheet2!E:E,Sheet2!A:A),"dd/mm/yyyy")&amp;" - Tổng số tiền "&amp;TEXT(_xlfn.XLOOKUP(_xlfn.XLOOKUP(L76,Sheet2!E:E,Sheet2!B:B),Sheet2!M:M,Sheet2!O:O),"#.###")</f>
        <v>Thanh toán ngày 15/03/2023 - Tổng số tiền 31.276.178</v>
      </c>
    </row>
    <row r="77" spans="1:15" ht="26.3" x14ac:dyDescent="0.3">
      <c r="A77" s="4">
        <v>18</v>
      </c>
      <c r="B77" s="5" t="s">
        <v>143</v>
      </c>
      <c r="C77" s="8" t="s">
        <v>144</v>
      </c>
      <c r="D77" s="5" t="s">
        <v>11</v>
      </c>
      <c r="E77" s="5" t="s">
        <v>145</v>
      </c>
      <c r="F77" s="13">
        <v>903523</v>
      </c>
      <c r="G77" s="13">
        <v>90352</v>
      </c>
      <c r="H77" s="13">
        <v>993875</v>
      </c>
      <c r="I77" s="7" t="s">
        <v>219</v>
      </c>
      <c r="J77" s="54"/>
      <c r="K77" s="58">
        <f t="shared" si="1"/>
        <v>45000</v>
      </c>
      <c r="L77">
        <f>VLOOKUP(VALUE(B77),Sheet2!E:E,1,0)</f>
        <v>1760</v>
      </c>
      <c r="O77" s="51" t="str">
        <f>"Thanh toán ngày "&amp;TEXT(_xlfn.XLOOKUP(L77,Sheet2!E:E,Sheet2!A:A),"dd/mm/yyyy")&amp;" - Tổng số tiền "&amp;TEXT(_xlfn.XLOOKUP(_xlfn.XLOOKUP(L77,Sheet2!E:E,Sheet2!B:B),Sheet2!M:M,Sheet2!O:O),"#.###")</f>
        <v>Thanh toán ngày 15/03/2023 - Tổng số tiền 31.276.178</v>
      </c>
    </row>
    <row r="78" spans="1:15" ht="26.3" x14ac:dyDescent="0.3">
      <c r="A78" s="4">
        <v>19</v>
      </c>
      <c r="B78" s="5" t="s">
        <v>146</v>
      </c>
      <c r="C78" s="8" t="s">
        <v>147</v>
      </c>
      <c r="D78" s="5" t="s">
        <v>11</v>
      </c>
      <c r="E78" s="5" t="s">
        <v>110</v>
      </c>
      <c r="F78" s="13">
        <v>830200</v>
      </c>
      <c r="G78" s="13">
        <v>83020</v>
      </c>
      <c r="H78" s="13">
        <v>913220</v>
      </c>
      <c r="I78" s="7" t="s">
        <v>219</v>
      </c>
      <c r="J78" s="54"/>
      <c r="K78" s="58">
        <f t="shared" si="1"/>
        <v>45000</v>
      </c>
      <c r="L78">
        <f>VLOOKUP(VALUE(B78),Sheet2!E:E,1,0)</f>
        <v>1798</v>
      </c>
      <c r="O78" s="51" t="str">
        <f>"Thanh toán ngày "&amp;TEXT(_xlfn.XLOOKUP(L78,Sheet2!E:E,Sheet2!A:A),"dd/mm/yyyy")&amp;" - Tổng số tiền "&amp;TEXT(_xlfn.XLOOKUP(_xlfn.XLOOKUP(L78,Sheet2!E:E,Sheet2!B:B),Sheet2!M:M,Sheet2!O:O),"#.###")</f>
        <v>Thanh toán ngày 15/03/2023 - Tổng số tiền 31.276.178</v>
      </c>
    </row>
    <row r="79" spans="1:15" ht="26.3" x14ac:dyDescent="0.3">
      <c r="A79" s="4">
        <v>20</v>
      </c>
      <c r="B79" s="5" t="s">
        <v>148</v>
      </c>
      <c r="C79" s="8" t="s">
        <v>147</v>
      </c>
      <c r="D79" s="5" t="s">
        <v>11</v>
      </c>
      <c r="E79" s="5" t="s">
        <v>149</v>
      </c>
      <c r="F79" s="13">
        <v>2518592</v>
      </c>
      <c r="G79" s="13">
        <v>251859</v>
      </c>
      <c r="H79" s="13">
        <v>2770451</v>
      </c>
      <c r="I79" s="7" t="s">
        <v>219</v>
      </c>
      <c r="J79" s="54"/>
      <c r="K79" s="58">
        <f t="shared" si="1"/>
        <v>45000</v>
      </c>
      <c r="L79">
        <f>VLOOKUP(VALUE(B79),Sheet2!E:E,1,0)</f>
        <v>1811</v>
      </c>
      <c r="O79" s="51" t="str">
        <f>"Thanh toán ngày "&amp;TEXT(_xlfn.XLOOKUP(L79,Sheet2!E:E,Sheet2!A:A),"dd/mm/yyyy")&amp;" - Tổng số tiền "&amp;TEXT(_xlfn.XLOOKUP(_xlfn.XLOOKUP(L79,Sheet2!E:E,Sheet2!B:B),Sheet2!M:M,Sheet2!O:O),"#.###")</f>
        <v>Thanh toán ngày 15/03/2023 - Tổng số tiền 31.276.178</v>
      </c>
    </row>
    <row r="80" spans="1:15" ht="26.3" x14ac:dyDescent="0.3">
      <c r="A80" s="4">
        <v>21</v>
      </c>
      <c r="B80" s="5" t="s">
        <v>150</v>
      </c>
      <c r="C80" s="8" t="s">
        <v>147</v>
      </c>
      <c r="D80" s="5" t="s">
        <v>11</v>
      </c>
      <c r="E80" s="5" t="s">
        <v>151</v>
      </c>
      <c r="F80" s="13">
        <v>1849261</v>
      </c>
      <c r="G80" s="13">
        <v>184926</v>
      </c>
      <c r="H80" s="13">
        <v>2034187</v>
      </c>
      <c r="I80" s="7" t="s">
        <v>219</v>
      </c>
      <c r="J80" s="54"/>
      <c r="K80" s="58">
        <f t="shared" si="1"/>
        <v>45000</v>
      </c>
      <c r="L80">
        <f>VLOOKUP(VALUE(B80),Sheet2!E:E,1,0)</f>
        <v>1822</v>
      </c>
      <c r="O80" s="51" t="str">
        <f>"Thanh toán ngày "&amp;TEXT(_xlfn.XLOOKUP(L80,Sheet2!E:E,Sheet2!A:A),"dd/mm/yyyy")&amp;" - Tổng số tiền "&amp;TEXT(_xlfn.XLOOKUP(_xlfn.XLOOKUP(L80,Sheet2!E:E,Sheet2!B:B),Sheet2!M:M,Sheet2!O:O),"#.###")</f>
        <v>Thanh toán ngày 15/03/2023 - Tổng số tiền 31.276.178</v>
      </c>
    </row>
    <row r="81" spans="1:15" x14ac:dyDescent="0.3">
      <c r="A81" s="28"/>
      <c r="B81" s="29">
        <v>3268</v>
      </c>
      <c r="C81" s="30">
        <v>44945</v>
      </c>
      <c r="D81" s="29" t="s">
        <v>152</v>
      </c>
      <c r="E81" s="29"/>
      <c r="F81" s="31">
        <v>-689995</v>
      </c>
      <c r="G81" s="31">
        <v>-69000</v>
      </c>
      <c r="H81" s="31">
        <v>-758995</v>
      </c>
      <c r="I81" s="32" t="s">
        <v>219</v>
      </c>
      <c r="J81" s="55"/>
      <c r="K81" s="58">
        <f t="shared" si="1"/>
        <v>45000</v>
      </c>
      <c r="L81" t="e">
        <f>VLOOKUP(VALUE(B81),Sheet2!E:E,1,0)</f>
        <v>#N/A</v>
      </c>
      <c r="O81" s="51" t="e">
        <f>"Thanh toán ngày "&amp;TEXT(_xlfn.XLOOKUP(L81,Sheet2!E:E,Sheet2!A:A),"dd/mm/yyyy")&amp;" - Tổng số tiền "&amp;TEXT(_xlfn.XLOOKUP(_xlfn.XLOOKUP(L81,Sheet2!E:E,Sheet2!B:B),Sheet2!M:M,Sheet2!O:O),"#.###")</f>
        <v>#N/A</v>
      </c>
    </row>
    <row r="82" spans="1:15" ht="26.3" x14ac:dyDescent="0.3">
      <c r="A82" s="4">
        <v>22</v>
      </c>
      <c r="B82" s="5" t="s">
        <v>153</v>
      </c>
      <c r="C82" s="8" t="s">
        <v>154</v>
      </c>
      <c r="D82" s="5" t="s">
        <v>11</v>
      </c>
      <c r="E82" s="5" t="s">
        <v>151</v>
      </c>
      <c r="F82" s="13">
        <v>3032613</v>
      </c>
      <c r="G82" s="13">
        <v>303261</v>
      </c>
      <c r="H82" s="13">
        <v>3335874</v>
      </c>
      <c r="I82" s="6" t="s">
        <v>399</v>
      </c>
      <c r="J82" s="56"/>
      <c r="K82" s="58">
        <f t="shared" si="1"/>
        <v>45071</v>
      </c>
      <c r="L82">
        <f>VLOOKUP(VALUE(B82),Sheet2!E:E,1,0)</f>
        <v>2961</v>
      </c>
      <c r="O82" s="51" t="str">
        <f>"Thanh toán ngày "&amp;TEXT(_xlfn.XLOOKUP(L82,Sheet2!E:E,Sheet2!A:A),"dd/mm/yyyy")&amp;" - Tổng số tiền "&amp;TEXT(_xlfn.XLOOKUP(_xlfn.XLOOKUP(L82,Sheet2!E:E,Sheet2!B:B),Sheet2!M:M,Sheet2!O:O),"#.###")</f>
        <v>Thanh toán ngày 26/05/2023 - Tổng số tiền 15.209.737</v>
      </c>
    </row>
    <row r="83" spans="1:15" ht="26.3" x14ac:dyDescent="0.3">
      <c r="A83" s="4">
        <v>23</v>
      </c>
      <c r="B83" s="5" t="s">
        <v>155</v>
      </c>
      <c r="C83" s="8" t="s">
        <v>156</v>
      </c>
      <c r="D83" s="5" t="s">
        <v>11</v>
      </c>
      <c r="E83" s="5" t="s">
        <v>145</v>
      </c>
      <c r="F83" s="13">
        <v>299857</v>
      </c>
      <c r="G83" s="13">
        <v>29986</v>
      </c>
      <c r="H83" s="13">
        <v>329843</v>
      </c>
      <c r="I83" s="6" t="s">
        <v>399</v>
      </c>
      <c r="J83" s="56"/>
      <c r="K83" s="58">
        <f t="shared" si="1"/>
        <v>45071</v>
      </c>
      <c r="L83">
        <f>VLOOKUP(VALUE(B83),Sheet2!E:E,1,0)</f>
        <v>3076</v>
      </c>
      <c r="O83" s="51" t="str">
        <f>"Thanh toán ngày "&amp;TEXT(_xlfn.XLOOKUP(L83,Sheet2!E:E,Sheet2!A:A),"dd/mm/yyyy")&amp;" - Tổng số tiền "&amp;TEXT(_xlfn.XLOOKUP(_xlfn.XLOOKUP(L83,Sheet2!E:E,Sheet2!B:B),Sheet2!M:M,Sheet2!O:O),"#.###")</f>
        <v>Thanh toán ngày 26/05/2023 - Tổng số tiền 15.209.737</v>
      </c>
    </row>
    <row r="84" spans="1:15" ht="26.3" x14ac:dyDescent="0.3">
      <c r="A84" s="4">
        <v>24</v>
      </c>
      <c r="B84" s="5" t="s">
        <v>157</v>
      </c>
      <c r="C84" s="8" t="s">
        <v>158</v>
      </c>
      <c r="D84" s="5" t="s">
        <v>11</v>
      </c>
      <c r="E84" s="5" t="s">
        <v>116</v>
      </c>
      <c r="F84" s="13">
        <v>599951</v>
      </c>
      <c r="G84" s="13">
        <v>59995</v>
      </c>
      <c r="H84" s="13">
        <v>659946</v>
      </c>
      <c r="I84" s="6" t="s">
        <v>399</v>
      </c>
      <c r="J84" s="56"/>
      <c r="K84" s="58">
        <f t="shared" si="1"/>
        <v>45071</v>
      </c>
      <c r="L84">
        <f>VLOOKUP(VALUE(B84),Sheet2!E:E,1,0)</f>
        <v>3562</v>
      </c>
      <c r="O84" s="51" t="str">
        <f>"Thanh toán ngày "&amp;TEXT(_xlfn.XLOOKUP(L84,Sheet2!E:E,Sheet2!A:A),"dd/mm/yyyy")&amp;" - Tổng số tiền "&amp;TEXT(_xlfn.XLOOKUP(_xlfn.XLOOKUP(L84,Sheet2!E:E,Sheet2!B:B),Sheet2!M:M,Sheet2!O:O),"#.###")</f>
        <v>Thanh toán ngày 26/05/2023 - Tổng số tiền 15.209.737</v>
      </c>
    </row>
    <row r="85" spans="1:15" ht="26.3" x14ac:dyDescent="0.3">
      <c r="A85" s="4">
        <v>25</v>
      </c>
      <c r="B85" s="5" t="s">
        <v>159</v>
      </c>
      <c r="C85" s="8" t="s">
        <v>158</v>
      </c>
      <c r="D85" s="5" t="s">
        <v>11</v>
      </c>
      <c r="E85" s="5" t="s">
        <v>149</v>
      </c>
      <c r="F85" s="13">
        <v>983604</v>
      </c>
      <c r="G85" s="13">
        <v>98360</v>
      </c>
      <c r="H85" s="13">
        <v>1081964</v>
      </c>
      <c r="I85" s="6" t="s">
        <v>399</v>
      </c>
      <c r="J85" s="56"/>
      <c r="K85" s="58">
        <f t="shared" si="1"/>
        <v>45071</v>
      </c>
      <c r="L85">
        <f>VLOOKUP(VALUE(B85),Sheet2!E:E,1,0)</f>
        <v>3563</v>
      </c>
      <c r="O85" s="51" t="str">
        <f>"Thanh toán ngày "&amp;TEXT(_xlfn.XLOOKUP(L85,Sheet2!E:E,Sheet2!A:A),"dd/mm/yyyy")&amp;" - Tổng số tiền "&amp;TEXT(_xlfn.XLOOKUP(_xlfn.XLOOKUP(L85,Sheet2!E:E,Sheet2!B:B),Sheet2!M:M,Sheet2!O:O),"#.###")</f>
        <v>Thanh toán ngày 26/05/2023 - Tổng số tiền 15.209.737</v>
      </c>
    </row>
    <row r="86" spans="1:15" ht="26.3" x14ac:dyDescent="0.3">
      <c r="A86" s="4">
        <v>26</v>
      </c>
      <c r="B86" s="5" t="s">
        <v>160</v>
      </c>
      <c r="C86" s="8" t="s">
        <v>158</v>
      </c>
      <c r="D86" s="5" t="s">
        <v>11</v>
      </c>
      <c r="E86" s="5" t="s">
        <v>129</v>
      </c>
      <c r="F86" s="13">
        <v>499761</v>
      </c>
      <c r="G86" s="13">
        <v>49976</v>
      </c>
      <c r="H86" s="13">
        <v>549737</v>
      </c>
      <c r="I86" s="6" t="s">
        <v>399</v>
      </c>
      <c r="J86" s="56"/>
      <c r="K86" s="58">
        <f t="shared" si="1"/>
        <v>45071</v>
      </c>
      <c r="L86">
        <f>VLOOKUP(VALUE(B86),Sheet2!E:E,1,0)</f>
        <v>3565</v>
      </c>
      <c r="O86" s="51" t="str">
        <f>"Thanh toán ngày "&amp;TEXT(_xlfn.XLOOKUP(L86,Sheet2!E:E,Sheet2!A:A),"dd/mm/yyyy")&amp;" - Tổng số tiền "&amp;TEXT(_xlfn.XLOOKUP(_xlfn.XLOOKUP(L86,Sheet2!E:E,Sheet2!B:B),Sheet2!M:M,Sheet2!O:O),"#.###")</f>
        <v>Thanh toán ngày 26/05/2023 - Tổng số tiền 15.209.737</v>
      </c>
    </row>
    <row r="87" spans="1:15" ht="26.3" x14ac:dyDescent="0.3">
      <c r="A87" s="4">
        <v>27</v>
      </c>
      <c r="B87" s="5" t="s">
        <v>161</v>
      </c>
      <c r="C87" s="8" t="s">
        <v>158</v>
      </c>
      <c r="D87" s="5" t="s">
        <v>11</v>
      </c>
      <c r="E87" s="5" t="s">
        <v>134</v>
      </c>
      <c r="F87" s="13">
        <v>1162006</v>
      </c>
      <c r="G87" s="13">
        <v>116201</v>
      </c>
      <c r="H87" s="13">
        <v>1278207</v>
      </c>
      <c r="I87" s="6" t="s">
        <v>399</v>
      </c>
      <c r="J87" s="56"/>
      <c r="K87" s="58">
        <f t="shared" si="1"/>
        <v>45071</v>
      </c>
      <c r="L87">
        <f>VLOOKUP(VALUE(B87),Sheet2!E:E,1,0)</f>
        <v>3570</v>
      </c>
      <c r="O87" s="51" t="str">
        <f>"Thanh toán ngày "&amp;TEXT(_xlfn.XLOOKUP(L87,Sheet2!E:E,Sheet2!A:A),"dd/mm/yyyy")&amp;" - Tổng số tiền "&amp;TEXT(_xlfn.XLOOKUP(_xlfn.XLOOKUP(L87,Sheet2!E:E,Sheet2!B:B),Sheet2!M:M,Sheet2!O:O),"#.###")</f>
        <v>Thanh toán ngày 26/05/2023 - Tổng số tiền 15.209.737</v>
      </c>
    </row>
    <row r="88" spans="1:15" ht="26.3" x14ac:dyDescent="0.3">
      <c r="A88" s="4">
        <v>28</v>
      </c>
      <c r="B88" s="5" t="s">
        <v>162</v>
      </c>
      <c r="C88" s="8" t="s">
        <v>163</v>
      </c>
      <c r="D88" s="5" t="s">
        <v>17</v>
      </c>
      <c r="E88" s="5" t="s">
        <v>122</v>
      </c>
      <c r="F88" s="13">
        <v>1412730</v>
      </c>
      <c r="G88" s="13">
        <v>141273</v>
      </c>
      <c r="H88" s="13">
        <v>1554003</v>
      </c>
      <c r="I88" s="6" t="s">
        <v>399</v>
      </c>
      <c r="J88" s="56"/>
      <c r="K88" s="58">
        <f t="shared" si="1"/>
        <v>45071</v>
      </c>
      <c r="L88">
        <f>VLOOKUP(VALUE(B88),Sheet2!E:E,1,0)</f>
        <v>3878</v>
      </c>
      <c r="O88" s="51" t="str">
        <f>"Thanh toán ngày "&amp;TEXT(_xlfn.XLOOKUP(L88,Sheet2!E:E,Sheet2!A:A),"dd/mm/yyyy")&amp;" - Tổng số tiền "&amp;TEXT(_xlfn.XLOOKUP(_xlfn.XLOOKUP(L88,Sheet2!E:E,Sheet2!B:B),Sheet2!M:M,Sheet2!O:O),"#.###")</f>
        <v>Thanh toán ngày 26/05/2023 - Tổng số tiền 15.209.737</v>
      </c>
    </row>
    <row r="89" spans="1:15" ht="26.3" x14ac:dyDescent="0.3">
      <c r="A89" s="4">
        <v>29</v>
      </c>
      <c r="B89" s="5" t="s">
        <v>164</v>
      </c>
      <c r="C89" s="8" t="s">
        <v>163</v>
      </c>
      <c r="D89" s="5" t="s">
        <v>11</v>
      </c>
      <c r="E89" s="5" t="s">
        <v>140</v>
      </c>
      <c r="F89" s="13">
        <v>1136875</v>
      </c>
      <c r="G89" s="13">
        <v>113688</v>
      </c>
      <c r="H89" s="13">
        <v>1250563</v>
      </c>
      <c r="I89" s="6" t="s">
        <v>399</v>
      </c>
      <c r="J89" s="56"/>
      <c r="K89" s="58">
        <f t="shared" si="1"/>
        <v>45071</v>
      </c>
      <c r="L89">
        <f>VLOOKUP(VALUE(B89),Sheet2!E:E,1,0)</f>
        <v>3920</v>
      </c>
      <c r="O89" s="51" t="str">
        <f>"Thanh toán ngày "&amp;TEXT(_xlfn.XLOOKUP(L89,Sheet2!E:E,Sheet2!A:A),"dd/mm/yyyy")&amp;" - Tổng số tiền "&amp;TEXT(_xlfn.XLOOKUP(_xlfn.XLOOKUP(L89,Sheet2!E:E,Sheet2!B:B),Sheet2!M:M,Sheet2!O:O),"#.###")</f>
        <v>Thanh toán ngày 26/05/2023 - Tổng số tiền 15.209.737</v>
      </c>
    </row>
    <row r="90" spans="1:15" ht="26.3" x14ac:dyDescent="0.3">
      <c r="A90" s="4">
        <v>30</v>
      </c>
      <c r="B90" s="5" t="s">
        <v>165</v>
      </c>
      <c r="C90" s="8" t="s">
        <v>163</v>
      </c>
      <c r="D90" s="5" t="s">
        <v>11</v>
      </c>
      <c r="E90" s="5" t="s">
        <v>140</v>
      </c>
      <c r="F90" s="13">
        <v>999522</v>
      </c>
      <c r="G90" s="13">
        <v>99952</v>
      </c>
      <c r="H90" s="13">
        <v>1099474</v>
      </c>
      <c r="I90" s="6" t="s">
        <v>399</v>
      </c>
      <c r="J90" s="56"/>
      <c r="K90" s="58">
        <f t="shared" si="1"/>
        <v>45071</v>
      </c>
      <c r="L90">
        <f>VLOOKUP(VALUE(B90),Sheet2!E:E,1,0)</f>
        <v>3921</v>
      </c>
      <c r="O90" s="51" t="str">
        <f>"Thanh toán ngày "&amp;TEXT(_xlfn.XLOOKUP(L90,Sheet2!E:E,Sheet2!A:A),"dd/mm/yyyy")&amp;" - Tổng số tiền "&amp;TEXT(_xlfn.XLOOKUP(_xlfn.XLOOKUP(L90,Sheet2!E:E,Sheet2!B:B),Sheet2!M:M,Sheet2!O:O),"#.###")</f>
        <v>Thanh toán ngày 26/05/2023 - Tổng số tiền 15.209.737</v>
      </c>
    </row>
    <row r="91" spans="1:15" ht="26.3" x14ac:dyDescent="0.3">
      <c r="A91" s="4">
        <v>31</v>
      </c>
      <c r="B91" s="5" t="s">
        <v>166</v>
      </c>
      <c r="C91" s="8" t="s">
        <v>167</v>
      </c>
      <c r="D91" s="5" t="s">
        <v>11</v>
      </c>
      <c r="E91" s="5" t="s">
        <v>134</v>
      </c>
      <c r="F91" s="13">
        <v>930635</v>
      </c>
      <c r="G91" s="13">
        <v>93064</v>
      </c>
      <c r="H91" s="13">
        <v>1023699</v>
      </c>
      <c r="I91" s="6" t="s">
        <v>399</v>
      </c>
      <c r="J91" s="56"/>
      <c r="K91" s="58">
        <f t="shared" si="1"/>
        <v>45071</v>
      </c>
      <c r="L91">
        <f>VLOOKUP(VALUE(B91),Sheet2!E:E,1,0)</f>
        <v>3981</v>
      </c>
      <c r="O91" s="51" t="str">
        <f>"Thanh toán ngày "&amp;TEXT(_xlfn.XLOOKUP(L91,Sheet2!E:E,Sheet2!A:A),"dd/mm/yyyy")&amp;" - Tổng số tiền "&amp;TEXT(_xlfn.XLOOKUP(_xlfn.XLOOKUP(L91,Sheet2!E:E,Sheet2!B:B),Sheet2!M:M,Sheet2!O:O),"#.###")</f>
        <v>Thanh toán ngày 26/05/2023 - Tổng số tiền 15.209.737</v>
      </c>
    </row>
    <row r="92" spans="1:15" ht="26.3" x14ac:dyDescent="0.3">
      <c r="A92" s="4">
        <v>32</v>
      </c>
      <c r="B92" s="5" t="s">
        <v>168</v>
      </c>
      <c r="C92" s="8" t="s">
        <v>167</v>
      </c>
      <c r="D92" s="5" t="s">
        <v>11</v>
      </c>
      <c r="E92" s="5" t="s">
        <v>112</v>
      </c>
      <c r="F92" s="13">
        <v>2890528</v>
      </c>
      <c r="G92" s="13">
        <v>289053</v>
      </c>
      <c r="H92" s="13">
        <v>3179581</v>
      </c>
      <c r="I92" s="6" t="s">
        <v>399</v>
      </c>
      <c r="J92" s="56"/>
      <c r="K92" s="58">
        <f t="shared" si="1"/>
        <v>45071</v>
      </c>
      <c r="L92">
        <f>VLOOKUP(VALUE(B92),Sheet2!E:E,1,0)</f>
        <v>3998</v>
      </c>
      <c r="O92" s="51" t="str">
        <f>"Thanh toán ngày "&amp;TEXT(_xlfn.XLOOKUP(L92,Sheet2!E:E,Sheet2!A:A),"dd/mm/yyyy")&amp;" - Tổng số tiền "&amp;TEXT(_xlfn.XLOOKUP(_xlfn.XLOOKUP(L92,Sheet2!E:E,Sheet2!B:B),Sheet2!M:M,Sheet2!O:O),"#.###")</f>
        <v>Thanh toán ngày 15/11/2022 - Tổng số tiền 142.121.822</v>
      </c>
    </row>
    <row r="93" spans="1:15" ht="26.3" x14ac:dyDescent="0.3">
      <c r="A93" s="4">
        <v>33</v>
      </c>
      <c r="B93" s="5" t="s">
        <v>169</v>
      </c>
      <c r="C93" s="8" t="s">
        <v>167</v>
      </c>
      <c r="D93" s="5" t="s">
        <v>11</v>
      </c>
      <c r="E93" s="5" t="s">
        <v>110</v>
      </c>
      <c r="F93" s="13">
        <v>1246417</v>
      </c>
      <c r="G93" s="13">
        <v>124642</v>
      </c>
      <c r="H93" s="13">
        <v>1371059</v>
      </c>
      <c r="I93" s="6" t="s">
        <v>399</v>
      </c>
      <c r="J93" s="56"/>
      <c r="K93" s="58">
        <f t="shared" si="1"/>
        <v>45071</v>
      </c>
      <c r="L93">
        <f>VLOOKUP(VALUE(B93),Sheet2!E:E,1,0)</f>
        <v>4001</v>
      </c>
      <c r="O93" s="51" t="str">
        <f>"Thanh toán ngày "&amp;TEXT(_xlfn.XLOOKUP(L93,Sheet2!E:E,Sheet2!A:A),"dd/mm/yyyy")&amp;" - Tổng số tiền "&amp;TEXT(_xlfn.XLOOKUP(_xlfn.XLOOKUP(L93,Sheet2!E:E,Sheet2!B:B),Sheet2!M:M,Sheet2!O:O),"#.###")</f>
        <v>Thanh toán ngày 26/05/2023 - Tổng số tiền 15.209.737</v>
      </c>
    </row>
    <row r="94" spans="1:15" x14ac:dyDescent="0.3">
      <c r="A94" s="28"/>
      <c r="B94" s="29">
        <v>3176</v>
      </c>
      <c r="C94" s="30">
        <v>44972</v>
      </c>
      <c r="D94" s="29" t="s">
        <v>170</v>
      </c>
      <c r="E94" s="29"/>
      <c r="F94" s="31">
        <v>-235660</v>
      </c>
      <c r="G94" s="31">
        <v>-23566</v>
      </c>
      <c r="H94" s="31">
        <v>-259226</v>
      </c>
      <c r="I94" s="33" t="s">
        <v>398</v>
      </c>
      <c r="J94" s="57"/>
      <c r="K94" s="58">
        <f t="shared" si="1"/>
        <v>45061</v>
      </c>
      <c r="L94" t="e">
        <f>VLOOKUP(VALUE(B94),Sheet2!E:E,1,0)</f>
        <v>#N/A</v>
      </c>
      <c r="O94" s="51" t="e">
        <f>"Thanh toán ngày "&amp;TEXT(_xlfn.XLOOKUP(L94,Sheet2!E:E,Sheet2!A:A),"dd/mm/yyyy")&amp;" - Tổng số tiền "&amp;TEXT(_xlfn.XLOOKUP(_xlfn.XLOOKUP(L94,Sheet2!E:E,Sheet2!B:B),Sheet2!M:M,Sheet2!O:O),"#.###")</f>
        <v>#N/A</v>
      </c>
    </row>
    <row r="95" spans="1:15" ht="26.3" x14ac:dyDescent="0.3">
      <c r="A95" s="4">
        <v>34</v>
      </c>
      <c r="B95" s="5" t="s">
        <v>171</v>
      </c>
      <c r="C95" s="8" t="s">
        <v>172</v>
      </c>
      <c r="D95" s="5" t="s">
        <v>11</v>
      </c>
      <c r="E95" s="5" t="s">
        <v>119</v>
      </c>
      <c r="F95" s="13">
        <v>1326180</v>
      </c>
      <c r="G95" s="13">
        <v>132618</v>
      </c>
      <c r="H95" s="13">
        <v>1458798</v>
      </c>
      <c r="I95" s="6" t="s">
        <v>399</v>
      </c>
      <c r="J95" s="56"/>
      <c r="K95" s="58">
        <f t="shared" si="1"/>
        <v>45071</v>
      </c>
      <c r="L95">
        <f>VLOOKUP(VALUE(B95),Sheet2!E:E,1,0)</f>
        <v>5125</v>
      </c>
      <c r="O95" s="51" t="str">
        <f>"Thanh toán ngày "&amp;TEXT(_xlfn.XLOOKUP(L95,Sheet2!E:E,Sheet2!A:A),"dd/mm/yyyy")&amp;" - Tổng số tiền "&amp;TEXT(_xlfn.XLOOKUP(_xlfn.XLOOKUP(L95,Sheet2!E:E,Sheet2!B:B),Sheet2!M:M,Sheet2!O:O),"#.###")</f>
        <v>Thanh toán ngày 26/05/2023 - Tổng số tiền 15.209.737</v>
      </c>
    </row>
    <row r="96" spans="1:15" ht="26.3" x14ac:dyDescent="0.3">
      <c r="A96" s="4">
        <v>35</v>
      </c>
      <c r="B96" s="5" t="s">
        <v>175</v>
      </c>
      <c r="C96" s="8" t="s">
        <v>176</v>
      </c>
      <c r="D96" s="5" t="s">
        <v>11</v>
      </c>
      <c r="E96" s="5" t="s">
        <v>125</v>
      </c>
      <c r="F96" s="13">
        <v>1824452</v>
      </c>
      <c r="G96" s="13">
        <v>182445</v>
      </c>
      <c r="H96" s="13">
        <v>2006897</v>
      </c>
      <c r="I96" s="6" t="s">
        <v>399</v>
      </c>
      <c r="J96" s="56"/>
      <c r="K96" s="58">
        <f t="shared" si="1"/>
        <v>45071</v>
      </c>
      <c r="L96">
        <f>VLOOKUP(VALUE(B96),Sheet2!E:E,1,0)</f>
        <v>6768</v>
      </c>
      <c r="O96" s="51" t="str">
        <f>"Thanh toán ngày "&amp;TEXT(_xlfn.XLOOKUP(L96,Sheet2!E:E,Sheet2!A:A),"dd/mm/yyyy")&amp;" - Tổng số tiền "&amp;TEXT(_xlfn.XLOOKUP(_xlfn.XLOOKUP(L96,Sheet2!E:E,Sheet2!B:B),Sheet2!M:M,Sheet2!O:O),"#.###")</f>
        <v>Thanh toán ngày 26/05/2023 - Tổng số tiền 15.209.737</v>
      </c>
    </row>
    <row r="97" spans="1:15" ht="26.3" x14ac:dyDescent="0.3">
      <c r="A97" s="4">
        <v>36</v>
      </c>
      <c r="B97" s="5" t="s">
        <v>177</v>
      </c>
      <c r="C97" s="8" t="s">
        <v>176</v>
      </c>
      <c r="D97" s="5" t="s">
        <v>11</v>
      </c>
      <c r="E97" s="5" t="s">
        <v>151</v>
      </c>
      <c r="F97" s="13">
        <v>961936</v>
      </c>
      <c r="G97" s="13">
        <v>96194</v>
      </c>
      <c r="H97" s="13">
        <v>1058130</v>
      </c>
      <c r="I97" s="6" t="s">
        <v>399</v>
      </c>
      <c r="J97" s="56"/>
      <c r="K97" s="58">
        <f t="shared" si="1"/>
        <v>45071</v>
      </c>
      <c r="L97">
        <f>VLOOKUP(VALUE(B97),Sheet2!E:E,1,0)</f>
        <v>6769</v>
      </c>
      <c r="O97" s="51" t="str">
        <f>"Thanh toán ngày "&amp;TEXT(_xlfn.XLOOKUP(L97,Sheet2!E:E,Sheet2!A:A),"dd/mm/yyyy")&amp;" - Tổng số tiền "&amp;TEXT(_xlfn.XLOOKUP(_xlfn.XLOOKUP(L97,Sheet2!E:E,Sheet2!B:B),Sheet2!M:M,Sheet2!O:O),"#.###")</f>
        <v>Thanh toán ngày 26/05/2023 - Tổng số tiền 15.209.737</v>
      </c>
    </row>
    <row r="98" spans="1:15" ht="26.3" x14ac:dyDescent="0.3">
      <c r="A98" s="4">
        <v>37</v>
      </c>
      <c r="B98" s="5" t="s">
        <v>178</v>
      </c>
      <c r="C98" s="8" t="s">
        <v>176</v>
      </c>
      <c r="D98" s="5" t="s">
        <v>11</v>
      </c>
      <c r="E98" s="5" t="s">
        <v>127</v>
      </c>
      <c r="F98" s="13">
        <v>2673132</v>
      </c>
      <c r="G98" s="13">
        <v>267313</v>
      </c>
      <c r="H98" s="13">
        <v>2940445</v>
      </c>
      <c r="I98" s="6" t="s">
        <v>399</v>
      </c>
      <c r="J98" s="56"/>
      <c r="K98" s="58">
        <f t="shared" si="1"/>
        <v>45071</v>
      </c>
      <c r="L98">
        <f>VLOOKUP(VALUE(B98),Sheet2!E:E,1,0)</f>
        <v>6788</v>
      </c>
      <c r="O98" s="51" t="str">
        <f>"Thanh toán ngày "&amp;TEXT(_xlfn.XLOOKUP(L98,Sheet2!E:E,Sheet2!A:A),"dd/mm/yyyy")&amp;" - Tổng số tiền "&amp;TEXT(_xlfn.XLOOKUP(_xlfn.XLOOKUP(L98,Sheet2!E:E,Sheet2!B:B),Sheet2!M:M,Sheet2!O:O),"#.###")</f>
        <v>Thanh toán ngày 26/05/2023 - Tổng số tiền 15.209.737</v>
      </c>
    </row>
    <row r="99" spans="1:15" ht="26.3" x14ac:dyDescent="0.3">
      <c r="A99" s="4">
        <v>38</v>
      </c>
      <c r="B99" s="5" t="s">
        <v>179</v>
      </c>
      <c r="C99" s="8" t="s">
        <v>180</v>
      </c>
      <c r="D99" s="5" t="s">
        <v>11</v>
      </c>
      <c r="E99" s="5" t="s">
        <v>134</v>
      </c>
      <c r="F99" s="13">
        <v>781800</v>
      </c>
      <c r="G99" s="13">
        <v>78180</v>
      </c>
      <c r="H99" s="13">
        <v>859980</v>
      </c>
      <c r="I99" s="6" t="s">
        <v>399</v>
      </c>
      <c r="J99" s="56"/>
      <c r="K99" s="58">
        <f t="shared" si="1"/>
        <v>45071</v>
      </c>
      <c r="L99">
        <f>VLOOKUP(VALUE(B99),Sheet2!E:E,1,0)</f>
        <v>6856</v>
      </c>
      <c r="O99" s="51" t="str">
        <f>"Thanh toán ngày "&amp;TEXT(_xlfn.XLOOKUP(L99,Sheet2!E:E,Sheet2!A:A),"dd/mm/yyyy")&amp;" - Tổng số tiền "&amp;TEXT(_xlfn.XLOOKUP(_xlfn.XLOOKUP(L99,Sheet2!E:E,Sheet2!B:B),Sheet2!M:M,Sheet2!O:O),"#.###")</f>
        <v>Thanh toán ngày 26/05/2023 - Tổng số tiền 15.209.737</v>
      </c>
    </row>
    <row r="100" spans="1:15" x14ac:dyDescent="0.3">
      <c r="A100" s="28"/>
      <c r="B100" s="29">
        <v>6249</v>
      </c>
      <c r="C100" s="30">
        <v>44984</v>
      </c>
      <c r="D100" s="29" t="s">
        <v>152</v>
      </c>
      <c r="E100" s="29"/>
      <c r="F100" s="31">
        <v>-1594966</v>
      </c>
      <c r="G100" s="31">
        <v>-159497</v>
      </c>
      <c r="H100" s="31">
        <v>-1754463</v>
      </c>
      <c r="I100" s="33" t="s">
        <v>398</v>
      </c>
      <c r="J100" s="57"/>
      <c r="K100" s="58">
        <f t="shared" si="1"/>
        <v>45061</v>
      </c>
      <c r="L100" t="e">
        <f>VLOOKUP(VALUE(B100),Sheet2!E:E,1,0)</f>
        <v>#N/A</v>
      </c>
      <c r="O100" s="51" t="e">
        <f>"Thanh toán ngày "&amp;TEXT(_xlfn.XLOOKUP(L100,Sheet2!E:E,Sheet2!A:A),"dd/mm/yyyy")&amp;" - Tổng số tiền "&amp;TEXT(_xlfn.XLOOKUP(_xlfn.XLOOKUP(L100,Sheet2!E:E,Sheet2!B:B),Sheet2!M:M,Sheet2!O:O),"#.###")</f>
        <v>#N/A</v>
      </c>
    </row>
    <row r="101" spans="1:15" x14ac:dyDescent="0.3">
      <c r="A101" s="28"/>
      <c r="B101" s="29">
        <v>2805</v>
      </c>
      <c r="C101" s="30">
        <v>44985</v>
      </c>
      <c r="D101" s="29" t="s">
        <v>152</v>
      </c>
      <c r="E101" s="29"/>
      <c r="F101" s="31">
        <v>-917446</v>
      </c>
      <c r="G101" s="31">
        <v>-91745</v>
      </c>
      <c r="H101" s="31">
        <v>-1009191</v>
      </c>
      <c r="I101" s="33" t="s">
        <v>398</v>
      </c>
      <c r="J101" s="57"/>
      <c r="K101" s="58">
        <f t="shared" si="1"/>
        <v>45061</v>
      </c>
      <c r="L101" t="e">
        <f>VLOOKUP(VALUE(B101),Sheet2!E:E,1,0)</f>
        <v>#N/A</v>
      </c>
      <c r="O101" s="51" t="e">
        <f>"Thanh toán ngày "&amp;TEXT(_xlfn.XLOOKUP(L101,Sheet2!E:E,Sheet2!A:A),"dd/mm/yyyy")&amp;" - Tổng số tiền "&amp;TEXT(_xlfn.XLOOKUP(_xlfn.XLOOKUP(L101,Sheet2!E:E,Sheet2!B:B),Sheet2!M:M,Sheet2!O:O),"#.###")</f>
        <v>#N/A</v>
      </c>
    </row>
    <row r="102" spans="1:15" ht="26.3" x14ac:dyDescent="0.3">
      <c r="A102" s="4">
        <v>39</v>
      </c>
      <c r="B102" s="5" t="s">
        <v>181</v>
      </c>
      <c r="C102" s="8" t="s">
        <v>182</v>
      </c>
      <c r="D102" s="5" t="s">
        <v>11</v>
      </c>
      <c r="E102" s="5" t="s">
        <v>116</v>
      </c>
      <c r="F102" s="13">
        <v>725580</v>
      </c>
      <c r="G102" s="13">
        <v>72558</v>
      </c>
      <c r="H102" s="13">
        <v>798138</v>
      </c>
      <c r="I102" s="6" t="s">
        <v>399</v>
      </c>
      <c r="J102" s="56"/>
      <c r="K102" s="58">
        <f t="shared" si="1"/>
        <v>45071</v>
      </c>
      <c r="L102">
        <f>VLOOKUP(VALUE(B102),Sheet2!E:E,1,0)</f>
        <v>9102</v>
      </c>
      <c r="O102" s="51" t="str">
        <f>"Thanh toán ngày "&amp;TEXT(_xlfn.XLOOKUP(L102,Sheet2!E:E,Sheet2!A:A),"dd/mm/yyyy")&amp;" - Tổng số tiền "&amp;TEXT(_xlfn.XLOOKUP(_xlfn.XLOOKUP(L102,Sheet2!E:E,Sheet2!B:B),Sheet2!M:M,Sheet2!O:O),"#.###")</f>
        <v>Thanh toán ngày 26/05/2023 - Tổng số tiền 15.209.737</v>
      </c>
    </row>
    <row r="103" spans="1:15" ht="26.3" x14ac:dyDescent="0.3">
      <c r="A103" s="4">
        <v>40</v>
      </c>
      <c r="B103" s="5" t="s">
        <v>183</v>
      </c>
      <c r="C103" s="8" t="s">
        <v>182</v>
      </c>
      <c r="D103" s="5" t="s">
        <v>11</v>
      </c>
      <c r="E103" s="5" t="s">
        <v>108</v>
      </c>
      <c r="F103" s="13">
        <v>2453580</v>
      </c>
      <c r="G103" s="13">
        <v>245358</v>
      </c>
      <c r="H103" s="13">
        <v>2698938</v>
      </c>
      <c r="I103" s="6" t="s">
        <v>399</v>
      </c>
      <c r="J103" s="56"/>
      <c r="K103" s="58">
        <f t="shared" si="1"/>
        <v>45071</v>
      </c>
      <c r="L103">
        <f>VLOOKUP(VALUE(B103),Sheet2!E:E,1,0)</f>
        <v>9167</v>
      </c>
      <c r="O103" s="51" t="str">
        <f>"Thanh toán ngày "&amp;TEXT(_xlfn.XLOOKUP(L103,Sheet2!E:E,Sheet2!A:A),"dd/mm/yyyy")&amp;" - Tổng số tiền "&amp;TEXT(_xlfn.XLOOKUP(_xlfn.XLOOKUP(L103,Sheet2!E:E,Sheet2!B:B),Sheet2!M:M,Sheet2!O:O),"#.###")</f>
        <v>Thanh toán ngày 26/05/2023 - Tổng số tiền 15.209.737</v>
      </c>
    </row>
    <row r="104" spans="1:15" ht="26.3" x14ac:dyDescent="0.3">
      <c r="A104" s="4">
        <v>41</v>
      </c>
      <c r="B104" s="5" t="s">
        <v>184</v>
      </c>
      <c r="C104" s="8" t="s">
        <v>185</v>
      </c>
      <c r="D104" s="5" t="s">
        <v>17</v>
      </c>
      <c r="E104" s="5" t="s">
        <v>122</v>
      </c>
      <c r="F104" s="13">
        <v>1122107</v>
      </c>
      <c r="G104" s="13">
        <v>112211</v>
      </c>
      <c r="H104" s="13">
        <v>1234318</v>
      </c>
      <c r="I104" s="6" t="s">
        <v>399</v>
      </c>
      <c r="J104" s="56"/>
      <c r="K104" s="58">
        <f t="shared" si="1"/>
        <v>45071</v>
      </c>
      <c r="L104">
        <f>VLOOKUP(VALUE(B104),Sheet2!E:E,1,0)</f>
        <v>11309</v>
      </c>
      <c r="O104" s="51" t="str">
        <f>"Thanh toán ngày "&amp;TEXT(_xlfn.XLOOKUP(L104,Sheet2!E:E,Sheet2!A:A),"dd/mm/yyyy")&amp;" - Tổng số tiền "&amp;TEXT(_xlfn.XLOOKUP(_xlfn.XLOOKUP(L104,Sheet2!E:E,Sheet2!B:B),Sheet2!M:M,Sheet2!O:O),"#.###")</f>
        <v>Thanh toán ngày 26/05/2023 - Tổng số tiền 15.209.737</v>
      </c>
    </row>
    <row r="105" spans="1:15" ht="26.3" x14ac:dyDescent="0.3">
      <c r="A105" s="4">
        <v>42</v>
      </c>
      <c r="B105" s="5" t="s">
        <v>186</v>
      </c>
      <c r="C105" s="8" t="s">
        <v>187</v>
      </c>
      <c r="D105" s="5" t="s">
        <v>11</v>
      </c>
      <c r="E105" s="5" t="s">
        <v>125</v>
      </c>
      <c r="F105" s="13">
        <v>1096549</v>
      </c>
      <c r="G105" s="13">
        <v>109655</v>
      </c>
      <c r="H105" s="13">
        <v>1206204</v>
      </c>
      <c r="I105" s="6" t="s">
        <v>399</v>
      </c>
      <c r="J105" s="56"/>
      <c r="K105" s="58">
        <f t="shared" si="1"/>
        <v>45071</v>
      </c>
      <c r="L105">
        <f>VLOOKUP(VALUE(B105),Sheet2!E:E,1,0)</f>
        <v>11356</v>
      </c>
      <c r="O105" s="51" t="str">
        <f>"Thanh toán ngày "&amp;TEXT(_xlfn.XLOOKUP(L105,Sheet2!E:E,Sheet2!A:A),"dd/mm/yyyy")&amp;" - Tổng số tiền "&amp;TEXT(_xlfn.XLOOKUP(_xlfn.XLOOKUP(L105,Sheet2!E:E,Sheet2!B:B),Sheet2!M:M,Sheet2!O:O),"#.###")</f>
        <v>Thanh toán ngày 26/05/2023 - Tổng số tiền 15.209.737</v>
      </c>
    </row>
    <row r="106" spans="1:15" ht="26.3" x14ac:dyDescent="0.3">
      <c r="A106" s="4">
        <v>43</v>
      </c>
      <c r="B106" s="5" t="s">
        <v>188</v>
      </c>
      <c r="C106" s="8" t="s">
        <v>187</v>
      </c>
      <c r="D106" s="5" t="s">
        <v>11</v>
      </c>
      <c r="E106" s="5" t="s">
        <v>149</v>
      </c>
      <c r="F106" s="13">
        <v>1550442</v>
      </c>
      <c r="G106" s="13">
        <v>155044</v>
      </c>
      <c r="H106" s="13">
        <v>1705486</v>
      </c>
      <c r="I106" s="6" t="s">
        <v>399</v>
      </c>
      <c r="J106" s="56"/>
      <c r="K106" s="58">
        <f t="shared" si="1"/>
        <v>45071</v>
      </c>
      <c r="L106">
        <f>VLOOKUP(VALUE(B106),Sheet2!E:E,1,0)</f>
        <v>11358</v>
      </c>
      <c r="O106" s="51" t="str">
        <f>"Thanh toán ngày "&amp;TEXT(_xlfn.XLOOKUP(L106,Sheet2!E:E,Sheet2!A:A),"dd/mm/yyyy")&amp;" - Tổng số tiền "&amp;TEXT(_xlfn.XLOOKUP(_xlfn.XLOOKUP(L106,Sheet2!E:E,Sheet2!B:B),Sheet2!M:M,Sheet2!O:O),"#.###")</f>
        <v>Thanh toán ngày 26/05/2023 - Tổng số tiền 15.209.737</v>
      </c>
    </row>
    <row r="107" spans="1:15" ht="26.3" x14ac:dyDescent="0.3">
      <c r="A107" s="4">
        <v>44</v>
      </c>
      <c r="B107" s="5" t="s">
        <v>189</v>
      </c>
      <c r="C107" s="8" t="s">
        <v>187</v>
      </c>
      <c r="D107" s="5" t="s">
        <v>11</v>
      </c>
      <c r="E107" s="5" t="s">
        <v>129</v>
      </c>
      <c r="F107" s="13">
        <v>465930</v>
      </c>
      <c r="G107" s="13">
        <v>46593</v>
      </c>
      <c r="H107" s="13">
        <v>512523</v>
      </c>
      <c r="I107" s="6" t="s">
        <v>399</v>
      </c>
      <c r="J107" s="56"/>
      <c r="K107" s="58">
        <f t="shared" si="1"/>
        <v>45071</v>
      </c>
      <c r="L107">
        <f>VLOOKUP(VALUE(B107),Sheet2!E:E,1,0)</f>
        <v>11360</v>
      </c>
      <c r="O107" s="51" t="str">
        <f>"Thanh toán ngày "&amp;TEXT(_xlfn.XLOOKUP(L107,Sheet2!E:E,Sheet2!A:A),"dd/mm/yyyy")&amp;" - Tổng số tiền "&amp;TEXT(_xlfn.XLOOKUP(_xlfn.XLOOKUP(L107,Sheet2!E:E,Sheet2!B:B),Sheet2!M:M,Sheet2!O:O),"#.###")</f>
        <v>Thanh toán ngày 26/05/2023 - Tổng số tiền 15.209.737</v>
      </c>
    </row>
    <row r="108" spans="1:15" ht="26.3" x14ac:dyDescent="0.3">
      <c r="A108" s="4">
        <v>45</v>
      </c>
      <c r="B108" s="5" t="s">
        <v>190</v>
      </c>
      <c r="C108" s="8" t="s">
        <v>187</v>
      </c>
      <c r="D108" s="5" t="s">
        <v>11</v>
      </c>
      <c r="E108" s="5" t="s">
        <v>134</v>
      </c>
      <c r="F108" s="13">
        <v>1100361</v>
      </c>
      <c r="G108" s="13">
        <v>110036</v>
      </c>
      <c r="H108" s="13">
        <v>1210397</v>
      </c>
      <c r="I108" s="6" t="s">
        <v>399</v>
      </c>
      <c r="J108" s="56"/>
      <c r="K108" s="58">
        <f t="shared" si="1"/>
        <v>45071</v>
      </c>
      <c r="L108">
        <f>VLOOKUP(VALUE(B108),Sheet2!E:E,1,0)</f>
        <v>11362</v>
      </c>
      <c r="O108" s="51" t="str">
        <f>"Thanh toán ngày "&amp;TEXT(_xlfn.XLOOKUP(L108,Sheet2!E:E,Sheet2!A:A),"dd/mm/yyyy")&amp;" - Tổng số tiền "&amp;TEXT(_xlfn.XLOOKUP(_xlfn.XLOOKUP(L108,Sheet2!E:E,Sheet2!B:B),Sheet2!M:M,Sheet2!O:O),"#.###")</f>
        <v>Thanh toán ngày 26/05/2023 - Tổng số tiền 15.209.737</v>
      </c>
    </row>
    <row r="109" spans="1:15" ht="26.3" x14ac:dyDescent="0.3">
      <c r="A109" s="4">
        <v>46</v>
      </c>
      <c r="B109" s="5" t="s">
        <v>191</v>
      </c>
      <c r="C109" s="8" t="s">
        <v>192</v>
      </c>
      <c r="D109" s="5" t="s">
        <v>11</v>
      </c>
      <c r="E109" s="5" t="s">
        <v>134</v>
      </c>
      <c r="F109" s="13">
        <v>1300265</v>
      </c>
      <c r="G109" s="13">
        <v>130027</v>
      </c>
      <c r="H109" s="13">
        <v>1430292</v>
      </c>
      <c r="I109" s="6" t="s">
        <v>399</v>
      </c>
      <c r="J109" s="56"/>
      <c r="K109" s="58">
        <f t="shared" si="1"/>
        <v>45071</v>
      </c>
      <c r="L109">
        <f>VLOOKUP(VALUE(B109),Sheet2!E:E,1,0)</f>
        <v>11509</v>
      </c>
      <c r="O109" s="51" t="str">
        <f>"Thanh toán ngày "&amp;TEXT(_xlfn.XLOOKUP(L109,Sheet2!E:E,Sheet2!A:A),"dd/mm/yyyy")&amp;" - Tổng số tiền "&amp;TEXT(_xlfn.XLOOKUP(_xlfn.XLOOKUP(L109,Sheet2!E:E,Sheet2!B:B),Sheet2!M:M,Sheet2!O:O),"#.###")</f>
        <v>Thanh toán ngày 26/05/2023 - Tổng số tiền 15.209.737</v>
      </c>
    </row>
    <row r="110" spans="1:15" ht="26.3" x14ac:dyDescent="0.3">
      <c r="A110" s="4">
        <v>47</v>
      </c>
      <c r="B110" s="5" t="s">
        <v>193</v>
      </c>
      <c r="C110" s="8" t="s">
        <v>194</v>
      </c>
      <c r="D110" s="5" t="s">
        <v>11</v>
      </c>
      <c r="E110" s="5" t="s">
        <v>151</v>
      </c>
      <c r="F110" s="13">
        <v>825532</v>
      </c>
      <c r="G110" s="13">
        <v>82553</v>
      </c>
      <c r="H110" s="13">
        <v>908085</v>
      </c>
      <c r="I110" s="6" t="s">
        <v>399</v>
      </c>
      <c r="J110" s="56"/>
      <c r="K110" s="58">
        <f t="shared" si="1"/>
        <v>45071</v>
      </c>
      <c r="L110">
        <f>VLOOKUP(VALUE(B110),Sheet2!E:E,1,0)</f>
        <v>12697</v>
      </c>
      <c r="O110" s="51" t="str">
        <f>"Thanh toán ngày "&amp;TEXT(_xlfn.XLOOKUP(L110,Sheet2!E:E,Sheet2!A:A),"dd/mm/yyyy")&amp;" - Tổng số tiền "&amp;TEXT(_xlfn.XLOOKUP(_xlfn.XLOOKUP(L110,Sheet2!E:E,Sheet2!B:B),Sheet2!M:M,Sheet2!O:O),"#.###")</f>
        <v>Thanh toán ngày 26/05/2023 - Tổng số tiền 15.209.737</v>
      </c>
    </row>
    <row r="111" spans="1:15" ht="26.3" x14ac:dyDescent="0.3">
      <c r="A111" s="4">
        <v>48</v>
      </c>
      <c r="B111" s="5" t="s">
        <v>195</v>
      </c>
      <c r="C111" s="8" t="s">
        <v>194</v>
      </c>
      <c r="D111" s="5" t="s">
        <v>11</v>
      </c>
      <c r="E111" s="5" t="s">
        <v>110</v>
      </c>
      <c r="F111" s="13">
        <v>896288</v>
      </c>
      <c r="G111" s="13">
        <v>89629</v>
      </c>
      <c r="H111" s="13">
        <v>985917</v>
      </c>
      <c r="I111" s="6" t="s">
        <v>399</v>
      </c>
      <c r="J111" s="56"/>
      <c r="K111" s="58">
        <f t="shared" si="1"/>
        <v>45071</v>
      </c>
      <c r="L111">
        <f>VLOOKUP(VALUE(B111),Sheet2!E:E,1,0)</f>
        <v>13169</v>
      </c>
      <c r="O111" s="51" t="str">
        <f>"Thanh toán ngày "&amp;TEXT(_xlfn.XLOOKUP(L111,Sheet2!E:E,Sheet2!A:A),"dd/mm/yyyy")&amp;" - Tổng số tiền "&amp;TEXT(_xlfn.XLOOKUP(_xlfn.XLOOKUP(L111,Sheet2!E:E,Sheet2!B:B),Sheet2!M:M,Sheet2!O:O),"#.###")</f>
        <v>Thanh toán ngày 26/05/2023 - Tổng số tiền 15.209.737</v>
      </c>
    </row>
    <row r="112" spans="1:15" ht="26.3" x14ac:dyDescent="0.3">
      <c r="A112" s="4">
        <v>49</v>
      </c>
      <c r="B112" s="5" t="s">
        <v>196</v>
      </c>
      <c r="C112" s="8" t="s">
        <v>194</v>
      </c>
      <c r="D112" s="5" t="s">
        <v>11</v>
      </c>
      <c r="E112" s="5" t="s">
        <v>116</v>
      </c>
      <c r="F112" s="13">
        <v>1419349</v>
      </c>
      <c r="G112" s="13">
        <v>141935</v>
      </c>
      <c r="H112" s="13">
        <v>1561284</v>
      </c>
      <c r="I112" s="6" t="s">
        <v>399</v>
      </c>
      <c r="J112" s="56"/>
      <c r="K112" s="58">
        <f t="shared" si="1"/>
        <v>45071</v>
      </c>
      <c r="L112">
        <f>VLOOKUP(VALUE(B112),Sheet2!E:E,1,0)</f>
        <v>13172</v>
      </c>
      <c r="O112" s="51" t="str">
        <f>"Thanh toán ngày "&amp;TEXT(_xlfn.XLOOKUP(L112,Sheet2!E:E,Sheet2!A:A),"dd/mm/yyyy")&amp;" - Tổng số tiền "&amp;TEXT(_xlfn.XLOOKUP(_xlfn.XLOOKUP(L112,Sheet2!E:E,Sheet2!B:B),Sheet2!M:M,Sheet2!O:O),"#.###")</f>
        <v>Thanh toán ngày 26/05/2023 - Tổng số tiền 15.209.737</v>
      </c>
    </row>
    <row r="113" spans="1:15" ht="26.3" x14ac:dyDescent="0.3">
      <c r="A113" s="4">
        <v>50</v>
      </c>
      <c r="B113" s="5" t="s">
        <v>197</v>
      </c>
      <c r="C113" s="8" t="s">
        <v>198</v>
      </c>
      <c r="D113" s="5" t="s">
        <v>11</v>
      </c>
      <c r="E113" s="5" t="s">
        <v>140</v>
      </c>
      <c r="F113" s="13">
        <v>1514129</v>
      </c>
      <c r="G113" s="13">
        <v>151413</v>
      </c>
      <c r="H113" s="13">
        <v>1665542</v>
      </c>
      <c r="I113" s="6" t="s">
        <v>399</v>
      </c>
      <c r="J113" s="56"/>
      <c r="K113" s="58">
        <f t="shared" si="1"/>
        <v>45071</v>
      </c>
      <c r="L113">
        <f>VLOOKUP(VALUE(B113),Sheet2!E:E,1,0)</f>
        <v>13484</v>
      </c>
      <c r="O113" s="51" t="str">
        <f>"Thanh toán ngày "&amp;TEXT(_xlfn.XLOOKUP(L113,Sheet2!E:E,Sheet2!A:A),"dd/mm/yyyy")&amp;" - Tổng số tiền "&amp;TEXT(_xlfn.XLOOKUP(_xlfn.XLOOKUP(L113,Sheet2!E:E,Sheet2!B:B),Sheet2!M:M,Sheet2!O:O),"#.###")</f>
        <v>Thanh toán ngày 26/05/2023 - Tổng số tiền 15.209.737</v>
      </c>
    </row>
    <row r="114" spans="1:15" ht="26.3" x14ac:dyDescent="0.3">
      <c r="A114" s="4">
        <v>51</v>
      </c>
      <c r="B114" s="5" t="s">
        <v>199</v>
      </c>
      <c r="C114" s="8" t="s">
        <v>200</v>
      </c>
      <c r="D114" s="5" t="s">
        <v>11</v>
      </c>
      <c r="E114" s="5" t="s">
        <v>145</v>
      </c>
      <c r="F114" s="13">
        <v>853488</v>
      </c>
      <c r="G114" s="13">
        <v>85349</v>
      </c>
      <c r="H114" s="13">
        <v>938837</v>
      </c>
      <c r="I114" s="6" t="s">
        <v>399</v>
      </c>
      <c r="J114" s="56"/>
      <c r="K114" s="58">
        <f t="shared" si="1"/>
        <v>45071</v>
      </c>
      <c r="L114">
        <f>VLOOKUP(VALUE(B114),Sheet2!E:E,1,0)</f>
        <v>13662</v>
      </c>
      <c r="O114" s="51" t="str">
        <f>"Thanh toán ngày "&amp;TEXT(_xlfn.XLOOKUP(L114,Sheet2!E:E,Sheet2!A:A),"dd/mm/yyyy")&amp;" - Tổng số tiền "&amp;TEXT(_xlfn.XLOOKUP(_xlfn.XLOOKUP(L114,Sheet2!E:E,Sheet2!B:B),Sheet2!M:M,Sheet2!O:O),"#.###")</f>
        <v>Thanh toán ngày 26/05/2023 - Tổng số tiền 15.209.737</v>
      </c>
    </row>
    <row r="115" spans="1:15" ht="26.3" x14ac:dyDescent="0.3">
      <c r="A115" s="4">
        <v>52</v>
      </c>
      <c r="B115" s="5" t="s">
        <v>201</v>
      </c>
      <c r="C115" s="8" t="s">
        <v>202</v>
      </c>
      <c r="D115" s="5" t="s">
        <v>11</v>
      </c>
      <c r="E115" s="5" t="s">
        <v>112</v>
      </c>
      <c r="F115" s="13">
        <v>1362416</v>
      </c>
      <c r="G115" s="13">
        <v>136242</v>
      </c>
      <c r="H115" s="13">
        <v>1498658</v>
      </c>
      <c r="I115" s="6" t="s">
        <v>399</v>
      </c>
      <c r="J115" s="56"/>
      <c r="K115" s="58">
        <f t="shared" si="1"/>
        <v>45071</v>
      </c>
      <c r="L115">
        <f>VLOOKUP(VALUE(B115),Sheet2!E:E,1,0)</f>
        <v>14165</v>
      </c>
      <c r="O115" s="51" t="str">
        <f>"Thanh toán ngày "&amp;TEXT(_xlfn.XLOOKUP(L115,Sheet2!E:E,Sheet2!A:A),"dd/mm/yyyy")&amp;" - Tổng số tiền "&amp;TEXT(_xlfn.XLOOKUP(_xlfn.XLOOKUP(L115,Sheet2!E:E,Sheet2!B:B),Sheet2!M:M,Sheet2!O:O),"#.###")</f>
        <v>Thanh toán ngày 26/05/2023 - Tổng số tiền 15.209.737</v>
      </c>
    </row>
    <row r="116" spans="1:15" ht="26.3" x14ac:dyDescent="0.3">
      <c r="A116" s="4">
        <v>53</v>
      </c>
      <c r="B116" s="5" t="s">
        <v>203</v>
      </c>
      <c r="C116" s="8" t="s">
        <v>204</v>
      </c>
      <c r="D116" s="5" t="s">
        <v>11</v>
      </c>
      <c r="E116" s="5" t="s">
        <v>205</v>
      </c>
      <c r="F116" s="13">
        <v>658187</v>
      </c>
      <c r="G116" s="13">
        <v>65819</v>
      </c>
      <c r="H116" s="13">
        <v>724006</v>
      </c>
      <c r="I116" s="6" t="s">
        <v>399</v>
      </c>
      <c r="J116" s="56"/>
      <c r="K116" s="58">
        <f t="shared" si="1"/>
        <v>45071</v>
      </c>
      <c r="L116">
        <f>VLOOKUP(VALUE(B116),Sheet2!E:E,1,0)</f>
        <v>15626</v>
      </c>
      <c r="O116" s="51" t="str">
        <f>"Thanh toán ngày "&amp;TEXT(_xlfn.XLOOKUP(L116,Sheet2!E:E,Sheet2!A:A),"dd/mm/yyyy")&amp;" - Tổng số tiền "&amp;TEXT(_xlfn.XLOOKUP(_xlfn.XLOOKUP(L116,Sheet2!E:E,Sheet2!B:B),Sheet2!M:M,Sheet2!O:O),"#.###")</f>
        <v>Thanh toán ngày 26/05/2023 - Tổng số tiền 15.209.737</v>
      </c>
    </row>
    <row r="117" spans="1:15" x14ac:dyDescent="0.3">
      <c r="A117" s="28"/>
      <c r="B117" s="34" t="s">
        <v>206</v>
      </c>
      <c r="C117" s="30">
        <v>45003</v>
      </c>
      <c r="D117" s="29" t="s">
        <v>152</v>
      </c>
      <c r="E117" s="29"/>
      <c r="F117" s="31">
        <v>-1282740</v>
      </c>
      <c r="G117" s="31">
        <v>-128274</v>
      </c>
      <c r="H117" s="31">
        <v>-1411014</v>
      </c>
      <c r="I117" s="33" t="s">
        <v>399</v>
      </c>
      <c r="J117" s="57"/>
      <c r="K117" s="58">
        <f t="shared" si="1"/>
        <v>45071</v>
      </c>
      <c r="L117" t="e">
        <f>VLOOKUP(VALUE(B117),Sheet2!E:E,1,0)</f>
        <v>#N/A</v>
      </c>
      <c r="O117" s="51" t="e">
        <f>"Thanh toán ngày "&amp;TEXT(_xlfn.XLOOKUP(L117,Sheet2!E:E,Sheet2!A:A),"dd/mm/yyyy")&amp;" - Tổng số tiền "&amp;TEXT(_xlfn.XLOOKUP(_xlfn.XLOOKUP(L117,Sheet2!E:E,Sheet2!B:B),Sheet2!M:M,Sheet2!O:O),"#.###")</f>
        <v>#N/A</v>
      </c>
    </row>
    <row r="118" spans="1:15" ht="26.3" x14ac:dyDescent="0.3">
      <c r="A118" s="4">
        <v>54</v>
      </c>
      <c r="B118" s="5" t="s">
        <v>207</v>
      </c>
      <c r="C118" s="8" t="s">
        <v>208</v>
      </c>
      <c r="D118" s="5" t="s">
        <v>11</v>
      </c>
      <c r="E118" s="5" t="s">
        <v>127</v>
      </c>
      <c r="F118" s="13">
        <v>2080732</v>
      </c>
      <c r="G118" s="13">
        <v>208073</v>
      </c>
      <c r="H118" s="13">
        <v>2288805</v>
      </c>
      <c r="I118" s="6" t="s">
        <v>399</v>
      </c>
      <c r="J118" s="56"/>
      <c r="K118" s="58">
        <f t="shared" si="1"/>
        <v>45071</v>
      </c>
      <c r="L118">
        <f>VLOOKUP(VALUE(B118),Sheet2!E:E,1,0)</f>
        <v>15827</v>
      </c>
      <c r="O118" s="51" t="str">
        <f>"Thanh toán ngày "&amp;TEXT(_xlfn.XLOOKUP(L118,Sheet2!E:E,Sheet2!A:A),"dd/mm/yyyy")&amp;" - Tổng số tiền "&amp;TEXT(_xlfn.XLOOKUP(_xlfn.XLOOKUP(L118,Sheet2!E:E,Sheet2!B:B),Sheet2!M:M,Sheet2!O:O),"#.###")</f>
        <v>Thanh toán ngày 26/05/2023 - Tổng số tiền 15.209.737</v>
      </c>
    </row>
    <row r="119" spans="1:15" ht="26.3" x14ac:dyDescent="0.3">
      <c r="A119" s="4">
        <v>55</v>
      </c>
      <c r="B119" s="5" t="s">
        <v>209</v>
      </c>
      <c r="C119" s="8" t="s">
        <v>208</v>
      </c>
      <c r="D119" s="5" t="s">
        <v>11</v>
      </c>
      <c r="E119" s="5" t="s">
        <v>116</v>
      </c>
      <c r="F119" s="13">
        <v>660879</v>
      </c>
      <c r="G119" s="13">
        <v>66088</v>
      </c>
      <c r="H119" s="13">
        <v>726967</v>
      </c>
      <c r="I119" s="6" t="s">
        <v>399</v>
      </c>
      <c r="J119" s="56"/>
      <c r="K119" s="58">
        <f t="shared" si="1"/>
        <v>45071</v>
      </c>
      <c r="L119">
        <f>VLOOKUP(VALUE(B119),Sheet2!E:E,1,0)</f>
        <v>15833</v>
      </c>
      <c r="O119" s="51" t="str">
        <f>"Thanh toán ngày "&amp;TEXT(_xlfn.XLOOKUP(L119,Sheet2!E:E,Sheet2!A:A),"dd/mm/yyyy")&amp;" - Tổng số tiền "&amp;TEXT(_xlfn.XLOOKUP(_xlfn.XLOOKUP(L119,Sheet2!E:E,Sheet2!B:B),Sheet2!M:M,Sheet2!O:O),"#.###")</f>
        <v>Thanh toán ngày 26/05/2023 - Tổng số tiền 15.209.737</v>
      </c>
    </row>
    <row r="120" spans="1:15" ht="26.3" x14ac:dyDescent="0.3">
      <c r="A120" s="4">
        <v>56</v>
      </c>
      <c r="B120" s="5" t="s">
        <v>210</v>
      </c>
      <c r="C120" s="8" t="s">
        <v>211</v>
      </c>
      <c r="D120" s="5" t="s">
        <v>11</v>
      </c>
      <c r="E120" s="5" t="s">
        <v>119</v>
      </c>
      <c r="F120" s="13">
        <v>630296</v>
      </c>
      <c r="G120" s="13">
        <v>63030</v>
      </c>
      <c r="H120" s="13">
        <v>693326</v>
      </c>
      <c r="I120" s="6" t="s">
        <v>399</v>
      </c>
      <c r="J120" s="56"/>
      <c r="K120" s="58">
        <f t="shared" si="1"/>
        <v>45071</v>
      </c>
      <c r="L120">
        <f>VLOOKUP(VALUE(B120),Sheet2!E:E,1,0)</f>
        <v>15881</v>
      </c>
      <c r="O120" s="51" t="str">
        <f>"Thanh toán ngày "&amp;TEXT(_xlfn.XLOOKUP(L120,Sheet2!E:E,Sheet2!A:A),"dd/mm/yyyy")&amp;" - Tổng số tiền "&amp;TEXT(_xlfn.XLOOKUP(_xlfn.XLOOKUP(L120,Sheet2!E:E,Sheet2!B:B),Sheet2!M:M,Sheet2!O:O),"#.###")</f>
        <v>Thanh toán ngày 26/05/2023 - Tổng số tiền 15.209.737</v>
      </c>
    </row>
    <row r="121" spans="1:15" ht="26.3" x14ac:dyDescent="0.3">
      <c r="A121" s="4">
        <v>57</v>
      </c>
      <c r="B121" s="5" t="s">
        <v>212</v>
      </c>
      <c r="C121" s="8" t="s">
        <v>211</v>
      </c>
      <c r="D121" s="5" t="s">
        <v>11</v>
      </c>
      <c r="E121" s="5" t="s">
        <v>151</v>
      </c>
      <c r="F121" s="13">
        <v>780520</v>
      </c>
      <c r="G121" s="13">
        <v>78052</v>
      </c>
      <c r="H121" s="13">
        <v>858572</v>
      </c>
      <c r="I121" s="6" t="s">
        <v>399</v>
      </c>
      <c r="J121" s="56"/>
      <c r="K121" s="58">
        <f t="shared" si="1"/>
        <v>45071</v>
      </c>
      <c r="L121">
        <f>VLOOKUP(VALUE(B121),Sheet2!E:E,1,0)</f>
        <v>15882</v>
      </c>
      <c r="O121" s="51" t="str">
        <f>"Thanh toán ngày "&amp;TEXT(_xlfn.XLOOKUP(L121,Sheet2!E:E,Sheet2!A:A),"dd/mm/yyyy")&amp;" - Tổng số tiền "&amp;TEXT(_xlfn.XLOOKUP(_xlfn.XLOOKUP(L121,Sheet2!E:E,Sheet2!B:B),Sheet2!M:M,Sheet2!O:O),"#.###")</f>
        <v>Thanh toán ngày 26/05/2023 - Tổng số tiền 15.209.737</v>
      </c>
    </row>
    <row r="122" spans="1:15" ht="26.3" x14ac:dyDescent="0.3">
      <c r="A122" s="4">
        <v>58</v>
      </c>
      <c r="B122" s="5" t="s">
        <v>213</v>
      </c>
      <c r="C122" s="8" t="s">
        <v>214</v>
      </c>
      <c r="D122" s="5" t="s">
        <v>11</v>
      </c>
      <c r="E122" s="5" t="s">
        <v>149</v>
      </c>
      <c r="F122" s="13">
        <v>1419246</v>
      </c>
      <c r="G122" s="13">
        <v>141925</v>
      </c>
      <c r="H122" s="13">
        <v>1561171</v>
      </c>
      <c r="I122" s="6" t="s">
        <v>399</v>
      </c>
      <c r="J122" s="56"/>
      <c r="K122" s="58">
        <f t="shared" si="1"/>
        <v>45071</v>
      </c>
      <c r="L122">
        <f>VLOOKUP(VALUE(B122),Sheet2!E:E,1,0)</f>
        <v>16263</v>
      </c>
      <c r="O122" s="51" t="str">
        <f>"Thanh toán ngày "&amp;TEXT(_xlfn.XLOOKUP(L122,Sheet2!E:E,Sheet2!A:A),"dd/mm/yyyy")&amp;" - Tổng số tiền "&amp;TEXT(_xlfn.XLOOKUP(_xlfn.XLOOKUP(L122,Sheet2!E:E,Sheet2!B:B),Sheet2!M:M,Sheet2!O:O),"#.###")</f>
        <v>Thanh toán ngày 26/05/2023 - Tổng số tiền 15.209.737</v>
      </c>
    </row>
    <row r="123" spans="1:15" ht="26.3" x14ac:dyDescent="0.3">
      <c r="A123" s="4">
        <v>59</v>
      </c>
      <c r="B123" s="5" t="s">
        <v>215</v>
      </c>
      <c r="C123" s="8" t="s">
        <v>216</v>
      </c>
      <c r="D123" s="5" t="s">
        <v>17</v>
      </c>
      <c r="E123" s="5" t="s">
        <v>122</v>
      </c>
      <c r="F123" s="13">
        <v>1063839</v>
      </c>
      <c r="G123" s="13">
        <v>106384</v>
      </c>
      <c r="H123" s="13">
        <v>1170223</v>
      </c>
      <c r="I123" s="6" t="s">
        <v>399</v>
      </c>
      <c r="J123" s="56"/>
      <c r="K123" s="58">
        <f t="shared" si="1"/>
        <v>45071</v>
      </c>
      <c r="L123">
        <f>VLOOKUP(VALUE(B123),Sheet2!E:E,1,0)</f>
        <v>17443</v>
      </c>
      <c r="O123" s="51" t="str">
        <f>"Thanh toán ngày "&amp;TEXT(_xlfn.XLOOKUP(L123,Sheet2!E:E,Sheet2!A:A),"dd/mm/yyyy")&amp;" - Tổng số tiền "&amp;TEXT(_xlfn.XLOOKUP(_xlfn.XLOOKUP(L123,Sheet2!E:E,Sheet2!B:B),Sheet2!M:M,Sheet2!O:O),"#.###")</f>
        <v>Thanh toán ngày 26/05/2023 - Tổng số tiền 15.209.737</v>
      </c>
    </row>
    <row r="124" spans="1:15" ht="26.3" x14ac:dyDescent="0.3">
      <c r="A124" s="4">
        <v>60</v>
      </c>
      <c r="B124" s="5" t="s">
        <v>217</v>
      </c>
      <c r="C124" s="8" t="s">
        <v>218</v>
      </c>
      <c r="D124" s="5" t="s">
        <v>11</v>
      </c>
      <c r="E124" s="5" t="s">
        <v>134</v>
      </c>
      <c r="F124" s="13">
        <v>1396864</v>
      </c>
      <c r="G124" s="13">
        <v>139686</v>
      </c>
      <c r="H124" s="13">
        <v>1536550</v>
      </c>
      <c r="I124" s="6" t="s">
        <v>399</v>
      </c>
      <c r="J124" s="56"/>
      <c r="K124" s="58">
        <f t="shared" si="1"/>
        <v>45071</v>
      </c>
      <c r="L124">
        <f>VLOOKUP(VALUE(B124),Sheet2!E:E,1,0)</f>
        <v>18101</v>
      </c>
      <c r="O124" s="51" t="str">
        <f>"Thanh toán ngày "&amp;TEXT(_xlfn.XLOOKUP(L124,Sheet2!E:E,Sheet2!A:A),"dd/mm/yyyy")&amp;" - Tổng số tiền "&amp;TEXT(_xlfn.XLOOKUP(_xlfn.XLOOKUP(L124,Sheet2!E:E,Sheet2!B:B),Sheet2!M:M,Sheet2!O:O),"#.###")</f>
        <v>Thanh toán ngày 26/05/2023 - Tổng số tiền 15.209.737</v>
      </c>
    </row>
    <row r="125" spans="1:15" ht="26.3" x14ac:dyDescent="0.3">
      <c r="A125" s="4">
        <v>1</v>
      </c>
      <c r="B125" s="5" t="s">
        <v>220</v>
      </c>
      <c r="C125" s="8" t="s">
        <v>221</v>
      </c>
      <c r="D125" s="5" t="s">
        <v>11</v>
      </c>
      <c r="E125" s="5" t="s">
        <v>116</v>
      </c>
      <c r="F125" s="13">
        <v>1170909</v>
      </c>
      <c r="G125" s="13">
        <v>117091</v>
      </c>
      <c r="H125" s="13">
        <v>1288000</v>
      </c>
      <c r="I125" s="6" t="s">
        <v>383</v>
      </c>
      <c r="J125" s="56"/>
      <c r="K125" s="58">
        <f t="shared" si="1"/>
        <v>45133</v>
      </c>
      <c r="L125">
        <f>VLOOKUP(VALUE(B125),Sheet2!E:E,1,0)</f>
        <v>19115</v>
      </c>
      <c r="O125" s="51" t="str">
        <f>"Thanh toán ngày "&amp;TEXT(_xlfn.XLOOKUP(L125,Sheet2!E:E,Sheet2!A:A),"dd/mm/yyyy")&amp;" - Tổng số tiền "&amp;TEXT(_xlfn.XLOOKUP(_xlfn.XLOOKUP(L125,Sheet2!E:E,Sheet2!B:B),Sheet2!M:M,Sheet2!O:O),"#.###")</f>
        <v>Thanh toán ngày 26/07/2023 - Tổng số tiền 50.264.723</v>
      </c>
    </row>
    <row r="126" spans="1:15" ht="26.3" x14ac:dyDescent="0.3">
      <c r="A126" s="4">
        <v>2</v>
      </c>
      <c r="B126" s="5" t="s">
        <v>223</v>
      </c>
      <c r="C126" s="8" t="s">
        <v>221</v>
      </c>
      <c r="D126" s="5" t="s">
        <v>11</v>
      </c>
      <c r="E126" s="5" t="s">
        <v>145</v>
      </c>
      <c r="F126" s="13">
        <v>1048035</v>
      </c>
      <c r="G126" s="13">
        <v>104804</v>
      </c>
      <c r="H126" s="13">
        <v>1152839</v>
      </c>
      <c r="I126" s="6" t="s">
        <v>383</v>
      </c>
      <c r="J126" s="56"/>
      <c r="K126" s="58">
        <f t="shared" si="1"/>
        <v>45133</v>
      </c>
      <c r="L126">
        <f>VLOOKUP(VALUE(B126),Sheet2!E:E,1,0)</f>
        <v>19131</v>
      </c>
      <c r="O126" s="51" t="str">
        <f>"Thanh toán ngày "&amp;TEXT(_xlfn.XLOOKUP(L126,Sheet2!E:E,Sheet2!A:A),"dd/mm/yyyy")&amp;" - Tổng số tiền "&amp;TEXT(_xlfn.XLOOKUP(_xlfn.XLOOKUP(L126,Sheet2!E:E,Sheet2!B:B),Sheet2!M:M,Sheet2!O:O),"#.###")</f>
        <v>Thanh toán ngày 26/07/2023 - Tổng số tiền 50.264.723</v>
      </c>
    </row>
    <row r="127" spans="1:15" ht="26.3" x14ac:dyDescent="0.3">
      <c r="A127" s="4">
        <v>3</v>
      </c>
      <c r="B127" s="5" t="s">
        <v>224</v>
      </c>
      <c r="C127" s="8" t="s">
        <v>221</v>
      </c>
      <c r="D127" s="5" t="s">
        <v>11</v>
      </c>
      <c r="E127" s="5" t="s">
        <v>129</v>
      </c>
      <c r="F127" s="13">
        <v>648227</v>
      </c>
      <c r="G127" s="13">
        <v>64823</v>
      </c>
      <c r="H127" s="13">
        <v>713050</v>
      </c>
      <c r="I127" s="6" t="s">
        <v>383</v>
      </c>
      <c r="J127" s="56"/>
      <c r="K127" s="58">
        <f t="shared" si="1"/>
        <v>45133</v>
      </c>
      <c r="L127">
        <f>VLOOKUP(VALUE(B127),Sheet2!E:E,1,0)</f>
        <v>19134</v>
      </c>
      <c r="O127" s="51" t="str">
        <f>"Thanh toán ngày "&amp;TEXT(_xlfn.XLOOKUP(L127,Sheet2!E:E,Sheet2!A:A),"dd/mm/yyyy")&amp;" - Tổng số tiền "&amp;TEXT(_xlfn.XLOOKUP(_xlfn.XLOOKUP(L127,Sheet2!E:E,Sheet2!B:B),Sheet2!M:M,Sheet2!O:O),"#.###")</f>
        <v>Thanh toán ngày 26/07/2023 - Tổng số tiền 50.264.723</v>
      </c>
    </row>
    <row r="128" spans="1:15" ht="26.3" x14ac:dyDescent="0.3">
      <c r="A128" s="4">
        <v>4</v>
      </c>
      <c r="B128" s="5" t="s">
        <v>225</v>
      </c>
      <c r="C128" s="8" t="s">
        <v>221</v>
      </c>
      <c r="D128" s="5" t="s">
        <v>11</v>
      </c>
      <c r="E128" s="5" t="s">
        <v>110</v>
      </c>
      <c r="F128" s="13">
        <v>911056</v>
      </c>
      <c r="G128" s="13">
        <v>91106</v>
      </c>
      <c r="H128" s="13">
        <v>1002162</v>
      </c>
      <c r="I128" s="6" t="s">
        <v>383</v>
      </c>
      <c r="J128" s="56"/>
      <c r="K128" s="58">
        <f t="shared" si="1"/>
        <v>45133</v>
      </c>
      <c r="L128">
        <f>VLOOKUP(VALUE(B128),Sheet2!E:E,1,0)</f>
        <v>19139</v>
      </c>
      <c r="O128" s="51" t="str">
        <f>"Thanh toán ngày "&amp;TEXT(_xlfn.XLOOKUP(L128,Sheet2!E:E,Sheet2!A:A),"dd/mm/yyyy")&amp;" - Tổng số tiền "&amp;TEXT(_xlfn.XLOOKUP(_xlfn.XLOOKUP(L128,Sheet2!E:E,Sheet2!B:B),Sheet2!M:M,Sheet2!O:O),"#.###")</f>
        <v>Thanh toán ngày 26/07/2023 - Tổng số tiền 50.264.723</v>
      </c>
    </row>
    <row r="129" spans="1:15" ht="26.3" x14ac:dyDescent="0.3">
      <c r="A129" s="4">
        <v>5</v>
      </c>
      <c r="B129" s="5" t="s">
        <v>226</v>
      </c>
      <c r="C129" s="8" t="s">
        <v>227</v>
      </c>
      <c r="D129" s="5" t="s">
        <v>11</v>
      </c>
      <c r="E129" s="5" t="s">
        <v>108</v>
      </c>
      <c r="F129" s="13">
        <v>1136875</v>
      </c>
      <c r="G129" s="13">
        <v>113688</v>
      </c>
      <c r="H129" s="13">
        <v>1250563</v>
      </c>
      <c r="I129" s="6" t="s">
        <v>383</v>
      </c>
      <c r="J129" s="56"/>
      <c r="K129" s="58">
        <f t="shared" si="1"/>
        <v>45133</v>
      </c>
      <c r="L129">
        <f>VLOOKUP(VALUE(B129),Sheet2!E:E,1,0)</f>
        <v>19239</v>
      </c>
      <c r="O129" s="51" t="str">
        <f>"Thanh toán ngày "&amp;TEXT(_xlfn.XLOOKUP(L129,Sheet2!E:E,Sheet2!A:A),"dd/mm/yyyy")&amp;" - Tổng số tiền "&amp;TEXT(_xlfn.XLOOKUP(_xlfn.XLOOKUP(L129,Sheet2!E:E,Sheet2!B:B),Sheet2!M:M,Sheet2!O:O),"#.###")</f>
        <v>Thanh toán ngày 26/07/2023 - Tổng số tiền 50.264.723</v>
      </c>
    </row>
    <row r="130" spans="1:15" ht="26.3" x14ac:dyDescent="0.3">
      <c r="A130" s="4">
        <v>6</v>
      </c>
      <c r="B130" s="5" t="s">
        <v>228</v>
      </c>
      <c r="C130" s="8" t="s">
        <v>227</v>
      </c>
      <c r="D130" s="5" t="s">
        <v>11</v>
      </c>
      <c r="E130" s="5" t="s">
        <v>134</v>
      </c>
      <c r="F130" s="13">
        <v>580616</v>
      </c>
      <c r="G130" s="13">
        <v>58062</v>
      </c>
      <c r="H130" s="13">
        <v>638678</v>
      </c>
      <c r="I130" s="6" t="s">
        <v>383</v>
      </c>
      <c r="J130" s="56"/>
      <c r="K130" s="58">
        <f t="shared" si="1"/>
        <v>45133</v>
      </c>
      <c r="L130">
        <f>VLOOKUP(VALUE(B130),Sheet2!E:E,1,0)</f>
        <v>19242</v>
      </c>
      <c r="O130" s="51" t="str">
        <f>"Thanh toán ngày "&amp;TEXT(_xlfn.XLOOKUP(L130,Sheet2!E:E,Sheet2!A:A),"dd/mm/yyyy")&amp;" - Tổng số tiền "&amp;TEXT(_xlfn.XLOOKUP(_xlfn.XLOOKUP(L130,Sheet2!E:E,Sheet2!B:B),Sheet2!M:M,Sheet2!O:O),"#.###")</f>
        <v>Thanh toán ngày 26/07/2023 - Tổng số tiền 50.264.723</v>
      </c>
    </row>
    <row r="131" spans="1:15" ht="26.3" x14ac:dyDescent="0.3">
      <c r="A131" s="4">
        <v>7</v>
      </c>
      <c r="B131" s="5" t="s">
        <v>229</v>
      </c>
      <c r="C131" s="8" t="s">
        <v>227</v>
      </c>
      <c r="D131" s="5" t="s">
        <v>11</v>
      </c>
      <c r="E131" s="5" t="s">
        <v>151</v>
      </c>
      <c r="F131" s="13">
        <v>1267580</v>
      </c>
      <c r="G131" s="13">
        <v>126758</v>
      </c>
      <c r="H131" s="13">
        <v>1394338</v>
      </c>
      <c r="I131" s="6" t="s">
        <v>383</v>
      </c>
      <c r="J131" s="56"/>
      <c r="K131" s="58">
        <f t="shared" ref="K131:K194" si="2">IFERROR(DATEVALUE(MID(I131,16,11)),"")</f>
        <v>45133</v>
      </c>
      <c r="L131">
        <f>VLOOKUP(VALUE(B131),Sheet2!E:E,1,0)</f>
        <v>19245</v>
      </c>
      <c r="O131" s="51" t="str">
        <f>"Thanh toán ngày "&amp;TEXT(_xlfn.XLOOKUP(L131,Sheet2!E:E,Sheet2!A:A),"dd/mm/yyyy")&amp;" - Tổng số tiền "&amp;TEXT(_xlfn.XLOOKUP(_xlfn.XLOOKUP(L131,Sheet2!E:E,Sheet2!B:B),Sheet2!M:M,Sheet2!O:O),"#.###")</f>
        <v>Thanh toán ngày 26/07/2023 - Tổng số tiền 50.264.723</v>
      </c>
    </row>
    <row r="132" spans="1:15" ht="26.3" x14ac:dyDescent="0.3">
      <c r="A132" s="4">
        <v>8</v>
      </c>
      <c r="B132" s="5" t="s">
        <v>230</v>
      </c>
      <c r="C132" s="8" t="s">
        <v>231</v>
      </c>
      <c r="D132" s="5" t="s">
        <v>11</v>
      </c>
      <c r="E132" s="5" t="s">
        <v>127</v>
      </c>
      <c r="F132" s="13">
        <v>2909997</v>
      </c>
      <c r="G132" s="13">
        <v>291000</v>
      </c>
      <c r="H132" s="13">
        <v>3200997</v>
      </c>
      <c r="I132" s="6" t="s">
        <v>383</v>
      </c>
      <c r="J132" s="56"/>
      <c r="K132" s="58">
        <f t="shared" si="2"/>
        <v>45133</v>
      </c>
      <c r="L132">
        <f>VLOOKUP(VALUE(B132),Sheet2!E:E,1,0)</f>
        <v>19274</v>
      </c>
      <c r="O132" s="51" t="str">
        <f>"Thanh toán ngày "&amp;TEXT(_xlfn.XLOOKUP(L132,Sheet2!E:E,Sheet2!A:A),"dd/mm/yyyy")&amp;" - Tổng số tiền "&amp;TEXT(_xlfn.XLOOKUP(_xlfn.XLOOKUP(L132,Sheet2!E:E,Sheet2!B:B),Sheet2!M:M,Sheet2!O:O),"#.###")</f>
        <v>Thanh toán ngày 26/07/2023 - Tổng số tiền 50.264.723</v>
      </c>
    </row>
    <row r="133" spans="1:15" ht="26.3" x14ac:dyDescent="0.3">
      <c r="A133" s="4">
        <v>9</v>
      </c>
      <c r="B133" s="5" t="s">
        <v>232</v>
      </c>
      <c r="C133" s="8" t="s">
        <v>233</v>
      </c>
      <c r="D133" s="5" t="s">
        <v>11</v>
      </c>
      <c r="E133" s="5" t="s">
        <v>140</v>
      </c>
      <c r="F133" s="13">
        <v>1586364</v>
      </c>
      <c r="G133" s="13">
        <v>158636</v>
      </c>
      <c r="H133" s="13">
        <v>1745000</v>
      </c>
      <c r="I133" s="6" t="s">
        <v>383</v>
      </c>
      <c r="J133" s="56"/>
      <c r="K133" s="58">
        <f t="shared" si="2"/>
        <v>45133</v>
      </c>
      <c r="L133">
        <f>VLOOKUP(VALUE(B133),Sheet2!E:E,1,0)</f>
        <v>20463</v>
      </c>
      <c r="O133" s="51" t="str">
        <f>"Thanh toán ngày "&amp;TEXT(_xlfn.XLOOKUP(L133,Sheet2!E:E,Sheet2!A:A),"dd/mm/yyyy")&amp;" - Tổng số tiền "&amp;TEXT(_xlfn.XLOOKUP(_xlfn.XLOOKUP(L133,Sheet2!E:E,Sheet2!B:B),Sheet2!M:M,Sheet2!O:O),"#.###")</f>
        <v>Thanh toán ngày 26/07/2023 - Tổng số tiền 50.264.723</v>
      </c>
    </row>
    <row r="134" spans="1:15" ht="26.3" x14ac:dyDescent="0.3">
      <c r="A134" s="4">
        <v>10</v>
      </c>
      <c r="B134" s="5" t="s">
        <v>234</v>
      </c>
      <c r="C134" s="8" t="s">
        <v>233</v>
      </c>
      <c r="D134" s="5" t="s">
        <v>11</v>
      </c>
      <c r="E134" s="5" t="s">
        <v>125</v>
      </c>
      <c r="F134" s="13">
        <v>1090124</v>
      </c>
      <c r="G134" s="13">
        <v>109012</v>
      </c>
      <c r="H134" s="13">
        <v>1199136</v>
      </c>
      <c r="I134" s="6" t="s">
        <v>383</v>
      </c>
      <c r="J134" s="56"/>
      <c r="K134" s="58">
        <f t="shared" si="2"/>
        <v>45133</v>
      </c>
      <c r="L134">
        <f>VLOOKUP(VALUE(B134),Sheet2!E:E,1,0)</f>
        <v>20472</v>
      </c>
      <c r="O134" s="51" t="str">
        <f>"Thanh toán ngày "&amp;TEXT(_xlfn.XLOOKUP(L134,Sheet2!E:E,Sheet2!A:A),"dd/mm/yyyy")&amp;" - Tổng số tiền "&amp;TEXT(_xlfn.XLOOKUP(_xlfn.XLOOKUP(L134,Sheet2!E:E,Sheet2!B:B),Sheet2!M:M,Sheet2!O:O),"#.###")</f>
        <v>Thanh toán ngày 26/07/2023 - Tổng số tiền 50.264.723</v>
      </c>
    </row>
    <row r="135" spans="1:15" ht="26.3" x14ac:dyDescent="0.3">
      <c r="A135" s="4">
        <v>11</v>
      </c>
      <c r="B135" s="5" t="s">
        <v>235</v>
      </c>
      <c r="C135" s="8" t="s">
        <v>236</v>
      </c>
      <c r="D135" s="5" t="s">
        <v>11</v>
      </c>
      <c r="E135" s="5" t="s">
        <v>134</v>
      </c>
      <c r="F135" s="13">
        <v>660880</v>
      </c>
      <c r="G135" s="13">
        <v>66088</v>
      </c>
      <c r="H135" s="13">
        <v>726968</v>
      </c>
      <c r="I135" s="6" t="s">
        <v>383</v>
      </c>
      <c r="J135" s="56"/>
      <c r="K135" s="58">
        <f t="shared" si="2"/>
        <v>45133</v>
      </c>
      <c r="L135">
        <f>VLOOKUP(VALUE(B135),Sheet2!E:E,1,0)</f>
        <v>20655</v>
      </c>
      <c r="O135" s="51" t="str">
        <f>"Thanh toán ngày "&amp;TEXT(_xlfn.XLOOKUP(L135,Sheet2!E:E,Sheet2!A:A),"dd/mm/yyyy")&amp;" - Tổng số tiền "&amp;TEXT(_xlfn.XLOOKUP(_xlfn.XLOOKUP(L135,Sheet2!E:E,Sheet2!B:B),Sheet2!M:M,Sheet2!O:O),"#.###")</f>
        <v>Thanh toán ngày 26/07/2023 - Tổng số tiền 50.264.723</v>
      </c>
    </row>
    <row r="136" spans="1:15" ht="26.3" x14ac:dyDescent="0.3">
      <c r="A136" s="4">
        <v>12</v>
      </c>
      <c r="B136" s="5" t="s">
        <v>237</v>
      </c>
      <c r="C136" s="8" t="s">
        <v>238</v>
      </c>
      <c r="D136" s="5" t="s">
        <v>17</v>
      </c>
      <c r="E136" s="5" t="s">
        <v>122</v>
      </c>
      <c r="F136" s="13">
        <v>1088910</v>
      </c>
      <c r="G136" s="13">
        <v>108891</v>
      </c>
      <c r="H136" s="13">
        <v>1197801</v>
      </c>
      <c r="I136" s="6" t="s">
        <v>383</v>
      </c>
      <c r="J136" s="56"/>
      <c r="K136" s="58">
        <f t="shared" si="2"/>
        <v>45133</v>
      </c>
      <c r="L136">
        <f>VLOOKUP(VALUE(B136),Sheet2!E:E,1,0)</f>
        <v>21093</v>
      </c>
      <c r="O136" s="51" t="str">
        <f>"Thanh toán ngày "&amp;TEXT(_xlfn.XLOOKUP(L136,Sheet2!E:E,Sheet2!A:A),"dd/mm/yyyy")&amp;" - Tổng số tiền "&amp;TEXT(_xlfn.XLOOKUP(_xlfn.XLOOKUP(L136,Sheet2!E:E,Sheet2!B:B),Sheet2!M:M,Sheet2!O:O),"#.###")</f>
        <v>Thanh toán ngày 26/07/2023 - Tổng số tiền 50.264.723</v>
      </c>
    </row>
    <row r="137" spans="1:15" ht="26.3" x14ac:dyDescent="0.3">
      <c r="A137" s="4">
        <v>13</v>
      </c>
      <c r="B137" s="5" t="s">
        <v>240</v>
      </c>
      <c r="C137" s="8" t="s">
        <v>238</v>
      </c>
      <c r="D137" s="5" t="s">
        <v>11</v>
      </c>
      <c r="E137" s="5" t="s">
        <v>151</v>
      </c>
      <c r="F137" s="13">
        <v>1267656</v>
      </c>
      <c r="G137" s="13">
        <v>126766</v>
      </c>
      <c r="H137" s="13">
        <v>1394422</v>
      </c>
      <c r="I137" s="6" t="s">
        <v>383</v>
      </c>
      <c r="J137" s="56"/>
      <c r="K137" s="58">
        <f t="shared" si="2"/>
        <v>45133</v>
      </c>
      <c r="L137">
        <f>VLOOKUP(VALUE(B137),Sheet2!E:E,1,0)</f>
        <v>21968</v>
      </c>
      <c r="O137" s="51" t="str">
        <f>"Thanh toán ngày "&amp;TEXT(_xlfn.XLOOKUP(L137,Sheet2!E:E,Sheet2!A:A),"dd/mm/yyyy")&amp;" - Tổng số tiền "&amp;TEXT(_xlfn.XLOOKUP(_xlfn.XLOOKUP(L137,Sheet2!E:E,Sheet2!B:B),Sheet2!M:M,Sheet2!O:O),"#.###")</f>
        <v>Thanh toán ngày 26/07/2023 - Tổng số tiền 50.264.723</v>
      </c>
    </row>
    <row r="138" spans="1:15" ht="26.3" x14ac:dyDescent="0.3">
      <c r="A138" s="4">
        <v>14</v>
      </c>
      <c r="B138" s="5" t="s">
        <v>241</v>
      </c>
      <c r="C138" s="8" t="s">
        <v>242</v>
      </c>
      <c r="D138" s="5" t="s">
        <v>11</v>
      </c>
      <c r="E138" s="5" t="s">
        <v>119</v>
      </c>
      <c r="F138" s="13">
        <v>1835071</v>
      </c>
      <c r="G138" s="13">
        <v>183507</v>
      </c>
      <c r="H138" s="13">
        <v>2018578</v>
      </c>
      <c r="I138" s="6" t="s">
        <v>383</v>
      </c>
      <c r="J138" s="56"/>
      <c r="K138" s="58">
        <f t="shared" si="2"/>
        <v>45133</v>
      </c>
      <c r="L138">
        <f>VLOOKUP(VALUE(B138),Sheet2!E:E,1,0)</f>
        <v>22133</v>
      </c>
      <c r="O138" s="51" t="str">
        <f>"Thanh toán ngày "&amp;TEXT(_xlfn.XLOOKUP(L138,Sheet2!E:E,Sheet2!A:A),"dd/mm/yyyy")&amp;" - Tổng số tiền "&amp;TEXT(_xlfn.XLOOKUP(_xlfn.XLOOKUP(L138,Sheet2!E:E,Sheet2!B:B),Sheet2!M:M,Sheet2!O:O),"#.###")</f>
        <v>Thanh toán ngày 26/07/2023 - Tổng số tiền 50.264.723</v>
      </c>
    </row>
    <row r="139" spans="1:15" ht="26.3" x14ac:dyDescent="0.3">
      <c r="A139" s="4">
        <v>15</v>
      </c>
      <c r="B139" s="5" t="s">
        <v>243</v>
      </c>
      <c r="C139" s="8" t="s">
        <v>244</v>
      </c>
      <c r="D139" s="5" t="s">
        <v>11</v>
      </c>
      <c r="E139" s="5" t="s">
        <v>110</v>
      </c>
      <c r="F139" s="13">
        <v>830200</v>
      </c>
      <c r="G139" s="13">
        <v>83020</v>
      </c>
      <c r="H139" s="13">
        <v>913220</v>
      </c>
      <c r="I139" s="6" t="s">
        <v>383</v>
      </c>
      <c r="J139" s="56"/>
      <c r="K139" s="58">
        <f t="shared" si="2"/>
        <v>45133</v>
      </c>
      <c r="L139">
        <f>VLOOKUP(VALUE(B139),Sheet2!E:E,1,0)</f>
        <v>22226</v>
      </c>
      <c r="O139" s="51" t="str">
        <f>"Thanh toán ngày "&amp;TEXT(_xlfn.XLOOKUP(L139,Sheet2!E:E,Sheet2!A:A),"dd/mm/yyyy")&amp;" - Tổng số tiền "&amp;TEXT(_xlfn.XLOOKUP(_xlfn.XLOOKUP(L139,Sheet2!E:E,Sheet2!B:B),Sheet2!M:M,Sheet2!O:O),"#.###")</f>
        <v>Thanh toán ngày 26/07/2023 - Tổng số tiền 50.264.723</v>
      </c>
    </row>
    <row r="140" spans="1:15" ht="26.3" x14ac:dyDescent="0.3">
      <c r="A140" s="4">
        <v>16</v>
      </c>
      <c r="B140" s="5" t="s">
        <v>245</v>
      </c>
      <c r="C140" s="8" t="s">
        <v>246</v>
      </c>
      <c r="D140" s="5" t="s">
        <v>11</v>
      </c>
      <c r="E140" s="5" t="s">
        <v>145</v>
      </c>
      <c r="F140" s="13">
        <v>480548</v>
      </c>
      <c r="G140" s="13">
        <v>48055</v>
      </c>
      <c r="H140" s="13">
        <v>528603</v>
      </c>
      <c r="I140" s="6" t="s">
        <v>383</v>
      </c>
      <c r="J140" s="56"/>
      <c r="K140" s="58">
        <f t="shared" si="2"/>
        <v>45133</v>
      </c>
      <c r="L140">
        <f>VLOOKUP(VALUE(B140),Sheet2!E:E,1,0)</f>
        <v>22361</v>
      </c>
      <c r="O140" s="51" t="str">
        <f>"Thanh toán ngày "&amp;TEXT(_xlfn.XLOOKUP(L140,Sheet2!E:E,Sheet2!A:A),"dd/mm/yyyy")&amp;" - Tổng số tiền "&amp;TEXT(_xlfn.XLOOKUP(_xlfn.XLOOKUP(L140,Sheet2!E:E,Sheet2!B:B),Sheet2!M:M,Sheet2!O:O),"#.###")</f>
        <v>Thanh toán ngày 26/07/2023 - Tổng số tiền 50.264.723</v>
      </c>
    </row>
    <row r="141" spans="1:15" ht="26.3" x14ac:dyDescent="0.3">
      <c r="A141" s="4">
        <v>17</v>
      </c>
      <c r="B141" s="5" t="s">
        <v>247</v>
      </c>
      <c r="C141" s="8" t="s">
        <v>248</v>
      </c>
      <c r="D141" s="5" t="s">
        <v>11</v>
      </c>
      <c r="E141" s="5" t="s">
        <v>127</v>
      </c>
      <c r="F141" s="13">
        <v>2141459</v>
      </c>
      <c r="G141" s="13">
        <v>214146</v>
      </c>
      <c r="H141" s="13">
        <v>2355605</v>
      </c>
      <c r="I141" s="6" t="s">
        <v>383</v>
      </c>
      <c r="J141" s="56"/>
      <c r="K141" s="58">
        <f t="shared" si="2"/>
        <v>45133</v>
      </c>
      <c r="L141">
        <f>VLOOKUP(VALUE(B141),Sheet2!E:E,1,0)</f>
        <v>22392</v>
      </c>
      <c r="O141" s="51" t="str">
        <f>"Thanh toán ngày "&amp;TEXT(_xlfn.XLOOKUP(L141,Sheet2!E:E,Sheet2!A:A),"dd/mm/yyyy")&amp;" - Tổng số tiền "&amp;TEXT(_xlfn.XLOOKUP(_xlfn.XLOOKUP(L141,Sheet2!E:E,Sheet2!B:B),Sheet2!M:M,Sheet2!O:O),"#.###")</f>
        <v>Thanh toán ngày 26/07/2023 - Tổng số tiền 50.264.723</v>
      </c>
    </row>
    <row r="142" spans="1:15" ht="26.3" x14ac:dyDescent="0.3">
      <c r="A142" s="4">
        <v>18</v>
      </c>
      <c r="B142" s="5" t="s">
        <v>249</v>
      </c>
      <c r="C142" s="8" t="s">
        <v>250</v>
      </c>
      <c r="D142" s="5" t="s">
        <v>11</v>
      </c>
      <c r="E142" s="5" t="s">
        <v>134</v>
      </c>
      <c r="F142" s="13">
        <v>2125303</v>
      </c>
      <c r="G142" s="13">
        <v>212530</v>
      </c>
      <c r="H142" s="13">
        <v>2337833</v>
      </c>
      <c r="I142" s="6" t="s">
        <v>383</v>
      </c>
      <c r="J142" s="56"/>
      <c r="K142" s="58">
        <f t="shared" si="2"/>
        <v>45133</v>
      </c>
      <c r="L142">
        <f>VLOOKUP(VALUE(B142),Sheet2!E:E,1,0)</f>
        <v>23162</v>
      </c>
      <c r="O142" s="51" t="str">
        <f>"Thanh toán ngày "&amp;TEXT(_xlfn.XLOOKUP(L142,Sheet2!E:E,Sheet2!A:A),"dd/mm/yyyy")&amp;" - Tổng số tiền "&amp;TEXT(_xlfn.XLOOKUP(_xlfn.XLOOKUP(L142,Sheet2!E:E,Sheet2!B:B),Sheet2!M:M,Sheet2!O:O),"#.###")</f>
        <v>Thanh toán ngày 26/07/2023 - Tổng số tiền 50.264.723</v>
      </c>
    </row>
    <row r="143" spans="1:15" ht="26.3" x14ac:dyDescent="0.3">
      <c r="A143" s="4">
        <v>19</v>
      </c>
      <c r="B143" s="5" t="s">
        <v>251</v>
      </c>
      <c r="C143" s="8" t="s">
        <v>252</v>
      </c>
      <c r="D143" s="5" t="s">
        <v>11</v>
      </c>
      <c r="E143" s="5" t="s">
        <v>125</v>
      </c>
      <c r="F143" s="13">
        <v>849590</v>
      </c>
      <c r="G143" s="13">
        <v>84959</v>
      </c>
      <c r="H143" s="13">
        <v>934549</v>
      </c>
      <c r="I143" s="6" t="s">
        <v>383</v>
      </c>
      <c r="J143" s="56"/>
      <c r="K143" s="58">
        <f t="shared" si="2"/>
        <v>45133</v>
      </c>
      <c r="L143">
        <f>VLOOKUP(VALUE(B143),Sheet2!E:E,1,0)</f>
        <v>23576</v>
      </c>
      <c r="O143" s="51" t="str">
        <f>"Thanh toán ngày "&amp;TEXT(_xlfn.XLOOKUP(L143,Sheet2!E:E,Sheet2!A:A),"dd/mm/yyyy")&amp;" - Tổng số tiền "&amp;TEXT(_xlfn.XLOOKUP(_xlfn.XLOOKUP(L143,Sheet2!E:E,Sheet2!B:B),Sheet2!M:M,Sheet2!O:O),"#.###")</f>
        <v>Thanh toán ngày 26/07/2023 - Tổng số tiền 50.264.723</v>
      </c>
    </row>
    <row r="144" spans="1:15" ht="26.3" x14ac:dyDescent="0.3">
      <c r="A144" s="4">
        <v>20</v>
      </c>
      <c r="B144" s="5" t="s">
        <v>253</v>
      </c>
      <c r="C144" s="8" t="s">
        <v>252</v>
      </c>
      <c r="D144" s="5" t="s">
        <v>11</v>
      </c>
      <c r="E144" s="5" t="s">
        <v>151</v>
      </c>
      <c r="F144" s="13">
        <v>1699180</v>
      </c>
      <c r="G144" s="13">
        <v>169918</v>
      </c>
      <c r="H144" s="13">
        <v>1869098</v>
      </c>
      <c r="I144" s="6" t="s">
        <v>383</v>
      </c>
      <c r="J144" s="56"/>
      <c r="K144" s="58">
        <f t="shared" si="2"/>
        <v>45133</v>
      </c>
      <c r="L144">
        <f>VLOOKUP(VALUE(B144),Sheet2!E:E,1,0)</f>
        <v>23579</v>
      </c>
      <c r="O144" s="51" t="str">
        <f>"Thanh toán ngày "&amp;TEXT(_xlfn.XLOOKUP(L144,Sheet2!E:E,Sheet2!A:A),"dd/mm/yyyy")&amp;" - Tổng số tiền "&amp;TEXT(_xlfn.XLOOKUP(_xlfn.XLOOKUP(L144,Sheet2!E:E,Sheet2!B:B),Sheet2!M:M,Sheet2!O:O),"#.###")</f>
        <v>Thanh toán ngày 26/07/2023 - Tổng số tiền 50.264.723</v>
      </c>
    </row>
    <row r="145" spans="1:15" ht="26.3" x14ac:dyDescent="0.3">
      <c r="A145" s="4">
        <v>21</v>
      </c>
      <c r="B145" s="5" t="s">
        <v>254</v>
      </c>
      <c r="C145" s="8" t="s">
        <v>252</v>
      </c>
      <c r="D145" s="5" t="s">
        <v>11</v>
      </c>
      <c r="E145" s="5" t="s">
        <v>145</v>
      </c>
      <c r="F145" s="13">
        <v>849590</v>
      </c>
      <c r="G145" s="13">
        <v>84959</v>
      </c>
      <c r="H145" s="13">
        <v>934549</v>
      </c>
      <c r="I145" s="6" t="s">
        <v>383</v>
      </c>
      <c r="J145" s="56"/>
      <c r="K145" s="58">
        <f t="shared" si="2"/>
        <v>45133</v>
      </c>
      <c r="L145">
        <f>VLOOKUP(VALUE(B145),Sheet2!E:E,1,0)</f>
        <v>23616</v>
      </c>
      <c r="O145" s="51" t="str">
        <f>"Thanh toán ngày "&amp;TEXT(_xlfn.XLOOKUP(L145,Sheet2!E:E,Sheet2!A:A),"dd/mm/yyyy")&amp;" - Tổng số tiền "&amp;TEXT(_xlfn.XLOOKUP(_xlfn.XLOOKUP(L145,Sheet2!E:E,Sheet2!B:B),Sheet2!M:M,Sheet2!O:O),"#.###")</f>
        <v>Thanh toán ngày 26/07/2023 - Tổng số tiền 50.264.723</v>
      </c>
    </row>
    <row r="146" spans="1:15" ht="26.3" x14ac:dyDescent="0.3">
      <c r="A146" s="4">
        <v>22</v>
      </c>
      <c r="B146" s="5" t="s">
        <v>255</v>
      </c>
      <c r="C146" s="8" t="s">
        <v>252</v>
      </c>
      <c r="D146" s="5" t="s">
        <v>11</v>
      </c>
      <c r="E146" s="5" t="s">
        <v>205</v>
      </c>
      <c r="F146" s="13">
        <v>849590</v>
      </c>
      <c r="G146" s="13">
        <v>84959</v>
      </c>
      <c r="H146" s="13">
        <v>934549</v>
      </c>
      <c r="I146" s="6" t="s">
        <v>383</v>
      </c>
      <c r="J146" s="56"/>
      <c r="K146" s="58">
        <f t="shared" si="2"/>
        <v>45133</v>
      </c>
      <c r="L146">
        <f>VLOOKUP(VALUE(B146),Sheet2!E:E,1,0)</f>
        <v>23617</v>
      </c>
      <c r="O146" s="51" t="str">
        <f>"Thanh toán ngày "&amp;TEXT(_xlfn.XLOOKUP(L146,Sheet2!E:E,Sheet2!A:A),"dd/mm/yyyy")&amp;" - Tổng số tiền "&amp;TEXT(_xlfn.XLOOKUP(_xlfn.XLOOKUP(L146,Sheet2!E:E,Sheet2!B:B),Sheet2!M:M,Sheet2!O:O),"#.###")</f>
        <v>Thanh toán ngày 26/07/2023 - Tổng số tiền 50.264.723</v>
      </c>
    </row>
    <row r="147" spans="1:15" ht="26.3" x14ac:dyDescent="0.3">
      <c r="A147" s="4">
        <v>23</v>
      </c>
      <c r="B147" s="5" t="s">
        <v>256</v>
      </c>
      <c r="C147" s="8" t="s">
        <v>252</v>
      </c>
      <c r="D147" s="5" t="s">
        <v>11</v>
      </c>
      <c r="E147" s="5" t="s">
        <v>119</v>
      </c>
      <c r="F147" s="13">
        <v>849590</v>
      </c>
      <c r="G147" s="13">
        <v>84959</v>
      </c>
      <c r="H147" s="13">
        <v>934549</v>
      </c>
      <c r="I147" s="6" t="s">
        <v>383</v>
      </c>
      <c r="J147" s="56"/>
      <c r="K147" s="58">
        <f t="shared" si="2"/>
        <v>45133</v>
      </c>
      <c r="L147">
        <f>VLOOKUP(VALUE(B147),Sheet2!E:E,1,0)</f>
        <v>23621</v>
      </c>
      <c r="O147" s="51" t="str">
        <f>"Thanh toán ngày "&amp;TEXT(_xlfn.XLOOKUP(L147,Sheet2!E:E,Sheet2!A:A),"dd/mm/yyyy")&amp;" - Tổng số tiền "&amp;TEXT(_xlfn.XLOOKUP(_xlfn.XLOOKUP(L147,Sheet2!E:E,Sheet2!B:B),Sheet2!M:M,Sheet2!O:O),"#.###")</f>
        <v>Thanh toán ngày 26/07/2023 - Tổng số tiền 50.264.723</v>
      </c>
    </row>
    <row r="148" spans="1:15" ht="26.3" x14ac:dyDescent="0.3">
      <c r="A148" s="4">
        <v>24</v>
      </c>
      <c r="B148" s="5" t="s">
        <v>257</v>
      </c>
      <c r="C148" s="8" t="s">
        <v>252</v>
      </c>
      <c r="D148" s="5" t="s">
        <v>11</v>
      </c>
      <c r="E148" s="5" t="s">
        <v>127</v>
      </c>
      <c r="F148" s="13">
        <v>1699180</v>
      </c>
      <c r="G148" s="13">
        <v>169918</v>
      </c>
      <c r="H148" s="13">
        <v>1869098</v>
      </c>
      <c r="I148" s="6" t="s">
        <v>383</v>
      </c>
      <c r="J148" s="56"/>
      <c r="K148" s="58">
        <f t="shared" si="2"/>
        <v>45133</v>
      </c>
      <c r="L148">
        <f>VLOOKUP(VALUE(B148),Sheet2!E:E,1,0)</f>
        <v>23628</v>
      </c>
      <c r="O148" s="51" t="str">
        <f>"Thanh toán ngày "&amp;TEXT(_xlfn.XLOOKUP(L148,Sheet2!E:E,Sheet2!A:A),"dd/mm/yyyy")&amp;" - Tổng số tiền "&amp;TEXT(_xlfn.XLOOKUP(_xlfn.XLOOKUP(L148,Sheet2!E:E,Sheet2!B:B),Sheet2!M:M,Sheet2!O:O),"#.###")</f>
        <v>Thanh toán ngày 26/07/2023 - Tổng số tiền 50.264.723</v>
      </c>
    </row>
    <row r="149" spans="1:15" ht="26.3" x14ac:dyDescent="0.3">
      <c r="A149" s="4">
        <v>25</v>
      </c>
      <c r="B149" s="5" t="s">
        <v>258</v>
      </c>
      <c r="C149" s="8" t="s">
        <v>252</v>
      </c>
      <c r="D149" s="5" t="s">
        <v>11</v>
      </c>
      <c r="E149" s="5" t="s">
        <v>129</v>
      </c>
      <c r="F149" s="13">
        <v>849590</v>
      </c>
      <c r="G149" s="13">
        <v>84959</v>
      </c>
      <c r="H149" s="13">
        <v>934549</v>
      </c>
      <c r="I149" s="6" t="s">
        <v>383</v>
      </c>
      <c r="J149" s="56"/>
      <c r="K149" s="58">
        <f t="shared" si="2"/>
        <v>45133</v>
      </c>
      <c r="L149">
        <f>VLOOKUP(VALUE(B149),Sheet2!E:E,1,0)</f>
        <v>23629</v>
      </c>
      <c r="O149" s="51" t="str">
        <f>"Thanh toán ngày "&amp;TEXT(_xlfn.XLOOKUP(L149,Sheet2!E:E,Sheet2!A:A),"dd/mm/yyyy")&amp;" - Tổng số tiền "&amp;TEXT(_xlfn.XLOOKUP(_xlfn.XLOOKUP(L149,Sheet2!E:E,Sheet2!B:B),Sheet2!M:M,Sheet2!O:O),"#.###")</f>
        <v>Thanh toán ngày 26/07/2023 - Tổng số tiền 50.264.723</v>
      </c>
    </row>
    <row r="150" spans="1:15" ht="26.3" x14ac:dyDescent="0.3">
      <c r="A150" s="4">
        <v>26</v>
      </c>
      <c r="B150" s="5" t="s">
        <v>259</v>
      </c>
      <c r="C150" s="8" t="s">
        <v>252</v>
      </c>
      <c r="D150" s="5" t="s">
        <v>11</v>
      </c>
      <c r="E150" s="5" t="s">
        <v>108</v>
      </c>
      <c r="F150" s="13">
        <v>849590</v>
      </c>
      <c r="G150" s="13">
        <v>84959</v>
      </c>
      <c r="H150" s="13">
        <v>934549</v>
      </c>
      <c r="I150" s="6" t="s">
        <v>383</v>
      </c>
      <c r="J150" s="56"/>
      <c r="K150" s="58">
        <f t="shared" si="2"/>
        <v>45133</v>
      </c>
      <c r="L150">
        <f>VLOOKUP(VALUE(B150),Sheet2!E:E,1,0)</f>
        <v>23630</v>
      </c>
      <c r="O150" s="51" t="str">
        <f>"Thanh toán ngày "&amp;TEXT(_xlfn.XLOOKUP(L150,Sheet2!E:E,Sheet2!A:A),"dd/mm/yyyy")&amp;" - Tổng số tiền "&amp;TEXT(_xlfn.XLOOKUP(_xlfn.XLOOKUP(L150,Sheet2!E:E,Sheet2!B:B),Sheet2!M:M,Sheet2!O:O),"#.###")</f>
        <v>Thanh toán ngày 26/07/2023 - Tổng số tiền 50.264.723</v>
      </c>
    </row>
    <row r="151" spans="1:15" ht="26.3" x14ac:dyDescent="0.3">
      <c r="A151" s="4">
        <v>27</v>
      </c>
      <c r="B151" s="5" t="s">
        <v>260</v>
      </c>
      <c r="C151" s="8" t="s">
        <v>252</v>
      </c>
      <c r="D151" s="5" t="s">
        <v>11</v>
      </c>
      <c r="E151" s="5" t="s">
        <v>134</v>
      </c>
      <c r="F151" s="13">
        <v>1699180</v>
      </c>
      <c r="G151" s="13">
        <v>169918</v>
      </c>
      <c r="H151" s="13">
        <v>1869098</v>
      </c>
      <c r="I151" s="6" t="s">
        <v>383</v>
      </c>
      <c r="J151" s="56"/>
      <c r="K151" s="58">
        <f t="shared" si="2"/>
        <v>45133</v>
      </c>
      <c r="L151">
        <f>VLOOKUP(VALUE(B151),Sheet2!E:E,1,0)</f>
        <v>23631</v>
      </c>
      <c r="O151" s="51" t="str">
        <f>"Thanh toán ngày "&amp;TEXT(_xlfn.XLOOKUP(L151,Sheet2!E:E,Sheet2!A:A),"dd/mm/yyyy")&amp;" - Tổng số tiền "&amp;TEXT(_xlfn.XLOOKUP(_xlfn.XLOOKUP(L151,Sheet2!E:E,Sheet2!B:B),Sheet2!M:M,Sheet2!O:O),"#.###")</f>
        <v>Thanh toán ngày 26/07/2023 - Tổng số tiền 50.264.723</v>
      </c>
    </row>
    <row r="152" spans="1:15" ht="26.3" x14ac:dyDescent="0.3">
      <c r="A152" s="4">
        <v>28</v>
      </c>
      <c r="B152" s="5" t="s">
        <v>261</v>
      </c>
      <c r="C152" s="8" t="s">
        <v>252</v>
      </c>
      <c r="D152" s="5" t="s">
        <v>11</v>
      </c>
      <c r="E152" s="5" t="s">
        <v>116</v>
      </c>
      <c r="F152" s="13">
        <v>1274385</v>
      </c>
      <c r="G152" s="13">
        <v>127439</v>
      </c>
      <c r="H152" s="13">
        <v>1401824</v>
      </c>
      <c r="I152" s="6" t="s">
        <v>383</v>
      </c>
      <c r="J152" s="56"/>
      <c r="K152" s="58">
        <f t="shared" si="2"/>
        <v>45133</v>
      </c>
      <c r="L152">
        <f>VLOOKUP(VALUE(B152),Sheet2!E:E,1,0)</f>
        <v>23632</v>
      </c>
      <c r="O152" s="51" t="str">
        <f>"Thanh toán ngày "&amp;TEXT(_xlfn.XLOOKUP(L152,Sheet2!E:E,Sheet2!A:A),"dd/mm/yyyy")&amp;" - Tổng số tiền "&amp;TEXT(_xlfn.XLOOKUP(_xlfn.XLOOKUP(L152,Sheet2!E:E,Sheet2!B:B),Sheet2!M:M,Sheet2!O:O),"#.###")</f>
        <v>Thanh toán ngày 26/07/2023 - Tổng số tiền 50.264.723</v>
      </c>
    </row>
    <row r="153" spans="1:15" ht="26.3" x14ac:dyDescent="0.3">
      <c r="A153" s="4">
        <v>29</v>
      </c>
      <c r="B153" s="5" t="s">
        <v>262</v>
      </c>
      <c r="C153" s="8" t="s">
        <v>252</v>
      </c>
      <c r="D153" s="5" t="s">
        <v>11</v>
      </c>
      <c r="E153" s="5" t="s">
        <v>149</v>
      </c>
      <c r="F153" s="13">
        <v>1699180</v>
      </c>
      <c r="G153" s="13">
        <v>169918</v>
      </c>
      <c r="H153" s="13">
        <v>1869098</v>
      </c>
      <c r="I153" s="6" t="s">
        <v>383</v>
      </c>
      <c r="J153" s="56"/>
      <c r="K153" s="58">
        <f t="shared" si="2"/>
        <v>45133</v>
      </c>
      <c r="L153">
        <f>VLOOKUP(VALUE(B153),Sheet2!E:E,1,0)</f>
        <v>23633</v>
      </c>
      <c r="O153" s="51" t="str">
        <f>"Thanh toán ngày "&amp;TEXT(_xlfn.XLOOKUP(L153,Sheet2!E:E,Sheet2!A:A),"dd/mm/yyyy")&amp;" - Tổng số tiền "&amp;TEXT(_xlfn.XLOOKUP(_xlfn.XLOOKUP(L153,Sheet2!E:E,Sheet2!B:B),Sheet2!M:M,Sheet2!O:O),"#.###")</f>
        <v>Thanh toán ngày 26/07/2023 - Tổng số tiền 50.264.723</v>
      </c>
    </row>
    <row r="154" spans="1:15" ht="26.3" x14ac:dyDescent="0.3">
      <c r="A154" s="4">
        <v>30</v>
      </c>
      <c r="B154" s="5" t="s">
        <v>263</v>
      </c>
      <c r="C154" s="8" t="s">
        <v>264</v>
      </c>
      <c r="D154" s="5" t="s">
        <v>11</v>
      </c>
      <c r="E154" s="5" t="s">
        <v>116</v>
      </c>
      <c r="F154" s="13">
        <v>2688770</v>
      </c>
      <c r="G154" s="13">
        <v>268877</v>
      </c>
      <c r="H154" s="13">
        <v>2957647</v>
      </c>
      <c r="I154" s="6" t="s">
        <v>383</v>
      </c>
      <c r="J154" s="56"/>
      <c r="K154" s="58">
        <f t="shared" si="2"/>
        <v>45133</v>
      </c>
      <c r="L154">
        <f>VLOOKUP(VALUE(B154),Sheet2!E:E,1,0)</f>
        <v>23736</v>
      </c>
      <c r="O154" s="51" t="str">
        <f>"Thanh toán ngày "&amp;TEXT(_xlfn.XLOOKUP(L154,Sheet2!E:E,Sheet2!A:A),"dd/mm/yyyy")&amp;" - Tổng số tiền "&amp;TEXT(_xlfn.XLOOKUP(_xlfn.XLOOKUP(L154,Sheet2!E:E,Sheet2!B:B),Sheet2!M:M,Sheet2!O:O),"#.###")</f>
        <v>Thanh toán ngày 26/07/2023 - Tổng số tiền 50.264.723</v>
      </c>
    </row>
    <row r="155" spans="1:15" ht="26.3" x14ac:dyDescent="0.3">
      <c r="A155" s="4">
        <v>31</v>
      </c>
      <c r="B155" s="5" t="s">
        <v>265</v>
      </c>
      <c r="C155" s="8" t="s">
        <v>264</v>
      </c>
      <c r="D155" s="5" t="s">
        <v>11</v>
      </c>
      <c r="E155" s="5" t="s">
        <v>149</v>
      </c>
      <c r="F155" s="13">
        <v>1701300</v>
      </c>
      <c r="G155" s="13">
        <v>170130</v>
      </c>
      <c r="H155" s="13">
        <v>1871430</v>
      </c>
      <c r="I155" s="6" t="s">
        <v>383</v>
      </c>
      <c r="J155" s="56"/>
      <c r="K155" s="58">
        <f t="shared" si="2"/>
        <v>45133</v>
      </c>
      <c r="L155">
        <f>VLOOKUP(VALUE(B155),Sheet2!E:E,1,0)</f>
        <v>23737</v>
      </c>
      <c r="O155" s="51" t="str">
        <f>"Thanh toán ngày "&amp;TEXT(_xlfn.XLOOKUP(L155,Sheet2!E:E,Sheet2!A:A),"dd/mm/yyyy")&amp;" - Tổng số tiền "&amp;TEXT(_xlfn.XLOOKUP(_xlfn.XLOOKUP(L155,Sheet2!E:E,Sheet2!B:B),Sheet2!M:M,Sheet2!O:O),"#.###")</f>
        <v>Thanh toán ngày 26/07/2023 - Tổng số tiền 50.264.723</v>
      </c>
    </row>
    <row r="156" spans="1:15" ht="26.3" x14ac:dyDescent="0.3">
      <c r="A156" s="4">
        <v>32</v>
      </c>
      <c r="B156" s="5" t="s">
        <v>266</v>
      </c>
      <c r="C156" s="8" t="s">
        <v>267</v>
      </c>
      <c r="D156" s="5" t="s">
        <v>11</v>
      </c>
      <c r="E156" s="5" t="s">
        <v>110</v>
      </c>
      <c r="F156" s="13">
        <v>1699180</v>
      </c>
      <c r="G156" s="13">
        <v>169918</v>
      </c>
      <c r="H156" s="13">
        <v>1869098</v>
      </c>
      <c r="I156" s="6" t="s">
        <v>383</v>
      </c>
      <c r="J156" s="56"/>
      <c r="K156" s="58">
        <f t="shared" si="2"/>
        <v>45133</v>
      </c>
      <c r="L156">
        <f>VLOOKUP(VALUE(B156),Sheet2!E:E,1,0)</f>
        <v>23929</v>
      </c>
      <c r="O156" s="51" t="str">
        <f>"Thanh toán ngày "&amp;TEXT(_xlfn.XLOOKUP(L156,Sheet2!E:E,Sheet2!A:A),"dd/mm/yyyy")&amp;" - Tổng số tiền "&amp;TEXT(_xlfn.XLOOKUP(_xlfn.XLOOKUP(L156,Sheet2!E:E,Sheet2!B:B),Sheet2!M:M,Sheet2!O:O),"#.###")</f>
        <v>Thanh toán ngày 26/07/2023 - Tổng số tiền 50.264.723</v>
      </c>
    </row>
    <row r="157" spans="1:15" ht="26.3" x14ac:dyDescent="0.3">
      <c r="A157" s="4">
        <v>33</v>
      </c>
      <c r="B157" s="5" t="s">
        <v>268</v>
      </c>
      <c r="C157" s="8" t="s">
        <v>267</v>
      </c>
      <c r="D157" s="5" t="s">
        <v>11</v>
      </c>
      <c r="E157" s="5" t="s">
        <v>112</v>
      </c>
      <c r="F157" s="13">
        <v>849590</v>
      </c>
      <c r="G157" s="13">
        <v>84959</v>
      </c>
      <c r="H157" s="13">
        <v>934549</v>
      </c>
      <c r="I157" s="6" t="s">
        <v>383</v>
      </c>
      <c r="J157" s="56"/>
      <c r="K157" s="58">
        <f t="shared" si="2"/>
        <v>45133</v>
      </c>
      <c r="L157">
        <f>VLOOKUP(VALUE(B157),Sheet2!E:E,1,0)</f>
        <v>23931</v>
      </c>
      <c r="O157" s="51" t="str">
        <f>"Thanh toán ngày "&amp;TEXT(_xlfn.XLOOKUP(L157,Sheet2!E:E,Sheet2!A:A),"dd/mm/yyyy")&amp;" - Tổng số tiền "&amp;TEXT(_xlfn.XLOOKUP(_xlfn.XLOOKUP(L157,Sheet2!E:E,Sheet2!B:B),Sheet2!M:M,Sheet2!O:O),"#.###")</f>
        <v>Thanh toán ngày 26/07/2023 - Tổng số tiền 50.264.723</v>
      </c>
    </row>
    <row r="158" spans="1:15" ht="26.3" x14ac:dyDescent="0.3">
      <c r="A158" s="4">
        <v>34</v>
      </c>
      <c r="B158" s="5" t="s">
        <v>269</v>
      </c>
      <c r="C158" s="8" t="s">
        <v>267</v>
      </c>
      <c r="D158" s="5" t="s">
        <v>11</v>
      </c>
      <c r="E158" s="5" t="s">
        <v>140</v>
      </c>
      <c r="F158" s="13">
        <v>1274385</v>
      </c>
      <c r="G158" s="13">
        <v>127439</v>
      </c>
      <c r="H158" s="13">
        <v>1401824</v>
      </c>
      <c r="I158" s="6" t="s">
        <v>383</v>
      </c>
      <c r="J158" s="56"/>
      <c r="K158" s="58">
        <f t="shared" si="2"/>
        <v>45133</v>
      </c>
      <c r="L158">
        <f>VLOOKUP(VALUE(B158),Sheet2!E:E,1,0)</f>
        <v>24152</v>
      </c>
      <c r="O158" s="51" t="str">
        <f>"Thanh toán ngày "&amp;TEXT(_xlfn.XLOOKUP(L158,Sheet2!E:E,Sheet2!A:A),"dd/mm/yyyy")&amp;" - Tổng số tiền "&amp;TEXT(_xlfn.XLOOKUP(_xlfn.XLOOKUP(L158,Sheet2!E:E,Sheet2!B:B),Sheet2!M:M,Sheet2!O:O),"#.###")</f>
        <v>Thanh toán ngày 26/07/2023 - Tổng số tiền 50.264.723</v>
      </c>
    </row>
    <row r="159" spans="1:15" ht="26.3" x14ac:dyDescent="0.3">
      <c r="A159" s="4">
        <v>35</v>
      </c>
      <c r="B159" s="5" t="s">
        <v>270</v>
      </c>
      <c r="C159" s="8" t="s">
        <v>271</v>
      </c>
      <c r="D159" s="5" t="s">
        <v>11</v>
      </c>
      <c r="E159" s="5" t="s">
        <v>129</v>
      </c>
      <c r="F159" s="13">
        <v>683930</v>
      </c>
      <c r="G159" s="13">
        <v>68393</v>
      </c>
      <c r="H159" s="13">
        <v>752323</v>
      </c>
      <c r="I159" s="6" t="s">
        <v>383</v>
      </c>
      <c r="J159" s="56"/>
      <c r="K159" s="58">
        <f t="shared" si="2"/>
        <v>45133</v>
      </c>
      <c r="L159">
        <f>VLOOKUP(VALUE(B159),Sheet2!E:E,1,0)</f>
        <v>25236</v>
      </c>
      <c r="O159" s="51" t="str">
        <f>"Thanh toán ngày "&amp;TEXT(_xlfn.XLOOKUP(L159,Sheet2!E:E,Sheet2!A:A),"dd/mm/yyyy")&amp;" - Tổng số tiền "&amp;TEXT(_xlfn.XLOOKUP(_xlfn.XLOOKUP(L159,Sheet2!E:E,Sheet2!B:B),Sheet2!M:M,Sheet2!O:O),"#.###")</f>
        <v>Thanh toán ngày 26/07/2023 - Tổng số tiền 50.264.723</v>
      </c>
    </row>
    <row r="160" spans="1:15" ht="26.3" x14ac:dyDescent="0.3">
      <c r="A160" s="4">
        <v>36</v>
      </c>
      <c r="B160" s="5" t="s">
        <v>272</v>
      </c>
      <c r="C160" s="8" t="s">
        <v>271</v>
      </c>
      <c r="D160" s="5" t="s">
        <v>17</v>
      </c>
      <c r="E160" s="5" t="s">
        <v>122</v>
      </c>
      <c r="F160" s="13">
        <v>849590</v>
      </c>
      <c r="G160" s="13">
        <v>84959</v>
      </c>
      <c r="H160" s="13">
        <v>934549</v>
      </c>
      <c r="I160" s="6" t="s">
        <v>383</v>
      </c>
      <c r="J160" s="56"/>
      <c r="K160" s="58">
        <f t="shared" si="2"/>
        <v>45133</v>
      </c>
      <c r="L160">
        <f>VLOOKUP(VALUE(B160),Sheet2!E:E,1,0)</f>
        <v>25240</v>
      </c>
      <c r="O160" s="51" t="str">
        <f>"Thanh toán ngày "&amp;TEXT(_xlfn.XLOOKUP(L160,Sheet2!E:E,Sheet2!A:A),"dd/mm/yyyy")&amp;" - Tổng số tiền "&amp;TEXT(_xlfn.XLOOKUP(_xlfn.XLOOKUP(L160,Sheet2!E:E,Sheet2!B:B),Sheet2!M:M,Sheet2!O:O),"#.###")</f>
        <v>Thanh toán ngày 26/07/2023 - Tổng số tiền 50.264.723</v>
      </c>
    </row>
    <row r="161" spans="1:15" ht="26.3" x14ac:dyDescent="0.3">
      <c r="A161" s="4">
        <v>37</v>
      </c>
      <c r="B161" s="5" t="s">
        <v>273</v>
      </c>
      <c r="C161" s="8" t="s">
        <v>274</v>
      </c>
      <c r="D161" s="5" t="s">
        <v>11</v>
      </c>
      <c r="E161" s="5" t="s">
        <v>151</v>
      </c>
      <c r="F161" s="13">
        <v>667512</v>
      </c>
      <c r="G161" s="13">
        <v>66751</v>
      </c>
      <c r="H161" s="13">
        <v>734263</v>
      </c>
      <c r="I161" s="6" t="s">
        <v>608</v>
      </c>
      <c r="J161" s="56"/>
      <c r="K161" s="58">
        <f t="shared" si="2"/>
        <v>45184</v>
      </c>
      <c r="L161">
        <f>VLOOKUP(VALUE(B161),Sheet2!E:E,1,0)</f>
        <v>26053</v>
      </c>
      <c r="O161" s="51" t="str">
        <f>"Thanh toán ngày "&amp;TEXT(_xlfn.XLOOKUP(L161,Sheet2!E:E,Sheet2!A:A),"dd/mm/yyyy")&amp;" - Tổng số tiền "&amp;TEXT(_xlfn.XLOOKUP(_xlfn.XLOOKUP(L161,Sheet2!E:E,Sheet2!B:B),Sheet2!M:M,Sheet2!O:O),"#.###")</f>
        <v>Thanh toán ngày 15/09/2023 - Tổng số tiền 9.684.548</v>
      </c>
    </row>
    <row r="162" spans="1:15" ht="26.3" x14ac:dyDescent="0.3">
      <c r="A162" s="4">
        <v>38</v>
      </c>
      <c r="B162" s="5" t="s">
        <v>275</v>
      </c>
      <c r="C162" s="8" t="s">
        <v>276</v>
      </c>
      <c r="D162" s="5" t="s">
        <v>11</v>
      </c>
      <c r="E162" s="5" t="s">
        <v>110</v>
      </c>
      <c r="F162" s="13">
        <v>911060</v>
      </c>
      <c r="G162" s="13">
        <v>91106</v>
      </c>
      <c r="H162" s="13">
        <v>1002166</v>
      </c>
      <c r="I162" s="6" t="s">
        <v>608</v>
      </c>
      <c r="J162" s="56"/>
      <c r="K162" s="58">
        <f t="shared" si="2"/>
        <v>45184</v>
      </c>
      <c r="L162">
        <f>VLOOKUP(VALUE(B162),Sheet2!E:E,1,0)</f>
        <v>27996</v>
      </c>
      <c r="O162" s="51" t="str">
        <f>"Thanh toán ngày "&amp;TEXT(_xlfn.XLOOKUP(L162,Sheet2!E:E,Sheet2!A:A),"dd/mm/yyyy")&amp;" - Tổng số tiền "&amp;TEXT(_xlfn.XLOOKUP(_xlfn.XLOOKUP(L162,Sheet2!E:E,Sheet2!B:B),Sheet2!M:M,Sheet2!O:O),"#.###")</f>
        <v>Thanh toán ngày 15/09/2023 - Tổng số tiền 9.684.548</v>
      </c>
    </row>
    <row r="163" spans="1:15" ht="26.3" x14ac:dyDescent="0.3">
      <c r="A163" s="4">
        <v>39</v>
      </c>
      <c r="B163" s="9" t="s">
        <v>277</v>
      </c>
      <c r="C163" s="8" t="s">
        <v>276</v>
      </c>
      <c r="D163" s="5" t="s">
        <v>11</v>
      </c>
      <c r="E163" s="5" t="s">
        <v>145</v>
      </c>
      <c r="F163" s="13">
        <v>696744</v>
      </c>
      <c r="G163" s="13">
        <v>69674</v>
      </c>
      <c r="H163" s="13">
        <v>766418</v>
      </c>
      <c r="I163" s="6" t="s">
        <v>608</v>
      </c>
      <c r="J163" s="56"/>
      <c r="K163" s="58">
        <f t="shared" si="2"/>
        <v>45184</v>
      </c>
      <c r="L163">
        <f>VLOOKUP(VALUE(B163),Sheet2!E:E,1,0)</f>
        <v>28059</v>
      </c>
      <c r="O163" s="51" t="str">
        <f>"Thanh toán ngày "&amp;TEXT(_xlfn.XLOOKUP(L163,Sheet2!E:E,Sheet2!A:A),"dd/mm/yyyy")&amp;" - Tổng số tiền "&amp;TEXT(_xlfn.XLOOKUP(_xlfn.XLOOKUP(L163,Sheet2!E:E,Sheet2!B:B),Sheet2!M:M,Sheet2!O:O),"#.###")</f>
        <v>Thanh toán ngày 15/09/2023 - Tổng số tiền 9.684.548</v>
      </c>
    </row>
    <row r="164" spans="1:15" ht="26.3" x14ac:dyDescent="0.3">
      <c r="A164" s="4">
        <v>40</v>
      </c>
      <c r="B164" s="5" t="s">
        <v>278</v>
      </c>
      <c r="C164" s="8" t="s">
        <v>279</v>
      </c>
      <c r="D164" s="5" t="s">
        <v>11</v>
      </c>
      <c r="E164" s="5" t="s">
        <v>125</v>
      </c>
      <c r="F164" s="13">
        <v>817620</v>
      </c>
      <c r="G164" s="13">
        <v>81762</v>
      </c>
      <c r="H164" s="13">
        <v>899382</v>
      </c>
      <c r="I164" s="6" t="s">
        <v>608</v>
      </c>
      <c r="J164" s="56"/>
      <c r="K164" s="58">
        <f t="shared" si="2"/>
        <v>45184</v>
      </c>
      <c r="L164">
        <f>VLOOKUP(VALUE(B164),Sheet2!E:E,1,0)</f>
        <v>28166</v>
      </c>
      <c r="O164" s="51" t="str">
        <f>"Thanh toán ngày "&amp;TEXT(_xlfn.XLOOKUP(L164,Sheet2!E:E,Sheet2!A:A),"dd/mm/yyyy")&amp;" - Tổng số tiền "&amp;TEXT(_xlfn.XLOOKUP(_xlfn.XLOOKUP(L164,Sheet2!E:E,Sheet2!B:B),Sheet2!M:M,Sheet2!O:O),"#.###")</f>
        <v>Thanh toán ngày 15/09/2023 - Tổng số tiền 9.684.548</v>
      </c>
    </row>
    <row r="165" spans="1:15" ht="26.3" x14ac:dyDescent="0.3">
      <c r="A165" s="4">
        <v>41</v>
      </c>
      <c r="B165" s="5" t="s">
        <v>280</v>
      </c>
      <c r="C165" s="8" t="s">
        <v>279</v>
      </c>
      <c r="D165" s="5" t="s">
        <v>11</v>
      </c>
      <c r="E165" s="5" t="s">
        <v>108</v>
      </c>
      <c r="F165" s="13">
        <v>1164436</v>
      </c>
      <c r="G165" s="13">
        <v>116444</v>
      </c>
      <c r="H165" s="13">
        <v>1280880</v>
      </c>
      <c r="I165" s="6" t="s">
        <v>608</v>
      </c>
      <c r="J165" s="56"/>
      <c r="K165" s="58">
        <f t="shared" si="2"/>
        <v>45184</v>
      </c>
      <c r="L165">
        <f>VLOOKUP(VALUE(B165),Sheet2!E:E,1,0)</f>
        <v>28205</v>
      </c>
      <c r="O165" s="51" t="str">
        <f>"Thanh toán ngày "&amp;TEXT(_xlfn.XLOOKUP(L165,Sheet2!E:E,Sheet2!A:A),"dd/mm/yyyy")&amp;" - Tổng số tiền "&amp;TEXT(_xlfn.XLOOKUP(_xlfn.XLOOKUP(L165,Sheet2!E:E,Sheet2!B:B),Sheet2!M:M,Sheet2!O:O),"#.###")</f>
        <v>Thanh toán ngày 15/09/2023 - Tổng số tiền 9.684.548</v>
      </c>
    </row>
    <row r="166" spans="1:15" ht="26.3" x14ac:dyDescent="0.3">
      <c r="A166" s="4">
        <v>42</v>
      </c>
      <c r="B166" s="5" t="s">
        <v>281</v>
      </c>
      <c r="C166" s="8" t="s">
        <v>282</v>
      </c>
      <c r="D166" s="5" t="s">
        <v>11</v>
      </c>
      <c r="E166" s="5" t="s">
        <v>151</v>
      </c>
      <c r="F166" s="13">
        <v>1206498</v>
      </c>
      <c r="G166" s="13">
        <v>120650</v>
      </c>
      <c r="H166" s="13">
        <v>1327148</v>
      </c>
      <c r="I166" s="6" t="s">
        <v>608</v>
      </c>
      <c r="J166" s="56"/>
      <c r="K166" s="58">
        <f t="shared" si="2"/>
        <v>45184</v>
      </c>
      <c r="L166">
        <f>VLOOKUP(VALUE(B166),Sheet2!E:E,1,0)</f>
        <v>28344</v>
      </c>
      <c r="O166" s="51" t="str">
        <f>"Thanh toán ngày "&amp;TEXT(_xlfn.XLOOKUP(L166,Sheet2!E:E,Sheet2!A:A),"dd/mm/yyyy")&amp;" - Tổng số tiền "&amp;TEXT(_xlfn.XLOOKUP(_xlfn.XLOOKUP(L166,Sheet2!E:E,Sheet2!B:B),Sheet2!M:M,Sheet2!O:O),"#.###")</f>
        <v>Thanh toán ngày 15/09/2023 - Tổng số tiền 9.684.548</v>
      </c>
    </row>
    <row r="167" spans="1:15" ht="26.3" x14ac:dyDescent="0.3">
      <c r="A167" s="4">
        <v>43</v>
      </c>
      <c r="B167" s="5" t="s">
        <v>283</v>
      </c>
      <c r="C167" s="8" t="s">
        <v>284</v>
      </c>
      <c r="D167" s="5" t="s">
        <v>11</v>
      </c>
      <c r="E167" s="5" t="s">
        <v>129</v>
      </c>
      <c r="F167" s="13">
        <v>598108</v>
      </c>
      <c r="G167" s="13">
        <v>59811</v>
      </c>
      <c r="H167" s="13">
        <v>657919</v>
      </c>
      <c r="I167" s="6" t="s">
        <v>608</v>
      </c>
      <c r="J167" s="56"/>
      <c r="K167" s="58">
        <f t="shared" si="2"/>
        <v>45184</v>
      </c>
      <c r="L167">
        <f>VLOOKUP(VALUE(B167),Sheet2!E:E,1,0)</f>
        <v>29676</v>
      </c>
      <c r="O167" s="51" t="str">
        <f>"Thanh toán ngày "&amp;TEXT(_xlfn.XLOOKUP(L167,Sheet2!E:E,Sheet2!A:A),"dd/mm/yyyy")&amp;" - Tổng số tiền "&amp;TEXT(_xlfn.XLOOKUP(_xlfn.XLOOKUP(L167,Sheet2!E:E,Sheet2!B:B),Sheet2!M:M,Sheet2!O:O),"#.###")</f>
        <v>Thanh toán ngày 15/09/2023 - Tổng số tiền 9.684.548</v>
      </c>
    </row>
    <row r="168" spans="1:15" ht="26.3" x14ac:dyDescent="0.3">
      <c r="A168" s="4">
        <v>44</v>
      </c>
      <c r="B168" s="5" t="s">
        <v>285</v>
      </c>
      <c r="C168" s="8" t="s">
        <v>286</v>
      </c>
      <c r="D168" s="5" t="s">
        <v>11</v>
      </c>
      <c r="E168" s="5" t="s">
        <v>112</v>
      </c>
      <c r="F168" s="13">
        <v>1276505</v>
      </c>
      <c r="G168" s="13">
        <v>127651</v>
      </c>
      <c r="H168" s="13">
        <v>1404156</v>
      </c>
      <c r="I168" s="6" t="s">
        <v>608</v>
      </c>
      <c r="J168" s="56"/>
      <c r="K168" s="58">
        <f t="shared" si="2"/>
        <v>45184</v>
      </c>
      <c r="L168">
        <f>VLOOKUP(VALUE(B168),Sheet2!E:E,1,0)</f>
        <v>29747</v>
      </c>
      <c r="O168" s="51" t="str">
        <f>"Thanh toán ngày "&amp;TEXT(_xlfn.XLOOKUP(L168,Sheet2!E:E,Sheet2!A:A),"dd/mm/yyyy")&amp;" - Tổng số tiền "&amp;TEXT(_xlfn.XLOOKUP(_xlfn.XLOOKUP(L168,Sheet2!E:E,Sheet2!B:B),Sheet2!M:M,Sheet2!O:O),"#.###")</f>
        <v>Thanh toán ngày 15/09/2023 - Tổng số tiền 9.684.548</v>
      </c>
    </row>
    <row r="169" spans="1:15" x14ac:dyDescent="0.3">
      <c r="A169" s="28">
        <v>45</v>
      </c>
      <c r="B169" s="29" t="s">
        <v>287</v>
      </c>
      <c r="C169" s="30">
        <v>45066</v>
      </c>
      <c r="D169" s="29" t="s">
        <v>152</v>
      </c>
      <c r="E169" s="29"/>
      <c r="F169" s="31">
        <v>-462616</v>
      </c>
      <c r="G169" s="31">
        <v>-46262</v>
      </c>
      <c r="H169" s="31">
        <v>-508878</v>
      </c>
      <c r="I169" s="33" t="s">
        <v>608</v>
      </c>
      <c r="J169" s="57"/>
      <c r="K169" s="58">
        <f t="shared" si="2"/>
        <v>45184</v>
      </c>
      <c r="L169" t="e">
        <f>VLOOKUP(VALUE(B169),Sheet2!E:E,1,0)</f>
        <v>#N/A</v>
      </c>
      <c r="O169" s="51" t="e">
        <f>"Thanh toán ngày "&amp;TEXT(_xlfn.XLOOKUP(L169,Sheet2!E:E,Sheet2!A:A),"dd/mm/yyyy")&amp;" - Tổng số tiền "&amp;TEXT(_xlfn.XLOOKUP(_xlfn.XLOOKUP(L169,Sheet2!E:E,Sheet2!B:B),Sheet2!M:M,Sheet2!O:O),"#.###")</f>
        <v>#N/A</v>
      </c>
    </row>
    <row r="170" spans="1:15" ht="26.3" x14ac:dyDescent="0.3">
      <c r="A170" s="4">
        <v>46</v>
      </c>
      <c r="B170" s="5" t="s">
        <v>288</v>
      </c>
      <c r="C170" s="8" t="s">
        <v>289</v>
      </c>
      <c r="D170" s="5" t="s">
        <v>11</v>
      </c>
      <c r="E170" s="5" t="s">
        <v>134</v>
      </c>
      <c r="F170" s="13">
        <v>1028944</v>
      </c>
      <c r="G170" s="13">
        <v>102895</v>
      </c>
      <c r="H170" s="13">
        <v>1131839</v>
      </c>
      <c r="I170" s="6" t="s">
        <v>608</v>
      </c>
      <c r="J170" s="56"/>
      <c r="K170" s="58">
        <f t="shared" si="2"/>
        <v>45184</v>
      </c>
      <c r="L170">
        <f>VLOOKUP(VALUE(B170),Sheet2!E:E,1,0)</f>
        <v>30071</v>
      </c>
      <c r="O170" s="51" t="str">
        <f>"Thanh toán ngày "&amp;TEXT(_xlfn.XLOOKUP(L170,Sheet2!E:E,Sheet2!A:A),"dd/mm/yyyy")&amp;" - Tổng số tiền "&amp;TEXT(_xlfn.XLOOKUP(_xlfn.XLOOKUP(L170,Sheet2!E:E,Sheet2!B:B),Sheet2!M:M,Sheet2!O:O),"#.###")</f>
        <v>Thanh toán ngày 15/09/2023 - Tổng số tiền 9.684.548</v>
      </c>
    </row>
    <row r="171" spans="1:15" ht="26.3" x14ac:dyDescent="0.3">
      <c r="A171" s="4">
        <v>47</v>
      </c>
      <c r="B171" s="5" t="s">
        <v>290</v>
      </c>
      <c r="C171" s="8" t="s">
        <v>291</v>
      </c>
      <c r="D171" s="5" t="s">
        <v>11</v>
      </c>
      <c r="E171" s="5" t="s">
        <v>116</v>
      </c>
      <c r="F171" s="13">
        <v>1612880</v>
      </c>
      <c r="G171" s="13">
        <v>161288</v>
      </c>
      <c r="H171" s="13">
        <v>1774168</v>
      </c>
      <c r="I171" s="6" t="s">
        <v>608</v>
      </c>
      <c r="J171" s="56"/>
      <c r="K171" s="58">
        <f t="shared" si="2"/>
        <v>45184</v>
      </c>
      <c r="L171">
        <f>VLOOKUP(VALUE(B171),Sheet2!E:E,1,0)</f>
        <v>30959</v>
      </c>
      <c r="O171" s="51" t="str">
        <f>"Thanh toán ngày "&amp;TEXT(_xlfn.XLOOKUP(L171,Sheet2!E:E,Sheet2!A:A),"dd/mm/yyyy")&amp;" - Tổng số tiền "&amp;TEXT(_xlfn.XLOOKUP(_xlfn.XLOOKUP(L171,Sheet2!E:E,Sheet2!B:B),Sheet2!M:M,Sheet2!O:O),"#.###")</f>
        <v>Thanh toán ngày 15/09/2023 - Tổng số tiền 9.684.548</v>
      </c>
    </row>
    <row r="172" spans="1:15" ht="26.3" x14ac:dyDescent="0.3">
      <c r="A172" s="28"/>
      <c r="B172" s="34" t="s">
        <v>173</v>
      </c>
      <c r="C172" s="30">
        <v>44981</v>
      </c>
      <c r="D172" s="29" t="s">
        <v>174</v>
      </c>
      <c r="E172" s="29"/>
      <c r="F172" s="31">
        <v>-31258861</v>
      </c>
      <c r="G172" s="31">
        <f>F172*0.1</f>
        <v>-3125886.1</v>
      </c>
      <c r="H172" s="31">
        <f>F172+G172</f>
        <v>-34384747.100000001</v>
      </c>
      <c r="I172" s="33" t="s">
        <v>384</v>
      </c>
      <c r="J172" s="57"/>
      <c r="K172" s="58" t="str">
        <f t="shared" si="2"/>
        <v/>
      </c>
      <c r="L172" t="e">
        <f>VLOOKUP(VALUE(B172),Sheet2!E:E,1,0)</f>
        <v>#N/A</v>
      </c>
      <c r="O172" s="51" t="e">
        <f>"Thanh toán ngày "&amp;TEXT(_xlfn.XLOOKUP(L172,Sheet2!E:E,Sheet2!A:A),"dd/mm/yyyy")&amp;" - Tổng số tiền "&amp;TEXT(_xlfn.XLOOKUP(_xlfn.XLOOKUP(L172,Sheet2!E:E,Sheet2!B:B),Sheet2!M:M,Sheet2!O:O),"#.###")</f>
        <v>#N/A</v>
      </c>
    </row>
    <row r="173" spans="1:15" ht="26.3" x14ac:dyDescent="0.3">
      <c r="A173" s="4">
        <v>49</v>
      </c>
      <c r="B173" s="5" t="s">
        <v>292</v>
      </c>
      <c r="C173" s="8" t="s">
        <v>293</v>
      </c>
      <c r="D173" s="5" t="s">
        <v>11</v>
      </c>
      <c r="E173" s="5" t="s">
        <v>125</v>
      </c>
      <c r="F173" s="13">
        <v>806440</v>
      </c>
      <c r="G173" s="13">
        <v>80644</v>
      </c>
      <c r="H173" s="13">
        <v>887084</v>
      </c>
      <c r="I173" s="6" t="s">
        <v>608</v>
      </c>
      <c r="J173" s="56"/>
      <c r="K173" s="58">
        <f t="shared" si="2"/>
        <v>45184</v>
      </c>
      <c r="L173">
        <f>VLOOKUP(VALUE(B173),Sheet2!E:E,1,0)</f>
        <v>31420</v>
      </c>
      <c r="O173" s="51" t="str">
        <f>"Thanh toán ngày "&amp;TEXT(_xlfn.XLOOKUP(L173,Sheet2!E:E,Sheet2!A:A),"dd/mm/yyyy")&amp;" - Tổng số tiền "&amp;TEXT(_xlfn.XLOOKUP(_xlfn.XLOOKUP(L173,Sheet2!E:E,Sheet2!B:B),Sheet2!M:M,Sheet2!O:O),"#.###")</f>
        <v>Thanh toán ngày 15/09/2023 - Tổng số tiền 9.684.548</v>
      </c>
    </row>
    <row r="174" spans="1:15" ht="26.3" x14ac:dyDescent="0.3">
      <c r="A174" s="4">
        <v>50</v>
      </c>
      <c r="B174" s="5" t="s">
        <v>294</v>
      </c>
      <c r="C174" s="8" t="s">
        <v>295</v>
      </c>
      <c r="D174" s="5" t="s">
        <v>11</v>
      </c>
      <c r="E174" s="5" t="s">
        <v>125</v>
      </c>
      <c r="F174" s="13">
        <v>999520</v>
      </c>
      <c r="G174" s="13">
        <v>99952</v>
      </c>
      <c r="H174" s="13">
        <v>1099472</v>
      </c>
      <c r="I174" s="6" t="s">
        <v>608</v>
      </c>
      <c r="J174" s="56"/>
      <c r="K174" s="58">
        <f t="shared" si="2"/>
        <v>45184</v>
      </c>
      <c r="L174">
        <f>VLOOKUP(VALUE(B174),Sheet2!E:E,1,0)</f>
        <v>31518</v>
      </c>
      <c r="O174" s="51" t="str">
        <f>"Thanh toán ngày "&amp;TEXT(_xlfn.XLOOKUP(L174,Sheet2!E:E,Sheet2!A:A),"dd/mm/yyyy")&amp;" - Tổng số tiền "&amp;TEXT(_xlfn.XLOOKUP(_xlfn.XLOOKUP(L174,Sheet2!E:E,Sheet2!B:B),Sheet2!M:M,Sheet2!O:O),"#.###")</f>
        <v>Thanh toán ngày 15/11/2022 - Tổng số tiền 55.080.824</v>
      </c>
    </row>
    <row r="175" spans="1:15" x14ac:dyDescent="0.3">
      <c r="A175" s="28">
        <v>51</v>
      </c>
      <c r="B175" s="29" t="s">
        <v>296</v>
      </c>
      <c r="C175" s="30">
        <v>45075</v>
      </c>
      <c r="D175" s="29" t="s">
        <v>152</v>
      </c>
      <c r="E175" s="29"/>
      <c r="F175" s="31">
        <v>-1925563</v>
      </c>
      <c r="G175" s="31">
        <v>-192556</v>
      </c>
      <c r="H175" s="31">
        <v>-2118119</v>
      </c>
      <c r="I175" s="33" t="s">
        <v>608</v>
      </c>
      <c r="J175" s="57"/>
      <c r="K175" s="58">
        <f t="shared" si="2"/>
        <v>45184</v>
      </c>
      <c r="L175" t="e">
        <f>VLOOKUP(VALUE(B175),Sheet2!E:E,1,0)</f>
        <v>#N/A</v>
      </c>
      <c r="O175" s="51" t="e">
        <f>"Thanh toán ngày "&amp;TEXT(_xlfn.XLOOKUP(L175,Sheet2!E:E,Sheet2!A:A),"dd/mm/yyyy")&amp;" - Tổng số tiền "&amp;TEXT(_xlfn.XLOOKUP(_xlfn.XLOOKUP(L175,Sheet2!E:E,Sheet2!B:B),Sheet2!M:M,Sheet2!O:O),"#.###")</f>
        <v>#N/A</v>
      </c>
    </row>
    <row r="176" spans="1:15" x14ac:dyDescent="0.3">
      <c r="A176" s="28">
        <v>52</v>
      </c>
      <c r="B176" s="29" t="s">
        <v>297</v>
      </c>
      <c r="C176" s="30">
        <v>45077</v>
      </c>
      <c r="D176" s="29" t="s">
        <v>152</v>
      </c>
      <c r="E176" s="29"/>
      <c r="F176" s="31">
        <v>-376052</v>
      </c>
      <c r="G176" s="31">
        <v>-37605</v>
      </c>
      <c r="H176" s="31">
        <v>-413657</v>
      </c>
      <c r="I176" s="33" t="s">
        <v>608</v>
      </c>
      <c r="J176" s="57"/>
      <c r="K176" s="58">
        <f t="shared" si="2"/>
        <v>45184</v>
      </c>
      <c r="L176" t="e">
        <f>VLOOKUP(VALUE(B176),Sheet2!E:E,1,0)</f>
        <v>#N/A</v>
      </c>
      <c r="O176" s="51" t="e">
        <f>"Thanh toán ngày "&amp;TEXT(_xlfn.XLOOKUP(L176,Sheet2!E:E,Sheet2!A:A),"dd/mm/yyyy")&amp;" - Tổng số tiền "&amp;TEXT(_xlfn.XLOOKUP(_xlfn.XLOOKUP(L176,Sheet2!E:E,Sheet2!B:B),Sheet2!M:M,Sheet2!O:O),"#.###")</f>
        <v>#N/A</v>
      </c>
    </row>
    <row r="177" spans="1:15" x14ac:dyDescent="0.3">
      <c r="A177" s="28">
        <v>53</v>
      </c>
      <c r="B177" s="29" t="s">
        <v>298</v>
      </c>
      <c r="C177" s="30">
        <v>45077</v>
      </c>
      <c r="D177" s="29" t="s">
        <v>152</v>
      </c>
      <c r="E177" s="29"/>
      <c r="F177" s="31">
        <v>-217902</v>
      </c>
      <c r="G177" s="31">
        <v>-21790</v>
      </c>
      <c r="H177" s="31">
        <v>-239692</v>
      </c>
      <c r="I177" s="33" t="s">
        <v>608</v>
      </c>
      <c r="J177" s="57"/>
      <c r="K177" s="58">
        <f t="shared" si="2"/>
        <v>45184</v>
      </c>
      <c r="L177" t="e">
        <f>VLOOKUP(VALUE(B177),Sheet2!E:E,1,0)</f>
        <v>#N/A</v>
      </c>
      <c r="O177" s="51" t="e">
        <f>"Thanh toán ngày "&amp;TEXT(_xlfn.XLOOKUP(L177,Sheet2!E:E,Sheet2!A:A),"dd/mm/yyyy")&amp;" - Tổng số tiền "&amp;TEXT(_xlfn.XLOOKUP(_xlfn.XLOOKUP(L177,Sheet2!E:E,Sheet2!B:B),Sheet2!M:M,Sheet2!O:O),"#.###")</f>
        <v>#N/A</v>
      </c>
    </row>
    <row r="178" spans="1:15" ht="26.3" x14ac:dyDescent="0.3">
      <c r="A178" s="4">
        <v>54</v>
      </c>
      <c r="B178" s="5" t="s">
        <v>299</v>
      </c>
      <c r="C178" s="8" t="s">
        <v>300</v>
      </c>
      <c r="D178" s="5" t="s">
        <v>11</v>
      </c>
      <c r="E178" s="5" t="s">
        <v>151</v>
      </c>
      <c r="F178" s="13">
        <v>570840</v>
      </c>
      <c r="G178" s="13">
        <v>57084</v>
      </c>
      <c r="H178" s="13">
        <v>627924</v>
      </c>
      <c r="I178" s="6" t="s">
        <v>615</v>
      </c>
      <c r="J178" s="56"/>
      <c r="K178" s="58">
        <f t="shared" si="2"/>
        <v>45190</v>
      </c>
      <c r="L178">
        <f>VLOOKUP(VALUE(B178),Sheet2!E:E,1,0)</f>
        <v>32997</v>
      </c>
      <c r="M178" s="6"/>
      <c r="O178" s="51" t="str">
        <f>"Thanh toán ngày "&amp;TEXT(_xlfn.XLOOKUP(L178,Sheet2!E:E,Sheet2!A:A),"dd/mm/yyyy")&amp;" - Tổng số tiền "&amp;TEXT(_xlfn.XLOOKUP(_xlfn.XLOOKUP(L178,Sheet2!E:E,Sheet2!B:B),Sheet2!M:M,Sheet2!O:O),"#.###")</f>
        <v>Thanh toán ngày 21/09/2023 - Tổng số tiền 18.042.178</v>
      </c>
    </row>
    <row r="179" spans="1:15" ht="26.3" x14ac:dyDescent="0.3">
      <c r="A179" s="4">
        <v>55</v>
      </c>
      <c r="B179" s="5" t="s">
        <v>301</v>
      </c>
      <c r="C179" s="8" t="s">
        <v>302</v>
      </c>
      <c r="D179" s="5" t="s">
        <v>11</v>
      </c>
      <c r="E179" s="5" t="s">
        <v>110</v>
      </c>
      <c r="F179" s="13">
        <v>660880</v>
      </c>
      <c r="G179" s="13">
        <v>66088</v>
      </c>
      <c r="H179" s="13">
        <v>726968</v>
      </c>
      <c r="I179" s="6" t="s">
        <v>615</v>
      </c>
      <c r="J179" s="56"/>
      <c r="K179" s="58">
        <f t="shared" si="2"/>
        <v>45190</v>
      </c>
      <c r="L179">
        <f>VLOOKUP(VALUE(B179),Sheet2!E:E,1,0)</f>
        <v>33065</v>
      </c>
      <c r="O179" s="51" t="str">
        <f>"Thanh toán ngày "&amp;TEXT(_xlfn.XLOOKUP(L179,Sheet2!E:E,Sheet2!A:A),"dd/mm/yyyy")&amp;" - Tổng số tiền "&amp;TEXT(_xlfn.XLOOKUP(_xlfn.XLOOKUP(L179,Sheet2!E:E,Sheet2!B:B),Sheet2!M:M,Sheet2!O:O),"#.###")</f>
        <v>Thanh toán ngày 21/09/2023 - Tổng số tiền 18.042.178</v>
      </c>
    </row>
    <row r="180" spans="1:15" ht="26.3" x14ac:dyDescent="0.3">
      <c r="A180" s="4">
        <v>56</v>
      </c>
      <c r="B180" s="5" t="s">
        <v>303</v>
      </c>
      <c r="C180" s="8" t="s">
        <v>302</v>
      </c>
      <c r="D180" s="5" t="s">
        <v>11</v>
      </c>
      <c r="E180" s="5" t="s">
        <v>127</v>
      </c>
      <c r="F180" s="13">
        <v>1951809</v>
      </c>
      <c r="G180" s="13">
        <v>195181</v>
      </c>
      <c r="H180" s="13">
        <v>2146990</v>
      </c>
      <c r="I180" s="6" t="s">
        <v>615</v>
      </c>
      <c r="J180" s="56"/>
      <c r="K180" s="58">
        <f t="shared" si="2"/>
        <v>45190</v>
      </c>
      <c r="L180">
        <f>VLOOKUP(VALUE(B180),Sheet2!E:E,1,0)</f>
        <v>33086</v>
      </c>
      <c r="O180" s="51" t="str">
        <f>"Thanh toán ngày "&amp;TEXT(_xlfn.XLOOKUP(L180,Sheet2!E:E,Sheet2!A:A),"dd/mm/yyyy")&amp;" - Tổng số tiền "&amp;TEXT(_xlfn.XLOOKUP(_xlfn.XLOOKUP(L180,Sheet2!E:E,Sheet2!B:B),Sheet2!M:M,Sheet2!O:O),"#.###")</f>
        <v>Thanh toán ngày 21/09/2023 - Tổng số tiền 18.042.178</v>
      </c>
    </row>
    <row r="181" spans="1:15" ht="26.3" x14ac:dyDescent="0.3">
      <c r="A181" s="4">
        <v>57</v>
      </c>
      <c r="B181" s="5" t="s">
        <v>304</v>
      </c>
      <c r="C181" s="8" t="s">
        <v>305</v>
      </c>
      <c r="D181" s="5" t="s">
        <v>11</v>
      </c>
      <c r="E181" s="5" t="s">
        <v>108</v>
      </c>
      <c r="F181" s="13">
        <v>1215872</v>
      </c>
      <c r="G181" s="13">
        <v>121587</v>
      </c>
      <c r="H181" s="13">
        <v>1337459</v>
      </c>
      <c r="I181" s="6" t="s">
        <v>615</v>
      </c>
      <c r="J181" s="56"/>
      <c r="K181" s="58">
        <f t="shared" si="2"/>
        <v>45190</v>
      </c>
      <c r="L181">
        <f>VLOOKUP(VALUE(B181),Sheet2!E:E,1,0)</f>
        <v>33235</v>
      </c>
      <c r="O181" s="51" t="str">
        <f>"Thanh toán ngày "&amp;TEXT(_xlfn.XLOOKUP(L181,Sheet2!E:E,Sheet2!A:A),"dd/mm/yyyy")&amp;" - Tổng số tiền "&amp;TEXT(_xlfn.XLOOKUP(_xlfn.XLOOKUP(L181,Sheet2!E:E,Sheet2!B:B),Sheet2!M:M,Sheet2!O:O),"#.###")</f>
        <v>Thanh toán ngày 21/09/2023 - Tổng số tiền 18.042.178</v>
      </c>
    </row>
    <row r="182" spans="1:15" ht="26.3" x14ac:dyDescent="0.3">
      <c r="A182" s="4">
        <v>58</v>
      </c>
      <c r="B182" s="5" t="s">
        <v>306</v>
      </c>
      <c r="C182" s="8" t="s">
        <v>305</v>
      </c>
      <c r="D182" s="5" t="s">
        <v>11</v>
      </c>
      <c r="E182" s="5" t="s">
        <v>134</v>
      </c>
      <c r="F182" s="13">
        <v>528704</v>
      </c>
      <c r="G182" s="13">
        <v>52870</v>
      </c>
      <c r="H182" s="13">
        <v>581574</v>
      </c>
      <c r="I182" s="6" t="s">
        <v>615</v>
      </c>
      <c r="J182" s="56"/>
      <c r="K182" s="58">
        <f t="shared" si="2"/>
        <v>45190</v>
      </c>
      <c r="L182">
        <f>VLOOKUP(VALUE(B182),Sheet2!E:E,1,0)</f>
        <v>33236</v>
      </c>
      <c r="O182" s="51" t="str">
        <f>"Thanh toán ngày "&amp;TEXT(_xlfn.XLOOKUP(L182,Sheet2!E:E,Sheet2!A:A),"dd/mm/yyyy")&amp;" - Tổng số tiền "&amp;TEXT(_xlfn.XLOOKUP(_xlfn.XLOOKUP(L182,Sheet2!E:E,Sheet2!B:B),Sheet2!M:M,Sheet2!O:O),"#.###")</f>
        <v>Thanh toán ngày 21/09/2023 - Tổng số tiền 18.042.178</v>
      </c>
    </row>
    <row r="183" spans="1:15" ht="26.3" x14ac:dyDescent="0.3">
      <c r="A183" s="4">
        <v>59</v>
      </c>
      <c r="B183" s="5" t="s">
        <v>307</v>
      </c>
      <c r="C183" s="8" t="s">
        <v>308</v>
      </c>
      <c r="D183" s="5" t="s">
        <v>11</v>
      </c>
      <c r="E183" s="5" t="s">
        <v>140</v>
      </c>
      <c r="F183" s="13">
        <v>1475850</v>
      </c>
      <c r="G183" s="13">
        <v>147585</v>
      </c>
      <c r="H183" s="13">
        <v>1623435</v>
      </c>
      <c r="I183" s="6" t="s">
        <v>615</v>
      </c>
      <c r="J183" s="56"/>
      <c r="K183" s="58">
        <f t="shared" si="2"/>
        <v>45190</v>
      </c>
      <c r="L183">
        <f>VLOOKUP(VALUE(B183),Sheet2!E:E,1,0)</f>
        <v>33276</v>
      </c>
      <c r="O183" s="51" t="str">
        <f>"Thanh toán ngày "&amp;TEXT(_xlfn.XLOOKUP(L183,Sheet2!E:E,Sheet2!A:A),"dd/mm/yyyy")&amp;" - Tổng số tiền "&amp;TEXT(_xlfn.XLOOKUP(_xlfn.XLOOKUP(L183,Sheet2!E:E,Sheet2!B:B),Sheet2!M:M,Sheet2!O:O),"#.###")</f>
        <v>Thanh toán ngày 21/09/2023 - Tổng số tiền 18.042.178</v>
      </c>
    </row>
    <row r="184" spans="1:15" ht="26.3" x14ac:dyDescent="0.3">
      <c r="A184" s="4">
        <v>60</v>
      </c>
      <c r="B184" s="5" t="s">
        <v>309</v>
      </c>
      <c r="C184" s="8" t="s">
        <v>310</v>
      </c>
      <c r="D184" s="5" t="s">
        <v>11</v>
      </c>
      <c r="E184" s="5" t="s">
        <v>134</v>
      </c>
      <c r="F184" s="13">
        <v>889846</v>
      </c>
      <c r="G184" s="13">
        <v>88985</v>
      </c>
      <c r="H184" s="13">
        <v>978831</v>
      </c>
      <c r="I184" s="6" t="s">
        <v>615</v>
      </c>
      <c r="J184" s="56"/>
      <c r="K184" s="58">
        <f t="shared" si="2"/>
        <v>45190</v>
      </c>
      <c r="L184">
        <f>VLOOKUP(VALUE(B184),Sheet2!E:E,1,0)</f>
        <v>34742</v>
      </c>
      <c r="O184" s="51" t="str">
        <f>"Thanh toán ngày "&amp;TEXT(_xlfn.XLOOKUP(L184,Sheet2!E:E,Sheet2!A:A),"dd/mm/yyyy")&amp;" - Tổng số tiền "&amp;TEXT(_xlfn.XLOOKUP(_xlfn.XLOOKUP(L184,Sheet2!E:E,Sheet2!B:B),Sheet2!M:M,Sheet2!O:O),"#.###")</f>
        <v>Thanh toán ngày 21/09/2023 - Tổng số tiền 18.042.178</v>
      </c>
    </row>
    <row r="185" spans="1:15" ht="26.3" x14ac:dyDescent="0.3">
      <c r="A185" s="4">
        <v>61</v>
      </c>
      <c r="B185" s="5" t="s">
        <v>311</v>
      </c>
      <c r="C185" s="8" t="s">
        <v>310</v>
      </c>
      <c r="D185" s="5" t="s">
        <v>11</v>
      </c>
      <c r="E185" s="5" t="s">
        <v>119</v>
      </c>
      <c r="F185" s="13">
        <v>1276505</v>
      </c>
      <c r="G185" s="13">
        <v>127651</v>
      </c>
      <c r="H185" s="13">
        <v>1404156</v>
      </c>
      <c r="I185" s="6" t="s">
        <v>615</v>
      </c>
      <c r="J185" s="56"/>
      <c r="K185" s="58">
        <f t="shared" si="2"/>
        <v>45190</v>
      </c>
      <c r="L185">
        <f>VLOOKUP(VALUE(B185),Sheet2!E:E,1,0)</f>
        <v>34745</v>
      </c>
      <c r="O185" s="51" t="str">
        <f>"Thanh toán ngày "&amp;TEXT(_xlfn.XLOOKUP(L185,Sheet2!E:E,Sheet2!A:A),"dd/mm/yyyy")&amp;" - Tổng số tiền "&amp;TEXT(_xlfn.XLOOKUP(_xlfn.XLOOKUP(L185,Sheet2!E:E,Sheet2!B:B),Sheet2!M:M,Sheet2!O:O),"#.###")</f>
        <v>Thanh toán ngày 21/09/2023 - Tổng số tiền 18.042.178</v>
      </c>
    </row>
    <row r="186" spans="1:15" ht="26.3" x14ac:dyDescent="0.3">
      <c r="A186" s="4">
        <v>62</v>
      </c>
      <c r="B186" s="5" t="s">
        <v>312</v>
      </c>
      <c r="C186" s="8" t="s">
        <v>313</v>
      </c>
      <c r="D186" s="5" t="s">
        <v>11</v>
      </c>
      <c r="E186" s="5" t="s">
        <v>108</v>
      </c>
      <c r="F186" s="13">
        <v>1539933</v>
      </c>
      <c r="G186" s="13">
        <v>153993</v>
      </c>
      <c r="H186" s="13">
        <v>1693926</v>
      </c>
      <c r="I186" s="6" t="s">
        <v>615</v>
      </c>
      <c r="J186" s="56"/>
      <c r="K186" s="58">
        <f t="shared" si="2"/>
        <v>45190</v>
      </c>
      <c r="L186">
        <f>VLOOKUP(VALUE(B186),Sheet2!E:E,1,0)</f>
        <v>36109</v>
      </c>
      <c r="O186" s="51" t="str">
        <f>"Thanh toán ngày "&amp;TEXT(_xlfn.XLOOKUP(L186,Sheet2!E:E,Sheet2!A:A),"dd/mm/yyyy")&amp;" - Tổng số tiền "&amp;TEXT(_xlfn.XLOOKUP(_xlfn.XLOOKUP(L186,Sheet2!E:E,Sheet2!B:B),Sheet2!M:M,Sheet2!O:O),"#.###")</f>
        <v>Thanh toán ngày 21/09/2023 - Tổng số tiền 18.042.178</v>
      </c>
    </row>
    <row r="187" spans="1:15" ht="26.3" x14ac:dyDescent="0.3">
      <c r="A187" s="4">
        <v>63</v>
      </c>
      <c r="B187" s="5" t="s">
        <v>314</v>
      </c>
      <c r="C187" s="8" t="s">
        <v>315</v>
      </c>
      <c r="D187" s="5" t="s">
        <v>11</v>
      </c>
      <c r="E187" s="5" t="s">
        <v>151</v>
      </c>
      <c r="F187" s="13">
        <v>996600</v>
      </c>
      <c r="G187" s="13">
        <v>99660</v>
      </c>
      <c r="H187" s="13">
        <v>1096260</v>
      </c>
      <c r="I187" s="6" t="s">
        <v>615</v>
      </c>
      <c r="J187" s="56"/>
      <c r="K187" s="58">
        <f t="shared" si="2"/>
        <v>45190</v>
      </c>
      <c r="L187">
        <f>VLOOKUP(VALUE(B187),Sheet2!E:E,1,0)</f>
        <v>36230</v>
      </c>
      <c r="O187" s="51" t="str">
        <f>"Thanh toán ngày "&amp;TEXT(_xlfn.XLOOKUP(L187,Sheet2!E:E,Sheet2!A:A),"dd/mm/yyyy")&amp;" - Tổng số tiền "&amp;TEXT(_xlfn.XLOOKUP(_xlfn.XLOOKUP(L187,Sheet2!E:E,Sheet2!B:B),Sheet2!M:M,Sheet2!O:O),"#.###")</f>
        <v>Thanh toán ngày 21/09/2023 - Tổng số tiền 18.042.178</v>
      </c>
    </row>
    <row r="188" spans="1:15" ht="26.3" x14ac:dyDescent="0.3">
      <c r="A188" s="4">
        <v>64</v>
      </c>
      <c r="B188" s="5" t="s">
        <v>316</v>
      </c>
      <c r="C188" s="8" t="s">
        <v>317</v>
      </c>
      <c r="D188" s="5" t="s">
        <v>11</v>
      </c>
      <c r="E188" s="5" t="s">
        <v>134</v>
      </c>
      <c r="F188" s="13">
        <v>660880</v>
      </c>
      <c r="G188" s="13">
        <v>66088</v>
      </c>
      <c r="H188" s="13">
        <v>726968</v>
      </c>
      <c r="I188" s="6" t="s">
        <v>615</v>
      </c>
      <c r="J188" s="56"/>
      <c r="K188" s="58">
        <f t="shared" si="2"/>
        <v>45190</v>
      </c>
      <c r="L188">
        <f>VLOOKUP(VALUE(B188),Sheet2!E:E,1,0)</f>
        <v>36295</v>
      </c>
      <c r="O188" s="51" t="str">
        <f>"Thanh toán ngày "&amp;TEXT(_xlfn.XLOOKUP(L188,Sheet2!E:E,Sheet2!A:A),"dd/mm/yyyy")&amp;" - Tổng số tiền "&amp;TEXT(_xlfn.XLOOKUP(_xlfn.XLOOKUP(L188,Sheet2!E:E,Sheet2!B:B),Sheet2!M:M,Sheet2!O:O),"#.###")</f>
        <v>Thanh toán ngày 21/09/2023 - Tổng số tiền 18.042.178</v>
      </c>
    </row>
    <row r="189" spans="1:15" ht="26.3" x14ac:dyDescent="0.3">
      <c r="A189" s="4">
        <v>65</v>
      </c>
      <c r="B189" s="5" t="s">
        <v>318</v>
      </c>
      <c r="C189" s="8" t="s">
        <v>317</v>
      </c>
      <c r="D189" s="5" t="s">
        <v>11</v>
      </c>
      <c r="E189" s="5" t="s">
        <v>145</v>
      </c>
      <c r="F189" s="13">
        <v>1000000</v>
      </c>
      <c r="G189" s="13">
        <v>100000</v>
      </c>
      <c r="H189" s="13">
        <v>1100000</v>
      </c>
      <c r="I189" s="6" t="s">
        <v>615</v>
      </c>
      <c r="J189" s="56"/>
      <c r="K189" s="58">
        <f t="shared" si="2"/>
        <v>45190</v>
      </c>
      <c r="L189">
        <f>VLOOKUP(VALUE(B189),Sheet2!E:E,1,0)</f>
        <v>36307</v>
      </c>
      <c r="O189" s="51" t="str">
        <f>"Thanh toán ngày "&amp;TEXT(_xlfn.XLOOKUP(L189,Sheet2!E:E,Sheet2!A:A),"dd/mm/yyyy")&amp;" - Tổng số tiền "&amp;TEXT(_xlfn.XLOOKUP(_xlfn.XLOOKUP(L189,Sheet2!E:E,Sheet2!B:B),Sheet2!M:M,Sheet2!O:O),"#.###")</f>
        <v>Thanh toán ngày 21/09/2023 - Tổng số tiền 18.042.178</v>
      </c>
    </row>
    <row r="190" spans="1:15" x14ac:dyDescent="0.3">
      <c r="A190" s="28">
        <v>66</v>
      </c>
      <c r="B190" s="29" t="s">
        <v>319</v>
      </c>
      <c r="C190" s="30">
        <v>45097</v>
      </c>
      <c r="D190" s="29" t="s">
        <v>152</v>
      </c>
      <c r="E190" s="29"/>
      <c r="F190" s="31">
        <v>-942640</v>
      </c>
      <c r="G190" s="31">
        <v>-94264</v>
      </c>
      <c r="H190" s="31">
        <v>-1036904</v>
      </c>
      <c r="I190" s="33" t="s">
        <v>615</v>
      </c>
      <c r="J190" s="57"/>
      <c r="K190" s="58">
        <f t="shared" si="2"/>
        <v>45190</v>
      </c>
      <c r="L190" t="e">
        <f>VLOOKUP(VALUE(B190),Sheet2!E:E,1,0)</f>
        <v>#N/A</v>
      </c>
      <c r="O190" s="51" t="e">
        <f>"Thanh toán ngày "&amp;TEXT(_xlfn.XLOOKUP(L190,Sheet2!E:E,Sheet2!A:A),"dd/mm/yyyy")&amp;" - Tổng số tiền "&amp;TEXT(_xlfn.XLOOKUP(_xlfn.XLOOKUP(L190,Sheet2!E:E,Sheet2!B:B),Sheet2!M:M,Sheet2!O:O),"#.###")</f>
        <v>#N/A</v>
      </c>
    </row>
    <row r="191" spans="1:15" x14ac:dyDescent="0.3">
      <c r="A191" s="28">
        <v>67</v>
      </c>
      <c r="B191" s="29" t="s">
        <v>320</v>
      </c>
      <c r="C191" s="30">
        <v>45098</v>
      </c>
      <c r="D191" s="29" t="s">
        <v>152</v>
      </c>
      <c r="E191" s="29"/>
      <c r="F191" s="31">
        <v>-1243674</v>
      </c>
      <c r="G191" s="31">
        <v>-124367</v>
      </c>
      <c r="H191" s="31">
        <v>-1368041</v>
      </c>
      <c r="I191" s="33" t="s">
        <v>615</v>
      </c>
      <c r="J191" s="57"/>
      <c r="K191" s="58">
        <f t="shared" si="2"/>
        <v>45190</v>
      </c>
      <c r="L191" t="e">
        <f>VLOOKUP(VALUE(B191),Sheet2!E:E,1,0)</f>
        <v>#N/A</v>
      </c>
      <c r="O191" s="51" t="e">
        <f>"Thanh toán ngày "&amp;TEXT(_xlfn.XLOOKUP(L191,Sheet2!E:E,Sheet2!A:A),"dd/mm/yyyy")&amp;" - Tổng số tiền "&amp;TEXT(_xlfn.XLOOKUP(_xlfn.XLOOKUP(L191,Sheet2!E:E,Sheet2!B:B),Sheet2!M:M,Sheet2!O:O),"#.###")</f>
        <v>#N/A</v>
      </c>
    </row>
    <row r="192" spans="1:15" ht="26.3" x14ac:dyDescent="0.3">
      <c r="A192" s="4">
        <v>68</v>
      </c>
      <c r="B192" s="5" t="s">
        <v>321</v>
      </c>
      <c r="C192" s="8" t="s">
        <v>322</v>
      </c>
      <c r="D192" s="5" t="s">
        <v>11</v>
      </c>
      <c r="E192" s="5" t="s">
        <v>108</v>
      </c>
      <c r="F192" s="13">
        <v>934110</v>
      </c>
      <c r="G192" s="13">
        <v>93411</v>
      </c>
      <c r="H192" s="13">
        <v>1027521</v>
      </c>
      <c r="I192" s="6" t="s">
        <v>615</v>
      </c>
      <c r="J192" s="56"/>
      <c r="K192" s="58">
        <f t="shared" si="2"/>
        <v>45190</v>
      </c>
      <c r="L192">
        <f>VLOOKUP(VALUE(B192),Sheet2!E:E,1,0)</f>
        <v>37594</v>
      </c>
      <c r="O192" s="51" t="str">
        <f>"Thanh toán ngày "&amp;TEXT(_xlfn.XLOOKUP(L192,Sheet2!E:E,Sheet2!A:A),"dd/mm/yyyy")&amp;" - Tổng số tiền "&amp;TEXT(_xlfn.XLOOKUP(_xlfn.XLOOKUP(L192,Sheet2!E:E,Sheet2!B:B),Sheet2!M:M,Sheet2!O:O),"#.###")</f>
        <v>Thanh toán ngày 21/09/2023 - Tổng số tiền 18.042.178</v>
      </c>
    </row>
    <row r="193" spans="1:15" ht="26.3" x14ac:dyDescent="0.3">
      <c r="A193" s="4">
        <v>69</v>
      </c>
      <c r="B193" s="5" t="s">
        <v>323</v>
      </c>
      <c r="C193" s="8" t="s">
        <v>322</v>
      </c>
      <c r="D193" s="5" t="s">
        <v>11</v>
      </c>
      <c r="E193" s="5" t="s">
        <v>151</v>
      </c>
      <c r="F193" s="13">
        <v>1142112</v>
      </c>
      <c r="G193" s="13">
        <v>114211</v>
      </c>
      <c r="H193" s="13">
        <v>1256323</v>
      </c>
      <c r="I193" s="6" t="s">
        <v>615</v>
      </c>
      <c r="J193" s="56"/>
      <c r="K193" s="58">
        <f t="shared" si="2"/>
        <v>45190</v>
      </c>
      <c r="L193">
        <f>VLOOKUP(VALUE(B193),Sheet2!E:E,1,0)</f>
        <v>37596</v>
      </c>
      <c r="O193" s="51" t="str">
        <f>"Thanh toán ngày "&amp;TEXT(_xlfn.XLOOKUP(L193,Sheet2!E:E,Sheet2!A:A),"dd/mm/yyyy")&amp;" - Tổng số tiền "&amp;TEXT(_xlfn.XLOOKUP(_xlfn.XLOOKUP(L193,Sheet2!E:E,Sheet2!B:B),Sheet2!M:M,Sheet2!O:O),"#.###")</f>
        <v>Thanh toán ngày 21/09/2023 - Tổng số tiền 18.042.178</v>
      </c>
    </row>
    <row r="194" spans="1:15" ht="26.3" x14ac:dyDescent="0.3">
      <c r="A194" s="4">
        <v>70</v>
      </c>
      <c r="B194" s="5" t="s">
        <v>324</v>
      </c>
      <c r="C194" s="8" t="s">
        <v>325</v>
      </c>
      <c r="D194" s="5" t="s">
        <v>11</v>
      </c>
      <c r="E194" s="5" t="s">
        <v>116</v>
      </c>
      <c r="F194" s="13">
        <v>1886220</v>
      </c>
      <c r="G194" s="13">
        <v>188622</v>
      </c>
      <c r="H194" s="13">
        <v>2074842</v>
      </c>
      <c r="I194" s="6" t="s">
        <v>615</v>
      </c>
      <c r="J194" s="56"/>
      <c r="K194" s="58">
        <f t="shared" si="2"/>
        <v>45190</v>
      </c>
      <c r="L194">
        <f>VLOOKUP(VALUE(B194),Sheet2!E:E,1,0)</f>
        <v>37696</v>
      </c>
      <c r="O194" s="51" t="str">
        <f>"Thanh toán ngày "&amp;TEXT(_xlfn.XLOOKUP(L194,Sheet2!E:E,Sheet2!A:A),"dd/mm/yyyy")&amp;" - Tổng số tiền "&amp;TEXT(_xlfn.XLOOKUP(_xlfn.XLOOKUP(L194,Sheet2!E:E,Sheet2!B:B),Sheet2!M:M,Sheet2!O:O),"#.###")</f>
        <v>Thanh toán ngày 21/09/2023 - Tổng số tiền 18.042.178</v>
      </c>
    </row>
    <row r="195" spans="1:15" ht="26.3" x14ac:dyDescent="0.3">
      <c r="A195" s="4">
        <v>71</v>
      </c>
      <c r="B195" s="5" t="s">
        <v>326</v>
      </c>
      <c r="C195" s="8" t="s">
        <v>325</v>
      </c>
      <c r="D195" s="5" t="s">
        <v>11</v>
      </c>
      <c r="E195" s="5" t="s">
        <v>125</v>
      </c>
      <c r="F195" s="13">
        <v>1369176</v>
      </c>
      <c r="G195" s="13">
        <v>136918</v>
      </c>
      <c r="H195" s="13">
        <v>1506094</v>
      </c>
      <c r="I195" s="6" t="s">
        <v>615</v>
      </c>
      <c r="J195" s="56"/>
      <c r="K195" s="58">
        <f t="shared" ref="K195:K258" si="3">IFERROR(DATEVALUE(MID(I195,16,11)),"")</f>
        <v>45190</v>
      </c>
      <c r="L195">
        <f>VLOOKUP(VALUE(B195),Sheet2!E:E,1,0)</f>
        <v>37697</v>
      </c>
      <c r="O195" s="51" t="str">
        <f>"Thanh toán ngày "&amp;TEXT(_xlfn.XLOOKUP(L195,Sheet2!E:E,Sheet2!A:A),"dd/mm/yyyy")&amp;" - Tổng số tiền "&amp;TEXT(_xlfn.XLOOKUP(_xlfn.XLOOKUP(L195,Sheet2!E:E,Sheet2!B:B),Sheet2!M:M,Sheet2!O:O),"#.###")</f>
        <v>Thanh toán ngày 21/09/2023 - Tổng số tiền 18.042.178</v>
      </c>
    </row>
    <row r="196" spans="1:15" x14ac:dyDescent="0.3">
      <c r="A196" s="28">
        <v>72</v>
      </c>
      <c r="B196" s="29" t="s">
        <v>327</v>
      </c>
      <c r="C196" s="30">
        <v>45103</v>
      </c>
      <c r="D196" s="29" t="s">
        <v>152</v>
      </c>
      <c r="E196" s="29"/>
      <c r="F196" s="31">
        <v>-698294</v>
      </c>
      <c r="G196" s="31">
        <v>-69830</v>
      </c>
      <c r="H196" s="31">
        <v>-768124</v>
      </c>
      <c r="I196" s="33" t="s">
        <v>615</v>
      </c>
      <c r="J196" s="57"/>
      <c r="K196" s="58">
        <f t="shared" si="3"/>
        <v>45190</v>
      </c>
      <c r="L196" t="e">
        <f>VLOOKUP(VALUE(B196),Sheet2!E:E,1,0)</f>
        <v>#N/A</v>
      </c>
      <c r="O196" s="51" t="e">
        <f>"Thanh toán ngày "&amp;TEXT(_xlfn.XLOOKUP(L196,Sheet2!E:E,Sheet2!A:A),"dd/mm/yyyy")&amp;" - Tổng số tiền "&amp;TEXT(_xlfn.XLOOKUP(_xlfn.XLOOKUP(L196,Sheet2!E:E,Sheet2!B:B),Sheet2!M:M,Sheet2!O:O),"#.###")</f>
        <v>#N/A</v>
      </c>
    </row>
    <row r="197" spans="1:15" ht="26.3" x14ac:dyDescent="0.3">
      <c r="A197" s="4">
        <v>73</v>
      </c>
      <c r="B197" s="5" t="s">
        <v>328</v>
      </c>
      <c r="C197" s="8" t="s">
        <v>329</v>
      </c>
      <c r="D197" s="5" t="s">
        <v>11</v>
      </c>
      <c r="E197" s="5" t="s">
        <v>112</v>
      </c>
      <c r="F197" s="13">
        <v>899026</v>
      </c>
      <c r="G197" s="13">
        <v>89903</v>
      </c>
      <c r="H197" s="13">
        <v>988929</v>
      </c>
      <c r="I197" s="6" t="s">
        <v>615</v>
      </c>
      <c r="J197" s="56"/>
      <c r="K197" s="58">
        <f t="shared" si="3"/>
        <v>45190</v>
      </c>
      <c r="L197">
        <f>VLOOKUP(VALUE(B197),Sheet2!E:E,1,0)</f>
        <v>37845</v>
      </c>
      <c r="O197" s="51" t="str">
        <f>"Thanh toán ngày "&amp;TEXT(_xlfn.XLOOKUP(L197,Sheet2!E:E,Sheet2!A:A),"dd/mm/yyyy")&amp;" - Tổng số tiền "&amp;TEXT(_xlfn.XLOOKUP(_xlfn.XLOOKUP(L197,Sheet2!E:E,Sheet2!B:B),Sheet2!M:M,Sheet2!O:O),"#.###")</f>
        <v>Thanh toán ngày 21/09/2023 - Tổng số tiền 18.042.178</v>
      </c>
    </row>
    <row r="198" spans="1:15" ht="26.3" x14ac:dyDescent="0.3">
      <c r="A198" s="4">
        <v>74</v>
      </c>
      <c r="B198" s="5" t="s">
        <v>330</v>
      </c>
      <c r="C198" s="8" t="s">
        <v>331</v>
      </c>
      <c r="D198" s="5" t="s">
        <v>11</v>
      </c>
      <c r="E198" s="5" t="s">
        <v>129</v>
      </c>
      <c r="F198" s="13">
        <v>633612</v>
      </c>
      <c r="G198" s="13">
        <v>63361</v>
      </c>
      <c r="H198" s="13">
        <v>696973</v>
      </c>
      <c r="I198" s="6" t="s">
        <v>615</v>
      </c>
      <c r="J198" s="56"/>
      <c r="K198" s="58">
        <f t="shared" si="3"/>
        <v>45190</v>
      </c>
      <c r="L198">
        <f>VLOOKUP(VALUE(B198),Sheet2!E:E,1,0)</f>
        <v>37940</v>
      </c>
      <c r="O198" s="51" t="str">
        <f>"Thanh toán ngày "&amp;TEXT(_xlfn.XLOOKUP(L198,Sheet2!E:E,Sheet2!A:A),"dd/mm/yyyy")&amp;" - Tổng số tiền "&amp;TEXT(_xlfn.XLOOKUP(_xlfn.XLOOKUP(L198,Sheet2!E:E,Sheet2!B:B),Sheet2!M:M,Sheet2!O:O),"#.###")</f>
        <v>Thanh toán ngày 21/09/2023 - Tổng số tiền 18.042.178</v>
      </c>
    </row>
    <row r="199" spans="1:15" ht="26.3" x14ac:dyDescent="0.3">
      <c r="A199" s="4">
        <v>75</v>
      </c>
      <c r="B199" s="5" t="s">
        <v>332</v>
      </c>
      <c r="C199" s="8" t="s">
        <v>331</v>
      </c>
      <c r="D199" s="5" t="s">
        <v>11</v>
      </c>
      <c r="E199" s="5" t="s">
        <v>149</v>
      </c>
      <c r="F199" s="13">
        <v>2057296</v>
      </c>
      <c r="G199" s="13">
        <v>205730</v>
      </c>
      <c r="H199" s="13">
        <v>2263026</v>
      </c>
      <c r="I199" s="6" t="s">
        <v>615</v>
      </c>
      <c r="J199" s="56"/>
      <c r="K199" s="58">
        <f t="shared" si="3"/>
        <v>45190</v>
      </c>
      <c r="L199">
        <f>VLOOKUP(VALUE(B199),Sheet2!E:E,1,0)</f>
        <v>37941</v>
      </c>
      <c r="O199" s="51" t="str">
        <f>"Thanh toán ngày "&amp;TEXT(_xlfn.XLOOKUP(L199,Sheet2!E:E,Sheet2!A:A),"dd/mm/yyyy")&amp;" - Tổng số tiền "&amp;TEXT(_xlfn.XLOOKUP(_xlfn.XLOOKUP(L199,Sheet2!E:E,Sheet2!B:B),Sheet2!M:M,Sheet2!O:O),"#.###")</f>
        <v>Thanh toán ngày 21/09/2023 - Tổng số tiền 18.042.178</v>
      </c>
    </row>
    <row r="200" spans="1:15" ht="26.3" x14ac:dyDescent="0.3">
      <c r="A200" s="4">
        <v>76</v>
      </c>
      <c r="B200" s="5" t="s">
        <v>333</v>
      </c>
      <c r="C200" s="8" t="s">
        <v>331</v>
      </c>
      <c r="D200" s="5" t="s">
        <v>11</v>
      </c>
      <c r="E200" s="5" t="s">
        <v>140</v>
      </c>
      <c r="F200" s="13">
        <v>1080380</v>
      </c>
      <c r="G200" s="13">
        <v>108038</v>
      </c>
      <c r="H200" s="13">
        <v>1188418</v>
      </c>
      <c r="I200" s="6" t="s">
        <v>615</v>
      </c>
      <c r="J200" s="56"/>
      <c r="K200" s="58">
        <f t="shared" si="3"/>
        <v>45190</v>
      </c>
      <c r="L200">
        <f>VLOOKUP(VALUE(B200),Sheet2!E:E,1,0)</f>
        <v>37942</v>
      </c>
      <c r="O200" s="51" t="str">
        <f>"Thanh toán ngày "&amp;TEXT(_xlfn.XLOOKUP(L200,Sheet2!E:E,Sheet2!A:A),"dd/mm/yyyy")&amp;" - Tổng số tiền "&amp;TEXT(_xlfn.XLOOKUP(_xlfn.XLOOKUP(L200,Sheet2!E:E,Sheet2!B:B),Sheet2!M:M,Sheet2!O:O),"#.###")</f>
        <v>Thanh toán ngày 21/09/2023 - Tổng số tiền 18.042.178</v>
      </c>
    </row>
    <row r="201" spans="1:15" x14ac:dyDescent="0.3">
      <c r="A201" s="28">
        <v>77</v>
      </c>
      <c r="B201" s="34" t="s">
        <v>334</v>
      </c>
      <c r="C201" s="30">
        <v>45106</v>
      </c>
      <c r="D201" s="29" t="s">
        <v>152</v>
      </c>
      <c r="E201" s="29"/>
      <c r="F201" s="31">
        <v>-3483064</v>
      </c>
      <c r="G201" s="31">
        <v>-348306</v>
      </c>
      <c r="H201" s="31">
        <v>-3831370</v>
      </c>
      <c r="I201" s="33" t="s">
        <v>615</v>
      </c>
      <c r="J201" s="57"/>
      <c r="K201" s="58">
        <f t="shared" si="3"/>
        <v>45190</v>
      </c>
      <c r="L201" t="e">
        <f>VLOOKUP(VALUE(B201),Sheet2!E:E,1,0)</f>
        <v>#N/A</v>
      </c>
      <c r="O201" s="51" t="e">
        <f>"Thanh toán ngày "&amp;TEXT(_xlfn.XLOOKUP(L201,Sheet2!E:E,Sheet2!A:A),"dd/mm/yyyy")&amp;" - Tổng số tiền "&amp;TEXT(_xlfn.XLOOKUP(_xlfn.XLOOKUP(L201,Sheet2!E:E,Sheet2!B:B),Sheet2!M:M,Sheet2!O:O),"#.###")</f>
        <v>#N/A</v>
      </c>
    </row>
    <row r="202" spans="1:15" ht="26.3" x14ac:dyDescent="0.3">
      <c r="A202" s="4">
        <v>78</v>
      </c>
      <c r="B202" s="5" t="s">
        <v>335</v>
      </c>
      <c r="C202" s="8" t="s">
        <v>336</v>
      </c>
      <c r="D202" s="5" t="s">
        <v>11</v>
      </c>
      <c r="E202" s="5" t="s">
        <v>134</v>
      </c>
      <c r="F202" s="13">
        <v>695885</v>
      </c>
      <c r="G202" s="13">
        <v>55671</v>
      </c>
      <c r="H202" s="13">
        <v>751556</v>
      </c>
      <c r="I202" s="6"/>
      <c r="J202" s="56"/>
      <c r="K202" s="58" t="str">
        <f t="shared" si="3"/>
        <v/>
      </c>
      <c r="L202" t="e">
        <f>VLOOKUP(VALUE(B202),Sheet2!E:E,1,0)</f>
        <v>#N/A</v>
      </c>
      <c r="O202" s="51" t="e">
        <f>"Thanh toán ngày "&amp;TEXT(_xlfn.XLOOKUP(L202,Sheet2!E:E,Sheet2!A:A),"dd/mm/yyyy")&amp;" - Tổng số tiền "&amp;TEXT(_xlfn.XLOOKUP(_xlfn.XLOOKUP(L202,Sheet2!E:E,Sheet2!B:B),Sheet2!M:M,Sheet2!O:O),"#.###")</f>
        <v>#N/A</v>
      </c>
    </row>
    <row r="203" spans="1:15" ht="26.3" x14ac:dyDescent="0.3">
      <c r="A203" s="4">
        <v>79</v>
      </c>
      <c r="B203" s="5" t="s">
        <v>337</v>
      </c>
      <c r="C203" s="8" t="s">
        <v>338</v>
      </c>
      <c r="D203" s="5" t="s">
        <v>11</v>
      </c>
      <c r="E203" s="5" t="s">
        <v>145</v>
      </c>
      <c r="F203" s="13">
        <v>953202</v>
      </c>
      <c r="G203" s="13">
        <v>76256</v>
      </c>
      <c r="H203" s="13">
        <v>1029458</v>
      </c>
      <c r="I203" s="6" t="s">
        <v>619</v>
      </c>
      <c r="J203" s="56"/>
      <c r="K203" s="58">
        <f t="shared" si="3"/>
        <v>45294</v>
      </c>
      <c r="L203">
        <f>VLOOKUP(VALUE(B203),Sheet2!E:E,1,0)</f>
        <v>39302</v>
      </c>
      <c r="O203" s="51" t="str">
        <f>"Thanh toán ngày "&amp;TEXT(_xlfn.XLOOKUP(L203,Sheet2!E:E,Sheet2!A:A),"dd/mm/yyyy")&amp;" - Tổng số tiền "&amp;TEXT(_xlfn.XLOOKUP(_xlfn.XLOOKUP(L203,Sheet2!E:E,Sheet2!B:B),Sheet2!M:M,Sheet2!O:O),"#.###")</f>
        <v>Thanh toán ngày 03/01/2024 - Tổng số tiền 26.953.671</v>
      </c>
    </row>
    <row r="204" spans="1:15" ht="26.3" x14ac:dyDescent="0.3">
      <c r="A204" s="4">
        <v>80</v>
      </c>
      <c r="B204" s="5" t="s">
        <v>339</v>
      </c>
      <c r="C204" s="8" t="s">
        <v>338</v>
      </c>
      <c r="D204" s="5" t="s">
        <v>11</v>
      </c>
      <c r="E204" s="5" t="s">
        <v>151</v>
      </c>
      <c r="F204" s="13">
        <v>1067320</v>
      </c>
      <c r="G204" s="13">
        <v>85386</v>
      </c>
      <c r="H204" s="13">
        <v>1152706</v>
      </c>
      <c r="I204" s="6" t="s">
        <v>619</v>
      </c>
      <c r="J204" s="56"/>
      <c r="K204" s="58">
        <f t="shared" si="3"/>
        <v>45294</v>
      </c>
      <c r="L204">
        <f>VLOOKUP(VALUE(B204),Sheet2!E:E,1,0)</f>
        <v>39312</v>
      </c>
      <c r="O204" s="51" t="str">
        <f>"Thanh toán ngày "&amp;TEXT(_xlfn.XLOOKUP(L204,Sheet2!E:E,Sheet2!A:A),"dd/mm/yyyy")&amp;" - Tổng số tiền "&amp;TEXT(_xlfn.XLOOKUP(_xlfn.XLOOKUP(L204,Sheet2!E:E,Sheet2!B:B),Sheet2!M:M,Sheet2!O:O),"#.###")</f>
        <v>Thanh toán ngày 03/01/2024 - Tổng số tiền 26.953.671</v>
      </c>
    </row>
    <row r="205" spans="1:15" ht="26.3" x14ac:dyDescent="0.3">
      <c r="A205" s="4">
        <v>81</v>
      </c>
      <c r="B205" s="5" t="s">
        <v>340</v>
      </c>
      <c r="C205" s="8" t="s">
        <v>341</v>
      </c>
      <c r="D205" s="5" t="s">
        <v>11</v>
      </c>
      <c r="E205" s="5" t="s">
        <v>110</v>
      </c>
      <c r="F205" s="13">
        <v>1146468</v>
      </c>
      <c r="G205" s="13">
        <v>91717</v>
      </c>
      <c r="H205" s="13">
        <v>1238185</v>
      </c>
      <c r="I205" s="6" t="s">
        <v>619</v>
      </c>
      <c r="J205" s="56"/>
      <c r="K205" s="58">
        <f t="shared" si="3"/>
        <v>45294</v>
      </c>
      <c r="L205">
        <f>VLOOKUP(VALUE(B205),Sheet2!E:E,1,0)</f>
        <v>39392</v>
      </c>
      <c r="N205">
        <v>-82651</v>
      </c>
      <c r="O205" s="51" t="str">
        <f>"Thanh toán ngày "&amp;TEXT(_xlfn.XLOOKUP(L205,Sheet2!E:E,Sheet2!A:A),"dd/mm/yyyy")&amp;" - Tổng số tiền "&amp;TEXT(_xlfn.XLOOKUP(_xlfn.XLOOKUP(L205,Sheet2!E:E,Sheet2!B:B),Sheet2!M:M,Sheet2!O:O),"#.###")</f>
        <v>Thanh toán ngày 03/01/2024 - Tổng số tiền 26.953.671</v>
      </c>
    </row>
    <row r="206" spans="1:15" ht="26.3" x14ac:dyDescent="0.3">
      <c r="A206" s="4">
        <v>82</v>
      </c>
      <c r="B206" s="5" t="s">
        <v>342</v>
      </c>
      <c r="C206" s="8" t="s">
        <v>343</v>
      </c>
      <c r="D206" s="5" t="s">
        <v>11</v>
      </c>
      <c r="E206" s="5" t="s">
        <v>119</v>
      </c>
      <c r="F206" s="13">
        <v>2107402</v>
      </c>
      <c r="G206" s="13">
        <v>168592</v>
      </c>
      <c r="H206" s="13">
        <v>2275994</v>
      </c>
      <c r="I206" s="6" t="s">
        <v>619</v>
      </c>
      <c r="J206" s="56"/>
      <c r="K206" s="58">
        <f t="shared" si="3"/>
        <v>45294</v>
      </c>
      <c r="L206">
        <f>VLOOKUP(VALUE(B206),Sheet2!E:E,1,0)</f>
        <v>39493</v>
      </c>
      <c r="O206" s="51" t="str">
        <f>"Thanh toán ngày "&amp;TEXT(_xlfn.XLOOKUP(L206,Sheet2!E:E,Sheet2!A:A),"dd/mm/yyyy")&amp;" - Tổng số tiền "&amp;TEXT(_xlfn.XLOOKUP(_xlfn.XLOOKUP(L206,Sheet2!E:E,Sheet2!B:B),Sheet2!M:M,Sheet2!O:O),"#.###")</f>
        <v>Thanh toán ngày 03/01/2024 - Tổng số tiền 26.953.671</v>
      </c>
    </row>
    <row r="207" spans="1:15" ht="26.3" x14ac:dyDescent="0.3">
      <c r="A207" s="4">
        <v>83</v>
      </c>
      <c r="B207" s="5" t="s">
        <v>344</v>
      </c>
      <c r="C207" s="8" t="s">
        <v>345</v>
      </c>
      <c r="D207" s="5" t="s">
        <v>11</v>
      </c>
      <c r="E207" s="5" t="s">
        <v>129</v>
      </c>
      <c r="F207" s="13">
        <v>499760</v>
      </c>
      <c r="G207" s="13">
        <v>39981</v>
      </c>
      <c r="H207" s="13">
        <v>539741</v>
      </c>
      <c r="I207" s="6" t="s">
        <v>619</v>
      </c>
      <c r="J207" s="56"/>
      <c r="K207" s="58">
        <f t="shared" si="3"/>
        <v>45294</v>
      </c>
      <c r="L207">
        <f>VLOOKUP(VALUE(B207),Sheet2!E:E,1,0)</f>
        <v>39673</v>
      </c>
      <c r="O207" s="51" t="str">
        <f>"Thanh toán ngày "&amp;TEXT(_xlfn.XLOOKUP(L207,Sheet2!E:E,Sheet2!A:A),"dd/mm/yyyy")&amp;" - Tổng số tiền "&amp;TEXT(_xlfn.XLOOKUP(_xlfn.XLOOKUP(L207,Sheet2!E:E,Sheet2!B:B),Sheet2!M:M,Sheet2!O:O),"#.###")</f>
        <v>Thanh toán ngày 03/01/2024 - Tổng số tiền 26.953.671</v>
      </c>
    </row>
    <row r="208" spans="1:15" ht="26.3" x14ac:dyDescent="0.3">
      <c r="A208" s="4">
        <v>84</v>
      </c>
      <c r="B208" s="5" t="s">
        <v>346</v>
      </c>
      <c r="C208" s="8" t="s">
        <v>347</v>
      </c>
      <c r="D208" s="5" t="s">
        <v>11</v>
      </c>
      <c r="E208" s="5" t="s">
        <v>125</v>
      </c>
      <c r="F208" s="13">
        <v>1396048</v>
      </c>
      <c r="G208" s="13">
        <v>111684</v>
      </c>
      <c r="H208" s="13">
        <v>1507732</v>
      </c>
      <c r="I208" s="6" t="s">
        <v>619</v>
      </c>
      <c r="J208" s="56"/>
      <c r="K208" s="58">
        <f t="shared" si="3"/>
        <v>45294</v>
      </c>
      <c r="L208">
        <f>VLOOKUP(VALUE(B208),Sheet2!E:E,1,0)</f>
        <v>40668</v>
      </c>
      <c r="O208" s="51" t="str">
        <f>"Thanh toán ngày "&amp;TEXT(_xlfn.XLOOKUP(L208,Sheet2!E:E,Sheet2!A:A),"dd/mm/yyyy")&amp;" - Tổng số tiền "&amp;TEXT(_xlfn.XLOOKUP(_xlfn.XLOOKUP(L208,Sheet2!E:E,Sheet2!B:B),Sheet2!M:M,Sheet2!O:O),"#.###")</f>
        <v>Thanh toán ngày 03/01/2024 - Tổng số tiền 26.953.671</v>
      </c>
    </row>
    <row r="209" spans="1:15" ht="26.3" x14ac:dyDescent="0.3">
      <c r="A209" s="4">
        <v>85</v>
      </c>
      <c r="B209" s="5" t="s">
        <v>348</v>
      </c>
      <c r="C209" s="8" t="s">
        <v>347</v>
      </c>
      <c r="D209" s="5" t="s">
        <v>11</v>
      </c>
      <c r="E209" s="5" t="s">
        <v>127</v>
      </c>
      <c r="F209" s="13">
        <v>1481744</v>
      </c>
      <c r="G209" s="13">
        <v>118540</v>
      </c>
      <c r="H209" s="13">
        <v>1600284</v>
      </c>
      <c r="I209" s="6" t="s">
        <v>619</v>
      </c>
      <c r="J209" s="56"/>
      <c r="K209" s="58">
        <f t="shared" si="3"/>
        <v>45294</v>
      </c>
      <c r="L209">
        <f>VLOOKUP(VALUE(B209),Sheet2!E:E,1,0)</f>
        <v>40695</v>
      </c>
      <c r="O209" s="51" t="str">
        <f>"Thanh toán ngày "&amp;TEXT(_xlfn.XLOOKUP(L209,Sheet2!E:E,Sheet2!A:A),"dd/mm/yyyy")&amp;" - Tổng số tiền "&amp;TEXT(_xlfn.XLOOKUP(_xlfn.XLOOKUP(L209,Sheet2!E:E,Sheet2!B:B),Sheet2!M:M,Sheet2!O:O),"#.###")</f>
        <v>Thanh toán ngày 03/01/2024 - Tổng số tiền 26.953.671</v>
      </c>
    </row>
    <row r="210" spans="1:15" ht="26.3" x14ac:dyDescent="0.3">
      <c r="A210" s="4">
        <v>86</v>
      </c>
      <c r="B210" s="5" t="s">
        <v>349</v>
      </c>
      <c r="C210" s="8" t="s">
        <v>350</v>
      </c>
      <c r="D210" s="5" t="s">
        <v>11</v>
      </c>
      <c r="E210" s="5" t="s">
        <v>112</v>
      </c>
      <c r="F210" s="13">
        <v>1026325</v>
      </c>
      <c r="G210" s="13">
        <v>82106</v>
      </c>
      <c r="H210" s="13">
        <v>1108431</v>
      </c>
      <c r="I210" s="6" t="s">
        <v>619</v>
      </c>
      <c r="J210" s="56"/>
      <c r="K210" s="58">
        <f t="shared" si="3"/>
        <v>45294</v>
      </c>
      <c r="L210">
        <f>VLOOKUP(VALUE(B210),Sheet2!E:E,1,0)</f>
        <v>40885</v>
      </c>
      <c r="O210" s="51" t="str">
        <f>"Thanh toán ngày "&amp;TEXT(_xlfn.XLOOKUP(L210,Sheet2!E:E,Sheet2!A:A),"dd/mm/yyyy")&amp;" - Tổng số tiền "&amp;TEXT(_xlfn.XLOOKUP(_xlfn.XLOOKUP(L210,Sheet2!E:E,Sheet2!B:B),Sheet2!M:M,Sheet2!O:O),"#.###")</f>
        <v>Thanh toán ngày 03/01/2024 - Tổng số tiền 26.953.671</v>
      </c>
    </row>
    <row r="211" spans="1:15" ht="26.3" x14ac:dyDescent="0.3">
      <c r="A211" s="4">
        <v>87</v>
      </c>
      <c r="B211" s="5" t="s">
        <v>351</v>
      </c>
      <c r="C211" s="8" t="s">
        <v>350</v>
      </c>
      <c r="D211" s="5" t="s">
        <v>11</v>
      </c>
      <c r="E211" s="5" t="s">
        <v>352</v>
      </c>
      <c r="F211" s="13">
        <v>2089152</v>
      </c>
      <c r="G211" s="13">
        <v>167132</v>
      </c>
      <c r="H211" s="13">
        <v>2256284</v>
      </c>
      <c r="I211" s="6" t="s">
        <v>619</v>
      </c>
      <c r="J211" s="56"/>
      <c r="K211" s="58">
        <f t="shared" si="3"/>
        <v>45294</v>
      </c>
      <c r="L211">
        <f>VLOOKUP(VALUE(B211),Sheet2!E:E,1,0)</f>
        <v>40903</v>
      </c>
      <c r="O211" s="51" t="str">
        <f>"Thanh toán ngày "&amp;TEXT(_xlfn.XLOOKUP(L211,Sheet2!E:E,Sheet2!A:A),"dd/mm/yyyy")&amp;" - Tổng số tiền "&amp;TEXT(_xlfn.XLOOKUP(_xlfn.XLOOKUP(L211,Sheet2!E:E,Sheet2!B:B),Sheet2!M:M,Sheet2!O:O),"#.###")</f>
        <v>Thanh toán ngày 03/01/2024 - Tổng số tiền 26.953.671</v>
      </c>
    </row>
    <row r="212" spans="1:15" ht="26.3" x14ac:dyDescent="0.3">
      <c r="A212" s="4">
        <v>88</v>
      </c>
      <c r="B212" s="5" t="s">
        <v>353</v>
      </c>
      <c r="C212" s="8" t="s">
        <v>354</v>
      </c>
      <c r="D212" s="5" t="s">
        <v>11</v>
      </c>
      <c r="E212" s="5" t="s">
        <v>110</v>
      </c>
      <c r="F212" s="13">
        <v>996240</v>
      </c>
      <c r="G212" s="13">
        <v>79699</v>
      </c>
      <c r="H212" s="13">
        <v>1075939</v>
      </c>
      <c r="I212" s="6" t="s">
        <v>2913</v>
      </c>
      <c r="J212" s="56"/>
      <c r="K212" s="58">
        <f t="shared" si="3"/>
        <v>45303</v>
      </c>
      <c r="L212">
        <f>VLOOKUP(VALUE(B212),Sheet2!E:E,1,0)</f>
        <v>40975</v>
      </c>
      <c r="O212" s="51" t="str">
        <f>"Thanh toán ngày "&amp;TEXT(_xlfn.XLOOKUP(L212,Sheet2!E:E,Sheet2!A:A),"dd/mm/yyyy")&amp;" - Tổng số tiền "&amp;TEXT(_xlfn.XLOOKUP(_xlfn.XLOOKUP(L212,Sheet2!E:E,Sheet2!B:B),Sheet2!M:M,Sheet2!O:O),"#.###")</f>
        <v>Thanh toán ngày 17/01/2024 - Tổng số tiền 468.830</v>
      </c>
    </row>
    <row r="213" spans="1:15" ht="26.3" x14ac:dyDescent="0.3">
      <c r="A213" s="4">
        <v>89</v>
      </c>
      <c r="B213" s="5" t="s">
        <v>355</v>
      </c>
      <c r="C213" s="8" t="s">
        <v>356</v>
      </c>
      <c r="D213" s="5" t="s">
        <v>11</v>
      </c>
      <c r="E213" s="5" t="s">
        <v>108</v>
      </c>
      <c r="F213" s="13">
        <v>1459786</v>
      </c>
      <c r="G213" s="13">
        <v>116783</v>
      </c>
      <c r="H213" s="13">
        <v>1576569</v>
      </c>
      <c r="I213" s="6" t="s">
        <v>619</v>
      </c>
      <c r="J213" s="56"/>
      <c r="K213" s="58">
        <f t="shared" si="3"/>
        <v>45294</v>
      </c>
      <c r="L213">
        <f>VLOOKUP(VALUE(B213),Sheet2!E:E,1,0)</f>
        <v>41824</v>
      </c>
      <c r="O213" s="51" t="str">
        <f>"Thanh toán ngày "&amp;TEXT(_xlfn.XLOOKUP(L213,Sheet2!E:E,Sheet2!A:A),"dd/mm/yyyy")&amp;" - Tổng số tiền "&amp;TEXT(_xlfn.XLOOKUP(_xlfn.XLOOKUP(L213,Sheet2!E:E,Sheet2!B:B),Sheet2!M:M,Sheet2!O:O),"#.###")</f>
        <v>Thanh toán ngày 03/01/2024 - Tổng số tiền 26.953.671</v>
      </c>
    </row>
    <row r="214" spans="1:15" ht="26.3" x14ac:dyDescent="0.3">
      <c r="A214" s="4">
        <v>90</v>
      </c>
      <c r="B214" s="5" t="s">
        <v>357</v>
      </c>
      <c r="C214" s="8" t="s">
        <v>356</v>
      </c>
      <c r="D214" s="5" t="s">
        <v>17</v>
      </c>
      <c r="E214" s="5" t="s">
        <v>122</v>
      </c>
      <c r="F214" s="13">
        <v>1280620</v>
      </c>
      <c r="G214" s="13">
        <v>102450</v>
      </c>
      <c r="H214" s="13">
        <v>1383070</v>
      </c>
      <c r="I214" s="6" t="s">
        <v>2913</v>
      </c>
      <c r="J214" s="56"/>
      <c r="K214" s="58">
        <f t="shared" si="3"/>
        <v>45303</v>
      </c>
      <c r="L214">
        <f>VLOOKUP(VALUE(B214),Sheet2!E:E,1,0)</f>
        <v>41836</v>
      </c>
      <c r="O214" s="51" t="str">
        <f>"Thanh toán ngày "&amp;TEXT(_xlfn.XLOOKUP(L214,Sheet2!E:E,Sheet2!A:A),"dd/mm/yyyy")&amp;" - Tổng số tiền "&amp;TEXT(_xlfn.XLOOKUP(_xlfn.XLOOKUP(L214,Sheet2!E:E,Sheet2!B:B),Sheet2!M:M,Sheet2!O:O),"#.###")</f>
        <v>Thanh toán ngày 17/01/2024 - Tổng số tiền 468.830</v>
      </c>
    </row>
    <row r="215" spans="1:15" ht="26.3" x14ac:dyDescent="0.3">
      <c r="A215" s="4">
        <v>91</v>
      </c>
      <c r="B215" s="5" t="s">
        <v>358</v>
      </c>
      <c r="C215" s="8" t="s">
        <v>359</v>
      </c>
      <c r="D215" s="5" t="s">
        <v>11</v>
      </c>
      <c r="E215" s="5" t="s">
        <v>205</v>
      </c>
      <c r="F215" s="13">
        <v>630296</v>
      </c>
      <c r="G215" s="13">
        <v>50424</v>
      </c>
      <c r="H215" s="13">
        <v>680720</v>
      </c>
      <c r="I215" s="6" t="s">
        <v>619</v>
      </c>
      <c r="J215" s="56"/>
      <c r="K215" s="58">
        <f t="shared" si="3"/>
        <v>45294</v>
      </c>
      <c r="L215">
        <f>VLOOKUP(VALUE(B215),Sheet2!E:E,1,0)</f>
        <v>42208</v>
      </c>
      <c r="O215" s="51" t="str">
        <f>"Thanh toán ngày "&amp;TEXT(_xlfn.XLOOKUP(L215,Sheet2!E:E,Sheet2!A:A),"dd/mm/yyyy")&amp;" - Tổng số tiền "&amp;TEXT(_xlfn.XLOOKUP(_xlfn.XLOOKUP(L215,Sheet2!E:E,Sheet2!B:B),Sheet2!M:M,Sheet2!O:O),"#.###")</f>
        <v>Thanh toán ngày 03/01/2024 - Tổng số tiền 26.953.671</v>
      </c>
    </row>
    <row r="216" spans="1:15" ht="26.3" x14ac:dyDescent="0.3">
      <c r="A216" s="4">
        <v>92</v>
      </c>
      <c r="B216" s="5" t="s">
        <v>360</v>
      </c>
      <c r="C216" s="8" t="s">
        <v>361</v>
      </c>
      <c r="D216" s="5" t="s">
        <v>11</v>
      </c>
      <c r="E216" s="5" t="s">
        <v>129</v>
      </c>
      <c r="F216" s="13">
        <v>1460002</v>
      </c>
      <c r="G216" s="13">
        <v>116800</v>
      </c>
      <c r="H216" s="13">
        <v>1576802</v>
      </c>
      <c r="I216" s="6" t="s">
        <v>619</v>
      </c>
      <c r="J216" s="56"/>
      <c r="K216" s="58">
        <f t="shared" si="3"/>
        <v>45294</v>
      </c>
      <c r="L216">
        <f>VLOOKUP(VALUE(B216),Sheet2!E:E,1,0)</f>
        <v>42232</v>
      </c>
      <c r="O216" s="51" t="str">
        <f>"Thanh toán ngày "&amp;TEXT(_xlfn.XLOOKUP(L216,Sheet2!E:E,Sheet2!A:A),"dd/mm/yyyy")&amp;" - Tổng số tiền "&amp;TEXT(_xlfn.XLOOKUP(_xlfn.XLOOKUP(L216,Sheet2!E:E,Sheet2!B:B),Sheet2!M:M,Sheet2!O:O),"#.###")</f>
        <v>Thanh toán ngày 03/01/2024 - Tổng số tiền 26.953.671</v>
      </c>
    </row>
    <row r="217" spans="1:15" ht="26.3" x14ac:dyDescent="0.3">
      <c r="A217" s="4">
        <v>93</v>
      </c>
      <c r="B217" s="5" t="s">
        <v>362</v>
      </c>
      <c r="C217" s="8" t="s">
        <v>361</v>
      </c>
      <c r="D217" s="5" t="s">
        <v>11</v>
      </c>
      <c r="E217" s="5" t="s">
        <v>134</v>
      </c>
      <c r="F217" s="13">
        <v>748216</v>
      </c>
      <c r="G217" s="13">
        <v>59857</v>
      </c>
      <c r="H217" s="13">
        <v>808073</v>
      </c>
      <c r="I217" s="6" t="s">
        <v>619</v>
      </c>
      <c r="J217" s="56"/>
      <c r="K217" s="58">
        <f t="shared" si="3"/>
        <v>45294</v>
      </c>
      <c r="L217">
        <f>VLOOKUP(VALUE(B217),Sheet2!E:E,1,0)</f>
        <v>42237</v>
      </c>
      <c r="O217" s="51" t="str">
        <f>"Thanh toán ngày "&amp;TEXT(_xlfn.XLOOKUP(L217,Sheet2!E:E,Sheet2!A:A),"dd/mm/yyyy")&amp;" - Tổng số tiền "&amp;TEXT(_xlfn.XLOOKUP(_xlfn.XLOOKUP(L217,Sheet2!E:E,Sheet2!B:B),Sheet2!M:M,Sheet2!O:O),"#.###")</f>
        <v>Thanh toán ngày 03/01/2024 - Tổng số tiền 26.953.671</v>
      </c>
    </row>
    <row r="218" spans="1:15" x14ac:dyDescent="0.3">
      <c r="A218" s="28"/>
      <c r="B218" s="34" t="s">
        <v>363</v>
      </c>
      <c r="C218" s="30">
        <v>45125</v>
      </c>
      <c r="D218" s="29" t="s">
        <v>152</v>
      </c>
      <c r="E218" s="29"/>
      <c r="F218" s="31">
        <v>-299856</v>
      </c>
      <c r="G218" s="31">
        <v>-23988</v>
      </c>
      <c r="H218" s="31">
        <v>-323844</v>
      </c>
      <c r="I218" s="33"/>
      <c r="J218" s="57"/>
      <c r="K218" s="58" t="str">
        <f t="shared" si="3"/>
        <v/>
      </c>
      <c r="L218" t="e">
        <f>VLOOKUP(VALUE(B218),Sheet2!E:E,1,0)</f>
        <v>#N/A</v>
      </c>
      <c r="O218" s="51" t="e">
        <f>"Thanh toán ngày "&amp;TEXT(_xlfn.XLOOKUP(L218,Sheet2!E:E,Sheet2!A:A),"dd/mm/yyyy")&amp;" - Tổng số tiền "&amp;TEXT(_xlfn.XLOOKUP(_xlfn.XLOOKUP(L218,Sheet2!E:E,Sheet2!B:B),Sheet2!M:M,Sheet2!O:O),"#.###")</f>
        <v>#N/A</v>
      </c>
    </row>
    <row r="219" spans="1:15" ht="26.3" x14ac:dyDescent="0.3">
      <c r="A219" s="4">
        <v>94</v>
      </c>
      <c r="B219" s="5" t="s">
        <v>364</v>
      </c>
      <c r="C219" s="8" t="s">
        <v>365</v>
      </c>
      <c r="D219" s="5" t="s">
        <v>11</v>
      </c>
      <c r="E219" s="5" t="s">
        <v>140</v>
      </c>
      <c r="F219" s="13">
        <v>1160640</v>
      </c>
      <c r="G219" s="13">
        <v>92851</v>
      </c>
      <c r="H219" s="13">
        <v>1253491</v>
      </c>
      <c r="I219" s="6" t="s">
        <v>619</v>
      </c>
      <c r="J219" s="56"/>
      <c r="K219" s="58">
        <f t="shared" si="3"/>
        <v>45294</v>
      </c>
      <c r="L219">
        <f>VLOOKUP(VALUE(B219),Sheet2!E:E,1,0)</f>
        <v>42462</v>
      </c>
      <c r="O219" s="51" t="str">
        <f>"Thanh toán ngày "&amp;TEXT(_xlfn.XLOOKUP(L219,Sheet2!E:E,Sheet2!A:A),"dd/mm/yyyy")&amp;" - Tổng số tiền "&amp;TEXT(_xlfn.XLOOKUP(_xlfn.XLOOKUP(L219,Sheet2!E:E,Sheet2!B:B),Sheet2!M:M,Sheet2!O:O),"#.###")</f>
        <v>Thanh toán ngày 03/01/2024 - Tổng số tiền 26.953.671</v>
      </c>
    </row>
    <row r="220" spans="1:15" ht="26.3" x14ac:dyDescent="0.3">
      <c r="A220" s="4">
        <v>95</v>
      </c>
      <c r="B220" s="5" t="s">
        <v>366</v>
      </c>
      <c r="C220" s="8" t="s">
        <v>367</v>
      </c>
      <c r="D220" s="5" t="s">
        <v>11</v>
      </c>
      <c r="E220" s="5" t="s">
        <v>149</v>
      </c>
      <c r="F220" s="13">
        <v>1559618</v>
      </c>
      <c r="G220" s="13">
        <v>124769</v>
      </c>
      <c r="H220" s="13">
        <v>1684387</v>
      </c>
      <c r="I220" s="6" t="s">
        <v>619</v>
      </c>
      <c r="J220" s="56"/>
      <c r="K220" s="58">
        <f t="shared" si="3"/>
        <v>45294</v>
      </c>
      <c r="L220">
        <f>VLOOKUP(VALUE(B220),Sheet2!E:E,1,0)</f>
        <v>42977</v>
      </c>
      <c r="O220" s="51" t="str">
        <f>"Thanh toán ngày "&amp;TEXT(_xlfn.XLOOKUP(L220,Sheet2!E:E,Sheet2!A:A),"dd/mm/yyyy")&amp;" - Tổng số tiền "&amp;TEXT(_xlfn.XLOOKUP(_xlfn.XLOOKUP(L220,Sheet2!E:E,Sheet2!B:B),Sheet2!M:M,Sheet2!O:O),"#.###")</f>
        <v>Thanh toán ngày 03/01/2024 - Tổng số tiền 26.953.671</v>
      </c>
    </row>
    <row r="221" spans="1:15" ht="26.3" x14ac:dyDescent="0.3">
      <c r="A221" s="4">
        <v>96</v>
      </c>
      <c r="B221" s="5" t="s">
        <v>368</v>
      </c>
      <c r="C221" s="8" t="s">
        <v>369</v>
      </c>
      <c r="D221" s="5" t="s">
        <v>11</v>
      </c>
      <c r="E221" s="5" t="s">
        <v>116</v>
      </c>
      <c r="F221" s="13">
        <v>1386460</v>
      </c>
      <c r="G221" s="13">
        <v>110917</v>
      </c>
      <c r="H221" s="13">
        <v>1497377</v>
      </c>
      <c r="I221" s="6" t="s">
        <v>619</v>
      </c>
      <c r="J221" s="56"/>
      <c r="K221" s="58">
        <f t="shared" si="3"/>
        <v>45294</v>
      </c>
      <c r="L221">
        <f>VLOOKUP(VALUE(B221),Sheet2!E:E,1,0)</f>
        <v>43831</v>
      </c>
      <c r="O221" s="51" t="str">
        <f>"Thanh toán ngày "&amp;TEXT(_xlfn.XLOOKUP(L221,Sheet2!E:E,Sheet2!A:A),"dd/mm/yyyy")&amp;" - Tổng số tiền "&amp;TEXT(_xlfn.XLOOKUP(_xlfn.XLOOKUP(L221,Sheet2!E:E,Sheet2!B:B),Sheet2!M:M,Sheet2!O:O),"#.###")</f>
        <v>Thanh toán ngày 03/01/2024 - Tổng số tiền 26.953.671</v>
      </c>
    </row>
    <row r="222" spans="1:15" ht="26.3" x14ac:dyDescent="0.3">
      <c r="A222" s="4">
        <v>97</v>
      </c>
      <c r="B222" s="5" t="s">
        <v>370</v>
      </c>
      <c r="C222" s="8" t="s">
        <v>371</v>
      </c>
      <c r="D222" s="5" t="s">
        <v>17</v>
      </c>
      <c r="E222" s="5" t="s">
        <v>122</v>
      </c>
      <c r="F222" s="13">
        <v>285600</v>
      </c>
      <c r="G222" s="13">
        <v>22848</v>
      </c>
      <c r="H222" s="13">
        <v>308448</v>
      </c>
      <c r="I222" s="6" t="s">
        <v>2913</v>
      </c>
      <c r="J222" s="56"/>
      <c r="K222" s="58">
        <f t="shared" si="3"/>
        <v>45303</v>
      </c>
      <c r="L222">
        <f>VLOOKUP(VALUE(B222),Sheet2!E:E,1,0)</f>
        <v>43943</v>
      </c>
      <c r="O222" s="51" t="str">
        <f>"Thanh toán ngày "&amp;TEXT(_xlfn.XLOOKUP(L222,Sheet2!E:E,Sheet2!A:A),"dd/mm/yyyy")&amp;" - Tổng số tiền "&amp;TEXT(_xlfn.XLOOKUP(_xlfn.XLOOKUP(L222,Sheet2!E:E,Sheet2!B:B),Sheet2!M:M,Sheet2!O:O),"#.###")</f>
        <v>Thanh toán ngày 17/01/2024 - Tổng số tiền 468.830</v>
      </c>
    </row>
    <row r="223" spans="1:15" ht="26.3" x14ac:dyDescent="0.3">
      <c r="A223" s="4">
        <v>98</v>
      </c>
      <c r="B223" s="5" t="s">
        <v>372</v>
      </c>
      <c r="C223" s="8" t="s">
        <v>373</v>
      </c>
      <c r="D223" s="5" t="s">
        <v>11</v>
      </c>
      <c r="E223" s="5" t="s">
        <v>112</v>
      </c>
      <c r="F223" s="13">
        <v>299856</v>
      </c>
      <c r="G223" s="13">
        <v>23988</v>
      </c>
      <c r="H223" s="13">
        <v>323844</v>
      </c>
      <c r="I223" s="6" t="s">
        <v>2913</v>
      </c>
      <c r="J223" s="56"/>
      <c r="K223" s="58">
        <f t="shared" si="3"/>
        <v>45303</v>
      </c>
      <c r="L223">
        <f>VLOOKUP(VALUE(B223),Sheet2!E:E,1,0)</f>
        <v>44024</v>
      </c>
      <c r="O223" s="51" t="str">
        <f>"Thanh toán ngày "&amp;TEXT(_xlfn.XLOOKUP(L223,Sheet2!E:E,Sheet2!A:A),"dd/mm/yyyy")&amp;" - Tổng số tiền "&amp;TEXT(_xlfn.XLOOKUP(_xlfn.XLOOKUP(L223,Sheet2!E:E,Sheet2!B:B),Sheet2!M:M,Sheet2!O:O),"#.###")</f>
        <v>Thanh toán ngày 17/01/2024 - Tổng số tiền 468.830</v>
      </c>
    </row>
    <row r="224" spans="1:15" ht="26.3" x14ac:dyDescent="0.3">
      <c r="A224" s="4">
        <v>99</v>
      </c>
      <c r="B224" s="5" t="s">
        <v>374</v>
      </c>
      <c r="C224" s="8" t="s">
        <v>375</v>
      </c>
      <c r="D224" s="5" t="s">
        <v>11</v>
      </c>
      <c r="E224" s="5" t="s">
        <v>127</v>
      </c>
      <c r="F224" s="13">
        <v>1277574</v>
      </c>
      <c r="G224" s="13">
        <v>102206</v>
      </c>
      <c r="H224" s="13">
        <v>1379780</v>
      </c>
      <c r="I224" s="6" t="s">
        <v>619</v>
      </c>
      <c r="J224" s="56"/>
      <c r="K224" s="58">
        <f t="shared" si="3"/>
        <v>45294</v>
      </c>
      <c r="L224">
        <f>VLOOKUP(VALUE(B224),Sheet2!E:E,1,0)</f>
        <v>44301</v>
      </c>
      <c r="O224" s="51" t="str">
        <f>"Thanh toán ngày "&amp;TEXT(_xlfn.XLOOKUP(L224,Sheet2!E:E,Sheet2!A:A),"dd/mm/yyyy")&amp;" - Tổng số tiền "&amp;TEXT(_xlfn.XLOOKUP(_xlfn.XLOOKUP(L224,Sheet2!E:E,Sheet2!B:B),Sheet2!M:M,Sheet2!O:O),"#.###")</f>
        <v>Thanh toán ngày 03/01/2024 - Tổng số tiền 26.953.671</v>
      </c>
    </row>
    <row r="225" spans="1:15" x14ac:dyDescent="0.3">
      <c r="A225" s="28"/>
      <c r="B225" s="34" t="s">
        <v>376</v>
      </c>
      <c r="C225" s="30">
        <v>45135</v>
      </c>
      <c r="D225" s="29" t="s">
        <v>152</v>
      </c>
      <c r="E225" s="29"/>
      <c r="F225" s="31">
        <v>-235660</v>
      </c>
      <c r="G225" s="31">
        <v>-23566</v>
      </c>
      <c r="H225" s="31">
        <v>-259226</v>
      </c>
      <c r="I225" s="33"/>
      <c r="J225" s="57"/>
      <c r="K225" s="58" t="str">
        <f t="shared" si="3"/>
        <v/>
      </c>
      <c r="L225" t="e">
        <f>VLOOKUP(VALUE(B225),Sheet2!E:E,1,0)</f>
        <v>#N/A</v>
      </c>
      <c r="O225" s="51" t="e">
        <f>"Thanh toán ngày "&amp;TEXT(_xlfn.XLOOKUP(L225,Sheet2!E:E,Sheet2!A:A),"dd/mm/yyyy")&amp;" - Tổng số tiền "&amp;TEXT(_xlfn.XLOOKUP(_xlfn.XLOOKUP(L225,Sheet2!E:E,Sheet2!B:B),Sheet2!M:M,Sheet2!O:O),"#.###")</f>
        <v>#N/A</v>
      </c>
    </row>
    <row r="226" spans="1:15" ht="26.3" x14ac:dyDescent="0.3">
      <c r="A226" s="4">
        <v>100</v>
      </c>
      <c r="B226" s="5" t="s">
        <v>377</v>
      </c>
      <c r="C226" s="8" t="s">
        <v>378</v>
      </c>
      <c r="D226" s="5" t="s">
        <v>11</v>
      </c>
      <c r="E226" s="5" t="s">
        <v>151</v>
      </c>
      <c r="F226" s="13">
        <v>596432</v>
      </c>
      <c r="G226" s="13">
        <v>47715</v>
      </c>
      <c r="H226" s="13">
        <v>644147</v>
      </c>
      <c r="I226" s="6" t="s">
        <v>619</v>
      </c>
      <c r="J226" s="56"/>
      <c r="K226" s="58">
        <f t="shared" si="3"/>
        <v>45294</v>
      </c>
      <c r="L226">
        <f>VLOOKUP(VALUE(B226),Sheet2!E:E,1,0)</f>
        <v>45091</v>
      </c>
      <c r="O226" s="51" t="str">
        <f>"Thanh toán ngày "&amp;TEXT(_xlfn.XLOOKUP(L226,Sheet2!E:E,Sheet2!A:A),"dd/mm/yyyy")&amp;" - Tổng số tiền "&amp;TEXT(_xlfn.XLOOKUP(_xlfn.XLOOKUP(L226,Sheet2!E:E,Sheet2!B:B),Sheet2!M:M,Sheet2!O:O),"#.###")</f>
        <v>Thanh toán ngày 03/01/2024 - Tổng số tiền 26.953.671</v>
      </c>
    </row>
    <row r="227" spans="1:15" ht="26.3" x14ac:dyDescent="0.3">
      <c r="A227" s="4">
        <v>101</v>
      </c>
      <c r="B227" s="5" t="s">
        <v>379</v>
      </c>
      <c r="C227" s="8" t="s">
        <v>378</v>
      </c>
      <c r="D227" s="5" t="s">
        <v>11</v>
      </c>
      <c r="E227" s="5" t="s">
        <v>110</v>
      </c>
      <c r="F227" s="13">
        <v>961096</v>
      </c>
      <c r="G227" s="13">
        <v>76888</v>
      </c>
      <c r="H227" s="13">
        <v>1037984</v>
      </c>
      <c r="I227" s="6" t="s">
        <v>619</v>
      </c>
      <c r="J227" s="56"/>
      <c r="K227" s="58">
        <f t="shared" si="3"/>
        <v>45294</v>
      </c>
      <c r="L227">
        <f>VLOOKUP(VALUE(B227),Sheet2!E:E,1,0)</f>
        <v>45110</v>
      </c>
      <c r="O227" s="51" t="str">
        <f>"Thanh toán ngày "&amp;TEXT(_xlfn.XLOOKUP(L227,Sheet2!E:E,Sheet2!A:A),"dd/mm/yyyy")&amp;" - Tổng số tiền "&amp;TEXT(_xlfn.XLOOKUP(_xlfn.XLOOKUP(L227,Sheet2!E:E,Sheet2!B:B),Sheet2!M:M,Sheet2!O:O),"#.###")</f>
        <v>Thanh toán ngày 03/01/2024 - Tổng số tiền 26.953.671</v>
      </c>
    </row>
    <row r="228" spans="1:15" ht="26.3" x14ac:dyDescent="0.3">
      <c r="A228" s="4"/>
      <c r="B228" s="5" t="s">
        <v>602</v>
      </c>
      <c r="C228" s="8">
        <v>45139</v>
      </c>
      <c r="D228" s="5" t="s">
        <v>11</v>
      </c>
      <c r="E228" s="5"/>
      <c r="F228" s="13">
        <v>1080380</v>
      </c>
      <c r="G228" s="13">
        <v>86430</v>
      </c>
      <c r="H228" s="13">
        <v>1166810</v>
      </c>
      <c r="I228" s="6" t="s">
        <v>619</v>
      </c>
      <c r="J228" s="56"/>
      <c r="K228" s="58">
        <f t="shared" si="3"/>
        <v>45294</v>
      </c>
      <c r="L228">
        <f>VLOOKUP(VALUE(B228),Sheet2!E:E,1,0)</f>
        <v>45435</v>
      </c>
      <c r="O228" s="51" t="str">
        <f>"Thanh toán ngày "&amp;TEXT(_xlfn.XLOOKUP(L228,Sheet2!E:E,Sheet2!A:A),"dd/mm/yyyy")&amp;" - Tổng số tiền "&amp;TEXT(_xlfn.XLOOKUP(_xlfn.XLOOKUP(L228,Sheet2!E:E,Sheet2!B:B),Sheet2!M:M,Sheet2!O:O),"#.###")</f>
        <v>Thanh toán ngày 03/01/2024 - Tổng số tiền 26.953.671</v>
      </c>
    </row>
    <row r="229" spans="1:15" ht="26.3" x14ac:dyDescent="0.3">
      <c r="A229" s="4"/>
      <c r="B229" s="5" t="s">
        <v>601</v>
      </c>
      <c r="C229" s="8">
        <v>45140</v>
      </c>
      <c r="D229" s="5" t="s">
        <v>11</v>
      </c>
      <c r="E229" s="5"/>
      <c r="F229" s="13">
        <v>829490</v>
      </c>
      <c r="G229" s="13">
        <v>66359</v>
      </c>
      <c r="H229" s="13">
        <v>895849</v>
      </c>
      <c r="I229" s="6" t="s">
        <v>2913</v>
      </c>
      <c r="J229" s="56"/>
      <c r="K229" s="58">
        <f t="shared" si="3"/>
        <v>45303</v>
      </c>
      <c r="L229">
        <f>VLOOKUP(VALUE(B229),Sheet2!E:E,1,0)</f>
        <v>45486</v>
      </c>
      <c r="O229" s="51" t="str">
        <f>"Thanh toán ngày "&amp;TEXT(_xlfn.XLOOKUP(L229,Sheet2!E:E,Sheet2!A:A),"dd/mm/yyyy")&amp;" - Tổng số tiền "&amp;TEXT(_xlfn.XLOOKUP(_xlfn.XLOOKUP(L229,Sheet2!E:E,Sheet2!B:B),Sheet2!M:M,Sheet2!O:O),"#.###")</f>
        <v>Thanh toán ngày 17/01/2024 - Tổng số tiền 468.830</v>
      </c>
    </row>
    <row r="230" spans="1:15" ht="26.3" x14ac:dyDescent="0.3">
      <c r="A230" s="4"/>
      <c r="B230" s="5" t="s">
        <v>600</v>
      </c>
      <c r="C230" s="8">
        <v>45142</v>
      </c>
      <c r="D230" s="5" t="s">
        <v>11</v>
      </c>
      <c r="E230" s="5"/>
      <c r="F230" s="13">
        <v>796336</v>
      </c>
      <c r="G230" s="13">
        <v>63707</v>
      </c>
      <c r="H230" s="13">
        <v>860043</v>
      </c>
      <c r="I230" s="6" t="s">
        <v>619</v>
      </c>
      <c r="J230" s="56"/>
      <c r="K230" s="58">
        <f t="shared" si="3"/>
        <v>45294</v>
      </c>
      <c r="L230">
        <f>VLOOKUP(VALUE(B230),Sheet2!E:E,1,0)</f>
        <v>46766</v>
      </c>
      <c r="O230" s="51" t="str">
        <f>"Thanh toán ngày "&amp;TEXT(_xlfn.XLOOKUP(L230,Sheet2!E:E,Sheet2!A:A),"dd/mm/yyyy")&amp;" - Tổng số tiền "&amp;TEXT(_xlfn.XLOOKUP(_xlfn.XLOOKUP(L230,Sheet2!E:E,Sheet2!B:B),Sheet2!M:M,Sheet2!O:O),"#.###")</f>
        <v>Thanh toán ngày 03/01/2024 - Tổng số tiền 26.953.671</v>
      </c>
    </row>
    <row r="231" spans="1:15" ht="26.3" x14ac:dyDescent="0.3">
      <c r="A231" s="4"/>
      <c r="B231" s="5" t="s">
        <v>599</v>
      </c>
      <c r="C231" s="8">
        <v>45143</v>
      </c>
      <c r="D231" s="5" t="s">
        <v>11</v>
      </c>
      <c r="E231" s="5"/>
      <c r="F231" s="13">
        <v>1782200</v>
      </c>
      <c r="G231" s="13">
        <v>142576</v>
      </c>
      <c r="H231" s="13">
        <v>1924776</v>
      </c>
      <c r="I231" s="6" t="s">
        <v>2910</v>
      </c>
      <c r="J231" s="56"/>
      <c r="K231" s="58">
        <f t="shared" si="3"/>
        <v>45303</v>
      </c>
      <c r="L231">
        <f>VLOOKUP(VALUE(B231),Sheet2!E:E,1,0)</f>
        <v>46792</v>
      </c>
      <c r="O231" s="51" t="str">
        <f>"Thanh toán ngày "&amp;TEXT(_xlfn.XLOOKUP(L231,Sheet2!E:E,Sheet2!A:A),"dd/mm/yyyy")&amp;" - Tổng số tiền "&amp;TEXT(_xlfn.XLOOKUP(_xlfn.XLOOKUP(L231,Sheet2!E:E,Sheet2!B:B),Sheet2!M:M,Sheet2!O:O),"#.###")</f>
        <v>Thanh toán ngày 12/01/2024 - Tổng số tiền 26.953.671</v>
      </c>
    </row>
    <row r="232" spans="1:15" ht="26.3" x14ac:dyDescent="0.3">
      <c r="A232" s="4"/>
      <c r="B232" s="5" t="s">
        <v>597</v>
      </c>
      <c r="C232" s="8">
        <v>45147</v>
      </c>
      <c r="D232" s="5" t="s">
        <v>11</v>
      </c>
      <c r="E232" s="5"/>
      <c r="F232" s="13">
        <v>930152</v>
      </c>
      <c r="G232" s="13">
        <v>74412</v>
      </c>
      <c r="H232" s="13">
        <v>1004564</v>
      </c>
      <c r="I232" s="6" t="s">
        <v>2909</v>
      </c>
      <c r="J232" s="56"/>
      <c r="K232" s="58">
        <f t="shared" si="3"/>
        <v>45303</v>
      </c>
      <c r="L232">
        <f>VLOOKUP(VALUE(B232),Sheet2!E:E,1,0)</f>
        <v>47028</v>
      </c>
      <c r="O232" s="51" t="str">
        <f>"Thanh toán ngày "&amp;TEXT(_xlfn.XLOOKUP(L232,Sheet2!E:E,Sheet2!A:A),"dd/mm/yyyy")&amp;" - Tổng số tiền "&amp;TEXT(_xlfn.XLOOKUP(_xlfn.XLOOKUP(L232,Sheet2!E:E,Sheet2!B:B),Sheet2!M:M,Sheet2!O:O),"#.###")</f>
        <v>Thanh toán ngày 12/01/2024 - Tổng số tiền 29.546.276</v>
      </c>
    </row>
    <row r="233" spans="1:15" ht="26.3" x14ac:dyDescent="0.3">
      <c r="A233" s="4"/>
      <c r="B233" s="5" t="s">
        <v>598</v>
      </c>
      <c r="C233" s="8">
        <v>45147</v>
      </c>
      <c r="D233" s="5" t="s">
        <v>11</v>
      </c>
      <c r="E233" s="5"/>
      <c r="F233" s="13">
        <v>906272</v>
      </c>
      <c r="G233" s="13">
        <v>72502</v>
      </c>
      <c r="H233" s="13">
        <v>978774</v>
      </c>
      <c r="I233" s="6" t="s">
        <v>2911</v>
      </c>
      <c r="J233" s="56"/>
      <c r="K233" s="58">
        <f t="shared" si="3"/>
        <v>45308</v>
      </c>
      <c r="L233">
        <f>VLOOKUP(VALUE(B233),Sheet2!E:E,1,0)</f>
        <v>46990</v>
      </c>
      <c r="N233">
        <v>461179</v>
      </c>
      <c r="O233" s="51" t="str">
        <f>"Thanh toán ngày "&amp;TEXT(_xlfn.XLOOKUP(L233,Sheet2!E:E,Sheet2!A:A),"dd/mm/yyyy")&amp;" - Tổng số tiền "&amp;TEXT(_xlfn.XLOOKUP(_xlfn.XLOOKUP(L233,Sheet2!E:E,Sheet2!B:B),Sheet2!M:M,Sheet2!O:O),"#.###")</f>
        <v>Thanh toán ngày 12/01/2024 - Tổng số tiền 29.546.276</v>
      </c>
    </row>
    <row r="234" spans="1:15" ht="26.3" x14ac:dyDescent="0.3">
      <c r="A234" s="4"/>
      <c r="B234" s="5" t="s">
        <v>595</v>
      </c>
      <c r="C234" s="8">
        <v>45148</v>
      </c>
      <c r="D234" s="5" t="s">
        <v>17</v>
      </c>
      <c r="E234" s="5"/>
      <c r="F234" s="13">
        <v>735420</v>
      </c>
      <c r="G234" s="13">
        <v>58834</v>
      </c>
      <c r="H234" s="13">
        <v>794254</v>
      </c>
      <c r="I234" s="6" t="s">
        <v>2913</v>
      </c>
      <c r="J234" s="56"/>
      <c r="K234" s="58">
        <f t="shared" si="3"/>
        <v>45303</v>
      </c>
      <c r="L234">
        <f>VLOOKUP(VALUE(B234),Sheet2!E:E,1,0)</f>
        <v>47778</v>
      </c>
      <c r="O234" s="51" t="str">
        <f>"Thanh toán ngày "&amp;TEXT(_xlfn.XLOOKUP(L234,Sheet2!E:E,Sheet2!A:A),"dd/mm/yyyy")&amp;" - Tổng số tiền "&amp;TEXT(_xlfn.XLOOKUP(_xlfn.XLOOKUP(L234,Sheet2!E:E,Sheet2!B:B),Sheet2!M:M,Sheet2!O:O),"#.###")</f>
        <v>Thanh toán ngày 17/01/2024 - Tổng số tiền 468.830</v>
      </c>
    </row>
    <row r="235" spans="1:15" ht="26.3" x14ac:dyDescent="0.3">
      <c r="A235" s="4"/>
      <c r="B235" s="5" t="s">
        <v>596</v>
      </c>
      <c r="C235" s="8">
        <v>45148</v>
      </c>
      <c r="D235" s="5" t="s">
        <v>11</v>
      </c>
      <c r="E235" s="5"/>
      <c r="F235" s="13">
        <v>1142784</v>
      </c>
      <c r="G235" s="13">
        <v>91423</v>
      </c>
      <c r="H235" s="13">
        <v>1234207</v>
      </c>
      <c r="I235" s="6" t="s">
        <v>619</v>
      </c>
      <c r="J235" s="56"/>
      <c r="K235" s="58">
        <f t="shared" si="3"/>
        <v>45294</v>
      </c>
      <c r="L235">
        <f>VLOOKUP(VALUE(B235),Sheet2!E:E,1,0)</f>
        <v>47710</v>
      </c>
      <c r="O235" s="51" t="str">
        <f>"Thanh toán ngày "&amp;TEXT(_xlfn.XLOOKUP(L235,Sheet2!E:E,Sheet2!A:A),"dd/mm/yyyy")&amp;" - Tổng số tiền "&amp;TEXT(_xlfn.XLOOKUP(_xlfn.XLOOKUP(L235,Sheet2!E:E,Sheet2!B:B),Sheet2!M:M,Sheet2!O:O),"#.###")</f>
        <v>Thanh toán ngày 03/01/2024 - Tổng số tiền 26.953.671</v>
      </c>
    </row>
    <row r="236" spans="1:15" ht="26.3" x14ac:dyDescent="0.3">
      <c r="A236" s="4"/>
      <c r="B236" s="5" t="s">
        <v>592</v>
      </c>
      <c r="C236" s="8">
        <v>45150</v>
      </c>
      <c r="D236" s="5" t="s">
        <v>11</v>
      </c>
      <c r="E236" s="5"/>
      <c r="F236" s="13">
        <f>2920992-292099</f>
        <v>2628893</v>
      </c>
      <c r="G236" s="13">
        <v>210311</v>
      </c>
      <c r="H236" s="13">
        <v>2839204</v>
      </c>
      <c r="I236" s="6" t="s">
        <v>2909</v>
      </c>
      <c r="J236" s="56"/>
      <c r="K236" s="58">
        <f t="shared" si="3"/>
        <v>45303</v>
      </c>
      <c r="L236">
        <f>VLOOKUP(VALUE(B236),Sheet2!E:E,1,0)</f>
        <v>48322</v>
      </c>
      <c r="O236" s="51" t="str">
        <f>"Thanh toán ngày "&amp;TEXT(_xlfn.XLOOKUP(L236,Sheet2!E:E,Sheet2!A:A),"dd/mm/yyyy")&amp;" - Tổng số tiền "&amp;TEXT(_xlfn.XLOOKUP(_xlfn.XLOOKUP(L236,Sheet2!E:E,Sheet2!B:B),Sheet2!M:M,Sheet2!O:O),"#.###")</f>
        <v>Thanh toán ngày 12/01/2024 - Tổng số tiền 29.546.276</v>
      </c>
    </row>
    <row r="237" spans="1:15" ht="26.3" x14ac:dyDescent="0.3">
      <c r="A237" s="4"/>
      <c r="B237" s="5" t="s">
        <v>593</v>
      </c>
      <c r="C237" s="8">
        <v>45150</v>
      </c>
      <c r="D237" s="5" t="s">
        <v>11</v>
      </c>
      <c r="E237" s="5"/>
      <c r="F237" s="13">
        <v>1056020</v>
      </c>
      <c r="G237" s="13">
        <v>84482</v>
      </c>
      <c r="H237" s="13">
        <v>1140502</v>
      </c>
      <c r="I237" s="6" t="s">
        <v>2913</v>
      </c>
      <c r="J237" s="56"/>
      <c r="K237" s="58">
        <f t="shared" si="3"/>
        <v>45303</v>
      </c>
      <c r="L237">
        <f>VLOOKUP(VALUE(B237),Sheet2!E:E,1,0)</f>
        <v>48274</v>
      </c>
      <c r="O237" s="51" t="str">
        <f>"Thanh toán ngày "&amp;TEXT(_xlfn.XLOOKUP(L237,Sheet2!E:E,Sheet2!A:A),"dd/mm/yyyy")&amp;" - Tổng số tiền "&amp;TEXT(_xlfn.XLOOKUP(_xlfn.XLOOKUP(L237,Sheet2!E:E,Sheet2!B:B),Sheet2!M:M,Sheet2!O:O),"#.###")</f>
        <v>Thanh toán ngày 17/01/2024 - Tổng số tiền 468.830</v>
      </c>
    </row>
    <row r="238" spans="1:15" ht="26.3" x14ac:dyDescent="0.3">
      <c r="A238" s="4"/>
      <c r="B238" s="5" t="s">
        <v>594</v>
      </c>
      <c r="C238" s="8">
        <v>45150</v>
      </c>
      <c r="D238" s="5" t="s">
        <v>11</v>
      </c>
      <c r="E238" s="5"/>
      <c r="F238" s="13">
        <v>630296</v>
      </c>
      <c r="G238" s="13">
        <v>50424</v>
      </c>
      <c r="H238" s="13">
        <v>680720</v>
      </c>
      <c r="I238" s="6" t="s">
        <v>2909</v>
      </c>
      <c r="J238" s="56"/>
      <c r="K238" s="58">
        <f t="shared" si="3"/>
        <v>45303</v>
      </c>
      <c r="L238">
        <f>VLOOKUP(VALUE(B238),Sheet2!E:E,1,0)</f>
        <v>48247</v>
      </c>
      <c r="O238" s="51" t="str">
        <f>"Thanh toán ngày "&amp;TEXT(_xlfn.XLOOKUP(L238,Sheet2!E:E,Sheet2!A:A),"dd/mm/yyyy")&amp;" - Tổng số tiền "&amp;TEXT(_xlfn.XLOOKUP(_xlfn.XLOOKUP(L238,Sheet2!E:E,Sheet2!B:B),Sheet2!M:M,Sheet2!O:O),"#.###")</f>
        <v>Thanh toán ngày 12/01/2024 - Tổng số tiền 29.546.276</v>
      </c>
    </row>
    <row r="239" spans="1:15" ht="26.3" x14ac:dyDescent="0.3">
      <c r="A239" s="4"/>
      <c r="B239" s="5" t="s">
        <v>591</v>
      </c>
      <c r="C239" s="8">
        <v>45152</v>
      </c>
      <c r="D239" s="5" t="s">
        <v>11</v>
      </c>
      <c r="E239" s="5"/>
      <c r="F239" s="13">
        <v>2160160</v>
      </c>
      <c r="G239" s="13">
        <v>172813</v>
      </c>
      <c r="H239" s="13">
        <v>2332973</v>
      </c>
      <c r="I239" s="6" t="s">
        <v>2909</v>
      </c>
      <c r="J239" s="56"/>
      <c r="K239" s="58">
        <f t="shared" si="3"/>
        <v>45303</v>
      </c>
      <c r="L239">
        <f>VLOOKUP(VALUE(B239),Sheet2!E:E,1,0)</f>
        <v>48335</v>
      </c>
      <c r="O239" s="51" t="str">
        <f>"Thanh toán ngày "&amp;TEXT(_xlfn.XLOOKUP(L239,Sheet2!E:E,Sheet2!A:A),"dd/mm/yyyy")&amp;" - Tổng số tiền "&amp;TEXT(_xlfn.XLOOKUP(_xlfn.XLOOKUP(L239,Sheet2!E:E,Sheet2!B:B),Sheet2!M:M,Sheet2!O:O),"#.###")</f>
        <v>Thanh toán ngày 12/01/2024 - Tổng số tiền 29.546.276</v>
      </c>
    </row>
    <row r="240" spans="1:15" ht="26.3" x14ac:dyDescent="0.3">
      <c r="A240" s="4"/>
      <c r="B240" s="5" t="s">
        <v>590</v>
      </c>
      <c r="C240" s="8">
        <v>45153</v>
      </c>
      <c r="D240" s="5" t="s">
        <v>11</v>
      </c>
      <c r="E240" s="5"/>
      <c r="F240" s="13">
        <v>1287678</v>
      </c>
      <c r="G240" s="13">
        <v>103014</v>
      </c>
      <c r="H240" s="13">
        <v>1390692</v>
      </c>
      <c r="I240" s="6" t="s">
        <v>2909</v>
      </c>
      <c r="J240" s="56"/>
      <c r="K240" s="58">
        <f t="shared" si="3"/>
        <v>45303</v>
      </c>
      <c r="L240">
        <f>VLOOKUP(VALUE(B240),Sheet2!E:E,1,0)</f>
        <v>48444</v>
      </c>
      <c r="O240" s="51" t="str">
        <f>"Thanh toán ngày "&amp;TEXT(_xlfn.XLOOKUP(L240,Sheet2!E:E,Sheet2!A:A),"dd/mm/yyyy")&amp;" - Tổng số tiền "&amp;TEXT(_xlfn.XLOOKUP(_xlfn.XLOOKUP(L240,Sheet2!E:E,Sheet2!B:B),Sheet2!M:M,Sheet2!O:O),"#.###")</f>
        <v>Thanh toán ngày 12/01/2024 - Tổng số tiền 29.546.276</v>
      </c>
    </row>
    <row r="241" spans="1:15" ht="26.3" x14ac:dyDescent="0.3">
      <c r="A241" s="4"/>
      <c r="B241" s="5" t="s">
        <v>587</v>
      </c>
      <c r="C241" s="8">
        <v>45154</v>
      </c>
      <c r="D241" s="5" t="s">
        <v>11</v>
      </c>
      <c r="E241" s="5"/>
      <c r="F241" s="13">
        <v>1606728</v>
      </c>
      <c r="G241" s="13">
        <v>128538</v>
      </c>
      <c r="H241" s="13">
        <v>1735266</v>
      </c>
      <c r="I241" s="6" t="s">
        <v>2913</v>
      </c>
      <c r="J241" s="56"/>
      <c r="K241" s="58">
        <f t="shared" si="3"/>
        <v>45303</v>
      </c>
      <c r="L241">
        <f>VLOOKUP(VALUE(B241),Sheet2!E:E,1,0)</f>
        <v>48539</v>
      </c>
      <c r="O241" s="51" t="str">
        <f>"Thanh toán ngày "&amp;TEXT(_xlfn.XLOOKUP(L241,Sheet2!E:E,Sheet2!A:A),"dd/mm/yyyy")&amp;" - Tổng số tiền "&amp;TEXT(_xlfn.XLOOKUP(_xlfn.XLOOKUP(L241,Sheet2!E:E,Sheet2!B:B),Sheet2!M:M,Sheet2!O:O),"#.###")</f>
        <v>Thanh toán ngày 17/01/2024 - Tổng số tiền 468.830</v>
      </c>
    </row>
    <row r="242" spans="1:15" ht="26.3" x14ac:dyDescent="0.3">
      <c r="A242" s="4"/>
      <c r="B242" s="5" t="s">
        <v>588</v>
      </c>
      <c r="C242" s="8">
        <v>45154</v>
      </c>
      <c r="D242" s="5" t="s">
        <v>11</v>
      </c>
      <c r="E242" s="5"/>
      <c r="F242" s="13">
        <v>1328320</v>
      </c>
      <c r="G242" s="13">
        <v>106266</v>
      </c>
      <c r="H242" s="13">
        <v>1434586</v>
      </c>
      <c r="I242" s="6" t="s">
        <v>2909</v>
      </c>
      <c r="J242" s="56"/>
      <c r="K242" s="58">
        <f t="shared" si="3"/>
        <v>45303</v>
      </c>
      <c r="L242">
        <f>VLOOKUP(VALUE(B242),Sheet2!E:E,1,0)</f>
        <v>48518</v>
      </c>
      <c r="O242" s="51" t="str">
        <f>"Thanh toán ngày "&amp;TEXT(_xlfn.XLOOKUP(L242,Sheet2!E:E,Sheet2!A:A),"dd/mm/yyyy")&amp;" - Tổng số tiền "&amp;TEXT(_xlfn.XLOOKUP(_xlfn.XLOOKUP(L242,Sheet2!E:E,Sheet2!B:B),Sheet2!M:M,Sheet2!O:O),"#.###")</f>
        <v>Thanh toán ngày 12/01/2024 - Tổng số tiền 29.546.276</v>
      </c>
    </row>
    <row r="243" spans="1:15" ht="26.3" x14ac:dyDescent="0.3">
      <c r="A243" s="4"/>
      <c r="B243" s="5" t="s">
        <v>589</v>
      </c>
      <c r="C243" s="8">
        <v>45154</v>
      </c>
      <c r="D243" s="5" t="s">
        <v>11</v>
      </c>
      <c r="E243" s="5"/>
      <c r="F243" s="13">
        <v>1301760</v>
      </c>
      <c r="G243" s="13">
        <v>104141</v>
      </c>
      <c r="H243" s="13">
        <v>1405901</v>
      </c>
      <c r="I243" s="6" t="s">
        <v>2909</v>
      </c>
      <c r="J243" s="56"/>
      <c r="K243" s="58">
        <f t="shared" si="3"/>
        <v>45303</v>
      </c>
      <c r="L243">
        <f>VLOOKUP(VALUE(B243),Sheet2!E:E,1,0)</f>
        <v>48512</v>
      </c>
      <c r="O243" s="51" t="str">
        <f>"Thanh toán ngày "&amp;TEXT(_xlfn.XLOOKUP(L243,Sheet2!E:E,Sheet2!A:A),"dd/mm/yyyy")&amp;" - Tổng số tiền "&amp;TEXT(_xlfn.XLOOKUP(_xlfn.XLOOKUP(L243,Sheet2!E:E,Sheet2!B:B),Sheet2!M:M,Sheet2!O:O),"#.###")</f>
        <v>Thanh toán ngày 12/01/2024 - Tổng số tiền 29.546.276</v>
      </c>
    </row>
    <row r="244" spans="1:15" ht="26.3" x14ac:dyDescent="0.3">
      <c r="A244" s="4"/>
      <c r="B244" s="5" t="s">
        <v>586</v>
      </c>
      <c r="C244" s="8">
        <v>45156</v>
      </c>
      <c r="D244" s="5" t="s">
        <v>11</v>
      </c>
      <c r="E244" s="5"/>
      <c r="F244" s="13">
        <v>476000</v>
      </c>
      <c r="G244" s="13">
        <v>38080</v>
      </c>
      <c r="H244" s="13">
        <v>514080</v>
      </c>
      <c r="I244" s="6" t="s">
        <v>2909</v>
      </c>
      <c r="J244" s="56"/>
      <c r="K244" s="58">
        <f t="shared" si="3"/>
        <v>45303</v>
      </c>
      <c r="L244">
        <f>VLOOKUP(VALUE(B244),Sheet2!E:E,1,0)</f>
        <v>49635</v>
      </c>
      <c r="O244" s="51" t="str">
        <f>"Thanh toán ngày "&amp;TEXT(_xlfn.XLOOKUP(L244,Sheet2!E:E,Sheet2!A:A),"dd/mm/yyyy")&amp;" - Tổng số tiền "&amp;TEXT(_xlfn.XLOOKUP(_xlfn.XLOOKUP(L244,Sheet2!E:E,Sheet2!B:B),Sheet2!M:M,Sheet2!O:O),"#.###")</f>
        <v>Thanh toán ngày 12/01/2024 - Tổng số tiền 29.546.276</v>
      </c>
    </row>
    <row r="245" spans="1:15" ht="26.3" x14ac:dyDescent="0.3">
      <c r="A245" s="4"/>
      <c r="B245" s="5" t="s">
        <v>585</v>
      </c>
      <c r="C245" s="8">
        <v>45157</v>
      </c>
      <c r="D245" s="5" t="s">
        <v>11</v>
      </c>
      <c r="E245" s="5"/>
      <c r="F245" s="13">
        <v>967584</v>
      </c>
      <c r="G245" s="13">
        <v>77407</v>
      </c>
      <c r="H245" s="13">
        <v>1044991</v>
      </c>
      <c r="I245" s="6" t="s">
        <v>2909</v>
      </c>
      <c r="J245" s="56"/>
      <c r="K245" s="58">
        <f t="shared" si="3"/>
        <v>45303</v>
      </c>
      <c r="L245">
        <f>VLOOKUP(VALUE(B245),Sheet2!E:E,1,0)</f>
        <v>49784</v>
      </c>
      <c r="O245" s="51" t="str">
        <f>"Thanh toán ngày "&amp;TEXT(_xlfn.XLOOKUP(L245,Sheet2!E:E,Sheet2!A:A),"dd/mm/yyyy")&amp;" - Tổng số tiền "&amp;TEXT(_xlfn.XLOOKUP(_xlfn.XLOOKUP(L245,Sheet2!E:E,Sheet2!B:B),Sheet2!M:M,Sheet2!O:O),"#.###")</f>
        <v>Thanh toán ngày 12/01/2024 - Tổng số tiền 29.546.276</v>
      </c>
    </row>
    <row r="246" spans="1:15" ht="26.3" x14ac:dyDescent="0.3">
      <c r="A246" s="4"/>
      <c r="B246" s="5" t="s">
        <v>584</v>
      </c>
      <c r="C246" s="8">
        <v>45159</v>
      </c>
      <c r="D246" s="5" t="s">
        <v>11</v>
      </c>
      <c r="E246" s="5"/>
      <c r="F246" s="13">
        <v>1132092</v>
      </c>
      <c r="G246" s="13">
        <v>90567</v>
      </c>
      <c r="H246" s="13">
        <v>1222659</v>
      </c>
      <c r="I246" s="6" t="s">
        <v>2909</v>
      </c>
      <c r="J246" s="56"/>
      <c r="K246" s="58">
        <f t="shared" si="3"/>
        <v>45303</v>
      </c>
      <c r="L246">
        <f>VLOOKUP(VALUE(B246),Sheet2!E:E,1,0)</f>
        <v>49845</v>
      </c>
      <c r="O246" s="51" t="str">
        <f>"Thanh toán ngày "&amp;TEXT(_xlfn.XLOOKUP(L246,Sheet2!E:E,Sheet2!A:A),"dd/mm/yyyy")&amp;" - Tổng số tiền "&amp;TEXT(_xlfn.XLOOKUP(_xlfn.XLOOKUP(L246,Sheet2!E:E,Sheet2!B:B),Sheet2!M:M,Sheet2!O:O),"#.###")</f>
        <v>Thanh toán ngày 12/01/2024 - Tổng số tiền 29.546.276</v>
      </c>
    </row>
    <row r="247" spans="1:15" ht="26.3" x14ac:dyDescent="0.3">
      <c r="A247" s="4"/>
      <c r="B247" s="5" t="s">
        <v>583</v>
      </c>
      <c r="C247" s="8">
        <v>45160</v>
      </c>
      <c r="D247" s="5" t="s">
        <v>17</v>
      </c>
      <c r="E247" s="5"/>
      <c r="F247" s="13">
        <v>806440</v>
      </c>
      <c r="G247" s="13">
        <v>64515</v>
      </c>
      <c r="H247" s="13">
        <v>870955</v>
      </c>
      <c r="I247" s="6" t="s">
        <v>2909</v>
      </c>
      <c r="J247" s="56"/>
      <c r="K247" s="58">
        <f t="shared" si="3"/>
        <v>45303</v>
      </c>
      <c r="L247">
        <f>VLOOKUP(VALUE(B247),Sheet2!E:E,1,0)</f>
        <v>49901</v>
      </c>
      <c r="O247" s="51" t="str">
        <f>"Thanh toán ngày "&amp;TEXT(_xlfn.XLOOKUP(L247,Sheet2!E:E,Sheet2!A:A),"dd/mm/yyyy")&amp;" - Tổng số tiền "&amp;TEXT(_xlfn.XLOOKUP(_xlfn.XLOOKUP(L247,Sheet2!E:E,Sheet2!B:B),Sheet2!M:M,Sheet2!O:O),"#.###")</f>
        <v>Thanh toán ngày 12/01/2024 - Tổng số tiền 29.546.276</v>
      </c>
    </row>
    <row r="248" spans="1:15" ht="26.3" x14ac:dyDescent="0.3">
      <c r="A248" s="4"/>
      <c r="B248" s="5" t="s">
        <v>581</v>
      </c>
      <c r="C248" s="8">
        <v>45161</v>
      </c>
      <c r="D248" s="5" t="s">
        <v>11</v>
      </c>
      <c r="E248" s="5"/>
      <c r="F248" s="13">
        <v>498120</v>
      </c>
      <c r="G248" s="13">
        <v>39850</v>
      </c>
      <c r="H248" s="13">
        <v>537970</v>
      </c>
      <c r="I248" s="6" t="s">
        <v>2913</v>
      </c>
      <c r="J248" s="56"/>
      <c r="K248" s="58">
        <f t="shared" si="3"/>
        <v>45303</v>
      </c>
      <c r="L248">
        <f>VLOOKUP(VALUE(B248),Sheet2!E:E,1,0)</f>
        <v>49981</v>
      </c>
      <c r="O248" s="51" t="str">
        <f>"Thanh toán ngày "&amp;TEXT(_xlfn.XLOOKUP(L248,Sheet2!E:E,Sheet2!A:A),"dd/mm/yyyy")&amp;" - Tổng số tiền "&amp;TEXT(_xlfn.XLOOKUP(_xlfn.XLOOKUP(L248,Sheet2!E:E,Sheet2!B:B),Sheet2!M:M,Sheet2!O:O),"#.###")</f>
        <v>Thanh toán ngày 17/01/2024 - Tổng số tiền 468.830</v>
      </c>
    </row>
    <row r="249" spans="1:15" ht="26.3" x14ac:dyDescent="0.3">
      <c r="A249" s="4"/>
      <c r="B249" s="5" t="s">
        <v>582</v>
      </c>
      <c r="C249" s="8">
        <v>45161</v>
      </c>
      <c r="D249" s="5" t="s">
        <v>11</v>
      </c>
      <c r="E249" s="5"/>
      <c r="F249" s="13">
        <v>1021002</v>
      </c>
      <c r="G249" s="13">
        <v>81680</v>
      </c>
      <c r="H249" s="13">
        <v>1102682</v>
      </c>
      <c r="I249" s="6" t="s">
        <v>2913</v>
      </c>
      <c r="J249" s="56"/>
      <c r="K249" s="58">
        <f t="shared" si="3"/>
        <v>45303</v>
      </c>
      <c r="L249">
        <f>VLOOKUP(VALUE(B249),Sheet2!E:E,1,0)</f>
        <v>49958</v>
      </c>
      <c r="O249" s="51" t="str">
        <f>"Thanh toán ngày "&amp;TEXT(_xlfn.XLOOKUP(L249,Sheet2!E:E,Sheet2!A:A),"dd/mm/yyyy")&amp;" - Tổng số tiền "&amp;TEXT(_xlfn.XLOOKUP(_xlfn.XLOOKUP(L249,Sheet2!E:E,Sheet2!B:B),Sheet2!M:M,Sheet2!O:O),"#.###")</f>
        <v>Thanh toán ngày 17/01/2024 - Tổng số tiền 468.830</v>
      </c>
    </row>
    <row r="250" spans="1:15" ht="26.3" x14ac:dyDescent="0.3">
      <c r="A250" s="4"/>
      <c r="B250" s="5" t="s">
        <v>580</v>
      </c>
      <c r="C250" s="8">
        <v>45162</v>
      </c>
      <c r="D250" s="5" t="s">
        <v>11</v>
      </c>
      <c r="E250" s="5"/>
      <c r="F250" s="13">
        <v>1395170</v>
      </c>
      <c r="G250" s="13">
        <v>111614</v>
      </c>
      <c r="H250" s="13">
        <v>1506784</v>
      </c>
      <c r="I250" s="6" t="s">
        <v>2909</v>
      </c>
      <c r="J250" s="56"/>
      <c r="K250" s="58">
        <f t="shared" si="3"/>
        <v>45303</v>
      </c>
      <c r="L250">
        <f>VLOOKUP(VALUE(B250),Sheet2!E:E,1,0)</f>
        <v>50485</v>
      </c>
      <c r="O250" s="51" t="str">
        <f>"Thanh toán ngày "&amp;TEXT(_xlfn.XLOOKUP(L250,Sheet2!E:E,Sheet2!A:A),"dd/mm/yyyy")&amp;" - Tổng số tiền "&amp;TEXT(_xlfn.XLOOKUP(_xlfn.XLOOKUP(L250,Sheet2!E:E,Sheet2!B:B),Sheet2!M:M,Sheet2!O:O),"#.###")</f>
        <v>Thanh toán ngày 12/01/2024 - Tổng số tiền 29.546.276</v>
      </c>
    </row>
    <row r="251" spans="1:15" ht="26.3" x14ac:dyDescent="0.3">
      <c r="A251" s="4"/>
      <c r="B251" s="5" t="s">
        <v>579</v>
      </c>
      <c r="C251" s="8">
        <v>45168</v>
      </c>
      <c r="D251" s="5" t="s">
        <v>11</v>
      </c>
      <c r="E251" s="5"/>
      <c r="F251" s="13">
        <v>1669530</v>
      </c>
      <c r="G251" s="13">
        <v>133562</v>
      </c>
      <c r="H251" s="13">
        <v>1803092</v>
      </c>
      <c r="I251" s="6" t="s">
        <v>2909</v>
      </c>
      <c r="J251" s="56"/>
      <c r="K251" s="58">
        <f t="shared" si="3"/>
        <v>45303</v>
      </c>
      <c r="L251">
        <f>VLOOKUP(VALUE(B251),Sheet2!E:E,1,0)</f>
        <v>51715</v>
      </c>
      <c r="O251" s="51" t="str">
        <f>"Thanh toán ngày "&amp;TEXT(_xlfn.XLOOKUP(L251,Sheet2!E:E,Sheet2!A:A),"dd/mm/yyyy")&amp;" - Tổng số tiền "&amp;TEXT(_xlfn.XLOOKUP(_xlfn.XLOOKUP(L251,Sheet2!E:E,Sheet2!B:B),Sheet2!M:M,Sheet2!O:O),"#.###")</f>
        <v>Thanh toán ngày 12/01/2024 - Tổng số tiền 29.546.276</v>
      </c>
    </row>
    <row r="252" spans="1:15" ht="26.3" x14ac:dyDescent="0.3">
      <c r="A252" s="4"/>
      <c r="B252" s="5" t="s">
        <v>578</v>
      </c>
      <c r="C252" s="8">
        <v>45169</v>
      </c>
      <c r="D252" s="5" t="s">
        <v>11</v>
      </c>
      <c r="E252" s="5"/>
      <c r="F252" s="13">
        <v>664160</v>
      </c>
      <c r="G252" s="13">
        <v>53133</v>
      </c>
      <c r="H252" s="13">
        <v>717293</v>
      </c>
      <c r="I252" s="6" t="s">
        <v>2909</v>
      </c>
      <c r="J252" s="56"/>
      <c r="K252" s="58">
        <f t="shared" si="3"/>
        <v>45303</v>
      </c>
      <c r="L252">
        <f>VLOOKUP(VALUE(B252),Sheet2!E:E,1,0)</f>
        <v>53117</v>
      </c>
      <c r="O252" s="51" t="str">
        <f>"Thanh toán ngày "&amp;TEXT(_xlfn.XLOOKUP(L252,Sheet2!E:E,Sheet2!A:A),"dd/mm/yyyy")&amp;" - Tổng số tiền "&amp;TEXT(_xlfn.XLOOKUP(_xlfn.XLOOKUP(L252,Sheet2!E:E,Sheet2!B:B),Sheet2!M:M,Sheet2!O:O),"#.###")</f>
        <v>Thanh toán ngày 12/01/2024 - Tổng số tiền 29.546.276</v>
      </c>
    </row>
    <row r="253" spans="1:15" ht="26.3" x14ac:dyDescent="0.3">
      <c r="A253" s="4"/>
      <c r="B253" s="5" t="s">
        <v>577</v>
      </c>
      <c r="C253" s="8">
        <v>45170</v>
      </c>
      <c r="D253" s="5" t="s">
        <v>11</v>
      </c>
      <c r="E253" s="5"/>
      <c r="F253" s="13">
        <v>2249550</v>
      </c>
      <c r="G253" s="13">
        <v>179964</v>
      </c>
      <c r="H253" s="13">
        <v>2429514</v>
      </c>
      <c r="I253" s="6" t="s">
        <v>2909</v>
      </c>
      <c r="J253" s="56"/>
      <c r="K253" s="58">
        <f t="shared" si="3"/>
        <v>45303</v>
      </c>
      <c r="L253">
        <f>VLOOKUP(VALUE(B253),Sheet2!E:E,1,0)</f>
        <v>53243</v>
      </c>
      <c r="O253" s="51" t="str">
        <f>"Thanh toán ngày "&amp;TEXT(_xlfn.XLOOKUP(L253,Sheet2!E:E,Sheet2!A:A),"dd/mm/yyyy")&amp;" - Tổng số tiền "&amp;TEXT(_xlfn.XLOOKUP(_xlfn.XLOOKUP(L253,Sheet2!E:E,Sheet2!B:B),Sheet2!M:M,Sheet2!O:O),"#.###")</f>
        <v>Thanh toán ngày 12/01/2024 - Tổng số tiền 29.546.276</v>
      </c>
    </row>
    <row r="254" spans="1:15" ht="26.3" x14ac:dyDescent="0.3">
      <c r="A254" s="4"/>
      <c r="B254" s="5" t="s">
        <v>576</v>
      </c>
      <c r="C254" s="8">
        <v>45174</v>
      </c>
      <c r="D254" s="5" t="s">
        <v>11</v>
      </c>
      <c r="E254" s="5"/>
      <c r="F254" s="13">
        <v>619032</v>
      </c>
      <c r="G254" s="13">
        <v>49523</v>
      </c>
      <c r="H254" s="13">
        <v>668555</v>
      </c>
      <c r="I254" s="6" t="s">
        <v>2909</v>
      </c>
      <c r="J254" s="56"/>
      <c r="K254" s="58">
        <f t="shared" si="3"/>
        <v>45303</v>
      </c>
      <c r="L254">
        <f>VLOOKUP(VALUE(B254),Sheet2!E:E,1,0)</f>
        <v>53296</v>
      </c>
      <c r="O254" s="51" t="str">
        <f>"Thanh toán ngày "&amp;TEXT(_xlfn.XLOOKUP(L254,Sheet2!E:E,Sheet2!A:A),"dd/mm/yyyy")&amp;" - Tổng số tiền "&amp;TEXT(_xlfn.XLOOKUP(_xlfn.XLOOKUP(L254,Sheet2!E:E,Sheet2!B:B),Sheet2!M:M,Sheet2!O:O),"#.###")</f>
        <v>Thanh toán ngày 12/01/2024 - Tổng số tiền 29.546.276</v>
      </c>
    </row>
    <row r="255" spans="1:15" ht="26.3" x14ac:dyDescent="0.3">
      <c r="A255" s="4"/>
      <c r="B255" s="5" t="s">
        <v>572</v>
      </c>
      <c r="C255" s="8">
        <v>45175</v>
      </c>
      <c r="D255" s="5" t="s">
        <v>11</v>
      </c>
      <c r="E255" s="5"/>
      <c r="F255" s="13">
        <v>199904</v>
      </c>
      <c r="G255" s="13">
        <v>15992</v>
      </c>
      <c r="H255" s="13">
        <v>215896</v>
      </c>
      <c r="I255" s="6" t="s">
        <v>2909</v>
      </c>
      <c r="J255" s="56"/>
      <c r="K255" s="58">
        <f t="shared" si="3"/>
        <v>45303</v>
      </c>
      <c r="L255">
        <f>VLOOKUP(VALUE(B255),Sheet2!E:E,1,0)</f>
        <v>53410</v>
      </c>
      <c r="O255" s="51" t="str">
        <f>"Thanh toán ngày "&amp;TEXT(_xlfn.XLOOKUP(L255,Sheet2!E:E,Sheet2!A:A),"dd/mm/yyyy")&amp;" - Tổng số tiền "&amp;TEXT(_xlfn.XLOOKUP(_xlfn.XLOOKUP(L255,Sheet2!E:E,Sheet2!B:B),Sheet2!M:M,Sheet2!O:O),"#.###")</f>
        <v>Thanh toán ngày 12/01/2024 - Tổng số tiền 29.546.276</v>
      </c>
    </row>
    <row r="256" spans="1:15" ht="26.3" x14ac:dyDescent="0.3">
      <c r="A256" s="4"/>
      <c r="B256" s="5" t="s">
        <v>573</v>
      </c>
      <c r="C256" s="8">
        <v>45175</v>
      </c>
      <c r="D256" s="5" t="s">
        <v>11</v>
      </c>
      <c r="E256" s="5"/>
      <c r="F256" s="13">
        <v>1433870</v>
      </c>
      <c r="G256" s="13">
        <v>114710</v>
      </c>
      <c r="H256" s="13">
        <v>1548580</v>
      </c>
      <c r="I256" s="6" t="s">
        <v>2909</v>
      </c>
      <c r="J256" s="56"/>
      <c r="K256" s="58">
        <f t="shared" si="3"/>
        <v>45303</v>
      </c>
      <c r="L256">
        <f>VLOOKUP(VALUE(B256),Sheet2!E:E,1,0)</f>
        <v>53384</v>
      </c>
      <c r="O256" s="51" t="str">
        <f>"Thanh toán ngày "&amp;TEXT(_xlfn.XLOOKUP(L256,Sheet2!E:E,Sheet2!A:A),"dd/mm/yyyy")&amp;" - Tổng số tiền "&amp;TEXT(_xlfn.XLOOKUP(_xlfn.XLOOKUP(L256,Sheet2!E:E,Sheet2!B:B),Sheet2!M:M,Sheet2!O:O),"#.###")</f>
        <v>Thanh toán ngày 12/01/2024 - Tổng số tiền 29.546.276</v>
      </c>
    </row>
    <row r="257" spans="1:15" ht="26.3" x14ac:dyDescent="0.3">
      <c r="A257" s="4"/>
      <c r="B257" s="5" t="s">
        <v>574</v>
      </c>
      <c r="C257" s="8">
        <v>45175</v>
      </c>
      <c r="D257" s="5" t="s">
        <v>11</v>
      </c>
      <c r="E257" s="5"/>
      <c r="F257" s="13">
        <v>1377040</v>
      </c>
      <c r="G257" s="13">
        <v>110163</v>
      </c>
      <c r="H257" s="13">
        <v>1487203</v>
      </c>
      <c r="I257" s="6" t="s">
        <v>2909</v>
      </c>
      <c r="J257" s="56"/>
      <c r="K257" s="58">
        <f t="shared" si="3"/>
        <v>45303</v>
      </c>
      <c r="L257">
        <f>VLOOKUP(VALUE(B257),Sheet2!E:E,1,0)</f>
        <v>53380</v>
      </c>
      <c r="O257" s="51" t="str">
        <f>"Thanh toán ngày "&amp;TEXT(_xlfn.XLOOKUP(L257,Sheet2!E:E,Sheet2!A:A),"dd/mm/yyyy")&amp;" - Tổng số tiền "&amp;TEXT(_xlfn.XLOOKUP(_xlfn.XLOOKUP(L257,Sheet2!E:E,Sheet2!B:B),Sheet2!M:M,Sheet2!O:O),"#.###")</f>
        <v>Thanh toán ngày 12/01/2024 - Tổng số tiền 29.546.276</v>
      </c>
    </row>
    <row r="258" spans="1:15" ht="26.3" x14ac:dyDescent="0.3">
      <c r="A258" s="4"/>
      <c r="B258" s="5" t="s">
        <v>575</v>
      </c>
      <c r="C258" s="8">
        <v>45175</v>
      </c>
      <c r="D258" s="5" t="s">
        <v>11</v>
      </c>
      <c r="E258" s="5"/>
      <c r="F258" s="13">
        <v>1077430</v>
      </c>
      <c r="G258" s="13">
        <v>86194</v>
      </c>
      <c r="H258" s="13">
        <v>1163624</v>
      </c>
      <c r="I258" s="6" t="s">
        <v>2909</v>
      </c>
      <c r="J258" s="56"/>
      <c r="K258" s="58">
        <f t="shared" si="3"/>
        <v>45303</v>
      </c>
      <c r="L258">
        <f>VLOOKUP(VALUE(B258),Sheet2!E:E,1,0)</f>
        <v>53378</v>
      </c>
      <c r="O258" s="51" t="str">
        <f>"Thanh toán ngày "&amp;TEXT(_xlfn.XLOOKUP(L258,Sheet2!E:E,Sheet2!A:A),"dd/mm/yyyy")&amp;" - Tổng số tiền "&amp;TEXT(_xlfn.XLOOKUP(_xlfn.XLOOKUP(L258,Sheet2!E:E,Sheet2!B:B),Sheet2!M:M,Sheet2!O:O),"#.###")</f>
        <v>Thanh toán ngày 12/01/2024 - Tổng số tiền 29.546.276</v>
      </c>
    </row>
    <row r="259" spans="1:15" ht="26.3" x14ac:dyDescent="0.3">
      <c r="A259" s="4"/>
      <c r="B259" s="5" t="s">
        <v>571</v>
      </c>
      <c r="C259" s="8">
        <v>45180</v>
      </c>
      <c r="D259" s="5" t="s">
        <v>11</v>
      </c>
      <c r="E259" s="5"/>
      <c r="F259" s="13">
        <v>696744</v>
      </c>
      <c r="G259" s="13">
        <v>55740</v>
      </c>
      <c r="H259" s="13">
        <v>752484</v>
      </c>
      <c r="I259" s="6" t="s">
        <v>2909</v>
      </c>
      <c r="J259" s="56"/>
      <c r="K259" s="58">
        <f t="shared" ref="K259:K322" si="4">IFERROR(DATEVALUE(MID(I259,16,11)),"")</f>
        <v>45303</v>
      </c>
      <c r="L259">
        <f>VLOOKUP(VALUE(B259),Sheet2!E:E,1,0)</f>
        <v>54789</v>
      </c>
      <c r="O259" s="51" t="str">
        <f>"Thanh toán ngày "&amp;TEXT(_xlfn.XLOOKUP(L259,Sheet2!E:E,Sheet2!A:A),"dd/mm/yyyy")&amp;" - Tổng số tiền "&amp;TEXT(_xlfn.XLOOKUP(_xlfn.XLOOKUP(L259,Sheet2!E:E,Sheet2!B:B),Sheet2!M:M,Sheet2!O:O),"#.###")</f>
        <v>Thanh toán ngày 12/01/2024 - Tổng số tiền 29.546.276</v>
      </c>
    </row>
    <row r="260" spans="1:15" ht="26.3" x14ac:dyDescent="0.3">
      <c r="A260" s="4"/>
      <c r="B260" s="5" t="s">
        <v>568</v>
      </c>
      <c r="C260" s="8">
        <v>45181</v>
      </c>
      <c r="D260" s="5" t="s">
        <v>11</v>
      </c>
      <c r="E260" s="5"/>
      <c r="F260" s="13">
        <v>864424</v>
      </c>
      <c r="G260" s="13">
        <v>69154</v>
      </c>
      <c r="H260" s="13">
        <v>933578</v>
      </c>
      <c r="I260" s="6" t="s">
        <v>2912</v>
      </c>
      <c r="J260" s="56"/>
      <c r="K260" s="58">
        <f t="shared" si="4"/>
        <v>45308</v>
      </c>
      <c r="L260">
        <f>VLOOKUP(VALUE(B260),Sheet2!E:E,1,0)</f>
        <v>54890</v>
      </c>
      <c r="O260" s="51" t="str">
        <f>"Thanh toán ngày "&amp;TEXT(_xlfn.XLOOKUP(L260,Sheet2!E:E,Sheet2!A:A),"dd/mm/yyyy")&amp;" - Tổng số tiền "&amp;TEXT(_xlfn.XLOOKUP(_xlfn.XLOOKUP(L260,Sheet2!E:E,Sheet2!B:B),Sheet2!M:M,Sheet2!O:O),"#.###")</f>
        <v>Thanh toán ngày 17/01/2024 - Tổng số tiền 29.546.276</v>
      </c>
    </row>
    <row r="261" spans="1:15" ht="26.3" x14ac:dyDescent="0.3">
      <c r="A261" s="4"/>
      <c r="B261" s="5" t="s">
        <v>569</v>
      </c>
      <c r="C261" s="8">
        <v>45181</v>
      </c>
      <c r="D261" s="5" t="s">
        <v>11</v>
      </c>
      <c r="E261" s="5"/>
      <c r="F261" s="13">
        <v>1704950</v>
      </c>
      <c r="G261" s="13">
        <v>136396</v>
      </c>
      <c r="H261" s="13">
        <v>1841346</v>
      </c>
      <c r="I261" s="6" t="s">
        <v>2913</v>
      </c>
      <c r="J261" s="56"/>
      <c r="K261" s="58">
        <f t="shared" si="4"/>
        <v>45303</v>
      </c>
      <c r="L261">
        <f>VLOOKUP(VALUE(B261),Sheet2!E:E,1,0)</f>
        <v>54857</v>
      </c>
      <c r="O261" s="51" t="str">
        <f>"Thanh toán ngày "&amp;TEXT(_xlfn.XLOOKUP(L261,Sheet2!E:E,Sheet2!A:A),"dd/mm/yyyy")&amp;" - Tổng số tiền "&amp;TEXT(_xlfn.XLOOKUP(_xlfn.XLOOKUP(L261,Sheet2!E:E,Sheet2!B:B),Sheet2!M:M,Sheet2!O:O),"#.###")</f>
        <v>Thanh toán ngày 17/01/2024 - Tổng số tiền 468.830</v>
      </c>
    </row>
    <row r="262" spans="1:15" ht="26.3" x14ac:dyDescent="0.3">
      <c r="A262" s="4"/>
      <c r="B262" s="5" t="s">
        <v>570</v>
      </c>
      <c r="C262" s="8">
        <v>45181</v>
      </c>
      <c r="D262" s="5" t="s">
        <v>11</v>
      </c>
      <c r="E262" s="5"/>
      <c r="F262" s="13">
        <v>796336</v>
      </c>
      <c r="G262" s="13">
        <v>63707</v>
      </c>
      <c r="H262" s="13">
        <v>860043</v>
      </c>
      <c r="I262" s="6" t="s">
        <v>2909</v>
      </c>
      <c r="J262" s="56"/>
      <c r="K262" s="58">
        <f t="shared" si="4"/>
        <v>45303</v>
      </c>
      <c r="L262">
        <f>VLOOKUP(VALUE(B262),Sheet2!E:E,1,0)</f>
        <v>54855</v>
      </c>
      <c r="O262" s="51" t="str">
        <f>"Thanh toán ngày "&amp;TEXT(_xlfn.XLOOKUP(L262,Sheet2!E:E,Sheet2!A:A),"dd/mm/yyyy")&amp;" - Tổng số tiền "&amp;TEXT(_xlfn.XLOOKUP(_xlfn.XLOOKUP(L262,Sheet2!E:E,Sheet2!B:B),Sheet2!M:M,Sheet2!O:O),"#.###")</f>
        <v>Thanh toán ngày 12/01/2024 - Tổng số tiền 29.546.276</v>
      </c>
    </row>
    <row r="263" spans="1:15" ht="26.3" x14ac:dyDescent="0.3">
      <c r="A263" s="4"/>
      <c r="B263" s="5" t="s">
        <v>567</v>
      </c>
      <c r="C263" s="8">
        <v>45183</v>
      </c>
      <c r="D263" s="5" t="s">
        <v>11</v>
      </c>
      <c r="E263" s="5"/>
      <c r="F263" s="13">
        <v>675904</v>
      </c>
      <c r="G263" s="13">
        <v>54072</v>
      </c>
      <c r="H263" s="13">
        <v>729976</v>
      </c>
      <c r="I263" s="6" t="s">
        <v>2913</v>
      </c>
      <c r="J263" s="56"/>
      <c r="K263" s="58">
        <f t="shared" si="4"/>
        <v>45303</v>
      </c>
      <c r="L263">
        <f>VLOOKUP(VALUE(B263),Sheet2!E:E,1,0)</f>
        <v>55041</v>
      </c>
      <c r="O263" s="51" t="str">
        <f>"Thanh toán ngày "&amp;TEXT(_xlfn.XLOOKUP(L263,Sheet2!E:E,Sheet2!A:A),"dd/mm/yyyy")&amp;" - Tổng số tiền "&amp;TEXT(_xlfn.XLOOKUP(_xlfn.XLOOKUP(L263,Sheet2!E:E,Sheet2!B:B),Sheet2!M:M,Sheet2!O:O),"#.###")</f>
        <v>Thanh toán ngày 17/01/2024 - Tổng số tiền 468.830</v>
      </c>
    </row>
    <row r="264" spans="1:15" ht="26.3" x14ac:dyDescent="0.3">
      <c r="A264" s="4"/>
      <c r="B264" s="5" t="s">
        <v>566</v>
      </c>
      <c r="C264" s="8">
        <v>45187</v>
      </c>
      <c r="D264" s="5" t="s">
        <v>11</v>
      </c>
      <c r="E264" s="5"/>
      <c r="F264" s="13">
        <v>398168</v>
      </c>
      <c r="G264" s="13">
        <v>31853</v>
      </c>
      <c r="H264" s="13">
        <v>430021</v>
      </c>
      <c r="I264" s="6" t="s">
        <v>2913</v>
      </c>
      <c r="J264" s="56"/>
      <c r="K264" s="58">
        <f t="shared" si="4"/>
        <v>45303</v>
      </c>
      <c r="L264">
        <f>VLOOKUP(VALUE(B264),Sheet2!E:E,1,0)</f>
        <v>56277</v>
      </c>
      <c r="O264" s="51" t="str">
        <f>"Thanh toán ngày "&amp;TEXT(_xlfn.XLOOKUP(L264,Sheet2!E:E,Sheet2!A:A),"dd/mm/yyyy")&amp;" - Tổng số tiền "&amp;TEXT(_xlfn.XLOOKUP(_xlfn.XLOOKUP(L264,Sheet2!E:E,Sheet2!B:B),Sheet2!M:M,Sheet2!O:O),"#.###")</f>
        <v>Thanh toán ngày 17/01/2024 - Tổng số tiền 468.830</v>
      </c>
    </row>
    <row r="265" spans="1:15" ht="26.3" x14ac:dyDescent="0.3">
      <c r="A265" s="4"/>
      <c r="B265" s="5" t="s">
        <v>563</v>
      </c>
      <c r="C265" s="8">
        <v>45188</v>
      </c>
      <c r="D265" s="5" t="s">
        <v>11</v>
      </c>
      <c r="E265" s="5"/>
      <c r="F265" s="13">
        <v>730248</v>
      </c>
      <c r="G265" s="13">
        <v>58420</v>
      </c>
      <c r="H265" s="13">
        <v>788668</v>
      </c>
      <c r="I265" s="6" t="s">
        <v>2913</v>
      </c>
      <c r="J265" s="56"/>
      <c r="K265" s="58">
        <f t="shared" si="4"/>
        <v>45303</v>
      </c>
      <c r="L265">
        <f>VLOOKUP(VALUE(B265),Sheet2!E:E,1,0)</f>
        <v>56345</v>
      </c>
      <c r="O265" s="51" t="str">
        <f>"Thanh toán ngày "&amp;TEXT(_xlfn.XLOOKUP(L265,Sheet2!E:E,Sheet2!A:A),"dd/mm/yyyy")&amp;" - Tổng số tiền "&amp;TEXT(_xlfn.XLOOKUP(_xlfn.XLOOKUP(L265,Sheet2!E:E,Sheet2!B:B),Sheet2!M:M,Sheet2!O:O),"#.###")</f>
        <v>Thanh toán ngày 17/01/2024 - Tổng số tiền 468.830</v>
      </c>
    </row>
    <row r="266" spans="1:15" ht="26.3" x14ac:dyDescent="0.3">
      <c r="A266" s="4"/>
      <c r="B266" s="5" t="s">
        <v>564</v>
      </c>
      <c r="C266" s="8">
        <v>45188</v>
      </c>
      <c r="D266" s="5" t="s">
        <v>11</v>
      </c>
      <c r="E266" s="5"/>
      <c r="F266" s="13">
        <v>1467800</v>
      </c>
      <c r="G266" s="13">
        <v>117424</v>
      </c>
      <c r="H266" s="13">
        <v>1585224</v>
      </c>
      <c r="I266" s="6" t="s">
        <v>2913</v>
      </c>
      <c r="J266" s="56"/>
      <c r="K266" s="58">
        <f t="shared" si="4"/>
        <v>45303</v>
      </c>
      <c r="L266">
        <f>VLOOKUP(VALUE(B266),Sheet2!E:E,1,0)</f>
        <v>56343</v>
      </c>
      <c r="O266" s="51" t="str">
        <f>"Thanh toán ngày "&amp;TEXT(_xlfn.XLOOKUP(L266,Sheet2!E:E,Sheet2!A:A),"dd/mm/yyyy")&amp;" - Tổng số tiền "&amp;TEXT(_xlfn.XLOOKUP(_xlfn.XLOOKUP(L266,Sheet2!E:E,Sheet2!B:B),Sheet2!M:M,Sheet2!O:O),"#.###")</f>
        <v>Thanh toán ngày 17/01/2024 - Tổng số tiền 468.830</v>
      </c>
    </row>
    <row r="267" spans="1:15" ht="26.3" x14ac:dyDescent="0.3">
      <c r="A267" s="4"/>
      <c r="B267" s="5" t="s">
        <v>565</v>
      </c>
      <c r="C267" s="8">
        <v>45188</v>
      </c>
      <c r="D267" s="5" t="s">
        <v>11</v>
      </c>
      <c r="E267" s="5"/>
      <c r="F267" s="13">
        <v>1306200</v>
      </c>
      <c r="G267" s="13">
        <v>104496</v>
      </c>
      <c r="H267" s="13">
        <v>1410696</v>
      </c>
      <c r="I267" s="6" t="s">
        <v>2913</v>
      </c>
      <c r="J267" s="56"/>
      <c r="K267" s="58">
        <f t="shared" si="4"/>
        <v>45303</v>
      </c>
      <c r="L267">
        <f>VLOOKUP(VALUE(B267),Sheet2!E:E,1,0)</f>
        <v>56341</v>
      </c>
      <c r="O267" s="51" t="str">
        <f>"Thanh toán ngày "&amp;TEXT(_xlfn.XLOOKUP(L267,Sheet2!E:E,Sheet2!A:A),"dd/mm/yyyy")&amp;" - Tổng số tiền "&amp;TEXT(_xlfn.XLOOKUP(_xlfn.XLOOKUP(L267,Sheet2!E:E,Sheet2!B:B),Sheet2!M:M,Sheet2!O:O),"#.###")</f>
        <v>Thanh toán ngày 17/01/2024 - Tổng số tiền 468.830</v>
      </c>
    </row>
    <row r="268" spans="1:15" ht="26.3" x14ac:dyDescent="0.3">
      <c r="A268" s="4"/>
      <c r="B268" s="5" t="s">
        <v>562</v>
      </c>
      <c r="C268" s="8">
        <v>45189</v>
      </c>
      <c r="D268" s="5" t="s">
        <v>11</v>
      </c>
      <c r="E268" s="5"/>
      <c r="F268" s="13">
        <v>567740</v>
      </c>
      <c r="G268" s="13">
        <v>45419</v>
      </c>
      <c r="H268" s="13">
        <v>613159</v>
      </c>
      <c r="I268" s="6" t="s">
        <v>2913</v>
      </c>
      <c r="J268" s="56"/>
      <c r="K268" s="58">
        <f t="shared" si="4"/>
        <v>45303</v>
      </c>
      <c r="L268">
        <f>VLOOKUP(VALUE(B268),Sheet2!E:E,1,0)</f>
        <v>56485</v>
      </c>
      <c r="O268" s="51" t="str">
        <f>"Thanh toán ngày "&amp;TEXT(_xlfn.XLOOKUP(L268,Sheet2!E:E,Sheet2!A:A),"dd/mm/yyyy")&amp;" - Tổng số tiền "&amp;TEXT(_xlfn.XLOOKUP(_xlfn.XLOOKUP(L268,Sheet2!E:E,Sheet2!B:B),Sheet2!M:M,Sheet2!O:O),"#.###")</f>
        <v>Thanh toán ngày 17/01/2024 - Tổng số tiền 468.830</v>
      </c>
    </row>
    <row r="269" spans="1:15" ht="26.3" x14ac:dyDescent="0.3">
      <c r="A269" s="4"/>
      <c r="B269" s="5" t="s">
        <v>561</v>
      </c>
      <c r="C269" s="8">
        <v>45190</v>
      </c>
      <c r="D269" s="5" t="s">
        <v>11</v>
      </c>
      <c r="E269" s="5"/>
      <c r="F269" s="13">
        <v>1014370</v>
      </c>
      <c r="G269" s="13">
        <v>81150</v>
      </c>
      <c r="H269" s="13">
        <v>1095520</v>
      </c>
      <c r="I269" s="6" t="s">
        <v>2913</v>
      </c>
      <c r="J269" s="56"/>
      <c r="K269" s="58">
        <f t="shared" si="4"/>
        <v>45303</v>
      </c>
      <c r="L269">
        <f>VLOOKUP(VALUE(B269),Sheet2!E:E,1,0)</f>
        <v>56708</v>
      </c>
      <c r="O269" s="51" t="str">
        <f>"Thanh toán ngày "&amp;TEXT(_xlfn.XLOOKUP(L269,Sheet2!E:E,Sheet2!A:A),"dd/mm/yyyy")&amp;" - Tổng số tiền "&amp;TEXT(_xlfn.XLOOKUP(_xlfn.XLOOKUP(L269,Sheet2!E:E,Sheet2!B:B),Sheet2!M:M,Sheet2!O:O),"#.###")</f>
        <v>Thanh toán ngày 17/01/2024 - Tổng số tiền 468.830</v>
      </c>
    </row>
    <row r="270" spans="1:15" ht="26.3" x14ac:dyDescent="0.3">
      <c r="A270" s="4"/>
      <c r="B270" s="5" t="s">
        <v>560</v>
      </c>
      <c r="C270" s="8">
        <v>45195</v>
      </c>
      <c r="D270" s="5" t="s">
        <v>11</v>
      </c>
      <c r="E270" s="5"/>
      <c r="F270" s="13">
        <v>806440</v>
      </c>
      <c r="G270" s="13">
        <v>64515</v>
      </c>
      <c r="H270" s="13">
        <v>870955</v>
      </c>
      <c r="I270" s="6" t="s">
        <v>2913</v>
      </c>
      <c r="J270" s="56"/>
      <c r="K270" s="58">
        <f t="shared" si="4"/>
        <v>45303</v>
      </c>
      <c r="L270">
        <f>VLOOKUP(VALUE(B270),Sheet2!E:E,1,0)</f>
        <v>57831</v>
      </c>
      <c r="O270" s="51" t="str">
        <f>"Thanh toán ngày "&amp;TEXT(_xlfn.XLOOKUP(L270,Sheet2!E:E,Sheet2!A:A),"dd/mm/yyyy")&amp;" - Tổng số tiền "&amp;TEXT(_xlfn.XLOOKUP(_xlfn.XLOOKUP(L270,Sheet2!E:E,Sheet2!B:B),Sheet2!M:M,Sheet2!O:O),"#.###")</f>
        <v>Thanh toán ngày 17/01/2024 - Tổng số tiền 468.830</v>
      </c>
    </row>
    <row r="271" spans="1:15" ht="26.3" x14ac:dyDescent="0.3">
      <c r="A271" s="4"/>
      <c r="B271" s="5" t="s">
        <v>556</v>
      </c>
      <c r="C271" s="8">
        <v>45196</v>
      </c>
      <c r="D271" s="5" t="s">
        <v>11</v>
      </c>
      <c r="E271" s="5"/>
      <c r="F271" s="13">
        <v>1260592</v>
      </c>
      <c r="G271" s="13">
        <v>100847</v>
      </c>
      <c r="H271" s="13">
        <v>1361439</v>
      </c>
      <c r="I271" s="6" t="s">
        <v>2913</v>
      </c>
      <c r="J271" s="56"/>
      <c r="K271" s="58">
        <f t="shared" si="4"/>
        <v>45303</v>
      </c>
      <c r="L271">
        <f>VLOOKUP(VALUE(B271),Sheet2!E:E,1,0)</f>
        <v>57927</v>
      </c>
      <c r="O271" s="51" t="str">
        <f>"Thanh toán ngày "&amp;TEXT(_xlfn.XLOOKUP(L271,Sheet2!E:E,Sheet2!A:A),"dd/mm/yyyy")&amp;" - Tổng số tiền "&amp;TEXT(_xlfn.XLOOKUP(_xlfn.XLOOKUP(L271,Sheet2!E:E,Sheet2!B:B),Sheet2!M:M,Sheet2!O:O),"#.###")</f>
        <v>Thanh toán ngày 17/01/2024 - Tổng số tiền 468.830</v>
      </c>
    </row>
    <row r="272" spans="1:15" ht="26.3" x14ac:dyDescent="0.3">
      <c r="A272" s="4"/>
      <c r="B272" s="5" t="s">
        <v>557</v>
      </c>
      <c r="C272" s="8">
        <v>45196</v>
      </c>
      <c r="D272" s="5" t="s">
        <v>11</v>
      </c>
      <c r="E272" s="5"/>
      <c r="F272" s="13">
        <v>398168</v>
      </c>
      <c r="G272" s="13">
        <v>31853</v>
      </c>
      <c r="H272" s="13">
        <v>430021</v>
      </c>
      <c r="I272" s="6" t="s">
        <v>2913</v>
      </c>
      <c r="J272" s="56"/>
      <c r="K272" s="58">
        <f t="shared" si="4"/>
        <v>45303</v>
      </c>
      <c r="L272">
        <f>VLOOKUP(VALUE(B272),Sheet2!E:E,1,0)</f>
        <v>57914</v>
      </c>
      <c r="O272" s="51" t="str">
        <f>"Thanh toán ngày "&amp;TEXT(_xlfn.XLOOKUP(L272,Sheet2!E:E,Sheet2!A:A),"dd/mm/yyyy")&amp;" - Tổng số tiền "&amp;TEXT(_xlfn.XLOOKUP(_xlfn.XLOOKUP(L272,Sheet2!E:E,Sheet2!B:B),Sheet2!M:M,Sheet2!O:O),"#.###")</f>
        <v>Thanh toán ngày 17/01/2024 - Tổng số tiền 468.830</v>
      </c>
    </row>
    <row r="273" spans="1:15" ht="26.3" x14ac:dyDescent="0.3">
      <c r="A273" s="4"/>
      <c r="B273" s="5" t="s">
        <v>558</v>
      </c>
      <c r="C273" s="8">
        <v>45196</v>
      </c>
      <c r="D273" s="5" t="s">
        <v>11</v>
      </c>
      <c r="E273" s="5"/>
      <c r="F273" s="13">
        <v>1644320</v>
      </c>
      <c r="G273" s="13">
        <v>131546</v>
      </c>
      <c r="H273" s="13">
        <v>1775866</v>
      </c>
      <c r="I273" s="6" t="s">
        <v>2913</v>
      </c>
      <c r="J273" s="56"/>
      <c r="K273" s="58">
        <f t="shared" si="4"/>
        <v>45303</v>
      </c>
      <c r="L273">
        <f>VLOOKUP(VALUE(B273),Sheet2!E:E,1,0)</f>
        <v>57900</v>
      </c>
      <c r="O273" s="51" t="str">
        <f>"Thanh toán ngày "&amp;TEXT(_xlfn.XLOOKUP(L273,Sheet2!E:E,Sheet2!A:A),"dd/mm/yyyy")&amp;" - Tổng số tiền "&amp;TEXT(_xlfn.XLOOKUP(_xlfn.XLOOKUP(L273,Sheet2!E:E,Sheet2!B:B),Sheet2!M:M,Sheet2!O:O),"#.###")</f>
        <v>Thanh toán ngày 17/01/2024 - Tổng số tiền 468.830</v>
      </c>
    </row>
    <row r="274" spans="1:15" ht="26.3" x14ac:dyDescent="0.3">
      <c r="A274" s="4"/>
      <c r="B274" s="5" t="s">
        <v>559</v>
      </c>
      <c r="C274" s="8">
        <v>45196</v>
      </c>
      <c r="D274" s="5" t="s">
        <v>11</v>
      </c>
      <c r="E274" s="5"/>
      <c r="F274" s="13">
        <v>660880</v>
      </c>
      <c r="G274" s="13">
        <v>52870</v>
      </c>
      <c r="H274" s="13">
        <v>713750</v>
      </c>
      <c r="I274" s="6" t="s">
        <v>2913</v>
      </c>
      <c r="J274" s="56"/>
      <c r="K274" s="58">
        <f t="shared" si="4"/>
        <v>45303</v>
      </c>
      <c r="L274">
        <f>VLOOKUP(VALUE(B274),Sheet2!E:E,1,0)</f>
        <v>57882</v>
      </c>
      <c r="O274" s="51" t="str">
        <f>"Thanh toán ngày "&amp;TEXT(_xlfn.XLOOKUP(L274,Sheet2!E:E,Sheet2!A:A),"dd/mm/yyyy")&amp;" - Tổng số tiền "&amp;TEXT(_xlfn.XLOOKUP(_xlfn.XLOOKUP(L274,Sheet2!E:E,Sheet2!B:B),Sheet2!M:M,Sheet2!O:O),"#.###")</f>
        <v>Thanh toán ngày 17/01/2024 - Tổng số tiền 468.830</v>
      </c>
    </row>
    <row r="275" spans="1:15" ht="26.3" x14ac:dyDescent="0.3">
      <c r="A275" s="4"/>
      <c r="B275" s="5" t="s">
        <v>553</v>
      </c>
      <c r="C275" s="8">
        <v>45197</v>
      </c>
      <c r="D275" s="5" t="s">
        <v>11</v>
      </c>
      <c r="E275" s="5"/>
      <c r="F275" s="13">
        <v>1160640</v>
      </c>
      <c r="G275" s="13">
        <v>92851</v>
      </c>
      <c r="H275" s="13">
        <v>1253491</v>
      </c>
      <c r="I275" s="6" t="s">
        <v>2913</v>
      </c>
      <c r="J275" s="56"/>
      <c r="K275" s="58">
        <f t="shared" si="4"/>
        <v>45303</v>
      </c>
      <c r="L275">
        <f>VLOOKUP(VALUE(B275),Sheet2!E:E,1,0)</f>
        <v>58912</v>
      </c>
      <c r="O275" s="51" t="str">
        <f>"Thanh toán ngày "&amp;TEXT(_xlfn.XLOOKUP(L275,Sheet2!E:E,Sheet2!A:A),"dd/mm/yyyy")&amp;" - Tổng số tiền "&amp;TEXT(_xlfn.XLOOKUP(_xlfn.XLOOKUP(L275,Sheet2!E:E,Sheet2!B:B),Sheet2!M:M,Sheet2!O:O),"#.###")</f>
        <v>Thanh toán ngày 17/01/2024 - Tổng số tiền 468.830</v>
      </c>
    </row>
    <row r="276" spans="1:15" ht="26.3" x14ac:dyDescent="0.3">
      <c r="A276" s="4"/>
      <c r="B276" s="5" t="s">
        <v>554</v>
      </c>
      <c r="C276" s="8">
        <v>45197</v>
      </c>
      <c r="D276" s="5" t="s">
        <v>11</v>
      </c>
      <c r="E276" s="5"/>
      <c r="F276" s="13">
        <v>1022156</v>
      </c>
      <c r="G276" s="13">
        <v>81772</v>
      </c>
      <c r="H276" s="13">
        <v>1103928</v>
      </c>
      <c r="I276" s="6" t="s">
        <v>2913</v>
      </c>
      <c r="J276" s="56"/>
      <c r="K276" s="58">
        <f t="shared" si="4"/>
        <v>45303</v>
      </c>
      <c r="L276">
        <f>VLOOKUP(VALUE(B276),Sheet2!E:E,1,0)</f>
        <v>58083</v>
      </c>
      <c r="O276" s="51" t="str">
        <f>"Thanh toán ngày "&amp;TEXT(_xlfn.XLOOKUP(L276,Sheet2!E:E,Sheet2!A:A),"dd/mm/yyyy")&amp;" - Tổng số tiền "&amp;TEXT(_xlfn.XLOOKUP(_xlfn.XLOOKUP(L276,Sheet2!E:E,Sheet2!B:B),Sheet2!M:M,Sheet2!O:O),"#.###")</f>
        <v>Thanh toán ngày 17/01/2024 - Tổng số tiền 468.830</v>
      </c>
    </row>
    <row r="277" spans="1:15" ht="26.3" x14ac:dyDescent="0.3">
      <c r="A277" s="4"/>
      <c r="B277" s="5" t="s">
        <v>555</v>
      </c>
      <c r="C277" s="8">
        <v>45197</v>
      </c>
      <c r="D277" s="5" t="s">
        <v>11</v>
      </c>
      <c r="E277" s="5"/>
      <c r="F277" s="13">
        <v>1083576</v>
      </c>
      <c r="G277" s="13">
        <v>86686</v>
      </c>
      <c r="H277" s="13">
        <v>1170262</v>
      </c>
      <c r="I277" s="6" t="s">
        <v>2913</v>
      </c>
      <c r="J277" s="56"/>
      <c r="K277" s="58">
        <f t="shared" si="4"/>
        <v>45303</v>
      </c>
      <c r="L277">
        <f>VLOOKUP(VALUE(B277),Sheet2!E:E,1,0)</f>
        <v>58060</v>
      </c>
      <c r="O277" s="51" t="str">
        <f>"Thanh toán ngày "&amp;TEXT(_xlfn.XLOOKUP(L277,Sheet2!E:E,Sheet2!A:A),"dd/mm/yyyy")&amp;" - Tổng số tiền "&amp;TEXT(_xlfn.XLOOKUP(_xlfn.XLOOKUP(L277,Sheet2!E:E,Sheet2!B:B),Sheet2!M:M,Sheet2!O:O),"#.###")</f>
        <v>Thanh toán ngày 17/01/2024 - Tổng số tiền 468.830</v>
      </c>
    </row>
    <row r="278" spans="1:15" ht="26.3" x14ac:dyDescent="0.3">
      <c r="A278" s="4"/>
      <c r="B278" s="5" t="s">
        <v>536</v>
      </c>
      <c r="C278" s="8">
        <v>45199</v>
      </c>
      <c r="D278" s="5" t="s">
        <v>11</v>
      </c>
      <c r="E278" s="5"/>
      <c r="F278" s="13">
        <v>1215260</v>
      </c>
      <c r="G278" s="13">
        <v>97221</v>
      </c>
      <c r="H278" s="13">
        <v>1312481</v>
      </c>
      <c r="I278" s="6" t="s">
        <v>2913</v>
      </c>
      <c r="J278" s="56"/>
      <c r="K278" s="58">
        <f t="shared" si="4"/>
        <v>45303</v>
      </c>
      <c r="L278">
        <f>VLOOKUP(VALUE(B278),Sheet2!E:E,1,0)</f>
        <v>59170</v>
      </c>
      <c r="O278" s="51" t="str">
        <f>"Thanh toán ngày "&amp;TEXT(_xlfn.XLOOKUP(L278,Sheet2!E:E,Sheet2!A:A),"dd/mm/yyyy")&amp;" - Tổng số tiền "&amp;TEXT(_xlfn.XLOOKUP(_xlfn.XLOOKUP(L278,Sheet2!E:E,Sheet2!B:B),Sheet2!M:M,Sheet2!O:O),"#.###")</f>
        <v>Thanh toán ngày 17/01/2024 - Tổng số tiền 468.830</v>
      </c>
    </row>
    <row r="279" spans="1:15" ht="26.3" x14ac:dyDescent="0.3">
      <c r="A279" s="4"/>
      <c r="B279" s="5" t="s">
        <v>537</v>
      </c>
      <c r="C279" s="8">
        <v>45199</v>
      </c>
      <c r="D279" s="5" t="s">
        <v>11</v>
      </c>
      <c r="E279" s="5"/>
      <c r="F279" s="13">
        <v>1215260</v>
      </c>
      <c r="G279" s="13">
        <v>97221</v>
      </c>
      <c r="H279" s="13">
        <v>1312481</v>
      </c>
      <c r="I279" s="6" t="s">
        <v>2913</v>
      </c>
      <c r="J279" s="56"/>
      <c r="K279" s="58">
        <f t="shared" si="4"/>
        <v>45303</v>
      </c>
      <c r="L279">
        <f>VLOOKUP(VALUE(B279),Sheet2!E:E,1,0)</f>
        <v>59167</v>
      </c>
      <c r="O279" s="51" t="str">
        <f>"Thanh toán ngày "&amp;TEXT(_xlfn.XLOOKUP(L279,Sheet2!E:E,Sheet2!A:A),"dd/mm/yyyy")&amp;" - Tổng số tiền "&amp;TEXT(_xlfn.XLOOKUP(_xlfn.XLOOKUP(L279,Sheet2!E:E,Sheet2!B:B),Sheet2!M:M,Sheet2!O:O),"#.###")</f>
        <v>Thanh toán ngày 17/01/2024 - Tổng số tiền 468.830</v>
      </c>
    </row>
    <row r="280" spans="1:15" ht="26.3" x14ac:dyDescent="0.3">
      <c r="A280" s="4"/>
      <c r="B280" s="5" t="s">
        <v>538</v>
      </c>
      <c r="C280" s="8">
        <v>45199</v>
      </c>
      <c r="D280" s="5" t="s">
        <v>17</v>
      </c>
      <c r="E280" s="5"/>
      <c r="F280" s="13">
        <v>1215260</v>
      </c>
      <c r="G280" s="13">
        <v>97221</v>
      </c>
      <c r="H280" s="13">
        <v>1312481</v>
      </c>
      <c r="I280" s="6" t="s">
        <v>2913</v>
      </c>
      <c r="J280" s="56"/>
      <c r="K280" s="58">
        <f t="shared" si="4"/>
        <v>45303</v>
      </c>
      <c r="L280">
        <f>VLOOKUP(VALUE(B280),Sheet2!E:E,1,0)</f>
        <v>59161</v>
      </c>
      <c r="O280" s="51" t="str">
        <f>"Thanh toán ngày "&amp;TEXT(_xlfn.XLOOKUP(L280,Sheet2!E:E,Sheet2!A:A),"dd/mm/yyyy")&amp;" - Tổng số tiền "&amp;TEXT(_xlfn.XLOOKUP(_xlfn.XLOOKUP(L280,Sheet2!E:E,Sheet2!B:B),Sheet2!M:M,Sheet2!O:O),"#.###")</f>
        <v>Thanh toán ngày 17/01/2024 - Tổng số tiền 468.830</v>
      </c>
    </row>
    <row r="281" spans="1:15" ht="26.3" x14ac:dyDescent="0.3">
      <c r="A281" s="4"/>
      <c r="B281" s="5" t="s">
        <v>539</v>
      </c>
      <c r="C281" s="8">
        <v>45199</v>
      </c>
      <c r="D281" s="5" t="s">
        <v>11</v>
      </c>
      <c r="E281" s="5"/>
      <c r="F281" s="13">
        <v>1644320</v>
      </c>
      <c r="G281" s="13">
        <v>131546</v>
      </c>
      <c r="H281" s="13">
        <v>1775866</v>
      </c>
      <c r="I281" s="6" t="s">
        <v>2913</v>
      </c>
      <c r="J281" s="56"/>
      <c r="K281" s="58">
        <f t="shared" si="4"/>
        <v>45303</v>
      </c>
      <c r="L281">
        <f>VLOOKUP(VALUE(B281),Sheet2!E:E,1,0)</f>
        <v>59157</v>
      </c>
      <c r="O281" s="51" t="str">
        <f>"Thanh toán ngày "&amp;TEXT(_xlfn.XLOOKUP(L281,Sheet2!E:E,Sheet2!A:A),"dd/mm/yyyy")&amp;" - Tổng số tiền "&amp;TEXT(_xlfn.XLOOKUP(_xlfn.XLOOKUP(L281,Sheet2!E:E,Sheet2!B:B),Sheet2!M:M,Sheet2!O:O),"#.###")</f>
        <v>Thanh toán ngày 17/01/2024 - Tổng số tiền 468.830</v>
      </c>
    </row>
    <row r="282" spans="1:15" ht="26.3" x14ac:dyDescent="0.3">
      <c r="A282" s="4"/>
      <c r="B282" s="5" t="s">
        <v>540</v>
      </c>
      <c r="C282" s="8">
        <v>45199</v>
      </c>
      <c r="D282" s="5" t="s">
        <v>11</v>
      </c>
      <c r="E282" s="5"/>
      <c r="F282" s="13">
        <v>1215260</v>
      </c>
      <c r="G282" s="13">
        <v>97221</v>
      </c>
      <c r="H282" s="13">
        <v>1312481</v>
      </c>
      <c r="I282" s="6" t="s">
        <v>2913</v>
      </c>
      <c r="J282" s="56"/>
      <c r="K282" s="58">
        <f t="shared" si="4"/>
        <v>45303</v>
      </c>
      <c r="L282">
        <f>VLOOKUP(VALUE(B282),Sheet2!E:E,1,0)</f>
        <v>59155</v>
      </c>
      <c r="O282" s="51" t="str">
        <f>"Thanh toán ngày "&amp;TEXT(_xlfn.XLOOKUP(L282,Sheet2!E:E,Sheet2!A:A),"dd/mm/yyyy")&amp;" - Tổng số tiền "&amp;TEXT(_xlfn.XLOOKUP(_xlfn.XLOOKUP(L282,Sheet2!E:E,Sheet2!B:B),Sheet2!M:M,Sheet2!O:O),"#.###")</f>
        <v>Thanh toán ngày 17/01/2024 - Tổng số tiền 468.830</v>
      </c>
    </row>
    <row r="283" spans="1:15" ht="26.3" x14ac:dyDescent="0.3">
      <c r="A283" s="4"/>
      <c r="B283" s="5" t="s">
        <v>541</v>
      </c>
      <c r="C283" s="8">
        <v>45199</v>
      </c>
      <c r="D283" s="5" t="s">
        <v>11</v>
      </c>
      <c r="E283" s="5"/>
      <c r="F283" s="13">
        <v>1215260</v>
      </c>
      <c r="G283" s="13">
        <v>97221</v>
      </c>
      <c r="H283" s="13">
        <v>1312481</v>
      </c>
      <c r="I283" s="6" t="s">
        <v>2913</v>
      </c>
      <c r="J283" s="56"/>
      <c r="K283" s="58">
        <f t="shared" si="4"/>
        <v>45303</v>
      </c>
      <c r="L283">
        <f>VLOOKUP(VALUE(B283),Sheet2!E:E,1,0)</f>
        <v>59152</v>
      </c>
      <c r="O283" s="51" t="str">
        <f>"Thanh toán ngày "&amp;TEXT(_xlfn.XLOOKUP(L283,Sheet2!E:E,Sheet2!A:A),"dd/mm/yyyy")&amp;" - Tổng số tiền "&amp;TEXT(_xlfn.XLOOKUP(_xlfn.XLOOKUP(L283,Sheet2!E:E,Sheet2!B:B),Sheet2!M:M,Sheet2!O:O),"#.###")</f>
        <v>Thanh toán ngày 17/01/2024 - Tổng số tiền 468.830</v>
      </c>
    </row>
    <row r="284" spans="1:15" ht="26.3" x14ac:dyDescent="0.3">
      <c r="A284" s="4"/>
      <c r="B284" s="5" t="s">
        <v>542</v>
      </c>
      <c r="C284" s="8">
        <v>45199</v>
      </c>
      <c r="D284" s="5" t="s">
        <v>11</v>
      </c>
      <c r="E284" s="5"/>
      <c r="F284" s="13">
        <v>1894810</v>
      </c>
      <c r="G284" s="13">
        <v>151585</v>
      </c>
      <c r="H284" s="13">
        <v>2046395</v>
      </c>
      <c r="I284" s="6" t="s">
        <v>2913</v>
      </c>
      <c r="J284" s="56"/>
      <c r="K284" s="58">
        <f t="shared" si="4"/>
        <v>45303</v>
      </c>
      <c r="L284">
        <f>VLOOKUP(VALUE(B284),Sheet2!E:E,1,0)</f>
        <v>59151</v>
      </c>
      <c r="O284" s="51" t="str">
        <f>"Thanh toán ngày "&amp;TEXT(_xlfn.XLOOKUP(L284,Sheet2!E:E,Sheet2!A:A),"dd/mm/yyyy")&amp;" - Tổng số tiền "&amp;TEXT(_xlfn.XLOOKUP(_xlfn.XLOOKUP(L284,Sheet2!E:E,Sheet2!B:B),Sheet2!M:M,Sheet2!O:O),"#.###")</f>
        <v>Thanh toán ngày 17/01/2024 - Tổng số tiền 468.830</v>
      </c>
    </row>
    <row r="285" spans="1:15" ht="26.3" x14ac:dyDescent="0.3">
      <c r="A285" s="4"/>
      <c r="B285" s="5" t="s">
        <v>543</v>
      </c>
      <c r="C285" s="8">
        <v>45199</v>
      </c>
      <c r="D285" s="5" t="s">
        <v>11</v>
      </c>
      <c r="E285" s="5"/>
      <c r="F285" s="13">
        <v>1215260</v>
      </c>
      <c r="G285" s="13">
        <v>97221</v>
      </c>
      <c r="H285" s="13">
        <v>1312481</v>
      </c>
      <c r="I285" s="6" t="s">
        <v>2913</v>
      </c>
      <c r="J285" s="56"/>
      <c r="K285" s="58">
        <f t="shared" si="4"/>
        <v>45303</v>
      </c>
      <c r="L285">
        <f>VLOOKUP(VALUE(B285),Sheet2!E:E,1,0)</f>
        <v>59150</v>
      </c>
      <c r="O285" s="51" t="str">
        <f>"Thanh toán ngày "&amp;TEXT(_xlfn.XLOOKUP(L285,Sheet2!E:E,Sheet2!A:A),"dd/mm/yyyy")&amp;" - Tổng số tiền "&amp;TEXT(_xlfn.XLOOKUP(_xlfn.XLOOKUP(L285,Sheet2!E:E,Sheet2!B:B),Sheet2!M:M,Sheet2!O:O),"#.###")</f>
        <v>Thanh toán ngày 17/01/2024 - Tổng số tiền 468.830</v>
      </c>
    </row>
    <row r="286" spans="1:15" ht="26.3" x14ac:dyDescent="0.3">
      <c r="A286" s="4"/>
      <c r="B286" s="5" t="s">
        <v>544</v>
      </c>
      <c r="C286" s="8">
        <v>45199</v>
      </c>
      <c r="D286" s="5" t="s">
        <v>11</v>
      </c>
      <c r="E286" s="5"/>
      <c r="F286" s="13">
        <v>1215260</v>
      </c>
      <c r="G286" s="13">
        <v>97221</v>
      </c>
      <c r="H286" s="13">
        <v>1312481</v>
      </c>
      <c r="I286" s="6" t="s">
        <v>2913</v>
      </c>
      <c r="J286" s="56"/>
      <c r="K286" s="58">
        <f t="shared" si="4"/>
        <v>45303</v>
      </c>
      <c r="L286">
        <f>VLOOKUP(VALUE(B286),Sheet2!E:E,1,0)</f>
        <v>59138</v>
      </c>
      <c r="O286" s="51" t="str">
        <f>"Thanh toán ngày "&amp;TEXT(_xlfn.XLOOKUP(L286,Sheet2!E:E,Sheet2!A:A),"dd/mm/yyyy")&amp;" - Tổng số tiền "&amp;TEXT(_xlfn.XLOOKUP(_xlfn.XLOOKUP(L286,Sheet2!E:E,Sheet2!B:B),Sheet2!M:M,Sheet2!O:O),"#.###")</f>
        <v>Thanh toán ngày 17/01/2024 - Tổng số tiền 468.830</v>
      </c>
    </row>
    <row r="287" spans="1:15" ht="26.3" x14ac:dyDescent="0.3">
      <c r="A287" s="4"/>
      <c r="B287" s="5" t="s">
        <v>545</v>
      </c>
      <c r="C287" s="8">
        <v>45199</v>
      </c>
      <c r="D287" s="5" t="s">
        <v>11</v>
      </c>
      <c r="E287" s="5"/>
      <c r="F287" s="13">
        <v>1215260</v>
      </c>
      <c r="G287" s="13">
        <v>97221</v>
      </c>
      <c r="H287" s="13">
        <v>1312481</v>
      </c>
      <c r="I287" s="6" t="s">
        <v>2913</v>
      </c>
      <c r="J287" s="56"/>
      <c r="K287" s="58">
        <f t="shared" si="4"/>
        <v>45303</v>
      </c>
      <c r="L287">
        <f>VLOOKUP(VALUE(B287),Sheet2!E:E,1,0)</f>
        <v>59136</v>
      </c>
      <c r="O287" s="51" t="str">
        <f>"Thanh toán ngày "&amp;TEXT(_xlfn.XLOOKUP(L287,Sheet2!E:E,Sheet2!A:A),"dd/mm/yyyy")&amp;" - Tổng số tiền "&amp;TEXT(_xlfn.XLOOKUP(_xlfn.XLOOKUP(L287,Sheet2!E:E,Sheet2!B:B),Sheet2!M:M,Sheet2!O:O),"#.###")</f>
        <v>Thanh toán ngày 17/01/2024 - Tổng số tiền 468.830</v>
      </c>
    </row>
    <row r="288" spans="1:15" ht="26.3" x14ac:dyDescent="0.3">
      <c r="A288" s="4"/>
      <c r="B288" s="5" t="s">
        <v>546</v>
      </c>
      <c r="C288" s="8">
        <v>45199</v>
      </c>
      <c r="D288" s="5" t="s">
        <v>11</v>
      </c>
      <c r="E288" s="5"/>
      <c r="F288" s="13">
        <v>1215260</v>
      </c>
      <c r="G288" s="13">
        <v>97221</v>
      </c>
      <c r="H288" s="13">
        <v>1312481</v>
      </c>
      <c r="I288" s="6" t="s">
        <v>2913</v>
      </c>
      <c r="J288" s="56"/>
      <c r="K288" s="58">
        <f t="shared" si="4"/>
        <v>45303</v>
      </c>
      <c r="L288">
        <f>VLOOKUP(VALUE(B288),Sheet2!E:E,1,0)</f>
        <v>59135</v>
      </c>
      <c r="O288" s="51" t="str">
        <f>"Thanh toán ngày "&amp;TEXT(_xlfn.XLOOKUP(L288,Sheet2!E:E,Sheet2!A:A),"dd/mm/yyyy")&amp;" - Tổng số tiền "&amp;TEXT(_xlfn.XLOOKUP(_xlfn.XLOOKUP(L288,Sheet2!E:E,Sheet2!B:B),Sheet2!M:M,Sheet2!O:O),"#.###")</f>
        <v>Thanh toán ngày 17/01/2024 - Tổng số tiền 468.830</v>
      </c>
    </row>
    <row r="289" spans="1:15" ht="26.3" x14ac:dyDescent="0.3">
      <c r="A289" s="4"/>
      <c r="B289" s="5" t="s">
        <v>547</v>
      </c>
      <c r="C289" s="8">
        <v>45199</v>
      </c>
      <c r="D289" s="5" t="s">
        <v>11</v>
      </c>
      <c r="E289" s="5"/>
      <c r="F289" s="13">
        <v>1215260</v>
      </c>
      <c r="G289" s="13">
        <v>97221</v>
      </c>
      <c r="H289" s="13">
        <v>1312481</v>
      </c>
      <c r="I289" s="6" t="s">
        <v>2913</v>
      </c>
      <c r="J289" s="56"/>
      <c r="K289" s="58">
        <f t="shared" si="4"/>
        <v>45303</v>
      </c>
      <c r="L289">
        <f>VLOOKUP(VALUE(B289),Sheet2!E:E,1,0)</f>
        <v>59134</v>
      </c>
      <c r="O289" s="51" t="str">
        <f>"Thanh toán ngày "&amp;TEXT(_xlfn.XLOOKUP(L289,Sheet2!E:E,Sheet2!A:A),"dd/mm/yyyy")&amp;" - Tổng số tiền "&amp;TEXT(_xlfn.XLOOKUP(_xlfn.XLOOKUP(L289,Sheet2!E:E,Sheet2!B:B),Sheet2!M:M,Sheet2!O:O),"#.###")</f>
        <v>Thanh toán ngày 17/01/2024 - Tổng số tiền 468.830</v>
      </c>
    </row>
    <row r="290" spans="1:15" ht="26.3" x14ac:dyDescent="0.3">
      <c r="A290" s="4"/>
      <c r="B290" s="5" t="s">
        <v>548</v>
      </c>
      <c r="C290" s="8">
        <v>45199</v>
      </c>
      <c r="D290" s="5" t="s">
        <v>11</v>
      </c>
      <c r="E290" s="5"/>
      <c r="F290" s="13">
        <v>1215260</v>
      </c>
      <c r="G290" s="13">
        <v>97221</v>
      </c>
      <c r="H290" s="13">
        <v>1312481</v>
      </c>
      <c r="I290" s="6" t="s">
        <v>2913</v>
      </c>
      <c r="J290" s="56"/>
      <c r="K290" s="58">
        <f t="shared" si="4"/>
        <v>45303</v>
      </c>
      <c r="L290">
        <f>VLOOKUP(VALUE(B290),Sheet2!E:E,1,0)</f>
        <v>59133</v>
      </c>
      <c r="O290" s="51" t="str">
        <f>"Thanh toán ngày "&amp;TEXT(_xlfn.XLOOKUP(L290,Sheet2!E:E,Sheet2!A:A),"dd/mm/yyyy")&amp;" - Tổng số tiền "&amp;TEXT(_xlfn.XLOOKUP(_xlfn.XLOOKUP(L290,Sheet2!E:E,Sheet2!B:B),Sheet2!M:M,Sheet2!O:O),"#.###")</f>
        <v>Thanh toán ngày 17/01/2024 - Tổng số tiền 468.830</v>
      </c>
    </row>
    <row r="291" spans="1:15" ht="26.3" x14ac:dyDescent="0.3">
      <c r="A291" s="4"/>
      <c r="B291" s="5" t="s">
        <v>549</v>
      </c>
      <c r="C291" s="8">
        <v>45199</v>
      </c>
      <c r="D291" s="5" t="s">
        <v>11</v>
      </c>
      <c r="E291" s="5"/>
      <c r="F291" s="13">
        <v>1894810</v>
      </c>
      <c r="G291" s="13">
        <v>151585</v>
      </c>
      <c r="H291" s="13">
        <v>2046395</v>
      </c>
      <c r="I291" s="6" t="s">
        <v>2913</v>
      </c>
      <c r="J291" s="56"/>
      <c r="K291" s="58">
        <f t="shared" si="4"/>
        <v>45303</v>
      </c>
      <c r="L291">
        <f>VLOOKUP(VALUE(B291),Sheet2!E:E,1,0)</f>
        <v>59132</v>
      </c>
      <c r="O291" s="51" t="str">
        <f>"Thanh toán ngày "&amp;TEXT(_xlfn.XLOOKUP(L291,Sheet2!E:E,Sheet2!A:A),"dd/mm/yyyy")&amp;" - Tổng số tiền "&amp;TEXT(_xlfn.XLOOKUP(_xlfn.XLOOKUP(L291,Sheet2!E:E,Sheet2!B:B),Sheet2!M:M,Sheet2!O:O),"#.###")</f>
        <v>Thanh toán ngày 17/01/2024 - Tổng số tiền 468.830</v>
      </c>
    </row>
    <row r="292" spans="1:15" ht="26.3" x14ac:dyDescent="0.3">
      <c r="A292" s="4"/>
      <c r="B292" s="5" t="s">
        <v>550</v>
      </c>
      <c r="C292" s="8">
        <v>45199</v>
      </c>
      <c r="D292" s="5" t="s">
        <v>11</v>
      </c>
      <c r="E292" s="5"/>
      <c r="F292" s="13">
        <v>1644320</v>
      </c>
      <c r="G292" s="13">
        <v>131546</v>
      </c>
      <c r="H292" s="13">
        <v>1775866</v>
      </c>
      <c r="I292" s="6" t="s">
        <v>2913</v>
      </c>
      <c r="J292" s="56"/>
      <c r="K292" s="58">
        <f t="shared" si="4"/>
        <v>45303</v>
      </c>
      <c r="L292">
        <f>VLOOKUP(VALUE(B292),Sheet2!E:E,1,0)</f>
        <v>59131</v>
      </c>
      <c r="O292" s="51" t="str">
        <f>"Thanh toán ngày "&amp;TEXT(_xlfn.XLOOKUP(L292,Sheet2!E:E,Sheet2!A:A),"dd/mm/yyyy")&amp;" - Tổng số tiền "&amp;TEXT(_xlfn.XLOOKUP(_xlfn.XLOOKUP(L292,Sheet2!E:E,Sheet2!B:B),Sheet2!M:M,Sheet2!O:O),"#.###")</f>
        <v>Thanh toán ngày 17/01/2024 - Tổng số tiền 468.830</v>
      </c>
    </row>
    <row r="293" spans="1:15" ht="26.3" x14ac:dyDescent="0.3">
      <c r="A293" s="4"/>
      <c r="B293" s="5" t="s">
        <v>551</v>
      </c>
      <c r="C293" s="8">
        <v>45199</v>
      </c>
      <c r="D293" s="5" t="s">
        <v>11</v>
      </c>
      <c r="E293" s="5"/>
      <c r="F293" s="13">
        <v>1215260</v>
      </c>
      <c r="G293" s="13">
        <v>97221</v>
      </c>
      <c r="H293" s="13">
        <v>1312481</v>
      </c>
      <c r="I293" s="6" t="s">
        <v>2913</v>
      </c>
      <c r="J293" s="56"/>
      <c r="K293" s="58">
        <f t="shared" si="4"/>
        <v>45303</v>
      </c>
      <c r="L293">
        <f>VLOOKUP(VALUE(B293),Sheet2!E:E,1,0)</f>
        <v>59130</v>
      </c>
      <c r="O293" s="51" t="str">
        <f>"Thanh toán ngày "&amp;TEXT(_xlfn.XLOOKUP(L293,Sheet2!E:E,Sheet2!A:A),"dd/mm/yyyy")&amp;" - Tổng số tiền "&amp;TEXT(_xlfn.XLOOKUP(_xlfn.XLOOKUP(L293,Sheet2!E:E,Sheet2!B:B),Sheet2!M:M,Sheet2!O:O),"#.###")</f>
        <v>Thanh toán ngày 17/01/2024 - Tổng số tiền 468.830</v>
      </c>
    </row>
    <row r="294" spans="1:15" ht="26.3" x14ac:dyDescent="0.3">
      <c r="A294" s="4"/>
      <c r="B294" s="5" t="s">
        <v>552</v>
      </c>
      <c r="C294" s="8">
        <v>45199</v>
      </c>
      <c r="D294" s="5" t="s">
        <v>11</v>
      </c>
      <c r="E294" s="5"/>
      <c r="F294" s="13">
        <v>396528</v>
      </c>
      <c r="G294" s="13">
        <v>31722</v>
      </c>
      <c r="H294" s="13">
        <v>428250</v>
      </c>
      <c r="I294" s="6" t="s">
        <v>2913</v>
      </c>
      <c r="J294" s="56"/>
      <c r="K294" s="58">
        <f t="shared" si="4"/>
        <v>45303</v>
      </c>
      <c r="L294">
        <f>VLOOKUP(VALUE(B294),Sheet2!E:E,1,0)</f>
        <v>59129</v>
      </c>
      <c r="O294" s="51" t="str">
        <f>"Thanh toán ngày "&amp;TEXT(_xlfn.XLOOKUP(L294,Sheet2!E:E,Sheet2!A:A),"dd/mm/yyyy")&amp;" - Tổng số tiền "&amp;TEXT(_xlfn.XLOOKUP(_xlfn.XLOOKUP(L294,Sheet2!E:E,Sheet2!B:B),Sheet2!M:M,Sheet2!O:O),"#.###")</f>
        <v>Thanh toán ngày 17/01/2024 - Tổng số tiền 468.830</v>
      </c>
    </row>
    <row r="295" spans="1:15" ht="26.3" x14ac:dyDescent="0.3">
      <c r="A295" s="4"/>
      <c r="B295" s="5" t="s">
        <v>535</v>
      </c>
      <c r="C295" s="8">
        <v>45201</v>
      </c>
      <c r="D295" s="5" t="s">
        <v>11</v>
      </c>
      <c r="E295" s="5"/>
      <c r="F295" s="13">
        <v>521164</v>
      </c>
      <c r="G295" s="13">
        <v>41693</v>
      </c>
      <c r="H295" s="13">
        <v>562857</v>
      </c>
      <c r="I295" s="6" t="s">
        <v>2913</v>
      </c>
      <c r="J295" s="56"/>
      <c r="K295" s="58">
        <f t="shared" si="4"/>
        <v>45303</v>
      </c>
      <c r="L295">
        <f>VLOOKUP(VALUE(B295),Sheet2!E:E,1,0)</f>
        <v>59280</v>
      </c>
      <c r="O295" s="51" t="str">
        <f>"Thanh toán ngày "&amp;TEXT(_xlfn.XLOOKUP(L295,Sheet2!E:E,Sheet2!A:A),"dd/mm/yyyy")&amp;" - Tổng số tiền "&amp;TEXT(_xlfn.XLOOKUP(_xlfn.XLOOKUP(L295,Sheet2!E:E,Sheet2!B:B),Sheet2!M:M,Sheet2!O:O),"#.###")</f>
        <v>Thanh toán ngày 24/01/2024 - Tổng số tiền 468.830</v>
      </c>
    </row>
    <row r="296" spans="1:15" x14ac:dyDescent="0.3">
      <c r="A296" s="4"/>
      <c r="B296" s="5"/>
      <c r="C296" s="8">
        <v>45153</v>
      </c>
      <c r="D296" s="5" t="s">
        <v>961</v>
      </c>
      <c r="E296" s="5" t="s">
        <v>922</v>
      </c>
      <c r="F296" s="13"/>
      <c r="G296" s="13"/>
      <c r="H296" s="13">
        <v>-101534</v>
      </c>
      <c r="I296" s="6" t="s">
        <v>2913</v>
      </c>
      <c r="J296" s="56"/>
      <c r="K296" s="58">
        <f t="shared" si="4"/>
        <v>45303</v>
      </c>
      <c r="L296" t="e">
        <f>VLOOKUP(VALUE(B296),Sheet2!E:E,1,0)</f>
        <v>#N/A</v>
      </c>
      <c r="O296" s="51" t="e">
        <f>"Thanh toán ngày "&amp;TEXT(_xlfn.XLOOKUP(L296,Sheet2!E:E,Sheet2!A:A),"dd/mm/yyyy")&amp;" - Tổng số tiền "&amp;TEXT(_xlfn.XLOOKUP(_xlfn.XLOOKUP(L296,Sheet2!E:E,Sheet2!B:B),Sheet2!M:M,Sheet2!O:O),"#.###")</f>
        <v>#N/A</v>
      </c>
    </row>
    <row r="297" spans="1:15" x14ac:dyDescent="0.3">
      <c r="A297" s="4"/>
      <c r="B297" s="5"/>
      <c r="C297" s="8">
        <v>45233</v>
      </c>
      <c r="D297" s="5"/>
      <c r="E297" s="5" t="s">
        <v>922</v>
      </c>
      <c r="F297" s="13"/>
      <c r="G297" s="13"/>
      <c r="H297" s="13">
        <v>-112815</v>
      </c>
      <c r="I297" s="6" t="s">
        <v>2913</v>
      </c>
      <c r="J297" s="56"/>
      <c r="K297" s="58">
        <f t="shared" si="4"/>
        <v>45303</v>
      </c>
      <c r="L297" t="e">
        <f>VLOOKUP(VALUE(B297),Sheet2!E:E,1,0)</f>
        <v>#N/A</v>
      </c>
      <c r="O297" s="51" t="e">
        <f>"Thanh toán ngày "&amp;TEXT(_xlfn.XLOOKUP(L297,Sheet2!E:E,Sheet2!A:A),"dd/mm/yyyy")&amp;" - Tổng số tiền "&amp;TEXT(_xlfn.XLOOKUP(_xlfn.XLOOKUP(L297,Sheet2!E:E,Sheet2!B:B),Sheet2!M:M,Sheet2!O:O),"#.###")</f>
        <v>#N/A</v>
      </c>
    </row>
    <row r="298" spans="1:15" x14ac:dyDescent="0.3">
      <c r="A298" s="4"/>
      <c r="B298" s="5"/>
      <c r="C298" s="8">
        <v>45291</v>
      </c>
      <c r="D298" s="5"/>
      <c r="E298" s="5" t="s">
        <v>922</v>
      </c>
      <c r="F298" s="13"/>
      <c r="G298" s="13"/>
      <c r="H298" s="13">
        <v>-258609</v>
      </c>
      <c r="I298" s="6" t="s">
        <v>2913</v>
      </c>
      <c r="J298" s="56"/>
      <c r="K298" s="58">
        <f t="shared" si="4"/>
        <v>45303</v>
      </c>
      <c r="L298" t="e">
        <f>VLOOKUP(VALUE(B298),Sheet2!E:E,1,0)</f>
        <v>#N/A</v>
      </c>
      <c r="O298" s="51" t="e">
        <f>"Thanh toán ngày "&amp;TEXT(_xlfn.XLOOKUP(L298,Sheet2!E:E,Sheet2!A:A),"dd/mm/yyyy")&amp;" - Tổng số tiền "&amp;TEXT(_xlfn.XLOOKUP(_xlfn.XLOOKUP(L298,Sheet2!E:E,Sheet2!B:B),Sheet2!M:M,Sheet2!O:O),"#.###")</f>
        <v>#N/A</v>
      </c>
    </row>
    <row r="299" spans="1:15" x14ac:dyDescent="0.3">
      <c r="A299" s="4"/>
      <c r="B299" s="5"/>
      <c r="C299" s="8">
        <v>45291</v>
      </c>
      <c r="D299" s="5"/>
      <c r="E299" s="5" t="s">
        <v>922</v>
      </c>
      <c r="F299" s="13"/>
      <c r="G299" s="13"/>
      <c r="H299" s="13">
        <v>-225628</v>
      </c>
      <c r="I299" s="6" t="s">
        <v>2913</v>
      </c>
      <c r="J299" s="56"/>
      <c r="K299" s="58">
        <f t="shared" si="4"/>
        <v>45303</v>
      </c>
      <c r="L299" t="e">
        <f>VLOOKUP(VALUE(B299),Sheet2!E:E,1,0)</f>
        <v>#N/A</v>
      </c>
      <c r="O299" s="51" t="e">
        <f>"Thanh toán ngày "&amp;TEXT(_xlfn.XLOOKUP(L299,Sheet2!E:E,Sheet2!A:A),"dd/mm/yyyy")&amp;" - Tổng số tiền "&amp;TEXT(_xlfn.XLOOKUP(_xlfn.XLOOKUP(L299,Sheet2!E:E,Sheet2!B:B),Sheet2!M:M,Sheet2!O:O),"#.###")</f>
        <v>#N/A</v>
      </c>
    </row>
    <row r="300" spans="1:15" ht="26.3" x14ac:dyDescent="0.3">
      <c r="A300" s="4"/>
      <c r="B300" s="5" t="s">
        <v>532</v>
      </c>
      <c r="C300" s="8">
        <v>45208</v>
      </c>
      <c r="D300" s="5" t="s">
        <v>11</v>
      </c>
      <c r="E300" s="5"/>
      <c r="F300" s="13">
        <v>896288</v>
      </c>
      <c r="G300" s="13">
        <v>71703</v>
      </c>
      <c r="H300" s="13">
        <v>967991</v>
      </c>
      <c r="I300" s="6" t="s">
        <v>2914</v>
      </c>
      <c r="J300" s="56"/>
      <c r="K300" s="58">
        <f t="shared" si="4"/>
        <v>45315</v>
      </c>
      <c r="L300">
        <f>VLOOKUP(VALUE(B300),Sheet2!E:E,1,0)</f>
        <v>60880</v>
      </c>
      <c r="O300" s="51" t="str">
        <f>"Thanh toán ngày "&amp;TEXT(_xlfn.XLOOKUP(L300,Sheet2!E:E,Sheet2!A:A),"dd/mm/yyyy")&amp;" - Tổng số tiền "&amp;TEXT(_xlfn.XLOOKUP(_xlfn.XLOOKUP(L300,Sheet2!E:E,Sheet2!B:B),Sheet2!M:M,Sheet2!O:O),"#.###")</f>
        <v>Thanh toán ngày 24/01/2024 - Tổng số tiền 1.005.202</v>
      </c>
    </row>
    <row r="301" spans="1:15" ht="26.3" x14ac:dyDescent="0.3">
      <c r="A301" s="4"/>
      <c r="B301" s="5" t="s">
        <v>533</v>
      </c>
      <c r="C301" s="8">
        <v>45208</v>
      </c>
      <c r="D301" s="5" t="s">
        <v>11</v>
      </c>
      <c r="E301" s="5"/>
      <c r="F301" s="13">
        <v>399808</v>
      </c>
      <c r="G301" s="13">
        <v>31985</v>
      </c>
      <c r="H301" s="13">
        <v>431793</v>
      </c>
      <c r="I301" s="6" t="s">
        <v>2914</v>
      </c>
      <c r="J301" s="56"/>
      <c r="K301" s="58">
        <f t="shared" si="4"/>
        <v>45315</v>
      </c>
      <c r="L301">
        <f>VLOOKUP(VALUE(B301),Sheet2!E:E,1,0)</f>
        <v>60867</v>
      </c>
      <c r="O301" s="51" t="str">
        <f>"Thanh toán ngày "&amp;TEXT(_xlfn.XLOOKUP(L301,Sheet2!E:E,Sheet2!A:A),"dd/mm/yyyy")&amp;" - Tổng số tiền "&amp;TEXT(_xlfn.XLOOKUP(_xlfn.XLOOKUP(L301,Sheet2!E:E,Sheet2!B:B),Sheet2!M:M,Sheet2!O:O),"#.###")</f>
        <v>Thanh toán ngày 24/01/2024 - Tổng số tiền 1.005.202</v>
      </c>
    </row>
    <row r="302" spans="1:15" ht="26.3" x14ac:dyDescent="0.3">
      <c r="A302" s="4"/>
      <c r="B302" s="5" t="s">
        <v>534</v>
      </c>
      <c r="C302" s="8">
        <v>45208</v>
      </c>
      <c r="D302" s="5" t="s">
        <v>11</v>
      </c>
      <c r="E302" s="5"/>
      <c r="F302" s="13">
        <v>796775</v>
      </c>
      <c r="G302" s="13">
        <v>63742</v>
      </c>
      <c r="H302" s="13">
        <v>860517</v>
      </c>
      <c r="I302" s="6" t="s">
        <v>2914</v>
      </c>
      <c r="J302" s="56"/>
      <c r="K302" s="58">
        <f t="shared" si="4"/>
        <v>45315</v>
      </c>
      <c r="L302">
        <f>VLOOKUP(VALUE(B302),Sheet2!E:E,1,0)</f>
        <v>60866</v>
      </c>
      <c r="O302" s="51" t="str">
        <f>"Thanh toán ngày "&amp;TEXT(_xlfn.XLOOKUP(L302,Sheet2!E:E,Sheet2!A:A),"dd/mm/yyyy")&amp;" - Tổng số tiền "&amp;TEXT(_xlfn.XLOOKUP(_xlfn.XLOOKUP(L302,Sheet2!E:E,Sheet2!B:B),Sheet2!M:M,Sheet2!O:O),"#.###")</f>
        <v>Thanh toán ngày 24/01/2024 - Tổng số tiền 1.005.202</v>
      </c>
    </row>
    <row r="303" spans="1:15" ht="26.3" x14ac:dyDescent="0.3">
      <c r="A303" s="4"/>
      <c r="B303" s="5" t="s">
        <v>531</v>
      </c>
      <c r="C303" s="8">
        <v>45210</v>
      </c>
      <c r="D303" s="5" t="s">
        <v>11</v>
      </c>
      <c r="E303" s="5"/>
      <c r="F303" s="13">
        <v>476000</v>
      </c>
      <c r="G303" s="13">
        <v>38080</v>
      </c>
      <c r="H303" s="13">
        <v>514080</v>
      </c>
      <c r="I303" s="6" t="s">
        <v>2914</v>
      </c>
      <c r="J303" s="56"/>
      <c r="K303" s="58">
        <f t="shared" si="4"/>
        <v>45315</v>
      </c>
      <c r="L303">
        <f>VLOOKUP(VALUE(B303),Sheet2!E:E,1,0)</f>
        <v>61043</v>
      </c>
      <c r="O303" s="51" t="str">
        <f>"Thanh toán ngày "&amp;TEXT(_xlfn.XLOOKUP(L303,Sheet2!E:E,Sheet2!A:A),"dd/mm/yyyy")&amp;" - Tổng số tiền "&amp;TEXT(_xlfn.XLOOKUP(_xlfn.XLOOKUP(L303,Sheet2!E:E,Sheet2!B:B),Sheet2!M:M,Sheet2!O:O),"#.###")</f>
        <v>Thanh toán ngày 24/01/2024 - Tổng số tiền 1.005.202</v>
      </c>
    </row>
    <row r="304" spans="1:15" ht="26.3" x14ac:dyDescent="0.3">
      <c r="A304" s="4"/>
      <c r="B304" s="5" t="s">
        <v>530</v>
      </c>
      <c r="C304" s="8">
        <v>45211</v>
      </c>
      <c r="D304" s="5" t="s">
        <v>11</v>
      </c>
      <c r="E304" s="5"/>
      <c r="F304" s="13">
        <v>967728</v>
      </c>
      <c r="G304" s="13">
        <v>77418</v>
      </c>
      <c r="H304" s="13">
        <v>1045146</v>
      </c>
      <c r="I304" s="6" t="s">
        <v>2914</v>
      </c>
      <c r="J304" s="56"/>
      <c r="K304" s="58">
        <f t="shared" si="4"/>
        <v>45315</v>
      </c>
      <c r="L304">
        <f>VLOOKUP(VALUE(B304),Sheet2!E:E,1,0)</f>
        <v>61110</v>
      </c>
      <c r="O304" s="51" t="str">
        <f>"Thanh toán ngày "&amp;TEXT(_xlfn.XLOOKUP(L304,Sheet2!E:E,Sheet2!A:A),"dd/mm/yyyy")&amp;" - Tổng số tiền "&amp;TEXT(_xlfn.XLOOKUP(_xlfn.XLOOKUP(L304,Sheet2!E:E,Sheet2!B:B),Sheet2!M:M,Sheet2!O:O),"#.###")</f>
        <v>Thanh toán ngày 24/01/2024 - Tổng số tiền 1.005.202</v>
      </c>
    </row>
    <row r="305" spans="1:15" ht="26.3" x14ac:dyDescent="0.3">
      <c r="A305" s="4"/>
      <c r="B305" s="5" t="s">
        <v>529</v>
      </c>
      <c r="C305" s="8">
        <v>45213</v>
      </c>
      <c r="D305" s="5" t="s">
        <v>11</v>
      </c>
      <c r="E305" s="5"/>
      <c r="F305" s="13">
        <v>819422</v>
      </c>
      <c r="G305" s="13">
        <v>65554</v>
      </c>
      <c r="H305" s="13">
        <v>884976</v>
      </c>
      <c r="I305" s="6" t="s">
        <v>2914</v>
      </c>
      <c r="J305" s="56"/>
      <c r="K305" s="58">
        <f t="shared" si="4"/>
        <v>45315</v>
      </c>
      <c r="L305">
        <f>VLOOKUP(VALUE(B305),Sheet2!E:E,1,0)</f>
        <v>62013</v>
      </c>
      <c r="O305" s="51" t="str">
        <f>"Thanh toán ngày "&amp;TEXT(_xlfn.XLOOKUP(L305,Sheet2!E:E,Sheet2!A:A),"dd/mm/yyyy")&amp;" - Tổng số tiền "&amp;TEXT(_xlfn.XLOOKUP(_xlfn.XLOOKUP(L305,Sheet2!E:E,Sheet2!B:B),Sheet2!M:M,Sheet2!O:O),"#.###")</f>
        <v>Thanh toán ngày 24/01/2024 - Tổng số tiền 1.005.202</v>
      </c>
    </row>
    <row r="306" spans="1:15" ht="26.3" x14ac:dyDescent="0.3">
      <c r="A306" s="4"/>
      <c r="B306" s="5" t="s">
        <v>528</v>
      </c>
      <c r="C306" s="8">
        <v>45215</v>
      </c>
      <c r="D306" s="5" t="s">
        <v>11</v>
      </c>
      <c r="E306" s="5"/>
      <c r="F306" s="13">
        <v>533660</v>
      </c>
      <c r="G306" s="13">
        <v>42693</v>
      </c>
      <c r="H306" s="13">
        <v>576353</v>
      </c>
      <c r="I306" s="6" t="s">
        <v>2914</v>
      </c>
      <c r="J306" s="56"/>
      <c r="K306" s="58">
        <f t="shared" si="4"/>
        <v>45315</v>
      </c>
      <c r="L306">
        <f>VLOOKUP(VALUE(B306),Sheet2!E:E,1,0)</f>
        <v>62099</v>
      </c>
      <c r="O306" s="51" t="str">
        <f>"Thanh toán ngày "&amp;TEXT(_xlfn.XLOOKUP(L306,Sheet2!E:E,Sheet2!A:A),"dd/mm/yyyy")&amp;" - Tổng số tiền "&amp;TEXT(_xlfn.XLOOKUP(_xlfn.XLOOKUP(L306,Sheet2!E:E,Sheet2!B:B),Sheet2!M:M,Sheet2!O:O),"#.###")</f>
        <v>Thanh toán ngày 24/01/2024 - Tổng số tiền 1.005.202</v>
      </c>
    </row>
    <row r="307" spans="1:15" ht="26.3" x14ac:dyDescent="0.3">
      <c r="A307" s="4"/>
      <c r="B307" s="5" t="s">
        <v>527</v>
      </c>
      <c r="C307" s="8">
        <v>45216</v>
      </c>
      <c r="D307" s="5" t="s">
        <v>11</v>
      </c>
      <c r="E307" s="5"/>
      <c r="F307" s="13">
        <v>1050234</v>
      </c>
      <c r="G307" s="13">
        <v>84019</v>
      </c>
      <c r="H307" s="13">
        <v>1134253</v>
      </c>
      <c r="I307" s="6" t="s">
        <v>2914</v>
      </c>
      <c r="J307" s="56"/>
      <c r="K307" s="58">
        <f t="shared" si="4"/>
        <v>45315</v>
      </c>
      <c r="L307">
        <f>VLOOKUP(VALUE(B307),Sheet2!E:E,1,0)</f>
        <v>62199</v>
      </c>
      <c r="O307" s="51" t="str">
        <f>"Thanh toán ngày "&amp;TEXT(_xlfn.XLOOKUP(L307,Sheet2!E:E,Sheet2!A:A),"dd/mm/yyyy")&amp;" - Tổng số tiền "&amp;TEXT(_xlfn.XLOOKUP(_xlfn.XLOOKUP(L307,Sheet2!E:E,Sheet2!B:B),Sheet2!M:M,Sheet2!O:O),"#.###")</f>
        <v>Thanh toán ngày 24/01/2024 - Tổng số tiền 1.005.202</v>
      </c>
    </row>
    <row r="308" spans="1:15" ht="26.3" x14ac:dyDescent="0.3">
      <c r="A308" s="4"/>
      <c r="B308" s="5" t="s">
        <v>522</v>
      </c>
      <c r="C308" s="8">
        <v>45218</v>
      </c>
      <c r="D308" s="5" t="s">
        <v>17</v>
      </c>
      <c r="E308" s="5"/>
      <c r="F308" s="13">
        <v>543600</v>
      </c>
      <c r="G308" s="13">
        <v>43488</v>
      </c>
      <c r="H308" s="13">
        <v>587088</v>
      </c>
      <c r="I308" s="6" t="s">
        <v>2914</v>
      </c>
      <c r="J308" s="56"/>
      <c r="K308" s="58">
        <f t="shared" si="4"/>
        <v>45315</v>
      </c>
      <c r="L308">
        <f>VLOOKUP(VALUE(B308),Sheet2!E:E,1,0)</f>
        <v>63097</v>
      </c>
      <c r="O308" s="51" t="str">
        <f>"Thanh toán ngày "&amp;TEXT(_xlfn.XLOOKUP(L308,Sheet2!E:E,Sheet2!A:A),"dd/mm/yyyy")&amp;" - Tổng số tiền "&amp;TEXT(_xlfn.XLOOKUP(_xlfn.XLOOKUP(L308,Sheet2!E:E,Sheet2!B:B),Sheet2!M:M,Sheet2!O:O),"#.###")</f>
        <v>Thanh toán ngày 24/01/2024 - Tổng số tiền 1.005.202</v>
      </c>
    </row>
    <row r="309" spans="1:15" ht="26.3" x14ac:dyDescent="0.3">
      <c r="A309" s="4"/>
      <c r="B309" s="5" t="s">
        <v>523</v>
      </c>
      <c r="C309" s="8">
        <v>45218</v>
      </c>
      <c r="D309" s="5" t="s">
        <v>11</v>
      </c>
      <c r="E309" s="5"/>
      <c r="F309" s="13">
        <v>271800</v>
      </c>
      <c r="G309" s="13">
        <v>21744</v>
      </c>
      <c r="H309" s="13">
        <v>293544</v>
      </c>
      <c r="I309" s="6" t="s">
        <v>2914</v>
      </c>
      <c r="J309" s="56"/>
      <c r="K309" s="58">
        <f t="shared" si="4"/>
        <v>45315</v>
      </c>
      <c r="L309">
        <f>VLOOKUP(VALUE(B309),Sheet2!E:E,1,0)</f>
        <v>63094</v>
      </c>
      <c r="O309" s="51" t="str">
        <f>"Thanh toán ngày "&amp;TEXT(_xlfn.XLOOKUP(L309,Sheet2!E:E,Sheet2!A:A),"dd/mm/yyyy")&amp;" - Tổng số tiền "&amp;TEXT(_xlfn.XLOOKUP(_xlfn.XLOOKUP(L309,Sheet2!E:E,Sheet2!B:B),Sheet2!M:M,Sheet2!O:O),"#.###")</f>
        <v>Thanh toán ngày 24/01/2024 - Tổng số tiền 1.005.202</v>
      </c>
    </row>
    <row r="310" spans="1:15" ht="26.3" x14ac:dyDescent="0.3">
      <c r="A310" s="4"/>
      <c r="B310" s="5" t="s">
        <v>524</v>
      </c>
      <c r="C310" s="8">
        <v>45218</v>
      </c>
      <c r="D310" s="5" t="s">
        <v>11</v>
      </c>
      <c r="E310" s="5"/>
      <c r="F310" s="13">
        <v>543600</v>
      </c>
      <c r="G310" s="13">
        <v>43488</v>
      </c>
      <c r="H310" s="13">
        <v>587088</v>
      </c>
      <c r="I310" s="6" t="s">
        <v>2914</v>
      </c>
      <c r="J310" s="56"/>
      <c r="K310" s="58">
        <f t="shared" si="4"/>
        <v>45315</v>
      </c>
      <c r="L310">
        <f>VLOOKUP(VALUE(B310),Sheet2!E:E,1,0)</f>
        <v>63093</v>
      </c>
      <c r="O310" s="51" t="str">
        <f>"Thanh toán ngày "&amp;TEXT(_xlfn.XLOOKUP(L310,Sheet2!E:E,Sheet2!A:A),"dd/mm/yyyy")&amp;" - Tổng số tiền "&amp;TEXT(_xlfn.XLOOKUP(_xlfn.XLOOKUP(L310,Sheet2!E:E,Sheet2!B:B),Sheet2!M:M,Sheet2!O:O),"#.###")</f>
        <v>Thanh toán ngày 24/01/2024 - Tổng số tiền 1.005.202</v>
      </c>
    </row>
    <row r="311" spans="1:15" ht="26.3" x14ac:dyDescent="0.3">
      <c r="A311" s="4"/>
      <c r="B311" s="5" t="s">
        <v>525</v>
      </c>
      <c r="C311" s="8">
        <v>45218</v>
      </c>
      <c r="D311" s="5" t="s">
        <v>11</v>
      </c>
      <c r="E311" s="5"/>
      <c r="F311" s="13">
        <v>543600</v>
      </c>
      <c r="G311" s="13">
        <v>43488</v>
      </c>
      <c r="H311" s="13">
        <v>587088</v>
      </c>
      <c r="I311" s="6" t="s">
        <v>2914</v>
      </c>
      <c r="J311" s="56"/>
      <c r="K311" s="58">
        <f t="shared" si="4"/>
        <v>45315</v>
      </c>
      <c r="L311">
        <f>VLOOKUP(VALUE(B311),Sheet2!E:E,1,0)</f>
        <v>63090</v>
      </c>
      <c r="O311" s="51" t="str">
        <f>"Thanh toán ngày "&amp;TEXT(_xlfn.XLOOKUP(L311,Sheet2!E:E,Sheet2!A:A),"dd/mm/yyyy")&amp;" - Tổng số tiền "&amp;TEXT(_xlfn.XLOOKUP(_xlfn.XLOOKUP(L311,Sheet2!E:E,Sheet2!B:B),Sheet2!M:M,Sheet2!O:O),"#.###")</f>
        <v>Thanh toán ngày 24/01/2024 - Tổng số tiền 1.005.202</v>
      </c>
    </row>
    <row r="312" spans="1:15" ht="26.3" x14ac:dyDescent="0.3">
      <c r="A312" s="4"/>
      <c r="B312" s="5" t="s">
        <v>526</v>
      </c>
      <c r="C312" s="8">
        <v>45218</v>
      </c>
      <c r="D312" s="5" t="s">
        <v>11</v>
      </c>
      <c r="E312" s="5"/>
      <c r="F312" s="13">
        <v>543600</v>
      </c>
      <c r="G312" s="13">
        <v>43488</v>
      </c>
      <c r="H312" s="13">
        <v>587088</v>
      </c>
      <c r="I312" s="6" t="s">
        <v>2914</v>
      </c>
      <c r="J312" s="56"/>
      <c r="K312" s="58">
        <f t="shared" si="4"/>
        <v>45315</v>
      </c>
      <c r="L312">
        <f>VLOOKUP(VALUE(B312),Sheet2!E:E,1,0)</f>
        <v>62393</v>
      </c>
      <c r="O312" s="51" t="str">
        <f>"Thanh toán ngày "&amp;TEXT(_xlfn.XLOOKUP(L312,Sheet2!E:E,Sheet2!A:A),"dd/mm/yyyy")&amp;" - Tổng số tiền "&amp;TEXT(_xlfn.XLOOKUP(_xlfn.XLOOKUP(L312,Sheet2!E:E,Sheet2!B:B),Sheet2!M:M,Sheet2!O:O),"#.###")</f>
        <v>Thanh toán ngày 24/01/2024 - Tổng số tiền 1.005.202</v>
      </c>
    </row>
    <row r="313" spans="1:15" ht="26.3" x14ac:dyDescent="0.3">
      <c r="A313" s="4"/>
      <c r="B313" s="5" t="s">
        <v>510</v>
      </c>
      <c r="C313" s="8">
        <v>45219</v>
      </c>
      <c r="D313" s="5" t="s">
        <v>11</v>
      </c>
      <c r="E313" s="5"/>
      <c r="F313" s="13">
        <v>543600</v>
      </c>
      <c r="G313" s="13">
        <v>43488</v>
      </c>
      <c r="H313" s="13">
        <v>587088</v>
      </c>
      <c r="I313" s="6" t="s">
        <v>2914</v>
      </c>
      <c r="J313" s="56"/>
      <c r="K313" s="58">
        <f t="shared" si="4"/>
        <v>45315</v>
      </c>
      <c r="L313">
        <f>VLOOKUP(VALUE(B313),Sheet2!E:E,1,0)</f>
        <v>63419</v>
      </c>
      <c r="O313" s="51" t="str">
        <f>"Thanh toán ngày "&amp;TEXT(_xlfn.XLOOKUP(L313,Sheet2!E:E,Sheet2!A:A),"dd/mm/yyyy")&amp;" - Tổng số tiền "&amp;TEXT(_xlfn.XLOOKUP(_xlfn.XLOOKUP(L313,Sheet2!E:E,Sheet2!B:B),Sheet2!M:M,Sheet2!O:O),"#.###")</f>
        <v>Thanh toán ngày 24/01/2024 - Tổng số tiền 1.005.202</v>
      </c>
    </row>
    <row r="314" spans="1:15" ht="26.3" x14ac:dyDescent="0.3">
      <c r="A314" s="4"/>
      <c r="B314" s="5" t="s">
        <v>511</v>
      </c>
      <c r="C314" s="8">
        <v>45219</v>
      </c>
      <c r="D314" s="5" t="s">
        <v>11</v>
      </c>
      <c r="E314" s="5"/>
      <c r="F314" s="13">
        <v>790028</v>
      </c>
      <c r="G314" s="13">
        <v>63202</v>
      </c>
      <c r="H314" s="13">
        <v>853230</v>
      </c>
      <c r="I314" s="6" t="s">
        <v>2914</v>
      </c>
      <c r="J314" s="56"/>
      <c r="K314" s="58">
        <f t="shared" si="4"/>
        <v>45315</v>
      </c>
      <c r="L314">
        <f>VLOOKUP(VALUE(B314),Sheet2!E:E,1,0)</f>
        <v>63412</v>
      </c>
      <c r="O314" s="51" t="str">
        <f>"Thanh toán ngày "&amp;TEXT(_xlfn.XLOOKUP(L314,Sheet2!E:E,Sheet2!A:A),"dd/mm/yyyy")&amp;" - Tổng số tiền "&amp;TEXT(_xlfn.XLOOKUP(_xlfn.XLOOKUP(L314,Sheet2!E:E,Sheet2!B:B),Sheet2!M:M,Sheet2!O:O),"#.###")</f>
        <v>Thanh toán ngày 24/01/2024 - Tổng số tiền 1.005.202</v>
      </c>
    </row>
    <row r="315" spans="1:15" ht="26.3" x14ac:dyDescent="0.3">
      <c r="A315" s="4"/>
      <c r="B315" s="5" t="s">
        <v>512</v>
      </c>
      <c r="C315" s="8">
        <v>45219</v>
      </c>
      <c r="D315" s="5" t="s">
        <v>11</v>
      </c>
      <c r="E315" s="5"/>
      <c r="F315" s="13">
        <v>543600</v>
      </c>
      <c r="G315" s="13">
        <v>43488</v>
      </c>
      <c r="H315" s="13">
        <v>587088</v>
      </c>
      <c r="I315" s="6" t="s">
        <v>2914</v>
      </c>
      <c r="J315" s="56"/>
      <c r="K315" s="58">
        <f t="shared" si="4"/>
        <v>45315</v>
      </c>
      <c r="L315">
        <f>VLOOKUP(VALUE(B315),Sheet2!E:E,1,0)</f>
        <v>63400</v>
      </c>
      <c r="O315" s="51" t="str">
        <f>"Thanh toán ngày "&amp;TEXT(_xlfn.XLOOKUP(L315,Sheet2!E:E,Sheet2!A:A),"dd/mm/yyyy")&amp;" - Tổng số tiền "&amp;TEXT(_xlfn.XLOOKUP(_xlfn.XLOOKUP(L315,Sheet2!E:E,Sheet2!B:B),Sheet2!M:M,Sheet2!O:O),"#.###")</f>
        <v>Thanh toán ngày 24/01/2024 - Tổng số tiền 1.005.202</v>
      </c>
    </row>
    <row r="316" spans="1:15" ht="26.3" x14ac:dyDescent="0.3">
      <c r="A316" s="4"/>
      <c r="B316" s="5" t="s">
        <v>513</v>
      </c>
      <c r="C316" s="8">
        <v>45219</v>
      </c>
      <c r="D316" s="5" t="s">
        <v>11</v>
      </c>
      <c r="E316" s="5"/>
      <c r="F316" s="13">
        <v>815400</v>
      </c>
      <c r="G316" s="13">
        <v>65232</v>
      </c>
      <c r="H316" s="13">
        <v>880632</v>
      </c>
      <c r="I316" s="6" t="s">
        <v>2914</v>
      </c>
      <c r="J316" s="56"/>
      <c r="K316" s="58">
        <f t="shared" si="4"/>
        <v>45315</v>
      </c>
      <c r="L316">
        <f>VLOOKUP(VALUE(B316),Sheet2!E:E,1,0)</f>
        <v>63399</v>
      </c>
      <c r="O316" s="51" t="str">
        <f>"Thanh toán ngày "&amp;TEXT(_xlfn.XLOOKUP(L316,Sheet2!E:E,Sheet2!A:A),"dd/mm/yyyy")&amp;" - Tổng số tiền "&amp;TEXT(_xlfn.XLOOKUP(_xlfn.XLOOKUP(L316,Sheet2!E:E,Sheet2!B:B),Sheet2!M:M,Sheet2!O:O),"#.###")</f>
        <v>Thanh toán ngày 24/01/2024 - Tổng số tiền 1.005.202</v>
      </c>
    </row>
    <row r="317" spans="1:15" ht="26.3" x14ac:dyDescent="0.3">
      <c r="A317" s="4"/>
      <c r="B317" s="5" t="s">
        <v>514</v>
      </c>
      <c r="C317" s="8">
        <v>45219</v>
      </c>
      <c r="D317" s="5" t="s">
        <v>11</v>
      </c>
      <c r="E317" s="5"/>
      <c r="F317" s="13">
        <v>543600</v>
      </c>
      <c r="G317" s="13">
        <v>43488</v>
      </c>
      <c r="H317" s="13">
        <v>587088</v>
      </c>
      <c r="I317" s="6" t="s">
        <v>2914</v>
      </c>
      <c r="J317" s="56"/>
      <c r="K317" s="58">
        <f t="shared" si="4"/>
        <v>45315</v>
      </c>
      <c r="L317">
        <f>VLOOKUP(VALUE(B317),Sheet2!E:E,1,0)</f>
        <v>63385</v>
      </c>
      <c r="O317" s="51" t="str">
        <f>"Thanh toán ngày "&amp;TEXT(_xlfn.XLOOKUP(L317,Sheet2!E:E,Sheet2!A:A),"dd/mm/yyyy")&amp;" - Tổng số tiền "&amp;TEXT(_xlfn.XLOOKUP(_xlfn.XLOOKUP(L317,Sheet2!E:E,Sheet2!B:B),Sheet2!M:M,Sheet2!O:O),"#.###")</f>
        <v>Thanh toán ngày 24/01/2024 - Tổng số tiền 1.005.202</v>
      </c>
    </row>
    <row r="318" spans="1:15" ht="26.3" x14ac:dyDescent="0.3">
      <c r="A318" s="4"/>
      <c r="B318" s="5" t="s">
        <v>515</v>
      </c>
      <c r="C318" s="8">
        <v>45219</v>
      </c>
      <c r="D318" s="5" t="s">
        <v>11</v>
      </c>
      <c r="E318" s="5"/>
      <c r="F318" s="13">
        <v>543600</v>
      </c>
      <c r="G318" s="13">
        <v>43488</v>
      </c>
      <c r="H318" s="13">
        <v>587088</v>
      </c>
      <c r="I318" s="6" t="s">
        <v>2914</v>
      </c>
      <c r="J318" s="56"/>
      <c r="K318" s="58">
        <f t="shared" si="4"/>
        <v>45315</v>
      </c>
      <c r="L318">
        <f>VLOOKUP(VALUE(B318),Sheet2!E:E,1,0)</f>
        <v>63384</v>
      </c>
      <c r="O318" s="51" t="str">
        <f>"Thanh toán ngày "&amp;TEXT(_xlfn.XLOOKUP(L318,Sheet2!E:E,Sheet2!A:A),"dd/mm/yyyy")&amp;" - Tổng số tiền "&amp;TEXT(_xlfn.XLOOKUP(_xlfn.XLOOKUP(L318,Sheet2!E:E,Sheet2!B:B),Sheet2!M:M,Sheet2!O:O),"#.###")</f>
        <v>Thanh toán ngày 24/01/2024 - Tổng số tiền 1.005.202</v>
      </c>
    </row>
    <row r="319" spans="1:15" ht="26.3" x14ac:dyDescent="0.3">
      <c r="A319" s="4"/>
      <c r="B319" s="5" t="s">
        <v>516</v>
      </c>
      <c r="C319" s="8">
        <v>45219</v>
      </c>
      <c r="D319" s="5" t="s">
        <v>11</v>
      </c>
      <c r="E319" s="5"/>
      <c r="F319" s="13">
        <v>543600</v>
      </c>
      <c r="G319" s="13">
        <v>43488</v>
      </c>
      <c r="H319" s="13">
        <v>587088</v>
      </c>
      <c r="I319" s="6" t="s">
        <v>2914</v>
      </c>
      <c r="J319" s="56"/>
      <c r="K319" s="58">
        <f t="shared" si="4"/>
        <v>45315</v>
      </c>
      <c r="L319">
        <f>VLOOKUP(VALUE(B319),Sheet2!E:E,1,0)</f>
        <v>63383</v>
      </c>
      <c r="O319" s="51" t="str">
        <f>"Thanh toán ngày "&amp;TEXT(_xlfn.XLOOKUP(L319,Sheet2!E:E,Sheet2!A:A),"dd/mm/yyyy")&amp;" - Tổng số tiền "&amp;TEXT(_xlfn.XLOOKUP(_xlfn.XLOOKUP(L319,Sheet2!E:E,Sheet2!B:B),Sheet2!M:M,Sheet2!O:O),"#.###")</f>
        <v>Thanh toán ngày 24/01/2024 - Tổng số tiền 1.005.202</v>
      </c>
    </row>
    <row r="320" spans="1:15" ht="26.3" x14ac:dyDescent="0.3">
      <c r="A320" s="4"/>
      <c r="B320" s="5" t="s">
        <v>517</v>
      </c>
      <c r="C320" s="8">
        <v>45219</v>
      </c>
      <c r="D320" s="5" t="s">
        <v>11</v>
      </c>
      <c r="E320" s="5"/>
      <c r="F320" s="13">
        <v>543600</v>
      </c>
      <c r="G320" s="13">
        <v>43488</v>
      </c>
      <c r="H320" s="13">
        <v>587088</v>
      </c>
      <c r="I320" s="6" t="s">
        <v>2914</v>
      </c>
      <c r="J320" s="56"/>
      <c r="K320" s="58">
        <f t="shared" si="4"/>
        <v>45315</v>
      </c>
      <c r="L320">
        <f>VLOOKUP(VALUE(B320),Sheet2!E:E,1,0)</f>
        <v>63382</v>
      </c>
      <c r="O320" s="51" t="str">
        <f>"Thanh toán ngày "&amp;TEXT(_xlfn.XLOOKUP(L320,Sheet2!E:E,Sheet2!A:A),"dd/mm/yyyy")&amp;" - Tổng số tiền "&amp;TEXT(_xlfn.XLOOKUP(_xlfn.XLOOKUP(L320,Sheet2!E:E,Sheet2!B:B),Sheet2!M:M,Sheet2!O:O),"#.###")</f>
        <v>Thanh toán ngày 24/01/2024 - Tổng số tiền 1.005.202</v>
      </c>
    </row>
    <row r="321" spans="1:15" ht="26.3" x14ac:dyDescent="0.3">
      <c r="A321" s="4"/>
      <c r="B321" s="5" t="s">
        <v>518</v>
      </c>
      <c r="C321" s="8">
        <v>45219</v>
      </c>
      <c r="D321" s="5" t="s">
        <v>11</v>
      </c>
      <c r="E321" s="5"/>
      <c r="F321" s="13">
        <v>543600</v>
      </c>
      <c r="G321" s="13">
        <v>43488</v>
      </c>
      <c r="H321" s="13">
        <v>587088</v>
      </c>
      <c r="I321" s="6" t="s">
        <v>2914</v>
      </c>
      <c r="J321" s="56"/>
      <c r="K321" s="58">
        <f t="shared" si="4"/>
        <v>45315</v>
      </c>
      <c r="L321">
        <f>VLOOKUP(VALUE(B321),Sheet2!E:E,1,0)</f>
        <v>63381</v>
      </c>
      <c r="O321" s="51" t="str">
        <f>"Thanh toán ngày "&amp;TEXT(_xlfn.XLOOKUP(L321,Sheet2!E:E,Sheet2!A:A),"dd/mm/yyyy")&amp;" - Tổng số tiền "&amp;TEXT(_xlfn.XLOOKUP(_xlfn.XLOOKUP(L321,Sheet2!E:E,Sheet2!B:B),Sheet2!M:M,Sheet2!O:O),"#.###")</f>
        <v>Thanh toán ngày 24/01/2024 - Tổng số tiền 1.005.202</v>
      </c>
    </row>
    <row r="322" spans="1:15" ht="26.3" x14ac:dyDescent="0.3">
      <c r="A322" s="4"/>
      <c r="B322" s="5" t="s">
        <v>519</v>
      </c>
      <c r="C322" s="8">
        <v>45219</v>
      </c>
      <c r="D322" s="5" t="s">
        <v>11</v>
      </c>
      <c r="E322" s="5"/>
      <c r="F322" s="13">
        <v>543600</v>
      </c>
      <c r="G322" s="13">
        <v>43488</v>
      </c>
      <c r="H322" s="13">
        <v>587088</v>
      </c>
      <c r="I322" s="6" t="s">
        <v>2914</v>
      </c>
      <c r="J322" s="56"/>
      <c r="K322" s="58">
        <f t="shared" si="4"/>
        <v>45315</v>
      </c>
      <c r="L322">
        <f>VLOOKUP(VALUE(B322),Sheet2!E:E,1,0)</f>
        <v>63380</v>
      </c>
      <c r="O322" s="51" t="str">
        <f>"Thanh toán ngày "&amp;TEXT(_xlfn.XLOOKUP(L322,Sheet2!E:E,Sheet2!A:A),"dd/mm/yyyy")&amp;" - Tổng số tiền "&amp;TEXT(_xlfn.XLOOKUP(_xlfn.XLOOKUP(L322,Sheet2!E:E,Sheet2!B:B),Sheet2!M:M,Sheet2!O:O),"#.###")</f>
        <v>Thanh toán ngày 24/01/2024 - Tổng số tiền 1.005.202</v>
      </c>
    </row>
    <row r="323" spans="1:15" ht="26.3" x14ac:dyDescent="0.3">
      <c r="A323" s="4"/>
      <c r="B323" s="5" t="s">
        <v>520</v>
      </c>
      <c r="C323" s="8">
        <v>45219</v>
      </c>
      <c r="D323" s="5" t="s">
        <v>11</v>
      </c>
      <c r="E323" s="5"/>
      <c r="F323" s="13">
        <v>255820</v>
      </c>
      <c r="G323" s="13">
        <v>20466</v>
      </c>
      <c r="H323" s="13">
        <v>276286</v>
      </c>
      <c r="I323" s="6" t="s">
        <v>2914</v>
      </c>
      <c r="J323" s="56"/>
      <c r="K323" s="58">
        <f t="shared" ref="K323:K386" si="5">IFERROR(DATEVALUE(MID(I323,16,11)),"")</f>
        <v>45315</v>
      </c>
      <c r="L323">
        <f>VLOOKUP(VALUE(B323),Sheet2!E:E,1,0)</f>
        <v>63379</v>
      </c>
      <c r="O323" s="51" t="str">
        <f>"Thanh toán ngày "&amp;TEXT(_xlfn.XLOOKUP(L323,Sheet2!E:E,Sheet2!A:A),"dd/mm/yyyy")&amp;" - Tổng số tiền "&amp;TEXT(_xlfn.XLOOKUP(_xlfn.XLOOKUP(L323,Sheet2!E:E,Sheet2!B:B),Sheet2!M:M,Sheet2!O:O),"#.###")</f>
        <v>Thanh toán ngày 24/01/2024 - Tổng số tiền 1.005.202</v>
      </c>
    </row>
    <row r="324" spans="1:15" ht="26.3" x14ac:dyDescent="0.3">
      <c r="A324" s="4"/>
      <c r="B324" s="5" t="s">
        <v>521</v>
      </c>
      <c r="C324" s="8">
        <v>45219</v>
      </c>
      <c r="D324" s="5" t="s">
        <v>11</v>
      </c>
      <c r="E324" s="5"/>
      <c r="F324" s="13">
        <v>815400</v>
      </c>
      <c r="G324" s="13">
        <v>65232</v>
      </c>
      <c r="H324" s="13">
        <v>880632</v>
      </c>
      <c r="I324" s="6" t="s">
        <v>2914</v>
      </c>
      <c r="J324" s="56"/>
      <c r="K324" s="58">
        <f t="shared" si="5"/>
        <v>45315</v>
      </c>
      <c r="L324">
        <f>VLOOKUP(VALUE(B324),Sheet2!E:E,1,0)</f>
        <v>63378</v>
      </c>
      <c r="O324" s="51" t="str">
        <f>"Thanh toán ngày "&amp;TEXT(_xlfn.XLOOKUP(L324,Sheet2!E:E,Sheet2!A:A),"dd/mm/yyyy")&amp;" - Tổng số tiền "&amp;TEXT(_xlfn.XLOOKUP(_xlfn.XLOOKUP(L324,Sheet2!E:E,Sheet2!B:B),Sheet2!M:M,Sheet2!O:O),"#.###")</f>
        <v>Thanh toán ngày 24/01/2024 - Tổng số tiền 1.005.202</v>
      </c>
    </row>
    <row r="325" spans="1:15" ht="26.3" x14ac:dyDescent="0.3">
      <c r="A325" s="4"/>
      <c r="B325" s="5" t="s">
        <v>507</v>
      </c>
      <c r="C325" s="8">
        <v>45220</v>
      </c>
      <c r="D325" s="5" t="s">
        <v>11</v>
      </c>
      <c r="E325" s="5"/>
      <c r="F325" s="13">
        <v>1160640</v>
      </c>
      <c r="G325" s="13">
        <v>92851</v>
      </c>
      <c r="H325" s="13">
        <v>1253491</v>
      </c>
      <c r="I325" s="6" t="s">
        <v>2914</v>
      </c>
      <c r="J325" s="56"/>
      <c r="K325" s="58">
        <f t="shared" si="5"/>
        <v>45315</v>
      </c>
      <c r="L325">
        <f>VLOOKUP(VALUE(B325),Sheet2!E:E,1,0)</f>
        <v>63562</v>
      </c>
      <c r="O325" s="51" t="str">
        <f>"Thanh toán ngày "&amp;TEXT(_xlfn.XLOOKUP(L325,Sheet2!E:E,Sheet2!A:A),"dd/mm/yyyy")&amp;" - Tổng số tiền "&amp;TEXT(_xlfn.XLOOKUP(_xlfn.XLOOKUP(L325,Sheet2!E:E,Sheet2!B:B),Sheet2!M:M,Sheet2!O:O),"#.###")</f>
        <v>Thanh toán ngày 24/01/2024 - Tổng số tiền 1.005.202</v>
      </c>
    </row>
    <row r="326" spans="1:15" ht="26.3" x14ac:dyDescent="0.3">
      <c r="A326" s="4"/>
      <c r="B326" s="5" t="s">
        <v>508</v>
      </c>
      <c r="C326" s="8">
        <v>45220</v>
      </c>
      <c r="D326" s="5" t="s">
        <v>11</v>
      </c>
      <c r="E326" s="5"/>
      <c r="F326" s="13">
        <v>1467560</v>
      </c>
      <c r="G326" s="13">
        <v>117405</v>
      </c>
      <c r="H326" s="13">
        <v>1584965</v>
      </c>
      <c r="I326" s="6" t="s">
        <v>2914</v>
      </c>
      <c r="J326" s="56"/>
      <c r="K326" s="58">
        <f t="shared" si="5"/>
        <v>45315</v>
      </c>
      <c r="L326">
        <f>VLOOKUP(VALUE(B326),Sheet2!E:E,1,0)</f>
        <v>63561</v>
      </c>
      <c r="O326" s="51" t="str">
        <f>"Thanh toán ngày "&amp;TEXT(_xlfn.XLOOKUP(L326,Sheet2!E:E,Sheet2!A:A),"dd/mm/yyyy")&amp;" - Tổng số tiền "&amp;TEXT(_xlfn.XLOOKUP(_xlfn.XLOOKUP(L326,Sheet2!E:E,Sheet2!B:B),Sheet2!M:M,Sheet2!O:O),"#.###")</f>
        <v>Thanh toán ngày 24/01/2024 - Tổng số tiền 1.005.202</v>
      </c>
    </row>
    <row r="327" spans="1:15" ht="26.3" x14ac:dyDescent="0.3">
      <c r="A327" s="4"/>
      <c r="B327" s="5" t="s">
        <v>509</v>
      </c>
      <c r="C327" s="8">
        <v>45220</v>
      </c>
      <c r="D327" s="5" t="s">
        <v>11</v>
      </c>
      <c r="E327" s="5"/>
      <c r="F327" s="13">
        <v>2251447</v>
      </c>
      <c r="G327" s="13">
        <v>180116</v>
      </c>
      <c r="H327" s="13">
        <v>2431563</v>
      </c>
      <c r="I327" s="6" t="s">
        <v>2914</v>
      </c>
      <c r="J327" s="56"/>
      <c r="K327" s="58">
        <f t="shared" si="5"/>
        <v>45315</v>
      </c>
      <c r="L327">
        <f>VLOOKUP(VALUE(B327),Sheet2!E:E,1,0)</f>
        <v>63545</v>
      </c>
      <c r="O327" s="51" t="str">
        <f>"Thanh toán ngày "&amp;TEXT(_xlfn.XLOOKUP(L327,Sheet2!E:E,Sheet2!A:A),"dd/mm/yyyy")&amp;" - Tổng số tiền "&amp;TEXT(_xlfn.XLOOKUP(_xlfn.XLOOKUP(L327,Sheet2!E:E,Sheet2!B:B),Sheet2!M:M,Sheet2!O:O),"#.###")</f>
        <v>Thanh toán ngày 24/01/2024 - Tổng số tiền 1.005.202</v>
      </c>
    </row>
    <row r="328" spans="1:15" ht="26.3" x14ac:dyDescent="0.3">
      <c r="A328" s="4"/>
      <c r="B328" s="5" t="s">
        <v>506</v>
      </c>
      <c r="C328" s="8">
        <v>45222</v>
      </c>
      <c r="D328" s="5" t="s">
        <v>11</v>
      </c>
      <c r="E328" s="5"/>
      <c r="F328" s="13">
        <v>616040</v>
      </c>
      <c r="G328" s="13">
        <v>49283</v>
      </c>
      <c r="H328" s="13">
        <v>665323</v>
      </c>
      <c r="I328" s="6" t="s">
        <v>2914</v>
      </c>
      <c r="J328" s="56"/>
      <c r="K328" s="58">
        <f t="shared" si="5"/>
        <v>45315</v>
      </c>
      <c r="L328">
        <f>VLOOKUP(VALUE(B328),Sheet2!E:E,1,0)</f>
        <v>63649</v>
      </c>
      <c r="O328" s="51" t="str">
        <f>"Thanh toán ngày "&amp;TEXT(_xlfn.XLOOKUP(L328,Sheet2!E:E,Sheet2!A:A),"dd/mm/yyyy")&amp;" - Tổng số tiền "&amp;TEXT(_xlfn.XLOOKUP(_xlfn.XLOOKUP(L328,Sheet2!E:E,Sheet2!B:B),Sheet2!M:M,Sheet2!O:O),"#.###")</f>
        <v>Thanh toán ngày 24/01/2024 - Tổng số tiền 1.005.202</v>
      </c>
    </row>
    <row r="329" spans="1:15" ht="26.3" x14ac:dyDescent="0.3">
      <c r="A329" s="4"/>
      <c r="B329" s="5" t="s">
        <v>505</v>
      </c>
      <c r="C329" s="8">
        <v>45223</v>
      </c>
      <c r="D329" s="5" t="s">
        <v>11</v>
      </c>
      <c r="E329" s="5"/>
      <c r="F329" s="13">
        <v>498120</v>
      </c>
      <c r="G329" s="13">
        <v>39850</v>
      </c>
      <c r="H329" s="13">
        <v>537970</v>
      </c>
      <c r="I329" s="6" t="s">
        <v>2914</v>
      </c>
      <c r="J329" s="56"/>
      <c r="K329" s="58">
        <f t="shared" si="5"/>
        <v>45315</v>
      </c>
      <c r="L329">
        <f>VLOOKUP(VALUE(B329),Sheet2!E:E,1,0)</f>
        <v>63724</v>
      </c>
      <c r="O329" s="51" t="str">
        <f>"Thanh toán ngày "&amp;TEXT(_xlfn.XLOOKUP(L329,Sheet2!E:E,Sheet2!A:A),"dd/mm/yyyy")&amp;" - Tổng số tiền "&amp;TEXT(_xlfn.XLOOKUP(_xlfn.XLOOKUP(L329,Sheet2!E:E,Sheet2!B:B),Sheet2!M:M,Sheet2!O:O),"#.###")</f>
        <v>Thanh toán ngày 24/01/2024 - Tổng số tiền 1.005.202</v>
      </c>
    </row>
    <row r="330" spans="1:15" ht="26.3" x14ac:dyDescent="0.3">
      <c r="A330" s="4"/>
      <c r="B330" s="5" t="s">
        <v>504</v>
      </c>
      <c r="C330" s="8">
        <v>45224</v>
      </c>
      <c r="D330" s="5" t="s">
        <v>11</v>
      </c>
      <c r="E330" s="5"/>
      <c r="F330" s="13">
        <v>271800</v>
      </c>
      <c r="G330" s="13">
        <v>21744</v>
      </c>
      <c r="H330" s="13">
        <v>293544</v>
      </c>
      <c r="I330" s="6" t="s">
        <v>2914</v>
      </c>
      <c r="J330" s="56"/>
      <c r="K330" s="58">
        <f t="shared" si="5"/>
        <v>45315</v>
      </c>
      <c r="L330">
        <f>VLOOKUP(VALUE(B330),Sheet2!E:E,1,0)</f>
        <v>63849</v>
      </c>
      <c r="O330" s="51" t="str">
        <f>"Thanh toán ngày "&amp;TEXT(_xlfn.XLOOKUP(L330,Sheet2!E:E,Sheet2!A:A),"dd/mm/yyyy")&amp;" - Tổng số tiền "&amp;TEXT(_xlfn.XLOOKUP(_xlfn.XLOOKUP(L330,Sheet2!E:E,Sheet2!B:B),Sheet2!M:M,Sheet2!O:O),"#.###")</f>
        <v>Thanh toán ngày 24/01/2024 - Tổng số tiền 1.005.202</v>
      </c>
    </row>
    <row r="331" spans="1:15" ht="26.3" x14ac:dyDescent="0.3">
      <c r="A331" s="4"/>
      <c r="B331" s="5" t="s">
        <v>503</v>
      </c>
      <c r="C331" s="8">
        <v>45227</v>
      </c>
      <c r="D331" s="5" t="s">
        <v>11</v>
      </c>
      <c r="E331" s="5"/>
      <c r="F331" s="13">
        <v>1206665</v>
      </c>
      <c r="G331" s="13">
        <v>96533</v>
      </c>
      <c r="H331" s="13">
        <v>1303198</v>
      </c>
      <c r="I331" s="6" t="s">
        <v>2914</v>
      </c>
      <c r="J331" s="56"/>
      <c r="K331" s="58">
        <f t="shared" si="5"/>
        <v>45315</v>
      </c>
      <c r="L331">
        <f>VLOOKUP(VALUE(B331),Sheet2!E:E,1,0)</f>
        <v>65086</v>
      </c>
      <c r="O331" s="51" t="str">
        <f>"Thanh toán ngày "&amp;TEXT(_xlfn.XLOOKUP(L331,Sheet2!E:E,Sheet2!A:A),"dd/mm/yyyy")&amp;" - Tổng số tiền "&amp;TEXT(_xlfn.XLOOKUP(_xlfn.XLOOKUP(L331,Sheet2!E:E,Sheet2!B:B),Sheet2!M:M,Sheet2!O:O),"#.###")</f>
        <v>Thanh toán ngày 24/01/2024 - Tổng số tiền 1.005.202</v>
      </c>
    </row>
    <row r="332" spans="1:15" ht="26.3" x14ac:dyDescent="0.3">
      <c r="A332" s="4"/>
      <c r="B332" s="5" t="s">
        <v>502</v>
      </c>
      <c r="C332" s="8">
        <v>45229</v>
      </c>
      <c r="D332" s="5" t="s">
        <v>11</v>
      </c>
      <c r="E332" s="5"/>
      <c r="F332" s="13">
        <v>1160640</v>
      </c>
      <c r="G332" s="13">
        <v>92851</v>
      </c>
      <c r="H332" s="13">
        <v>1253491</v>
      </c>
      <c r="I332" s="6" t="s">
        <v>2914</v>
      </c>
      <c r="J332" s="56"/>
      <c r="K332" s="58">
        <f t="shared" si="5"/>
        <v>45315</v>
      </c>
      <c r="L332">
        <f>VLOOKUP(VALUE(B332),Sheet2!E:E,1,0)</f>
        <v>65119</v>
      </c>
      <c r="O332" s="51" t="str">
        <f>"Thanh toán ngày "&amp;TEXT(_xlfn.XLOOKUP(L332,Sheet2!E:E,Sheet2!A:A),"dd/mm/yyyy")&amp;" - Tổng số tiền "&amp;TEXT(_xlfn.XLOOKUP(_xlfn.XLOOKUP(L332,Sheet2!E:E,Sheet2!B:B),Sheet2!M:M,Sheet2!O:O),"#.###")</f>
        <v>Thanh toán ngày 24/01/2024 - Tổng số tiền 1.005.202</v>
      </c>
    </row>
    <row r="333" spans="1:15" ht="26.3" x14ac:dyDescent="0.3">
      <c r="A333" s="4"/>
      <c r="B333" s="5" t="s">
        <v>501</v>
      </c>
      <c r="C333" s="8">
        <v>45230</v>
      </c>
      <c r="D333" s="5" t="s">
        <v>11</v>
      </c>
      <c r="E333" s="5"/>
      <c r="F333" s="13">
        <v>945008</v>
      </c>
      <c r="G333" s="13">
        <v>75601</v>
      </c>
      <c r="H333" s="13">
        <v>1020609</v>
      </c>
      <c r="I333" s="6" t="s">
        <v>2915</v>
      </c>
      <c r="J333" s="56"/>
      <c r="K333" s="58">
        <f t="shared" si="5"/>
        <v>45321</v>
      </c>
      <c r="L333">
        <f>VLOOKUP(VALUE(B333),Sheet2!E:E,1,0)</f>
        <v>65157</v>
      </c>
      <c r="O333" s="51" t="str">
        <f>"Thanh toán ngày "&amp;TEXT(_xlfn.XLOOKUP(L333,Sheet2!E:E,Sheet2!A:A),"dd/mm/yyyy")&amp;" - Tổng số tiền "&amp;TEXT(_xlfn.XLOOKUP(_xlfn.XLOOKUP(L333,Sheet2!E:E,Sheet2!B:B),Sheet2!M:M,Sheet2!O:O),"#.###")</f>
        <v>Thanh toán ngày 30/01/2024 - Tổng số tiền 1.005.202</v>
      </c>
    </row>
    <row r="334" spans="1:15" ht="26.3" x14ac:dyDescent="0.3">
      <c r="A334" s="4"/>
      <c r="B334" s="5" t="s">
        <v>498</v>
      </c>
      <c r="C334" s="8">
        <v>45231</v>
      </c>
      <c r="D334" s="5" t="s">
        <v>11</v>
      </c>
      <c r="E334" s="5"/>
      <c r="F334" s="13">
        <v>1004704</v>
      </c>
      <c r="G334" s="13">
        <v>80376</v>
      </c>
      <c r="H334" s="13">
        <v>1085080</v>
      </c>
      <c r="I334" s="6" t="s">
        <v>2916</v>
      </c>
      <c r="J334" s="56"/>
      <c r="K334" s="58">
        <f t="shared" si="5"/>
        <v>45320</v>
      </c>
      <c r="L334">
        <f>VLOOKUP(VALUE(B334),Sheet2!E:E,1,0)</f>
        <v>65340</v>
      </c>
      <c r="O334" s="51" t="str">
        <f>"Thanh toán ngày "&amp;TEXT(_xlfn.XLOOKUP(L334,Sheet2!E:E,Sheet2!A:A),"dd/mm/yyyy")&amp;" - Tổng số tiền "&amp;TEXT(_xlfn.XLOOKUP(_xlfn.XLOOKUP(L334,Sheet2!E:E,Sheet2!B:B),Sheet2!M:M,Sheet2!O:O),"#.###")</f>
        <v>Thanh toán ngày 29/01/2024 - Tổng số tiền 24.427.332</v>
      </c>
    </row>
    <row r="335" spans="1:15" ht="26.3" x14ac:dyDescent="0.3">
      <c r="A335" s="4"/>
      <c r="B335" s="5" t="s">
        <v>499</v>
      </c>
      <c r="C335" s="8">
        <v>45231</v>
      </c>
      <c r="D335" s="5" t="s">
        <v>11</v>
      </c>
      <c r="E335" s="5"/>
      <c r="F335" s="13">
        <v>830200</v>
      </c>
      <c r="G335" s="13">
        <v>66416</v>
      </c>
      <c r="H335" s="13">
        <v>896616</v>
      </c>
      <c r="I335" s="6" t="s">
        <v>2916</v>
      </c>
      <c r="J335" s="56"/>
      <c r="K335" s="58">
        <f t="shared" si="5"/>
        <v>45320</v>
      </c>
      <c r="L335">
        <f>VLOOKUP(VALUE(B335),Sheet2!E:E,1,0)</f>
        <v>65337</v>
      </c>
      <c r="O335" s="51" t="str">
        <f>"Thanh toán ngày "&amp;TEXT(_xlfn.XLOOKUP(L335,Sheet2!E:E,Sheet2!A:A),"dd/mm/yyyy")&amp;" - Tổng số tiền "&amp;TEXT(_xlfn.XLOOKUP(_xlfn.XLOOKUP(L335,Sheet2!E:E,Sheet2!B:B),Sheet2!M:M,Sheet2!O:O),"#.###")</f>
        <v>Thanh toán ngày 29/01/2024 - Tổng số tiền 24.427.332</v>
      </c>
    </row>
    <row r="336" spans="1:15" ht="26.3" x14ac:dyDescent="0.3">
      <c r="A336" s="4"/>
      <c r="B336" s="5" t="s">
        <v>500</v>
      </c>
      <c r="C336" s="8">
        <v>45231</v>
      </c>
      <c r="D336" s="5" t="s">
        <v>11</v>
      </c>
      <c r="E336" s="5"/>
      <c r="F336" s="13">
        <v>1096432</v>
      </c>
      <c r="G336" s="13">
        <v>87715</v>
      </c>
      <c r="H336" s="13">
        <v>1184147</v>
      </c>
      <c r="I336" s="6" t="s">
        <v>2916</v>
      </c>
      <c r="J336" s="56"/>
      <c r="K336" s="58">
        <f t="shared" si="5"/>
        <v>45320</v>
      </c>
      <c r="L336">
        <f>VLOOKUP(VALUE(B336),Sheet2!E:E,1,0)</f>
        <v>65333</v>
      </c>
      <c r="O336" s="51" t="str">
        <f>"Thanh toán ngày "&amp;TEXT(_xlfn.XLOOKUP(L336,Sheet2!E:E,Sheet2!A:A),"dd/mm/yyyy")&amp;" - Tổng số tiền "&amp;TEXT(_xlfn.XLOOKUP(_xlfn.XLOOKUP(L336,Sheet2!E:E,Sheet2!B:B),Sheet2!M:M,Sheet2!O:O),"#.###")</f>
        <v>Thanh toán ngày 29/01/2024 - Tổng số tiền 24.427.332</v>
      </c>
    </row>
    <row r="337" spans="1:15" ht="26.3" x14ac:dyDescent="0.3">
      <c r="A337" s="4"/>
      <c r="B337" s="5" t="s">
        <v>497</v>
      </c>
      <c r="C337" s="8">
        <v>45232</v>
      </c>
      <c r="D337" s="5" t="s">
        <v>11</v>
      </c>
      <c r="E337" s="5"/>
      <c r="F337" s="13">
        <v>1409510</v>
      </c>
      <c r="G337" s="13">
        <v>112761</v>
      </c>
      <c r="H337" s="13">
        <v>1522271</v>
      </c>
      <c r="I337" s="6" t="s">
        <v>2916</v>
      </c>
      <c r="J337" s="56"/>
      <c r="K337" s="58">
        <f t="shared" si="5"/>
        <v>45320</v>
      </c>
      <c r="L337">
        <f>VLOOKUP(VALUE(B337),Sheet2!E:E,1,0)</f>
        <v>65390</v>
      </c>
      <c r="O337" s="51" t="str">
        <f>"Thanh toán ngày "&amp;TEXT(_xlfn.XLOOKUP(L337,Sheet2!E:E,Sheet2!A:A),"dd/mm/yyyy")&amp;" - Tổng số tiền "&amp;TEXT(_xlfn.XLOOKUP(_xlfn.XLOOKUP(L337,Sheet2!E:E,Sheet2!B:B),Sheet2!M:M,Sheet2!O:O),"#.###")</f>
        <v>Thanh toán ngày 29/01/2024 - Tổng số tiền 24.427.332</v>
      </c>
    </row>
    <row r="338" spans="1:15" ht="26.3" x14ac:dyDescent="0.3">
      <c r="A338" s="4"/>
      <c r="B338" s="5" t="s">
        <v>496</v>
      </c>
      <c r="C338" s="8">
        <v>45233</v>
      </c>
      <c r="D338" s="5" t="s">
        <v>11</v>
      </c>
      <c r="E338" s="5"/>
      <c r="F338" s="13">
        <v>1980902</v>
      </c>
      <c r="G338" s="13">
        <v>158472</v>
      </c>
      <c r="H338" s="13">
        <v>2139374</v>
      </c>
      <c r="I338" s="6" t="s">
        <v>2916</v>
      </c>
      <c r="J338" s="56"/>
      <c r="K338" s="58">
        <f t="shared" si="5"/>
        <v>45320</v>
      </c>
      <c r="L338">
        <f>VLOOKUP(VALUE(B338),Sheet2!E:E,1,0)</f>
        <v>66338</v>
      </c>
      <c r="O338" s="51" t="str">
        <f>"Thanh toán ngày "&amp;TEXT(_xlfn.XLOOKUP(L338,Sheet2!E:E,Sheet2!A:A),"dd/mm/yyyy")&amp;" - Tổng số tiền "&amp;TEXT(_xlfn.XLOOKUP(_xlfn.XLOOKUP(L338,Sheet2!E:E,Sheet2!B:B),Sheet2!M:M,Sheet2!O:O),"#.###")</f>
        <v>Thanh toán ngày 29/01/2024 - Tổng số tiền 24.427.332</v>
      </c>
    </row>
    <row r="339" spans="1:15" ht="26.3" x14ac:dyDescent="0.3">
      <c r="A339" s="4"/>
      <c r="B339" s="5" t="s">
        <v>494</v>
      </c>
      <c r="C339" s="8">
        <v>45236</v>
      </c>
      <c r="D339" s="5" t="s">
        <v>11</v>
      </c>
      <c r="E339" s="5"/>
      <c r="F339" s="13">
        <v>1954078</v>
      </c>
      <c r="G339" s="13">
        <v>156326</v>
      </c>
      <c r="H339" s="13">
        <v>2110404</v>
      </c>
      <c r="I339" s="6" t="s">
        <v>2916</v>
      </c>
      <c r="J339" s="56"/>
      <c r="K339" s="58">
        <f t="shared" si="5"/>
        <v>45320</v>
      </c>
      <c r="L339">
        <f>VLOOKUP(VALUE(B339),Sheet2!E:E,1,0)</f>
        <v>66591</v>
      </c>
      <c r="O339" s="51" t="str">
        <f>"Thanh toán ngày "&amp;TEXT(_xlfn.XLOOKUP(L339,Sheet2!E:E,Sheet2!A:A),"dd/mm/yyyy")&amp;" - Tổng số tiền "&amp;TEXT(_xlfn.XLOOKUP(_xlfn.XLOOKUP(L339,Sheet2!E:E,Sheet2!B:B),Sheet2!M:M,Sheet2!O:O),"#.###")</f>
        <v>Thanh toán ngày 29/01/2024 - Tổng số tiền 24.427.332</v>
      </c>
    </row>
    <row r="340" spans="1:15" ht="26.3" x14ac:dyDescent="0.3">
      <c r="A340" s="4"/>
      <c r="B340" s="5" t="s">
        <v>495</v>
      </c>
      <c r="C340" s="8">
        <v>45236</v>
      </c>
      <c r="D340" s="5" t="s">
        <v>11</v>
      </c>
      <c r="E340" s="5"/>
      <c r="F340" s="13">
        <v>588568</v>
      </c>
      <c r="G340" s="13">
        <v>47085</v>
      </c>
      <c r="H340" s="13">
        <v>635653</v>
      </c>
      <c r="I340" s="6" t="s">
        <v>2916</v>
      </c>
      <c r="J340" s="56"/>
      <c r="K340" s="58">
        <f t="shared" si="5"/>
        <v>45320</v>
      </c>
      <c r="L340">
        <f>VLOOKUP(VALUE(B340),Sheet2!E:E,1,0)</f>
        <v>66590</v>
      </c>
      <c r="O340" s="51" t="str">
        <f>"Thanh toán ngày "&amp;TEXT(_xlfn.XLOOKUP(L340,Sheet2!E:E,Sheet2!A:A),"dd/mm/yyyy")&amp;" - Tổng số tiền "&amp;TEXT(_xlfn.XLOOKUP(_xlfn.XLOOKUP(L340,Sheet2!E:E,Sheet2!B:B),Sheet2!M:M,Sheet2!O:O),"#.###")</f>
        <v>Thanh toán ngày 29/01/2024 - Tổng số tiền 24.427.332</v>
      </c>
    </row>
    <row r="341" spans="1:15" ht="26.3" x14ac:dyDescent="0.3">
      <c r="A341" s="4"/>
      <c r="B341" s="5" t="s">
        <v>493</v>
      </c>
      <c r="C341" s="8">
        <v>45238</v>
      </c>
      <c r="D341" s="5" t="s">
        <v>11</v>
      </c>
      <c r="E341" s="5"/>
      <c r="F341" s="13">
        <v>983624</v>
      </c>
      <c r="G341" s="13">
        <v>78690</v>
      </c>
      <c r="H341" s="13">
        <v>1062314</v>
      </c>
      <c r="I341" s="6" t="s">
        <v>2916</v>
      </c>
      <c r="J341" s="56"/>
      <c r="K341" s="58">
        <f t="shared" si="5"/>
        <v>45320</v>
      </c>
      <c r="L341">
        <f>VLOOKUP(VALUE(B341),Sheet2!E:E,1,0)</f>
        <v>66789</v>
      </c>
      <c r="O341" s="51" t="str">
        <f>"Thanh toán ngày "&amp;TEXT(_xlfn.XLOOKUP(L341,Sheet2!E:E,Sheet2!A:A),"dd/mm/yyyy")&amp;" - Tổng số tiền "&amp;TEXT(_xlfn.XLOOKUP(_xlfn.XLOOKUP(L341,Sheet2!E:E,Sheet2!B:B),Sheet2!M:M,Sheet2!O:O),"#.###")</f>
        <v>Thanh toán ngày 29/01/2024 - Tổng số tiền 24.427.332</v>
      </c>
    </row>
    <row r="342" spans="1:15" ht="26.3" x14ac:dyDescent="0.3">
      <c r="A342" s="4"/>
      <c r="B342" s="5" t="s">
        <v>492</v>
      </c>
      <c r="C342" s="8">
        <v>45240</v>
      </c>
      <c r="D342" s="5" t="s">
        <v>11</v>
      </c>
      <c r="E342" s="5"/>
      <c r="F342" s="13">
        <v>1491080</v>
      </c>
      <c r="G342" s="13">
        <v>119286</v>
      </c>
      <c r="H342" s="13">
        <v>1610366</v>
      </c>
      <c r="I342" s="6" t="s">
        <v>2916</v>
      </c>
      <c r="J342" s="56"/>
      <c r="K342" s="58">
        <f t="shared" si="5"/>
        <v>45320</v>
      </c>
      <c r="L342">
        <f>VLOOKUP(VALUE(B342),Sheet2!E:E,1,0)</f>
        <v>67795</v>
      </c>
      <c r="O342" s="51" t="str">
        <f>"Thanh toán ngày "&amp;TEXT(_xlfn.XLOOKUP(L342,Sheet2!E:E,Sheet2!A:A),"dd/mm/yyyy")&amp;" - Tổng số tiền "&amp;TEXT(_xlfn.XLOOKUP(_xlfn.XLOOKUP(L342,Sheet2!E:E,Sheet2!B:B),Sheet2!M:M,Sheet2!O:O),"#.###")</f>
        <v>Thanh toán ngày 29/01/2024 - Tổng số tiền 24.427.332</v>
      </c>
    </row>
    <row r="343" spans="1:15" ht="26.3" x14ac:dyDescent="0.3">
      <c r="A343" s="4"/>
      <c r="B343" s="5" t="s">
        <v>490</v>
      </c>
      <c r="C343" s="8">
        <v>45241</v>
      </c>
      <c r="D343" s="5" t="s">
        <v>11</v>
      </c>
      <c r="E343" s="5"/>
      <c r="F343" s="13">
        <v>1646940</v>
      </c>
      <c r="G343" s="13">
        <v>131755</v>
      </c>
      <c r="H343" s="13">
        <v>1778695</v>
      </c>
      <c r="I343" s="6" t="s">
        <v>2916</v>
      </c>
      <c r="J343" s="56"/>
      <c r="K343" s="58">
        <f t="shared" si="5"/>
        <v>45320</v>
      </c>
      <c r="L343">
        <f>VLOOKUP(VALUE(B343),Sheet2!E:E,1,0)</f>
        <v>67968</v>
      </c>
      <c r="O343" s="51" t="str">
        <f>"Thanh toán ngày "&amp;TEXT(_xlfn.XLOOKUP(L343,Sheet2!E:E,Sheet2!A:A),"dd/mm/yyyy")&amp;" - Tổng số tiền "&amp;TEXT(_xlfn.XLOOKUP(_xlfn.XLOOKUP(L343,Sheet2!E:E,Sheet2!B:B),Sheet2!M:M,Sheet2!O:O),"#.###")</f>
        <v>Thanh toán ngày 29/01/2024 - Tổng số tiền 24.427.332</v>
      </c>
    </row>
    <row r="344" spans="1:15" ht="26.3" x14ac:dyDescent="0.3">
      <c r="A344" s="4"/>
      <c r="B344" s="5" t="s">
        <v>491</v>
      </c>
      <c r="C344" s="8">
        <v>45241</v>
      </c>
      <c r="D344" s="5" t="s">
        <v>11</v>
      </c>
      <c r="E344" s="5"/>
      <c r="F344" s="13">
        <v>836794</v>
      </c>
      <c r="G344" s="13">
        <v>66944</v>
      </c>
      <c r="H344" s="13">
        <v>903738</v>
      </c>
      <c r="I344" s="6" t="s">
        <v>2916</v>
      </c>
      <c r="J344" s="56"/>
      <c r="K344" s="58">
        <f t="shared" si="5"/>
        <v>45320</v>
      </c>
      <c r="L344">
        <f>VLOOKUP(VALUE(B344),Sheet2!E:E,1,0)</f>
        <v>67944</v>
      </c>
      <c r="O344" s="51" t="str">
        <f>"Thanh toán ngày "&amp;TEXT(_xlfn.XLOOKUP(L344,Sheet2!E:E,Sheet2!A:A),"dd/mm/yyyy")&amp;" - Tổng số tiền "&amp;TEXT(_xlfn.XLOOKUP(_xlfn.XLOOKUP(L344,Sheet2!E:E,Sheet2!B:B),Sheet2!M:M,Sheet2!O:O),"#.###")</f>
        <v>Thanh toán ngày 29/01/2024 - Tổng số tiền 24.427.332</v>
      </c>
    </row>
    <row r="345" spans="1:15" ht="26.3" x14ac:dyDescent="0.3">
      <c r="A345" s="4"/>
      <c r="B345" s="5" t="s">
        <v>489</v>
      </c>
      <c r="C345" s="8">
        <v>45243</v>
      </c>
      <c r="D345" s="5" t="s">
        <v>11</v>
      </c>
      <c r="E345" s="5"/>
      <c r="F345" s="13">
        <v>1306824</v>
      </c>
      <c r="G345" s="13">
        <v>104546</v>
      </c>
      <c r="H345" s="13">
        <v>1411370</v>
      </c>
      <c r="I345" s="6" t="s">
        <v>2916</v>
      </c>
      <c r="J345" s="56"/>
      <c r="K345" s="58">
        <f t="shared" si="5"/>
        <v>45320</v>
      </c>
      <c r="L345">
        <f>VLOOKUP(VALUE(B345),Sheet2!E:E,1,0)</f>
        <v>67992</v>
      </c>
      <c r="O345" s="51" t="str">
        <f>"Thanh toán ngày "&amp;TEXT(_xlfn.XLOOKUP(L345,Sheet2!E:E,Sheet2!A:A),"dd/mm/yyyy")&amp;" - Tổng số tiền "&amp;TEXT(_xlfn.XLOOKUP(_xlfn.XLOOKUP(L345,Sheet2!E:E,Sheet2!B:B),Sheet2!M:M,Sheet2!O:O),"#.###")</f>
        <v>Thanh toán ngày 29/01/2024 - Tổng số tiền 24.427.332</v>
      </c>
    </row>
    <row r="346" spans="1:15" ht="26.3" x14ac:dyDescent="0.3">
      <c r="A346" s="4"/>
      <c r="B346" s="5" t="s">
        <v>488</v>
      </c>
      <c r="C346" s="8">
        <v>45244</v>
      </c>
      <c r="D346" s="5" t="s">
        <v>11</v>
      </c>
      <c r="E346" s="5"/>
      <c r="F346" s="13">
        <v>1569564</v>
      </c>
      <c r="G346" s="13">
        <v>125565</v>
      </c>
      <c r="H346" s="13">
        <v>1695129</v>
      </c>
      <c r="I346" s="6" t="s">
        <v>2916</v>
      </c>
      <c r="J346" s="56"/>
      <c r="K346" s="58">
        <f t="shared" si="5"/>
        <v>45320</v>
      </c>
      <c r="L346">
        <f>VLOOKUP(VALUE(B346),Sheet2!E:E,1,0)</f>
        <v>68094</v>
      </c>
      <c r="O346" s="51" t="str">
        <f>"Thanh toán ngày "&amp;TEXT(_xlfn.XLOOKUP(L346,Sheet2!E:E,Sheet2!A:A),"dd/mm/yyyy")&amp;" - Tổng số tiền "&amp;TEXT(_xlfn.XLOOKUP(_xlfn.XLOOKUP(L346,Sheet2!E:E,Sheet2!B:B),Sheet2!M:M,Sheet2!O:O),"#.###")</f>
        <v>Thanh toán ngày 29/01/2024 - Tổng số tiền 24.427.332</v>
      </c>
    </row>
    <row r="347" spans="1:15" ht="26.3" x14ac:dyDescent="0.3">
      <c r="A347" s="4"/>
      <c r="B347" s="5" t="s">
        <v>487</v>
      </c>
      <c r="C347" s="8">
        <v>45246</v>
      </c>
      <c r="D347" s="5" t="s">
        <v>11</v>
      </c>
      <c r="E347" s="5"/>
      <c r="F347" s="13">
        <v>750495</v>
      </c>
      <c r="G347" s="13">
        <v>60040</v>
      </c>
      <c r="H347" s="13">
        <v>810535</v>
      </c>
      <c r="I347" s="6" t="s">
        <v>2916</v>
      </c>
      <c r="J347" s="56"/>
      <c r="K347" s="58">
        <f t="shared" si="5"/>
        <v>45320</v>
      </c>
      <c r="L347">
        <f>VLOOKUP(VALUE(B347),Sheet2!E:E,1,0)</f>
        <v>68990</v>
      </c>
      <c r="O347" s="51" t="str">
        <f>"Thanh toán ngày "&amp;TEXT(_xlfn.XLOOKUP(L347,Sheet2!E:E,Sheet2!A:A),"dd/mm/yyyy")&amp;" - Tổng số tiền "&amp;TEXT(_xlfn.XLOOKUP(_xlfn.XLOOKUP(L347,Sheet2!E:E,Sheet2!B:B),Sheet2!M:M,Sheet2!O:O),"#.###")</f>
        <v>Thanh toán ngày 29/01/2024 - Tổng số tiền 24.427.332</v>
      </c>
    </row>
    <row r="348" spans="1:15" ht="26.3" x14ac:dyDescent="0.3">
      <c r="A348" s="4"/>
      <c r="B348" s="5" t="s">
        <v>486</v>
      </c>
      <c r="C348" s="8">
        <v>45247</v>
      </c>
      <c r="D348" s="5" t="s">
        <v>11</v>
      </c>
      <c r="E348" s="5"/>
      <c r="F348" s="13">
        <v>485504</v>
      </c>
      <c r="G348" s="13">
        <v>38840</v>
      </c>
      <c r="H348" s="13">
        <v>524344</v>
      </c>
      <c r="I348" s="6" t="s">
        <v>2916</v>
      </c>
      <c r="J348" s="56"/>
      <c r="K348" s="58">
        <f t="shared" si="5"/>
        <v>45320</v>
      </c>
      <c r="L348">
        <f>VLOOKUP(VALUE(B348),Sheet2!E:E,1,0)</f>
        <v>69360</v>
      </c>
      <c r="O348" s="51" t="str">
        <f>"Thanh toán ngày "&amp;TEXT(_xlfn.XLOOKUP(L348,Sheet2!E:E,Sheet2!A:A),"dd/mm/yyyy")&amp;" - Tổng số tiền "&amp;TEXT(_xlfn.XLOOKUP(_xlfn.XLOOKUP(L348,Sheet2!E:E,Sheet2!B:B),Sheet2!M:M,Sheet2!O:O),"#.###")</f>
        <v>Thanh toán ngày 29/01/2024 - Tổng số tiền 24.427.332</v>
      </c>
    </row>
    <row r="349" spans="1:15" ht="26.3" x14ac:dyDescent="0.3">
      <c r="A349" s="4"/>
      <c r="B349" s="5" t="s">
        <v>484</v>
      </c>
      <c r="C349" s="8">
        <v>45248</v>
      </c>
      <c r="D349" s="5" t="s">
        <v>11</v>
      </c>
      <c r="E349" s="5"/>
      <c r="F349" s="13">
        <v>860784</v>
      </c>
      <c r="G349" s="13">
        <v>68863</v>
      </c>
      <c r="H349" s="13">
        <v>929647</v>
      </c>
      <c r="I349" s="6" t="s">
        <v>2916</v>
      </c>
      <c r="J349" s="56"/>
      <c r="K349" s="58">
        <f t="shared" si="5"/>
        <v>45320</v>
      </c>
      <c r="L349">
        <f>VLOOKUP(VALUE(B349),Sheet2!E:E,1,0)</f>
        <v>69555</v>
      </c>
      <c r="O349" s="51" t="str">
        <f>"Thanh toán ngày "&amp;TEXT(_xlfn.XLOOKUP(L349,Sheet2!E:E,Sheet2!A:A),"dd/mm/yyyy")&amp;" - Tổng số tiền "&amp;TEXT(_xlfn.XLOOKUP(_xlfn.XLOOKUP(L349,Sheet2!E:E,Sheet2!B:B),Sheet2!M:M,Sheet2!O:O),"#.###")</f>
        <v>Thanh toán ngày 29/01/2024 - Tổng số tiền 24.427.332</v>
      </c>
    </row>
    <row r="350" spans="1:15" ht="26.3" x14ac:dyDescent="0.3">
      <c r="A350" s="4"/>
      <c r="B350" s="5" t="s">
        <v>485</v>
      </c>
      <c r="C350" s="8">
        <v>45248</v>
      </c>
      <c r="D350" s="5" t="s">
        <v>11</v>
      </c>
      <c r="E350" s="5"/>
      <c r="F350" s="13">
        <v>886700</v>
      </c>
      <c r="G350" s="13">
        <v>70936</v>
      </c>
      <c r="H350" s="13">
        <v>957636</v>
      </c>
      <c r="I350" s="6" t="s">
        <v>2916</v>
      </c>
      <c r="J350" s="56"/>
      <c r="K350" s="58">
        <f t="shared" si="5"/>
        <v>45320</v>
      </c>
      <c r="L350">
        <f>VLOOKUP(VALUE(B350),Sheet2!E:E,1,0)</f>
        <v>69554</v>
      </c>
      <c r="O350" s="51" t="str">
        <f>"Thanh toán ngày "&amp;TEXT(_xlfn.XLOOKUP(L350,Sheet2!E:E,Sheet2!A:A),"dd/mm/yyyy")&amp;" - Tổng số tiền "&amp;TEXT(_xlfn.XLOOKUP(_xlfn.XLOOKUP(L350,Sheet2!E:E,Sheet2!B:B),Sheet2!M:M,Sheet2!O:O),"#.###")</f>
        <v>Thanh toán ngày 29/01/2024 - Tổng số tiền 24.427.332</v>
      </c>
    </row>
    <row r="351" spans="1:15" ht="26.3" x14ac:dyDescent="0.3">
      <c r="A351" s="4"/>
      <c r="B351" s="5" t="s">
        <v>483</v>
      </c>
      <c r="C351" s="8">
        <v>45251</v>
      </c>
      <c r="D351" s="5" t="s">
        <v>11</v>
      </c>
      <c r="E351" s="5"/>
      <c r="F351" s="13">
        <v>1001718</v>
      </c>
      <c r="G351" s="13">
        <v>80137</v>
      </c>
      <c r="H351" s="13">
        <v>1081855</v>
      </c>
      <c r="I351" s="6" t="s">
        <v>2916</v>
      </c>
      <c r="J351" s="56"/>
      <c r="K351" s="58">
        <f t="shared" si="5"/>
        <v>45320</v>
      </c>
      <c r="L351">
        <f>VLOOKUP(VALUE(B351),Sheet2!E:E,1,0)</f>
        <v>69919</v>
      </c>
      <c r="O351" s="51" t="str">
        <f>"Thanh toán ngày "&amp;TEXT(_xlfn.XLOOKUP(L351,Sheet2!E:E,Sheet2!A:A),"dd/mm/yyyy")&amp;" - Tổng số tiền "&amp;TEXT(_xlfn.XLOOKUP(_xlfn.XLOOKUP(L351,Sheet2!E:E,Sheet2!B:B),Sheet2!M:M,Sheet2!O:O),"#.###")</f>
        <v>Thanh toán ngày 29/01/2024 - Tổng số tiền 24.427.332</v>
      </c>
    </row>
    <row r="352" spans="1:15" ht="26.3" x14ac:dyDescent="0.3">
      <c r="A352" s="4"/>
      <c r="B352" s="5" t="s">
        <v>481</v>
      </c>
      <c r="C352" s="8">
        <v>45252</v>
      </c>
      <c r="D352" s="5" t="s">
        <v>11</v>
      </c>
      <c r="E352" s="5"/>
      <c r="F352" s="13">
        <v>862424</v>
      </c>
      <c r="G352" s="13">
        <v>68994</v>
      </c>
      <c r="H352" s="13">
        <v>931418</v>
      </c>
      <c r="I352" s="6" t="s">
        <v>2916</v>
      </c>
      <c r="J352" s="56"/>
      <c r="K352" s="58">
        <f t="shared" si="5"/>
        <v>45320</v>
      </c>
      <c r="L352">
        <f>VLOOKUP(VALUE(B352),Sheet2!E:E,1,0)</f>
        <v>70104</v>
      </c>
      <c r="O352" s="51" t="str">
        <f>"Thanh toán ngày "&amp;TEXT(_xlfn.XLOOKUP(L352,Sheet2!E:E,Sheet2!A:A),"dd/mm/yyyy")&amp;" - Tổng số tiền "&amp;TEXT(_xlfn.XLOOKUP(_xlfn.XLOOKUP(L352,Sheet2!E:E,Sheet2!B:B),Sheet2!M:M,Sheet2!O:O),"#.###")</f>
        <v>Thanh toán ngày 29/01/2024 - Tổng số tiền 24.427.332</v>
      </c>
    </row>
    <row r="353" spans="1:15" ht="26.3" x14ac:dyDescent="0.3">
      <c r="A353" s="4"/>
      <c r="B353" s="5" t="s">
        <v>482</v>
      </c>
      <c r="C353" s="8">
        <v>45252</v>
      </c>
      <c r="D353" s="5" t="s">
        <v>11</v>
      </c>
      <c r="E353" s="5"/>
      <c r="F353" s="13">
        <v>975760</v>
      </c>
      <c r="G353" s="13">
        <v>78061</v>
      </c>
      <c r="H353" s="13">
        <v>1053821</v>
      </c>
      <c r="I353" s="6" t="s">
        <v>2916</v>
      </c>
      <c r="J353" s="56"/>
      <c r="K353" s="58">
        <f t="shared" si="5"/>
        <v>45320</v>
      </c>
      <c r="L353">
        <f>VLOOKUP(VALUE(B353),Sheet2!E:E,1,0)</f>
        <v>70099</v>
      </c>
      <c r="O353" s="51" t="str">
        <f>"Thanh toán ngày "&amp;TEXT(_xlfn.XLOOKUP(L353,Sheet2!E:E,Sheet2!A:A),"dd/mm/yyyy")&amp;" - Tổng số tiền "&amp;TEXT(_xlfn.XLOOKUP(_xlfn.XLOOKUP(L353,Sheet2!E:E,Sheet2!B:B),Sheet2!M:M,Sheet2!O:O),"#.###")</f>
        <v>Thanh toán ngày 29/01/2024 - Tổng số tiền 24.427.332</v>
      </c>
    </row>
    <row r="354" spans="1:15" ht="26.3" x14ac:dyDescent="0.3">
      <c r="A354" s="4"/>
      <c r="B354" s="5" t="s">
        <v>479</v>
      </c>
      <c r="C354" s="8">
        <v>45253</v>
      </c>
      <c r="D354" s="5" t="s">
        <v>11</v>
      </c>
      <c r="E354" s="5"/>
      <c r="F354" s="13">
        <v>709485</v>
      </c>
      <c r="G354" s="13">
        <v>56759</v>
      </c>
      <c r="H354" s="13">
        <v>766244</v>
      </c>
      <c r="I354" s="6" t="s">
        <v>2916</v>
      </c>
      <c r="J354" s="56"/>
      <c r="K354" s="58">
        <f t="shared" si="5"/>
        <v>45320</v>
      </c>
      <c r="L354">
        <f>VLOOKUP(VALUE(B354),Sheet2!E:E,1,0)</f>
        <v>70519</v>
      </c>
      <c r="O354" s="51" t="str">
        <f>"Thanh toán ngày "&amp;TEXT(_xlfn.XLOOKUP(L354,Sheet2!E:E,Sheet2!A:A),"dd/mm/yyyy")&amp;" - Tổng số tiền "&amp;TEXT(_xlfn.XLOOKUP(_xlfn.XLOOKUP(L354,Sheet2!E:E,Sheet2!B:B),Sheet2!M:M,Sheet2!O:O),"#.###")</f>
        <v>Thanh toán ngày 29/01/2024 - Tổng số tiền 24.427.332</v>
      </c>
    </row>
    <row r="355" spans="1:15" ht="26.3" x14ac:dyDescent="0.3">
      <c r="A355" s="4"/>
      <c r="B355" s="5" t="s">
        <v>480</v>
      </c>
      <c r="C355" s="8">
        <v>45253</v>
      </c>
      <c r="D355" s="5" t="s">
        <v>11</v>
      </c>
      <c r="E355" s="5"/>
      <c r="F355" s="13">
        <v>636890</v>
      </c>
      <c r="G355" s="13">
        <v>50951</v>
      </c>
      <c r="H355" s="13">
        <v>687841</v>
      </c>
      <c r="I355" s="6" t="s">
        <v>2916</v>
      </c>
      <c r="J355" s="56"/>
      <c r="K355" s="58">
        <f t="shared" si="5"/>
        <v>45320</v>
      </c>
      <c r="L355">
        <f>VLOOKUP(VALUE(B355),Sheet2!E:E,1,0)</f>
        <v>70379</v>
      </c>
      <c r="O355" s="51" t="str">
        <f>"Thanh toán ngày "&amp;TEXT(_xlfn.XLOOKUP(L355,Sheet2!E:E,Sheet2!A:A),"dd/mm/yyyy")&amp;" - Tổng số tiền "&amp;TEXT(_xlfn.XLOOKUP(_xlfn.XLOOKUP(L355,Sheet2!E:E,Sheet2!B:B),Sheet2!M:M,Sheet2!O:O),"#.###")</f>
        <v>Thanh toán ngày 29/01/2024 - Tổng số tiền 24.427.332</v>
      </c>
    </row>
    <row r="356" spans="1:15" ht="26.3" x14ac:dyDescent="0.3">
      <c r="A356" s="4"/>
      <c r="B356" s="5" t="s">
        <v>479</v>
      </c>
      <c r="C356" s="8">
        <v>45253</v>
      </c>
      <c r="D356" s="5" t="s">
        <v>11</v>
      </c>
      <c r="E356" s="5"/>
      <c r="F356" s="13">
        <v>709485</v>
      </c>
      <c r="G356" s="13">
        <v>56759</v>
      </c>
      <c r="H356" s="13">
        <v>766244</v>
      </c>
      <c r="I356" s="6" t="s">
        <v>2916</v>
      </c>
      <c r="J356" s="56"/>
      <c r="K356" s="58">
        <f t="shared" si="5"/>
        <v>45320</v>
      </c>
      <c r="L356">
        <f>VLOOKUP(VALUE(B356),Sheet2!E:E,1,0)</f>
        <v>70519</v>
      </c>
      <c r="M356" t="s">
        <v>616</v>
      </c>
      <c r="O356" s="51" t="str">
        <f>"Thanh toán ngày "&amp;TEXT(_xlfn.XLOOKUP(L356,Sheet2!E:E,Sheet2!A:A),"dd/mm/yyyy")&amp;" - Tổng số tiền "&amp;TEXT(_xlfn.XLOOKUP(_xlfn.XLOOKUP(L356,Sheet2!E:E,Sheet2!B:B),Sheet2!M:M,Sheet2!O:O),"#.###")</f>
        <v>Thanh toán ngày 29/01/2024 - Tổng số tiền 24.427.332</v>
      </c>
    </row>
    <row r="357" spans="1:15" ht="26.3" x14ac:dyDescent="0.3">
      <c r="A357" s="4"/>
      <c r="B357" s="5" t="s">
        <v>480</v>
      </c>
      <c r="C357" s="8">
        <v>45253</v>
      </c>
      <c r="D357" s="5" t="s">
        <v>11</v>
      </c>
      <c r="E357" s="5"/>
      <c r="F357" s="13">
        <v>636890</v>
      </c>
      <c r="G357" s="13">
        <v>50951</v>
      </c>
      <c r="H357" s="13">
        <v>687841</v>
      </c>
      <c r="I357" s="6" t="s">
        <v>2916</v>
      </c>
      <c r="J357" s="56"/>
      <c r="K357" s="58">
        <f t="shared" si="5"/>
        <v>45320</v>
      </c>
      <c r="L357">
        <f>VLOOKUP(VALUE(B357),Sheet2!E:E,1,0)</f>
        <v>70379</v>
      </c>
      <c r="M357" t="s">
        <v>616</v>
      </c>
      <c r="O357" s="51" t="str">
        <f>"Thanh toán ngày "&amp;TEXT(_xlfn.XLOOKUP(L357,Sheet2!E:E,Sheet2!A:A),"dd/mm/yyyy")&amp;" - Tổng số tiền "&amp;TEXT(_xlfn.XLOOKUP(_xlfn.XLOOKUP(L357,Sheet2!E:E,Sheet2!B:B),Sheet2!M:M,Sheet2!O:O),"#.###")</f>
        <v>Thanh toán ngày 29/01/2024 - Tổng số tiền 24.427.332</v>
      </c>
    </row>
    <row r="358" spans="1:15" ht="26.3" x14ac:dyDescent="0.3">
      <c r="A358" s="4"/>
      <c r="B358" s="5" t="s">
        <v>478</v>
      </c>
      <c r="C358" s="8">
        <v>45257</v>
      </c>
      <c r="D358" s="5" t="s">
        <v>11</v>
      </c>
      <c r="E358" s="5"/>
      <c r="F358" s="13">
        <v>1160640</v>
      </c>
      <c r="G358" s="13">
        <v>92851</v>
      </c>
      <c r="H358" s="13">
        <v>1253491</v>
      </c>
      <c r="I358" s="6" t="s">
        <v>2916</v>
      </c>
      <c r="J358" s="56"/>
      <c r="K358" s="58">
        <f t="shared" si="5"/>
        <v>45320</v>
      </c>
      <c r="L358">
        <f>VLOOKUP(VALUE(B358),Sheet2!E:E,1,0)</f>
        <v>71590</v>
      </c>
      <c r="O358" s="51" t="str">
        <f>"Thanh toán ngày "&amp;TEXT(_xlfn.XLOOKUP(L358,Sheet2!E:E,Sheet2!A:A),"dd/mm/yyyy")&amp;" - Tổng số tiền "&amp;TEXT(_xlfn.XLOOKUP(_xlfn.XLOOKUP(L358,Sheet2!E:E,Sheet2!B:B),Sheet2!M:M,Sheet2!O:O),"#.###")</f>
        <v>Thanh toán ngày 29/01/2024 - Tổng số tiền 24.427.332</v>
      </c>
    </row>
    <row r="359" spans="1:15" ht="26.3" x14ac:dyDescent="0.3">
      <c r="A359" s="4"/>
      <c r="B359" s="5" t="s">
        <v>476</v>
      </c>
      <c r="C359" s="8">
        <v>45259</v>
      </c>
      <c r="D359" s="5" t="s">
        <v>11</v>
      </c>
      <c r="E359" s="5"/>
      <c r="F359" s="13">
        <v>1418279</v>
      </c>
      <c r="G359" s="13">
        <v>113462</v>
      </c>
      <c r="H359" s="13">
        <v>1531741</v>
      </c>
      <c r="I359" s="6" t="s">
        <v>2916</v>
      </c>
      <c r="J359" s="56"/>
      <c r="K359" s="58">
        <f t="shared" si="5"/>
        <v>45320</v>
      </c>
      <c r="L359">
        <f>VLOOKUP(VALUE(B359),Sheet2!E:E,1,0)</f>
        <v>71668</v>
      </c>
      <c r="O359" s="51" t="str">
        <f>"Thanh toán ngày "&amp;TEXT(_xlfn.XLOOKUP(L359,Sheet2!E:E,Sheet2!A:A),"dd/mm/yyyy")&amp;" - Tổng số tiền "&amp;TEXT(_xlfn.XLOOKUP(_xlfn.XLOOKUP(L359,Sheet2!E:E,Sheet2!B:B),Sheet2!M:M,Sheet2!O:O),"#.###")</f>
        <v>Thanh toán ngày 29/01/2024 - Tổng số tiền 24.427.332</v>
      </c>
    </row>
    <row r="360" spans="1:15" ht="26.3" x14ac:dyDescent="0.3">
      <c r="A360" s="4"/>
      <c r="B360" s="5" t="s">
        <v>477</v>
      </c>
      <c r="C360" s="8">
        <v>45259</v>
      </c>
      <c r="D360" s="5" t="s">
        <v>11</v>
      </c>
      <c r="E360" s="5"/>
      <c r="F360" s="13">
        <v>1409510</v>
      </c>
      <c r="G360" s="13">
        <v>112761</v>
      </c>
      <c r="H360" s="13">
        <v>1522271</v>
      </c>
      <c r="I360" s="6" t="s">
        <v>2916</v>
      </c>
      <c r="J360" s="56"/>
      <c r="K360" s="58">
        <f t="shared" si="5"/>
        <v>45320</v>
      </c>
      <c r="L360">
        <f>VLOOKUP(VALUE(B360),Sheet2!E:E,1,0)</f>
        <v>71666</v>
      </c>
      <c r="O360" s="51" t="str">
        <f>"Thanh toán ngày "&amp;TEXT(_xlfn.XLOOKUP(L360,Sheet2!E:E,Sheet2!A:A),"dd/mm/yyyy")&amp;" - Tổng số tiền "&amp;TEXT(_xlfn.XLOOKUP(_xlfn.XLOOKUP(L360,Sheet2!E:E,Sheet2!B:B),Sheet2!M:M,Sheet2!O:O),"#.###")</f>
        <v>Thanh toán ngày 29/01/2024 - Tổng số tiền 24.427.332</v>
      </c>
    </row>
    <row r="361" spans="1:15" ht="26.3" x14ac:dyDescent="0.3">
      <c r="A361" s="4"/>
      <c r="B361" s="5" t="s">
        <v>475</v>
      </c>
      <c r="C361" s="8">
        <v>45260</v>
      </c>
      <c r="D361" s="5" t="s">
        <v>11</v>
      </c>
      <c r="E361" s="5"/>
      <c r="F361" s="13">
        <v>545080</v>
      </c>
      <c r="G361" s="13">
        <v>43606</v>
      </c>
      <c r="H361" s="13">
        <v>588686</v>
      </c>
      <c r="I361" s="6" t="s">
        <v>2916</v>
      </c>
      <c r="J361" s="56"/>
      <c r="K361" s="58">
        <f t="shared" si="5"/>
        <v>45320</v>
      </c>
      <c r="L361">
        <f>VLOOKUP(VALUE(B361),Sheet2!E:E,1,0)</f>
        <v>71850</v>
      </c>
      <c r="O361" s="51" t="str">
        <f>"Thanh toán ngày "&amp;TEXT(_xlfn.XLOOKUP(L361,Sheet2!E:E,Sheet2!A:A),"dd/mm/yyyy")&amp;" - Tổng số tiền "&amp;TEXT(_xlfn.XLOOKUP(_xlfn.XLOOKUP(L361,Sheet2!E:E,Sheet2!B:B),Sheet2!M:M,Sheet2!O:O),"#.###")</f>
        <v>Thanh toán ngày 29/01/2024 - Tổng số tiền 24.427.332</v>
      </c>
    </row>
    <row r="362" spans="1:15" x14ac:dyDescent="0.3">
      <c r="A362" s="4"/>
      <c r="B362" s="5"/>
      <c r="C362" s="8">
        <v>45260</v>
      </c>
      <c r="D362" s="5" t="s">
        <v>1022</v>
      </c>
      <c r="E362" s="5" t="s">
        <v>1024</v>
      </c>
      <c r="F362" s="13"/>
      <c r="G362" s="13"/>
      <c r="H362" s="13">
        <v>-915187</v>
      </c>
      <c r="I362" s="6" t="s">
        <v>2916</v>
      </c>
      <c r="J362" s="56"/>
      <c r="K362" s="58">
        <f t="shared" si="5"/>
        <v>45320</v>
      </c>
      <c r="L362" t="e">
        <f>VLOOKUP(VALUE(B362),Sheet2!E:E,1,0)</f>
        <v>#N/A</v>
      </c>
      <c r="O362" s="51" t="e">
        <f>"Thanh toán ngày "&amp;TEXT(_xlfn.XLOOKUP(L362,Sheet2!E:E,Sheet2!A:A),"dd/mm/yyyy")&amp;" - Tổng số tiền "&amp;TEXT(_xlfn.XLOOKUP(_xlfn.XLOOKUP(L362,Sheet2!E:E,Sheet2!B:B),Sheet2!M:M,Sheet2!O:O),"#.###")</f>
        <v>#N/A</v>
      </c>
    </row>
    <row r="363" spans="1:15" x14ac:dyDescent="0.3">
      <c r="A363" s="4"/>
      <c r="B363" s="5"/>
      <c r="C363" s="8">
        <v>45259</v>
      </c>
      <c r="D363" s="5" t="s">
        <v>1027</v>
      </c>
      <c r="E363" s="5" t="s">
        <v>1024</v>
      </c>
      <c r="F363" s="13"/>
      <c r="G363" s="13"/>
      <c r="H363" s="13">
        <v>-626821</v>
      </c>
      <c r="I363" s="6" t="s">
        <v>2916</v>
      </c>
      <c r="J363" s="56"/>
      <c r="K363" s="58">
        <f t="shared" si="5"/>
        <v>45320</v>
      </c>
      <c r="L363" t="e">
        <f>VLOOKUP(VALUE(B363),Sheet2!E:E,1,0)</f>
        <v>#N/A</v>
      </c>
      <c r="O363" s="51" t="e">
        <f>"Thanh toán ngày "&amp;TEXT(_xlfn.XLOOKUP(L363,Sheet2!E:E,Sheet2!A:A),"dd/mm/yyyy")&amp;" - Tổng số tiền "&amp;TEXT(_xlfn.XLOOKUP(_xlfn.XLOOKUP(L363,Sheet2!E:E,Sheet2!B:B),Sheet2!M:M,Sheet2!O:O),"#.###")</f>
        <v>#N/A</v>
      </c>
    </row>
    <row r="364" spans="1:15" x14ac:dyDescent="0.3">
      <c r="A364" s="4"/>
      <c r="B364" s="5"/>
      <c r="C364" s="8">
        <v>45254</v>
      </c>
      <c r="D364" s="5" t="s">
        <v>1031</v>
      </c>
      <c r="E364" s="5" t="s">
        <v>1024</v>
      </c>
      <c r="F364" s="13"/>
      <c r="G364" s="13"/>
      <c r="H364" s="13">
        <v>-441764</v>
      </c>
      <c r="I364" s="6" t="s">
        <v>2916</v>
      </c>
      <c r="J364" s="56"/>
      <c r="K364" s="58">
        <f t="shared" si="5"/>
        <v>45320</v>
      </c>
      <c r="L364" t="e">
        <f>VLOOKUP(VALUE(B364),Sheet2!E:E,1,0)</f>
        <v>#N/A</v>
      </c>
      <c r="O364" s="51" t="e">
        <f>"Thanh toán ngày "&amp;TEXT(_xlfn.XLOOKUP(L364,Sheet2!E:E,Sheet2!A:A),"dd/mm/yyyy")&amp;" - Tổng số tiền "&amp;TEXT(_xlfn.XLOOKUP(_xlfn.XLOOKUP(L364,Sheet2!E:E,Sheet2!B:B),Sheet2!M:M,Sheet2!O:O),"#.###")</f>
        <v>#N/A</v>
      </c>
    </row>
    <row r="365" spans="1:15" x14ac:dyDescent="0.3">
      <c r="A365" s="4"/>
      <c r="B365" s="5"/>
      <c r="C365" s="8">
        <v>45252</v>
      </c>
      <c r="D365" s="5" t="s">
        <v>1037</v>
      </c>
      <c r="E365" s="5" t="s">
        <v>1024</v>
      </c>
      <c r="F365" s="13"/>
      <c r="G365" s="13"/>
      <c r="H365" s="13">
        <v>-1218858</v>
      </c>
      <c r="I365" s="6" t="s">
        <v>2916</v>
      </c>
      <c r="J365" s="56"/>
      <c r="K365" s="58">
        <f t="shared" si="5"/>
        <v>45320</v>
      </c>
      <c r="L365" t="e">
        <f>VLOOKUP(VALUE(B365),Sheet2!E:E,1,0)</f>
        <v>#N/A</v>
      </c>
      <c r="O365" s="51" t="e">
        <f>"Thanh toán ngày "&amp;TEXT(_xlfn.XLOOKUP(L365,Sheet2!E:E,Sheet2!A:A),"dd/mm/yyyy")&amp;" - Tổng số tiền "&amp;TEXT(_xlfn.XLOOKUP(_xlfn.XLOOKUP(L365,Sheet2!E:E,Sheet2!B:B),Sheet2!M:M,Sheet2!O:O),"#.###")</f>
        <v>#N/A</v>
      </c>
    </row>
    <row r="366" spans="1:15" x14ac:dyDescent="0.3">
      <c r="A366" s="4"/>
      <c r="B366" s="5"/>
      <c r="C366" s="8">
        <v>45248</v>
      </c>
      <c r="D366" s="5" t="s">
        <v>1041</v>
      </c>
      <c r="E366" s="5" t="s">
        <v>1024</v>
      </c>
      <c r="F366" s="13"/>
      <c r="G366" s="13"/>
      <c r="H366" s="13">
        <v>-287788</v>
      </c>
      <c r="I366" s="6" t="s">
        <v>2916</v>
      </c>
      <c r="J366" s="56"/>
      <c r="K366" s="58">
        <f t="shared" si="5"/>
        <v>45320</v>
      </c>
      <c r="L366" t="e">
        <f>VLOOKUP(VALUE(B366),Sheet2!E:E,1,0)</f>
        <v>#N/A</v>
      </c>
      <c r="O366" s="51" t="e">
        <f>"Thanh toán ngày "&amp;TEXT(_xlfn.XLOOKUP(L366,Sheet2!E:E,Sheet2!A:A),"dd/mm/yyyy")&amp;" - Tổng số tiền "&amp;TEXT(_xlfn.XLOOKUP(_xlfn.XLOOKUP(L366,Sheet2!E:E,Sheet2!B:B),Sheet2!M:M,Sheet2!O:O),"#.###")</f>
        <v>#N/A</v>
      </c>
    </row>
    <row r="367" spans="1:15" x14ac:dyDescent="0.3">
      <c r="A367" s="4"/>
      <c r="B367" s="5"/>
      <c r="C367" s="8">
        <v>45248</v>
      </c>
      <c r="D367" s="5" t="s">
        <v>1043</v>
      </c>
      <c r="E367" s="5" t="s">
        <v>1024</v>
      </c>
      <c r="F367" s="13"/>
      <c r="G367" s="13"/>
      <c r="H367" s="13">
        <v>-415044</v>
      </c>
      <c r="I367" s="6" t="s">
        <v>2916</v>
      </c>
      <c r="J367" s="56"/>
      <c r="K367" s="58">
        <f t="shared" si="5"/>
        <v>45320</v>
      </c>
      <c r="L367" t="e">
        <f>VLOOKUP(VALUE(B367),Sheet2!E:E,1,0)</f>
        <v>#N/A</v>
      </c>
      <c r="O367" s="51" t="e">
        <f>"Thanh toán ngày "&amp;TEXT(_xlfn.XLOOKUP(L367,Sheet2!E:E,Sheet2!A:A),"dd/mm/yyyy")&amp;" - Tổng số tiền "&amp;TEXT(_xlfn.XLOOKUP(_xlfn.XLOOKUP(L367,Sheet2!E:E,Sheet2!B:B),Sheet2!M:M,Sheet2!O:O),"#.###")</f>
        <v>#N/A</v>
      </c>
    </row>
    <row r="368" spans="1:15" x14ac:dyDescent="0.3">
      <c r="A368" s="4"/>
      <c r="B368" s="5"/>
      <c r="C368" s="8">
        <v>45248</v>
      </c>
      <c r="D368" s="5" t="s">
        <v>1045</v>
      </c>
      <c r="E368" s="5" t="s">
        <v>1024</v>
      </c>
      <c r="F368" s="13"/>
      <c r="G368" s="13"/>
      <c r="H368" s="13">
        <v>-172673</v>
      </c>
      <c r="I368" s="6" t="s">
        <v>2916</v>
      </c>
      <c r="J368" s="56"/>
      <c r="K368" s="58">
        <f t="shared" si="5"/>
        <v>45320</v>
      </c>
      <c r="L368" t="e">
        <f>VLOOKUP(VALUE(B368),Sheet2!E:E,1,0)</f>
        <v>#N/A</v>
      </c>
      <c r="O368" s="51" t="e">
        <f>"Thanh toán ngày "&amp;TEXT(_xlfn.XLOOKUP(L368,Sheet2!E:E,Sheet2!A:A),"dd/mm/yyyy")&amp;" - Tổng số tiền "&amp;TEXT(_xlfn.XLOOKUP(_xlfn.XLOOKUP(L368,Sheet2!E:E,Sheet2!B:B),Sheet2!M:M,Sheet2!O:O),"#.###")</f>
        <v>#N/A</v>
      </c>
    </row>
    <row r="369" spans="1:15" x14ac:dyDescent="0.3">
      <c r="A369" s="4"/>
      <c r="B369" s="5"/>
      <c r="C369" s="8">
        <v>45248</v>
      </c>
      <c r="D369" s="5" t="s">
        <v>1047</v>
      </c>
      <c r="E369" s="5" t="s">
        <v>1024</v>
      </c>
      <c r="F369" s="13"/>
      <c r="G369" s="13"/>
      <c r="H369" s="13">
        <v>-264773</v>
      </c>
      <c r="I369" s="6" t="s">
        <v>2916</v>
      </c>
      <c r="J369" s="56"/>
      <c r="K369" s="58">
        <f t="shared" si="5"/>
        <v>45320</v>
      </c>
      <c r="L369" t="e">
        <f>VLOOKUP(VALUE(B369),Sheet2!E:E,1,0)</f>
        <v>#N/A</v>
      </c>
      <c r="O369" s="51" t="e">
        <f>"Thanh toán ngày "&amp;TEXT(_xlfn.XLOOKUP(L369,Sheet2!E:E,Sheet2!A:A),"dd/mm/yyyy")&amp;" - Tổng số tiền "&amp;TEXT(_xlfn.XLOOKUP(_xlfn.XLOOKUP(L369,Sheet2!E:E,Sheet2!B:B),Sheet2!M:M,Sheet2!O:O),"#.###")</f>
        <v>#N/A</v>
      </c>
    </row>
    <row r="370" spans="1:15" x14ac:dyDescent="0.3">
      <c r="A370" s="4"/>
      <c r="B370" s="5"/>
      <c r="C370" s="8">
        <v>45248</v>
      </c>
      <c r="D370" s="5" t="s">
        <v>1049</v>
      </c>
      <c r="E370" s="5" t="s">
        <v>1024</v>
      </c>
      <c r="F370" s="13"/>
      <c r="G370" s="13"/>
      <c r="H370" s="13">
        <v>-96428</v>
      </c>
      <c r="I370" s="6" t="s">
        <v>2916</v>
      </c>
      <c r="J370" s="56"/>
      <c r="K370" s="58">
        <f t="shared" si="5"/>
        <v>45320</v>
      </c>
      <c r="L370" t="e">
        <f>VLOOKUP(VALUE(B370),Sheet2!E:E,1,0)</f>
        <v>#N/A</v>
      </c>
      <c r="O370" s="51" t="e">
        <f>"Thanh toán ngày "&amp;TEXT(_xlfn.XLOOKUP(L370,Sheet2!E:E,Sheet2!A:A),"dd/mm/yyyy")&amp;" - Tổng số tiền "&amp;TEXT(_xlfn.XLOOKUP(_xlfn.XLOOKUP(L370,Sheet2!E:E,Sheet2!B:B),Sheet2!M:M,Sheet2!O:O),"#.###")</f>
        <v>#N/A</v>
      </c>
    </row>
    <row r="371" spans="1:15" x14ac:dyDescent="0.3">
      <c r="A371" s="4"/>
      <c r="B371" s="5"/>
      <c r="C371" s="8">
        <v>45246</v>
      </c>
      <c r="D371" s="5" t="s">
        <v>1054</v>
      </c>
      <c r="E371" s="5" t="s">
        <v>1024</v>
      </c>
      <c r="F371" s="13"/>
      <c r="G371" s="13"/>
      <c r="H371" s="13">
        <v>-843741</v>
      </c>
      <c r="I371" s="6" t="s">
        <v>2916</v>
      </c>
      <c r="J371" s="56"/>
      <c r="K371" s="58">
        <f t="shared" si="5"/>
        <v>45320</v>
      </c>
      <c r="L371" t="e">
        <f>VLOOKUP(VALUE(B371),Sheet2!E:E,1,0)</f>
        <v>#N/A</v>
      </c>
      <c r="O371" s="51" t="e">
        <f>"Thanh toán ngày "&amp;TEXT(_xlfn.XLOOKUP(L371,Sheet2!E:E,Sheet2!A:A),"dd/mm/yyyy")&amp;" - Tổng số tiền "&amp;TEXT(_xlfn.XLOOKUP(_xlfn.XLOOKUP(L371,Sheet2!E:E,Sheet2!B:B),Sheet2!M:M,Sheet2!O:O),"#.###")</f>
        <v>#N/A</v>
      </c>
    </row>
    <row r="372" spans="1:15" x14ac:dyDescent="0.3">
      <c r="A372" s="4"/>
      <c r="B372" s="5"/>
      <c r="C372" s="8">
        <v>45238</v>
      </c>
      <c r="D372" s="5" t="s">
        <v>1061</v>
      </c>
      <c r="E372" s="5" t="s">
        <v>1024</v>
      </c>
      <c r="F372" s="13"/>
      <c r="G372" s="13"/>
      <c r="H372" s="13">
        <v>-482139</v>
      </c>
      <c r="I372" s="6" t="s">
        <v>2916</v>
      </c>
      <c r="J372" s="56"/>
      <c r="K372" s="58">
        <f t="shared" si="5"/>
        <v>45320</v>
      </c>
      <c r="L372" t="e">
        <f>VLOOKUP(VALUE(B372),Sheet2!E:E,1,0)</f>
        <v>#N/A</v>
      </c>
      <c r="O372" s="51" t="e">
        <f>"Thanh toán ngày "&amp;TEXT(_xlfn.XLOOKUP(L372,Sheet2!E:E,Sheet2!A:A),"dd/mm/yyyy")&amp;" - Tổng số tiền "&amp;TEXT(_xlfn.XLOOKUP(_xlfn.XLOOKUP(L372,Sheet2!E:E,Sheet2!B:B),Sheet2!M:M,Sheet2!O:O),"#.###")</f>
        <v>#N/A</v>
      </c>
    </row>
    <row r="373" spans="1:15" x14ac:dyDescent="0.3">
      <c r="A373" s="4"/>
      <c r="B373" s="5"/>
      <c r="C373" s="8">
        <v>45236</v>
      </c>
      <c r="D373" s="5" t="s">
        <v>1064</v>
      </c>
      <c r="E373" s="5" t="s">
        <v>1024</v>
      </c>
      <c r="F373" s="13"/>
      <c r="G373" s="13"/>
      <c r="H373" s="13">
        <v>-482139</v>
      </c>
      <c r="I373" s="6" t="s">
        <v>2916</v>
      </c>
      <c r="J373" s="56"/>
      <c r="K373" s="58">
        <f t="shared" si="5"/>
        <v>45320</v>
      </c>
      <c r="L373" t="e">
        <f>VLOOKUP(VALUE(B373),Sheet2!E:E,1,0)</f>
        <v>#N/A</v>
      </c>
      <c r="O373" s="51" t="e">
        <f>"Thanh toán ngày "&amp;TEXT(_xlfn.XLOOKUP(L373,Sheet2!E:E,Sheet2!A:A),"dd/mm/yyyy")&amp;" - Tổng số tiền "&amp;TEXT(_xlfn.XLOOKUP(_xlfn.XLOOKUP(L373,Sheet2!E:E,Sheet2!B:B),Sheet2!M:M,Sheet2!O:O),"#.###")</f>
        <v>#N/A</v>
      </c>
    </row>
    <row r="374" spans="1:15" ht="26.3" x14ac:dyDescent="0.3">
      <c r="A374" s="4"/>
      <c r="B374" s="5" t="s">
        <v>474</v>
      </c>
      <c r="C374" s="8">
        <v>45264</v>
      </c>
      <c r="D374" s="5" t="s">
        <v>11</v>
      </c>
      <c r="E374" s="5"/>
      <c r="F374" s="13">
        <v>725580</v>
      </c>
      <c r="G374" s="13">
        <v>58046</v>
      </c>
      <c r="H374" s="13">
        <v>783626</v>
      </c>
      <c r="I374" s="6" t="s">
        <v>2918</v>
      </c>
      <c r="J374" s="56"/>
      <c r="K374" s="58">
        <f t="shared" si="5"/>
        <v>45321</v>
      </c>
      <c r="L374">
        <f>VLOOKUP(VALUE(B374),Sheet2!E:E,1,0)</f>
        <v>73009</v>
      </c>
      <c r="O374" s="51" t="str">
        <f>"Thanh toán ngày "&amp;TEXT(_xlfn.XLOOKUP(L374,Sheet2!E:E,Sheet2!A:A),"dd/mm/yyyy")&amp;" - Tổng số tiền "&amp;TEXT(_xlfn.XLOOKUP(_xlfn.XLOOKUP(L374,Sheet2!E:E,Sheet2!B:B),Sheet2!M:M,Sheet2!O:O),"#.###")</f>
        <v>Thanh toán ngày 30/01/2024 - Tổng số tiền 2.149.547</v>
      </c>
    </row>
    <row r="375" spans="1:15" ht="26.3" x14ac:dyDescent="0.3">
      <c r="A375" s="4"/>
      <c r="B375" s="5" t="s">
        <v>472</v>
      </c>
      <c r="C375" s="8">
        <v>45265</v>
      </c>
      <c r="D375" s="5" t="s">
        <v>11</v>
      </c>
      <c r="E375" s="5"/>
      <c r="F375" s="13">
        <v>947784</v>
      </c>
      <c r="G375" s="13">
        <v>75823</v>
      </c>
      <c r="H375" s="13">
        <v>1023607</v>
      </c>
      <c r="I375" s="6" t="s">
        <v>2918</v>
      </c>
      <c r="J375" s="56"/>
      <c r="K375" s="58">
        <f t="shared" si="5"/>
        <v>45321</v>
      </c>
      <c r="L375">
        <f>VLOOKUP(VALUE(B375),Sheet2!E:E,1,0)</f>
        <v>73117</v>
      </c>
      <c r="O375" s="51" t="str">
        <f>"Thanh toán ngày "&amp;TEXT(_xlfn.XLOOKUP(L375,Sheet2!E:E,Sheet2!A:A),"dd/mm/yyyy")&amp;" - Tổng số tiền "&amp;TEXT(_xlfn.XLOOKUP(_xlfn.XLOOKUP(L375,Sheet2!E:E,Sheet2!B:B),Sheet2!M:M,Sheet2!O:O),"#.###")</f>
        <v>Thanh toán ngày 30/01/2024 - Tổng số tiền 2.149.547</v>
      </c>
    </row>
    <row r="376" spans="1:15" ht="26.3" x14ac:dyDescent="0.3">
      <c r="A376" s="4"/>
      <c r="B376" s="5" t="s">
        <v>473</v>
      </c>
      <c r="C376" s="8">
        <v>45265</v>
      </c>
      <c r="D376" s="5" t="s">
        <v>11</v>
      </c>
      <c r="E376" s="5"/>
      <c r="F376" s="13">
        <v>1306200</v>
      </c>
      <c r="G376" s="13">
        <v>104496</v>
      </c>
      <c r="H376" s="13">
        <v>1410696</v>
      </c>
      <c r="I376" s="6" t="s">
        <v>2918</v>
      </c>
      <c r="J376" s="56"/>
      <c r="K376" s="58">
        <f t="shared" si="5"/>
        <v>45321</v>
      </c>
      <c r="L376">
        <f>VLOOKUP(VALUE(B376),Sheet2!E:E,1,0)</f>
        <v>73068</v>
      </c>
      <c r="O376" s="51" t="str">
        <f>"Thanh toán ngày "&amp;TEXT(_xlfn.XLOOKUP(L376,Sheet2!E:E,Sheet2!A:A),"dd/mm/yyyy")&amp;" - Tổng số tiền "&amp;TEXT(_xlfn.XLOOKUP(_xlfn.XLOOKUP(L376,Sheet2!E:E,Sheet2!B:B),Sheet2!M:M,Sheet2!O:O),"#.###")</f>
        <v>Thanh toán ngày 30/01/2024 - Tổng số tiền 2.149.547</v>
      </c>
    </row>
    <row r="377" spans="1:15" ht="26.3" x14ac:dyDescent="0.3">
      <c r="A377" s="4"/>
      <c r="B377" s="5" t="s">
        <v>471</v>
      </c>
      <c r="C377" s="8">
        <v>45266</v>
      </c>
      <c r="D377" s="5" t="s">
        <v>11</v>
      </c>
      <c r="E377" s="5"/>
      <c r="F377" s="13">
        <v>923844</v>
      </c>
      <c r="G377" s="13">
        <v>73908</v>
      </c>
      <c r="H377" s="13">
        <v>997752</v>
      </c>
      <c r="I377" s="6" t="s">
        <v>2918</v>
      </c>
      <c r="J377" s="56"/>
      <c r="K377" s="58">
        <f t="shared" si="5"/>
        <v>45321</v>
      </c>
      <c r="L377">
        <f>VLOOKUP(VALUE(B377),Sheet2!E:E,1,0)</f>
        <v>73186</v>
      </c>
      <c r="O377" s="51" t="str">
        <f>"Thanh toán ngày "&amp;TEXT(_xlfn.XLOOKUP(L377,Sheet2!E:E,Sheet2!A:A),"dd/mm/yyyy")&amp;" - Tổng số tiền "&amp;TEXT(_xlfn.XLOOKUP(_xlfn.XLOOKUP(L377,Sheet2!E:E,Sheet2!B:B),Sheet2!M:M,Sheet2!O:O),"#.###")</f>
        <v>Thanh toán ngày 30/01/2024 - Tổng số tiền 2.149.547</v>
      </c>
    </row>
    <row r="378" spans="1:15" ht="26.3" x14ac:dyDescent="0.3">
      <c r="A378" s="4"/>
      <c r="B378" s="5" t="s">
        <v>470</v>
      </c>
      <c r="C378" s="8">
        <v>45267</v>
      </c>
      <c r="D378" s="5" t="s">
        <v>11</v>
      </c>
      <c r="E378" s="5"/>
      <c r="F378" s="13">
        <v>969530</v>
      </c>
      <c r="G378" s="13">
        <v>77562</v>
      </c>
      <c r="H378" s="13">
        <v>1047092</v>
      </c>
      <c r="I378" s="6" t="s">
        <v>2918</v>
      </c>
      <c r="J378" s="56"/>
      <c r="K378" s="58">
        <f t="shared" si="5"/>
        <v>45321</v>
      </c>
      <c r="L378">
        <f>VLOOKUP(VALUE(B378),Sheet2!E:E,1,0)</f>
        <v>73359</v>
      </c>
      <c r="O378" s="51" t="str">
        <f>"Thanh toán ngày "&amp;TEXT(_xlfn.XLOOKUP(L378,Sheet2!E:E,Sheet2!A:A),"dd/mm/yyyy")&amp;" - Tổng số tiền "&amp;TEXT(_xlfn.XLOOKUP(_xlfn.XLOOKUP(L378,Sheet2!E:E,Sheet2!B:B),Sheet2!M:M,Sheet2!O:O),"#.###")</f>
        <v>Thanh toán ngày 30/01/2024 - Tổng số tiền 2.149.547</v>
      </c>
    </row>
    <row r="379" spans="1:15" ht="26.3" x14ac:dyDescent="0.3">
      <c r="A379" s="4"/>
      <c r="B379" s="5" t="s">
        <v>469</v>
      </c>
      <c r="C379" s="8">
        <v>45271</v>
      </c>
      <c r="D379" s="5" t="s">
        <v>11</v>
      </c>
      <c r="E379" s="5"/>
      <c r="F379" s="13">
        <v>817986</v>
      </c>
      <c r="G379" s="13">
        <v>65439</v>
      </c>
      <c r="H379" s="13">
        <v>883425</v>
      </c>
      <c r="I379" s="6" t="s">
        <v>2918</v>
      </c>
      <c r="J379" s="56"/>
      <c r="K379" s="58">
        <f t="shared" si="5"/>
        <v>45321</v>
      </c>
      <c r="L379">
        <f>VLOOKUP(VALUE(B379),Sheet2!E:E,1,0)</f>
        <v>74410</v>
      </c>
      <c r="O379" s="51" t="str">
        <f>"Thanh toán ngày "&amp;TEXT(_xlfn.XLOOKUP(L379,Sheet2!E:E,Sheet2!A:A),"dd/mm/yyyy")&amp;" - Tổng số tiền "&amp;TEXT(_xlfn.XLOOKUP(_xlfn.XLOOKUP(L379,Sheet2!E:E,Sheet2!B:B),Sheet2!M:M,Sheet2!O:O),"#.###")</f>
        <v>Thanh toán ngày 30/01/2024 - Tổng số tiền 2.149.547</v>
      </c>
    </row>
    <row r="380" spans="1:15" ht="26.3" x14ac:dyDescent="0.3">
      <c r="A380" s="4"/>
      <c r="B380" s="5" t="s">
        <v>467</v>
      </c>
      <c r="C380" s="8">
        <v>45272</v>
      </c>
      <c r="D380" s="5" t="s">
        <v>11</v>
      </c>
      <c r="E380" s="5"/>
      <c r="F380" s="13">
        <v>2606605</v>
      </c>
      <c r="G380" s="13">
        <v>208528</v>
      </c>
      <c r="H380" s="13">
        <v>2815133</v>
      </c>
      <c r="I380" s="6" t="s">
        <v>2918</v>
      </c>
      <c r="J380" s="56"/>
      <c r="K380" s="58">
        <f t="shared" si="5"/>
        <v>45321</v>
      </c>
      <c r="L380">
        <f>VLOOKUP(VALUE(B380),Sheet2!E:E,1,0)</f>
        <v>74520</v>
      </c>
      <c r="O380" s="51" t="str">
        <f>"Thanh toán ngày "&amp;TEXT(_xlfn.XLOOKUP(L380,Sheet2!E:E,Sheet2!A:A),"dd/mm/yyyy")&amp;" - Tổng số tiền "&amp;TEXT(_xlfn.XLOOKUP(_xlfn.XLOOKUP(L380,Sheet2!E:E,Sheet2!B:B),Sheet2!M:M,Sheet2!O:O),"#.###")</f>
        <v>Thanh toán ngày 30/01/2024 - Tổng số tiền 2.149.547</v>
      </c>
    </row>
    <row r="381" spans="1:15" ht="26.3" x14ac:dyDescent="0.3">
      <c r="A381" s="4"/>
      <c r="B381" s="5" t="s">
        <v>468</v>
      </c>
      <c r="C381" s="8">
        <v>45272</v>
      </c>
      <c r="D381" s="5" t="s">
        <v>11</v>
      </c>
      <c r="E381" s="5"/>
      <c r="F381" s="13">
        <v>603670</v>
      </c>
      <c r="G381" s="13">
        <v>48294</v>
      </c>
      <c r="H381" s="13">
        <v>651964</v>
      </c>
      <c r="I381" s="6" t="s">
        <v>2918</v>
      </c>
      <c r="J381" s="56"/>
      <c r="K381" s="58">
        <f t="shared" si="5"/>
        <v>45321</v>
      </c>
      <c r="L381">
        <f>VLOOKUP(VALUE(B381),Sheet2!E:E,1,0)</f>
        <v>74514</v>
      </c>
      <c r="O381" s="51" t="str">
        <f>"Thanh toán ngày "&amp;TEXT(_xlfn.XLOOKUP(L381,Sheet2!E:E,Sheet2!A:A),"dd/mm/yyyy")&amp;" - Tổng số tiền "&amp;TEXT(_xlfn.XLOOKUP(_xlfn.XLOOKUP(L381,Sheet2!E:E,Sheet2!B:B),Sheet2!M:M,Sheet2!O:O),"#.###")</f>
        <v>Thanh toán ngày 30/01/2024 - Tổng số tiền 2.149.547</v>
      </c>
    </row>
    <row r="382" spans="1:15" ht="26.3" x14ac:dyDescent="0.3">
      <c r="A382" s="4"/>
      <c r="B382" s="5" t="s">
        <v>465</v>
      </c>
      <c r="C382" s="8">
        <v>45273</v>
      </c>
      <c r="D382" s="5" t="s">
        <v>11</v>
      </c>
      <c r="E382" s="5"/>
      <c r="F382" s="13">
        <v>1136880</v>
      </c>
      <c r="G382" s="13">
        <v>90950</v>
      </c>
      <c r="H382" s="13">
        <v>1227830</v>
      </c>
      <c r="I382" s="6" t="s">
        <v>2918</v>
      </c>
      <c r="J382" s="56"/>
      <c r="K382" s="58">
        <f t="shared" si="5"/>
        <v>45321</v>
      </c>
      <c r="L382">
        <f>VLOOKUP(VALUE(B382),Sheet2!E:E,1,0)</f>
        <v>74613</v>
      </c>
      <c r="O382" s="51" t="str">
        <f>"Thanh toán ngày "&amp;TEXT(_xlfn.XLOOKUP(L382,Sheet2!E:E,Sheet2!A:A),"dd/mm/yyyy")&amp;" - Tổng số tiền "&amp;TEXT(_xlfn.XLOOKUP(_xlfn.XLOOKUP(L382,Sheet2!E:E,Sheet2!B:B),Sheet2!M:M,Sheet2!O:O),"#.###")</f>
        <v>Thanh toán ngày 30/01/2024 - Tổng số tiền 2.149.547</v>
      </c>
    </row>
    <row r="383" spans="1:15" ht="26.3" x14ac:dyDescent="0.3">
      <c r="A383" s="4"/>
      <c r="B383" s="5" t="s">
        <v>466</v>
      </c>
      <c r="C383" s="8">
        <v>45273</v>
      </c>
      <c r="D383" s="5" t="s">
        <v>11</v>
      </c>
      <c r="E383" s="5"/>
      <c r="F383" s="13">
        <v>838416</v>
      </c>
      <c r="G383" s="13">
        <v>67073</v>
      </c>
      <c r="H383" s="13">
        <v>905489</v>
      </c>
      <c r="I383" s="6" t="s">
        <v>2918</v>
      </c>
      <c r="J383" s="56"/>
      <c r="K383" s="58">
        <f t="shared" si="5"/>
        <v>45321</v>
      </c>
      <c r="L383">
        <f>VLOOKUP(VALUE(B383),Sheet2!E:E,1,0)</f>
        <v>74612</v>
      </c>
      <c r="O383" s="51" t="str">
        <f>"Thanh toán ngày "&amp;TEXT(_xlfn.XLOOKUP(L383,Sheet2!E:E,Sheet2!A:A),"dd/mm/yyyy")&amp;" - Tổng số tiền "&amp;TEXT(_xlfn.XLOOKUP(_xlfn.XLOOKUP(L383,Sheet2!E:E,Sheet2!B:B),Sheet2!M:M,Sheet2!O:O),"#.###")</f>
        <v>Thanh toán ngày 30/01/2024 - Tổng số tiền 2.149.547</v>
      </c>
    </row>
    <row r="384" spans="1:15" ht="26.3" x14ac:dyDescent="0.3">
      <c r="A384" s="4"/>
      <c r="B384" s="5" t="s">
        <v>464</v>
      </c>
      <c r="C384" s="8">
        <v>45275</v>
      </c>
      <c r="D384" s="5" t="s">
        <v>11</v>
      </c>
      <c r="E384" s="5"/>
      <c r="F384" s="13">
        <v>1506162</v>
      </c>
      <c r="G384" s="13">
        <v>120493</v>
      </c>
      <c r="H384" s="13">
        <v>1626655</v>
      </c>
      <c r="I384" s="6" t="s">
        <v>2918</v>
      </c>
      <c r="J384" s="56"/>
      <c r="K384" s="58">
        <f t="shared" si="5"/>
        <v>45321</v>
      </c>
      <c r="L384">
        <f>VLOOKUP(VALUE(B384),Sheet2!E:E,1,0)</f>
        <v>75591</v>
      </c>
      <c r="O384" s="51" t="str">
        <f>"Thanh toán ngày "&amp;TEXT(_xlfn.XLOOKUP(L384,Sheet2!E:E,Sheet2!A:A),"dd/mm/yyyy")&amp;" - Tổng số tiền "&amp;TEXT(_xlfn.XLOOKUP(_xlfn.XLOOKUP(L384,Sheet2!E:E,Sheet2!B:B),Sheet2!M:M,Sheet2!O:O),"#.###")</f>
        <v>Thanh toán ngày 30/01/2024 - Tổng số tiền 2.149.547</v>
      </c>
    </row>
    <row r="385" spans="1:15" ht="26.3" x14ac:dyDescent="0.3">
      <c r="A385" s="4"/>
      <c r="B385" s="5" t="s">
        <v>461</v>
      </c>
      <c r="C385" s="8">
        <v>45276</v>
      </c>
      <c r="D385" s="5" t="s">
        <v>11</v>
      </c>
      <c r="E385" s="5"/>
      <c r="F385" s="13">
        <v>1541068</v>
      </c>
      <c r="G385" s="13">
        <v>123285</v>
      </c>
      <c r="H385" s="13">
        <v>1664353</v>
      </c>
      <c r="I385" s="6" t="s">
        <v>2918</v>
      </c>
      <c r="J385" s="56"/>
      <c r="K385" s="58">
        <f t="shared" si="5"/>
        <v>45321</v>
      </c>
      <c r="L385">
        <f>VLOOKUP(VALUE(B385),Sheet2!E:E,1,0)</f>
        <v>75796</v>
      </c>
      <c r="O385" s="51" t="str">
        <f>"Thanh toán ngày "&amp;TEXT(_xlfn.XLOOKUP(L385,Sheet2!E:E,Sheet2!A:A),"dd/mm/yyyy")&amp;" - Tổng số tiền "&amp;TEXT(_xlfn.XLOOKUP(_xlfn.XLOOKUP(L385,Sheet2!E:E,Sheet2!B:B),Sheet2!M:M,Sheet2!O:O),"#.###")</f>
        <v>Thanh toán ngày 30/01/2024 - Tổng số tiền 2.149.547</v>
      </c>
    </row>
    <row r="386" spans="1:15" ht="26.3" x14ac:dyDescent="0.3">
      <c r="A386" s="4"/>
      <c r="B386" s="5" t="s">
        <v>462</v>
      </c>
      <c r="C386" s="8">
        <v>45276</v>
      </c>
      <c r="D386" s="5" t="s">
        <v>11</v>
      </c>
      <c r="E386" s="5"/>
      <c r="F386" s="13">
        <v>702984</v>
      </c>
      <c r="G386" s="13">
        <v>56239</v>
      </c>
      <c r="H386" s="13">
        <v>759223</v>
      </c>
      <c r="I386" s="6" t="s">
        <v>2918</v>
      </c>
      <c r="J386" s="56"/>
      <c r="K386" s="58">
        <f t="shared" si="5"/>
        <v>45321</v>
      </c>
      <c r="L386">
        <f>VLOOKUP(VALUE(B386),Sheet2!E:E,1,0)</f>
        <v>75742</v>
      </c>
      <c r="O386" s="51" t="str">
        <f>"Thanh toán ngày "&amp;TEXT(_xlfn.XLOOKUP(L386,Sheet2!E:E,Sheet2!A:A),"dd/mm/yyyy")&amp;" - Tổng số tiền "&amp;TEXT(_xlfn.XLOOKUP(_xlfn.XLOOKUP(L386,Sheet2!E:E,Sheet2!B:B),Sheet2!M:M,Sheet2!O:O),"#.###")</f>
        <v>Thanh toán ngày 30/01/2024 - Tổng số tiền 2.149.547</v>
      </c>
    </row>
    <row r="387" spans="1:15" ht="26.3" x14ac:dyDescent="0.3">
      <c r="A387" s="4"/>
      <c r="B387" s="5" t="s">
        <v>463</v>
      </c>
      <c r="C387" s="8">
        <v>45276</v>
      </c>
      <c r="D387" s="5" t="s">
        <v>11</v>
      </c>
      <c r="E387" s="5"/>
      <c r="F387" s="13">
        <v>586928</v>
      </c>
      <c r="G387" s="13">
        <v>46954</v>
      </c>
      <c r="H387" s="13">
        <v>633882</v>
      </c>
      <c r="I387" s="6" t="s">
        <v>2918</v>
      </c>
      <c r="J387" s="56"/>
      <c r="K387" s="58">
        <f t="shared" ref="K387:K450" si="6">IFERROR(DATEVALUE(MID(I387,16,11)),"")</f>
        <v>45321</v>
      </c>
      <c r="L387">
        <f>VLOOKUP(VALUE(B387),Sheet2!E:E,1,0)</f>
        <v>75738</v>
      </c>
      <c r="O387" s="51" t="str">
        <f>"Thanh toán ngày "&amp;TEXT(_xlfn.XLOOKUP(L387,Sheet2!E:E,Sheet2!A:A),"dd/mm/yyyy")&amp;" - Tổng số tiền "&amp;TEXT(_xlfn.XLOOKUP(_xlfn.XLOOKUP(L387,Sheet2!E:E,Sheet2!B:B),Sheet2!M:M,Sheet2!O:O),"#.###")</f>
        <v>Thanh toán ngày 30/01/2024 - Tổng số tiền 2.149.547</v>
      </c>
    </row>
    <row r="388" spans="1:15" ht="26.3" x14ac:dyDescent="0.3">
      <c r="A388" s="4"/>
      <c r="B388" s="5" t="s">
        <v>458</v>
      </c>
      <c r="C388" s="8">
        <v>45278</v>
      </c>
      <c r="D388" s="5" t="s">
        <v>11</v>
      </c>
      <c r="E388" s="5"/>
      <c r="F388" s="13">
        <v>1460500</v>
      </c>
      <c r="G388" s="13">
        <v>116840</v>
      </c>
      <c r="H388" s="13">
        <v>1577340</v>
      </c>
      <c r="I388" s="6" t="s">
        <v>2918</v>
      </c>
      <c r="J388" s="56"/>
      <c r="K388" s="58">
        <f t="shared" si="6"/>
        <v>45321</v>
      </c>
      <c r="L388">
        <f>VLOOKUP(VALUE(B388),Sheet2!E:E,1,0)</f>
        <v>75832</v>
      </c>
      <c r="O388" s="51" t="str">
        <f>"Thanh toán ngày "&amp;TEXT(_xlfn.XLOOKUP(L388,Sheet2!E:E,Sheet2!A:A),"dd/mm/yyyy")&amp;" - Tổng số tiền "&amp;TEXT(_xlfn.XLOOKUP(_xlfn.XLOOKUP(L388,Sheet2!E:E,Sheet2!B:B),Sheet2!M:M,Sheet2!O:O),"#.###")</f>
        <v>Thanh toán ngày 30/01/2024 - Tổng số tiền 2.149.547</v>
      </c>
    </row>
    <row r="389" spans="1:15" ht="26.3" x14ac:dyDescent="0.3">
      <c r="A389" s="4"/>
      <c r="B389" s="5" t="s">
        <v>459</v>
      </c>
      <c r="C389" s="8">
        <v>45278</v>
      </c>
      <c r="D389" s="5" t="s">
        <v>11</v>
      </c>
      <c r="E389" s="5"/>
      <c r="F389" s="13">
        <v>399810</v>
      </c>
      <c r="G389" s="13">
        <v>31985</v>
      </c>
      <c r="H389" s="13">
        <v>431795</v>
      </c>
      <c r="I389" s="6" t="s">
        <v>2918</v>
      </c>
      <c r="J389" s="56"/>
      <c r="K389" s="58">
        <f t="shared" si="6"/>
        <v>45321</v>
      </c>
      <c r="L389">
        <f>VLOOKUP(VALUE(B389),Sheet2!E:E,1,0)</f>
        <v>75817</v>
      </c>
      <c r="O389" s="51" t="str">
        <f>"Thanh toán ngày "&amp;TEXT(_xlfn.XLOOKUP(L389,Sheet2!E:E,Sheet2!A:A),"dd/mm/yyyy")&amp;" - Tổng số tiền "&amp;TEXT(_xlfn.XLOOKUP(_xlfn.XLOOKUP(L389,Sheet2!E:E,Sheet2!B:B),Sheet2!M:M,Sheet2!O:O),"#.###")</f>
        <v>Thanh toán ngày 30/01/2024 - Tổng số tiền 2.149.547</v>
      </c>
    </row>
    <row r="390" spans="1:15" ht="26.3" x14ac:dyDescent="0.3">
      <c r="A390" s="4"/>
      <c r="B390" s="5" t="s">
        <v>460</v>
      </c>
      <c r="C390" s="8">
        <v>45278</v>
      </c>
      <c r="D390" s="5" t="s">
        <v>11</v>
      </c>
      <c r="E390" s="5"/>
      <c r="F390" s="13">
        <v>1460500</v>
      </c>
      <c r="G390" s="13">
        <v>116840</v>
      </c>
      <c r="H390" s="13">
        <v>1577340</v>
      </c>
      <c r="I390" s="6" t="s">
        <v>2918</v>
      </c>
      <c r="J390" s="56"/>
      <c r="K390" s="58">
        <f t="shared" si="6"/>
        <v>45321</v>
      </c>
      <c r="L390">
        <f>VLOOKUP(VALUE(B390),Sheet2!E:E,1,0)</f>
        <v>75815</v>
      </c>
      <c r="O390" s="51" t="str">
        <f>"Thanh toán ngày "&amp;TEXT(_xlfn.XLOOKUP(L390,Sheet2!E:E,Sheet2!A:A),"dd/mm/yyyy")&amp;" - Tổng số tiền "&amp;TEXT(_xlfn.XLOOKUP(_xlfn.XLOOKUP(L390,Sheet2!E:E,Sheet2!B:B),Sheet2!M:M,Sheet2!O:O),"#.###")</f>
        <v>Thanh toán ngày 30/01/2024 - Tổng số tiền 2.149.547</v>
      </c>
    </row>
    <row r="391" spans="1:15" ht="26.3" x14ac:dyDescent="0.3">
      <c r="A391" s="4"/>
      <c r="B391" s="5" t="s">
        <v>457</v>
      </c>
      <c r="C391" s="8">
        <v>45281</v>
      </c>
      <c r="D391" s="5" t="s">
        <v>11</v>
      </c>
      <c r="E391" s="5"/>
      <c r="F391" s="13">
        <v>1466567</v>
      </c>
      <c r="G391" s="13">
        <v>117325</v>
      </c>
      <c r="H391" s="13">
        <v>1583892</v>
      </c>
      <c r="I391" s="6" t="s">
        <v>2918</v>
      </c>
      <c r="J391" s="56"/>
      <c r="K391" s="58">
        <f t="shared" si="6"/>
        <v>45321</v>
      </c>
      <c r="L391">
        <f>VLOOKUP(VALUE(B391),Sheet2!E:E,1,0)</f>
        <v>77038</v>
      </c>
      <c r="O391" s="51" t="str">
        <f>"Thanh toán ngày "&amp;TEXT(_xlfn.XLOOKUP(L391,Sheet2!E:E,Sheet2!A:A),"dd/mm/yyyy")&amp;" - Tổng số tiền "&amp;TEXT(_xlfn.XLOOKUP(_xlfn.XLOOKUP(L391,Sheet2!E:E,Sheet2!B:B),Sheet2!M:M,Sheet2!O:O),"#.###")</f>
        <v>Thanh toán ngày 30/01/2024 - Tổng số tiền 2.149.547</v>
      </c>
    </row>
    <row r="392" spans="1:15" ht="26.3" x14ac:dyDescent="0.3">
      <c r="A392" s="4"/>
      <c r="B392" s="5" t="s">
        <v>456</v>
      </c>
      <c r="C392" s="8">
        <v>45282</v>
      </c>
      <c r="D392" s="5" t="s">
        <v>11</v>
      </c>
      <c r="E392" s="5"/>
      <c r="F392" s="13">
        <v>1592408</v>
      </c>
      <c r="G392" s="13">
        <v>127393</v>
      </c>
      <c r="H392" s="13">
        <v>1719801</v>
      </c>
      <c r="I392" s="6" t="s">
        <v>2918</v>
      </c>
      <c r="J392" s="56"/>
      <c r="K392" s="58">
        <f t="shared" si="6"/>
        <v>45321</v>
      </c>
      <c r="L392">
        <f>VLOOKUP(VALUE(B392),Sheet2!E:E,1,0)</f>
        <v>77068</v>
      </c>
      <c r="O392" s="51" t="str">
        <f>"Thanh toán ngày "&amp;TEXT(_xlfn.XLOOKUP(L392,Sheet2!E:E,Sheet2!A:A),"dd/mm/yyyy")&amp;" - Tổng số tiền "&amp;TEXT(_xlfn.XLOOKUP(_xlfn.XLOOKUP(L392,Sheet2!E:E,Sheet2!B:B),Sheet2!M:M,Sheet2!O:O),"#.###")</f>
        <v>Thanh toán ngày 30/01/2024 - Tổng số tiền 2.149.547</v>
      </c>
    </row>
    <row r="393" spans="1:15" ht="26.3" x14ac:dyDescent="0.3">
      <c r="A393" s="4"/>
      <c r="B393" s="5" t="s">
        <v>454</v>
      </c>
      <c r="C393" s="8">
        <v>45283</v>
      </c>
      <c r="D393" s="5" t="s">
        <v>11</v>
      </c>
      <c r="E393" s="5"/>
      <c r="F393" s="13">
        <v>549918</v>
      </c>
      <c r="G393" s="13">
        <v>43993</v>
      </c>
      <c r="H393" s="13">
        <v>593911</v>
      </c>
      <c r="I393" s="6" t="s">
        <v>2918</v>
      </c>
      <c r="J393" s="56"/>
      <c r="K393" s="58">
        <f t="shared" si="6"/>
        <v>45321</v>
      </c>
      <c r="L393">
        <f>VLOOKUP(VALUE(B393),Sheet2!E:E,1,0)</f>
        <v>77362</v>
      </c>
      <c r="O393" s="51" t="str">
        <f>"Thanh toán ngày "&amp;TEXT(_xlfn.XLOOKUP(L393,Sheet2!E:E,Sheet2!A:A),"dd/mm/yyyy")&amp;" - Tổng số tiền "&amp;TEXT(_xlfn.XLOOKUP(_xlfn.XLOOKUP(L393,Sheet2!E:E,Sheet2!B:B),Sheet2!M:M,Sheet2!O:O),"#.###")</f>
        <v>Thanh toán ngày 30/01/2024 - Tổng số tiền 2.149.547</v>
      </c>
    </row>
    <row r="394" spans="1:15" ht="26.3" x14ac:dyDescent="0.3">
      <c r="A394" s="4"/>
      <c r="B394" s="5" t="s">
        <v>455</v>
      </c>
      <c r="C394" s="8">
        <v>45283</v>
      </c>
      <c r="D394" s="5" t="s">
        <v>11</v>
      </c>
      <c r="E394" s="5"/>
      <c r="F394" s="13">
        <v>1460500</v>
      </c>
      <c r="G394" s="13">
        <v>116840</v>
      </c>
      <c r="H394" s="13">
        <v>1577340</v>
      </c>
      <c r="I394" s="6" t="s">
        <v>2918</v>
      </c>
      <c r="J394" s="56"/>
      <c r="K394" s="58">
        <f t="shared" si="6"/>
        <v>45321</v>
      </c>
      <c r="L394">
        <f>VLOOKUP(VALUE(B394),Sheet2!E:E,1,0)</f>
        <v>77355</v>
      </c>
      <c r="O394" s="51" t="str">
        <f>"Thanh toán ngày "&amp;TEXT(_xlfn.XLOOKUP(L394,Sheet2!E:E,Sheet2!A:A),"dd/mm/yyyy")&amp;" - Tổng số tiền "&amp;TEXT(_xlfn.XLOOKUP(_xlfn.XLOOKUP(L394,Sheet2!E:E,Sheet2!B:B),Sheet2!M:M,Sheet2!O:O),"#.###")</f>
        <v>Thanh toán ngày 30/01/2024 - Tổng số tiền 2.149.547</v>
      </c>
    </row>
    <row r="395" spans="1:15" ht="26.3" x14ac:dyDescent="0.3">
      <c r="A395" s="4"/>
      <c r="B395" s="5" t="s">
        <v>451</v>
      </c>
      <c r="C395" s="8">
        <v>45285</v>
      </c>
      <c r="D395" s="5" t="s">
        <v>11</v>
      </c>
      <c r="E395" s="5"/>
      <c r="F395" s="13">
        <v>1511329</v>
      </c>
      <c r="G395" s="13">
        <v>120906</v>
      </c>
      <c r="H395" s="13">
        <v>1632235</v>
      </c>
      <c r="I395" s="6" t="s">
        <v>2918</v>
      </c>
      <c r="J395" s="56"/>
      <c r="K395" s="58">
        <f t="shared" si="6"/>
        <v>45321</v>
      </c>
      <c r="L395">
        <f>VLOOKUP(VALUE(B395),Sheet2!E:E,1,0)</f>
        <v>77392</v>
      </c>
      <c r="O395" s="51" t="str">
        <f>"Thanh toán ngày "&amp;TEXT(_xlfn.XLOOKUP(L395,Sheet2!E:E,Sheet2!A:A),"dd/mm/yyyy")&amp;" - Tổng số tiền "&amp;TEXT(_xlfn.XLOOKUP(_xlfn.XLOOKUP(L395,Sheet2!E:E,Sheet2!B:B),Sheet2!M:M,Sheet2!O:O),"#.###")</f>
        <v>Thanh toán ngày 30/01/2024 - Tổng số tiền 2.149.547</v>
      </c>
    </row>
    <row r="396" spans="1:15" ht="26.3" x14ac:dyDescent="0.3">
      <c r="A396" s="4"/>
      <c r="B396" s="5" t="s">
        <v>452</v>
      </c>
      <c r="C396" s="8">
        <v>45285</v>
      </c>
      <c r="D396" s="5" t="s">
        <v>11</v>
      </c>
      <c r="E396" s="5"/>
      <c r="F396" s="13">
        <v>1036700</v>
      </c>
      <c r="G396" s="13">
        <v>82936</v>
      </c>
      <c r="H396" s="13">
        <v>1119636</v>
      </c>
      <c r="I396" s="6" t="s">
        <v>2918</v>
      </c>
      <c r="J396" s="56"/>
      <c r="K396" s="58">
        <f t="shared" si="6"/>
        <v>45321</v>
      </c>
      <c r="L396">
        <f>VLOOKUP(VALUE(B396),Sheet2!E:E,1,0)</f>
        <v>77388</v>
      </c>
      <c r="O396" s="51" t="str">
        <f>"Thanh toán ngày "&amp;TEXT(_xlfn.XLOOKUP(L396,Sheet2!E:E,Sheet2!A:A),"dd/mm/yyyy")&amp;" - Tổng số tiền "&amp;TEXT(_xlfn.XLOOKUP(_xlfn.XLOOKUP(L396,Sheet2!E:E,Sheet2!B:B),Sheet2!M:M,Sheet2!O:O),"#.###")</f>
        <v>Thanh toán ngày 30/01/2024 - Tổng số tiền 2.149.547</v>
      </c>
    </row>
    <row r="397" spans="1:15" ht="26.3" x14ac:dyDescent="0.3">
      <c r="A397" s="4"/>
      <c r="B397" s="5" t="s">
        <v>453</v>
      </c>
      <c r="C397" s="8">
        <v>45285</v>
      </c>
      <c r="D397" s="5" t="s">
        <v>11</v>
      </c>
      <c r="E397" s="5"/>
      <c r="F397" s="13">
        <v>653604</v>
      </c>
      <c r="G397" s="13">
        <v>52288</v>
      </c>
      <c r="H397" s="13">
        <v>705892</v>
      </c>
      <c r="I397" s="6" t="s">
        <v>2918</v>
      </c>
      <c r="J397" s="56"/>
      <c r="K397" s="58">
        <f t="shared" si="6"/>
        <v>45321</v>
      </c>
      <c r="L397">
        <f>VLOOKUP(VALUE(B397),Sheet2!E:E,1,0)</f>
        <v>77374</v>
      </c>
      <c r="O397" s="51" t="str">
        <f>"Thanh toán ngày "&amp;TEXT(_xlfn.XLOOKUP(L397,Sheet2!E:E,Sheet2!A:A),"dd/mm/yyyy")&amp;" - Tổng số tiền "&amp;TEXT(_xlfn.XLOOKUP(_xlfn.XLOOKUP(L397,Sheet2!E:E,Sheet2!B:B),Sheet2!M:M,Sheet2!O:O),"#.###")</f>
        <v>Thanh toán ngày 30/01/2024 - Tổng số tiền 2.149.547</v>
      </c>
    </row>
    <row r="398" spans="1:15" ht="26.3" x14ac:dyDescent="0.3">
      <c r="A398" s="4"/>
      <c r="B398" s="5" t="s">
        <v>450</v>
      </c>
      <c r="C398" s="8">
        <v>45287</v>
      </c>
      <c r="D398" s="5" t="s">
        <v>11</v>
      </c>
      <c r="E398" s="5"/>
      <c r="F398" s="13">
        <v>319848</v>
      </c>
      <c r="G398" s="13">
        <v>25588</v>
      </c>
      <c r="H398" s="13">
        <v>345436</v>
      </c>
      <c r="I398" s="6" t="s">
        <v>2918</v>
      </c>
      <c r="J398" s="56"/>
      <c r="K398" s="58">
        <f t="shared" si="6"/>
        <v>45321</v>
      </c>
      <c r="L398">
        <f>VLOOKUP(VALUE(B398),Sheet2!E:E,1,0)</f>
        <v>77636</v>
      </c>
      <c r="O398" s="51" t="str">
        <f>"Thanh toán ngày "&amp;TEXT(_xlfn.XLOOKUP(L398,Sheet2!E:E,Sheet2!A:A),"dd/mm/yyyy")&amp;" - Tổng số tiền "&amp;TEXT(_xlfn.XLOOKUP(_xlfn.XLOOKUP(L398,Sheet2!E:E,Sheet2!B:B),Sheet2!M:M,Sheet2!O:O),"#.###")</f>
        <v>Thanh toán ngày 30/01/2024 - Tổng số tiền 2.149.547</v>
      </c>
    </row>
    <row r="399" spans="1:15" ht="26.3" x14ac:dyDescent="0.3">
      <c r="A399" s="4"/>
      <c r="B399" s="5" t="s">
        <v>448</v>
      </c>
      <c r="C399" s="8">
        <v>45289</v>
      </c>
      <c r="D399" s="5" t="s">
        <v>11</v>
      </c>
      <c r="E399" s="5"/>
      <c r="F399" s="13">
        <v>873748</v>
      </c>
      <c r="G399" s="13">
        <v>69900</v>
      </c>
      <c r="H399" s="13">
        <v>943648</v>
      </c>
      <c r="I399" s="6" t="s">
        <v>2918</v>
      </c>
      <c r="J399" s="56"/>
      <c r="K399" s="58">
        <f t="shared" si="6"/>
        <v>45321</v>
      </c>
      <c r="L399">
        <f>VLOOKUP(VALUE(B399),Sheet2!E:E,1,0)</f>
        <v>78719</v>
      </c>
      <c r="O399" s="51" t="str">
        <f>"Thanh toán ngày "&amp;TEXT(_xlfn.XLOOKUP(L399,Sheet2!E:E,Sheet2!A:A),"dd/mm/yyyy")&amp;" - Tổng số tiền "&amp;TEXT(_xlfn.XLOOKUP(_xlfn.XLOOKUP(L399,Sheet2!E:E,Sheet2!B:B),Sheet2!M:M,Sheet2!O:O),"#.###")</f>
        <v>Thanh toán ngày 30/01/2024 - Tổng số tiền 2.149.547</v>
      </c>
    </row>
    <row r="400" spans="1:15" ht="26.3" x14ac:dyDescent="0.3">
      <c r="A400" s="4"/>
      <c r="B400" s="5" t="s">
        <v>449</v>
      </c>
      <c r="C400" s="8">
        <v>45289</v>
      </c>
      <c r="D400" s="5" t="s">
        <v>11</v>
      </c>
      <c r="E400" s="5"/>
      <c r="F400" s="13">
        <v>2109045</v>
      </c>
      <c r="G400" s="13">
        <v>168724</v>
      </c>
      <c r="H400" s="13">
        <v>2277769</v>
      </c>
      <c r="I400" s="6" t="s">
        <v>2919</v>
      </c>
      <c r="J400" s="56"/>
      <c r="K400" s="58">
        <f t="shared" si="6"/>
        <v>45351</v>
      </c>
      <c r="L400">
        <f>VLOOKUP(VALUE(B400),Sheet2!E:E,1,0)</f>
        <v>78699</v>
      </c>
      <c r="O400" s="51" t="str">
        <f>"Thanh toán ngày "&amp;TEXT(_xlfn.XLOOKUP(L400,Sheet2!E:E,Sheet2!A:A),"dd/mm/yyyy")&amp;" - Tổng số tiền "&amp;TEXT(_xlfn.XLOOKUP(_xlfn.XLOOKUP(L400,Sheet2!E:E,Sheet2!B:B),Sheet2!M:M,Sheet2!O:O),"#.###")</f>
        <v>Thanh toán ngày 29/02/2024 - Tổng số tiền 2.149.547</v>
      </c>
    </row>
    <row r="401" spans="1:15" x14ac:dyDescent="0.3">
      <c r="A401" s="4"/>
      <c r="B401" s="5"/>
      <c r="C401" s="8">
        <v>45287</v>
      </c>
      <c r="D401" s="5" t="s">
        <v>1077</v>
      </c>
      <c r="E401" s="5" t="s">
        <v>1074</v>
      </c>
      <c r="F401" s="13"/>
      <c r="G401" s="13"/>
      <c r="H401" s="13">
        <v>-1235174</v>
      </c>
      <c r="I401" s="6" t="s">
        <v>2918</v>
      </c>
      <c r="J401" s="56"/>
      <c r="K401" s="58">
        <f t="shared" si="6"/>
        <v>45321</v>
      </c>
      <c r="L401" t="e">
        <f>VLOOKUP(VALUE(B401),Sheet2!E:E,1,0)</f>
        <v>#N/A</v>
      </c>
      <c r="O401" s="51" t="e">
        <f>"Thanh toán ngày "&amp;TEXT(_xlfn.XLOOKUP(L401,Sheet2!E:E,Sheet2!A:A),"dd/mm/yyyy")&amp;" - Tổng số tiền "&amp;TEXT(_xlfn.XLOOKUP(_xlfn.XLOOKUP(L401,Sheet2!E:E,Sheet2!B:B),Sheet2!M:M,Sheet2!O:O),"#.###")</f>
        <v>#N/A</v>
      </c>
    </row>
    <row r="402" spans="1:15" x14ac:dyDescent="0.3">
      <c r="A402" s="4"/>
      <c r="B402" s="5"/>
      <c r="C402" s="8">
        <v>45286</v>
      </c>
      <c r="D402" s="5" t="s">
        <v>1079</v>
      </c>
      <c r="E402" s="5" t="s">
        <v>1074</v>
      </c>
      <c r="F402" s="13"/>
      <c r="G402" s="13"/>
      <c r="H402" s="13">
        <v>-241746</v>
      </c>
      <c r="I402" s="6" t="s">
        <v>2918</v>
      </c>
      <c r="J402" s="56"/>
      <c r="K402" s="58">
        <f t="shared" si="6"/>
        <v>45321</v>
      </c>
      <c r="L402" t="e">
        <f>VLOOKUP(VALUE(B402),Sheet2!E:E,1,0)</f>
        <v>#N/A</v>
      </c>
      <c r="O402" s="51" t="e">
        <f>"Thanh toán ngày "&amp;TEXT(_xlfn.XLOOKUP(L402,Sheet2!E:E,Sheet2!A:A),"dd/mm/yyyy")&amp;" - Tổng số tiền "&amp;TEXT(_xlfn.XLOOKUP(_xlfn.XLOOKUP(L402,Sheet2!E:E,Sheet2!B:B),Sheet2!M:M,Sheet2!O:O),"#.###")</f>
        <v>#N/A</v>
      </c>
    </row>
    <row r="403" spans="1:15" x14ac:dyDescent="0.3">
      <c r="A403" s="4"/>
      <c r="B403" s="5"/>
      <c r="C403" s="8">
        <v>45286</v>
      </c>
      <c r="D403" s="5" t="s">
        <v>1081</v>
      </c>
      <c r="E403" s="5" t="s">
        <v>1074</v>
      </c>
      <c r="F403" s="13"/>
      <c r="G403" s="13"/>
      <c r="H403" s="13">
        <v>-394129</v>
      </c>
      <c r="I403" s="6" t="s">
        <v>2918</v>
      </c>
      <c r="J403" s="56"/>
      <c r="K403" s="58">
        <f t="shared" si="6"/>
        <v>45321</v>
      </c>
      <c r="L403" t="e">
        <f>VLOOKUP(VALUE(B403),Sheet2!E:E,1,0)</f>
        <v>#N/A</v>
      </c>
      <c r="O403" s="51" t="e">
        <f>"Thanh toán ngày "&amp;TEXT(_xlfn.XLOOKUP(L403,Sheet2!E:E,Sheet2!A:A),"dd/mm/yyyy")&amp;" - Tổng số tiền "&amp;TEXT(_xlfn.XLOOKUP(_xlfn.XLOOKUP(L403,Sheet2!E:E,Sheet2!B:B),Sheet2!M:M,Sheet2!O:O),"#.###")</f>
        <v>#N/A</v>
      </c>
    </row>
    <row r="404" spans="1:15" x14ac:dyDescent="0.3">
      <c r="A404" s="4"/>
      <c r="B404" s="5"/>
      <c r="C404" s="8">
        <v>45286</v>
      </c>
      <c r="D404" s="5" t="s">
        <v>1083</v>
      </c>
      <c r="E404" s="5" t="s">
        <v>1074</v>
      </c>
      <c r="F404" s="13"/>
      <c r="G404" s="13"/>
      <c r="H404" s="13">
        <v>-276281</v>
      </c>
      <c r="I404" s="6" t="s">
        <v>2918</v>
      </c>
      <c r="J404" s="56"/>
      <c r="K404" s="58">
        <f t="shared" si="6"/>
        <v>45321</v>
      </c>
      <c r="L404" t="e">
        <f>VLOOKUP(VALUE(B404),Sheet2!E:E,1,0)</f>
        <v>#N/A</v>
      </c>
      <c r="O404" s="51" t="e">
        <f>"Thanh toán ngày "&amp;TEXT(_xlfn.XLOOKUP(L404,Sheet2!E:E,Sheet2!A:A),"dd/mm/yyyy")&amp;" - Tổng số tiền "&amp;TEXT(_xlfn.XLOOKUP(_xlfn.XLOOKUP(L404,Sheet2!E:E,Sheet2!B:B),Sheet2!M:M,Sheet2!O:O),"#.###")</f>
        <v>#N/A</v>
      </c>
    </row>
    <row r="405" spans="1:15" x14ac:dyDescent="0.3">
      <c r="A405" s="4"/>
      <c r="B405" s="5"/>
      <c r="C405" s="8">
        <v>45286</v>
      </c>
      <c r="D405" s="5" t="s">
        <v>1085</v>
      </c>
      <c r="E405" s="5" t="s">
        <v>1074</v>
      </c>
      <c r="F405" s="13"/>
      <c r="G405" s="13"/>
      <c r="H405" s="13">
        <v>-552563</v>
      </c>
      <c r="I405" s="6" t="s">
        <v>2918</v>
      </c>
      <c r="J405" s="56"/>
      <c r="K405" s="58">
        <f t="shared" si="6"/>
        <v>45321</v>
      </c>
      <c r="L405" t="e">
        <f>VLOOKUP(VALUE(B405),Sheet2!E:E,1,0)</f>
        <v>#N/A</v>
      </c>
      <c r="O405" s="51" t="e">
        <f>"Thanh toán ngày "&amp;TEXT(_xlfn.XLOOKUP(L405,Sheet2!E:E,Sheet2!A:A),"dd/mm/yyyy")&amp;" - Tổng số tiền "&amp;TEXT(_xlfn.XLOOKUP(_xlfn.XLOOKUP(L405,Sheet2!E:E,Sheet2!B:B),Sheet2!M:M,Sheet2!O:O),"#.###")</f>
        <v>#N/A</v>
      </c>
    </row>
    <row r="406" spans="1:15" x14ac:dyDescent="0.3">
      <c r="A406" s="4"/>
      <c r="B406" s="5"/>
      <c r="C406" s="8">
        <v>45284</v>
      </c>
      <c r="D406" s="5" t="s">
        <v>1090</v>
      </c>
      <c r="E406" s="5" t="s">
        <v>1074</v>
      </c>
      <c r="F406" s="13"/>
      <c r="G406" s="13"/>
      <c r="H406" s="13">
        <v>-67632</v>
      </c>
      <c r="I406" s="6" t="s">
        <v>2918</v>
      </c>
      <c r="J406" s="56"/>
      <c r="K406" s="58">
        <f t="shared" si="6"/>
        <v>45321</v>
      </c>
      <c r="L406" t="e">
        <f>VLOOKUP(VALUE(B406),Sheet2!E:E,1,0)</f>
        <v>#N/A</v>
      </c>
      <c r="O406" s="51" t="e">
        <f>"Thanh toán ngày "&amp;TEXT(_xlfn.XLOOKUP(L406,Sheet2!E:E,Sheet2!A:A),"dd/mm/yyyy")&amp;" - Tổng số tiền "&amp;TEXT(_xlfn.XLOOKUP(_xlfn.XLOOKUP(L406,Sheet2!E:E,Sheet2!B:B),Sheet2!M:M,Sheet2!O:O),"#.###")</f>
        <v>#N/A</v>
      </c>
    </row>
    <row r="407" spans="1:15" x14ac:dyDescent="0.3">
      <c r="A407" s="4"/>
      <c r="B407" s="5"/>
      <c r="C407" s="8">
        <v>45279</v>
      </c>
      <c r="D407" s="5" t="s">
        <v>1096</v>
      </c>
      <c r="E407" s="5" t="s">
        <v>1074</v>
      </c>
      <c r="F407" s="13"/>
      <c r="G407" s="13"/>
      <c r="H407" s="13">
        <v>-274843</v>
      </c>
      <c r="I407" s="6" t="s">
        <v>2918</v>
      </c>
      <c r="J407" s="56"/>
      <c r="K407" s="58">
        <f t="shared" si="6"/>
        <v>45321</v>
      </c>
      <c r="L407" t="e">
        <f>VLOOKUP(VALUE(B407),Sheet2!E:E,1,0)</f>
        <v>#N/A</v>
      </c>
      <c r="O407" s="51" t="e">
        <f>"Thanh toán ngày "&amp;TEXT(_xlfn.XLOOKUP(L407,Sheet2!E:E,Sheet2!A:A),"dd/mm/yyyy")&amp;" - Tổng số tiền "&amp;TEXT(_xlfn.XLOOKUP(_xlfn.XLOOKUP(L407,Sheet2!E:E,Sheet2!B:B),Sheet2!M:M,Sheet2!O:O),"#.###")</f>
        <v>#N/A</v>
      </c>
    </row>
    <row r="408" spans="1:15" x14ac:dyDescent="0.3">
      <c r="A408" s="4"/>
      <c r="B408" s="5"/>
      <c r="C408" s="8">
        <v>45279</v>
      </c>
      <c r="D408" s="5" t="s">
        <v>1098</v>
      </c>
      <c r="E408" s="5" t="s">
        <v>1074</v>
      </c>
      <c r="F408" s="13"/>
      <c r="G408" s="13"/>
      <c r="H408" s="13">
        <v>-1628657</v>
      </c>
      <c r="I408" s="6" t="s">
        <v>2918</v>
      </c>
      <c r="J408" s="56"/>
      <c r="K408" s="58">
        <f t="shared" si="6"/>
        <v>45321</v>
      </c>
      <c r="L408" t="e">
        <f>VLOOKUP(VALUE(B408),Sheet2!E:E,1,0)</f>
        <v>#N/A</v>
      </c>
      <c r="O408" s="51" t="e">
        <f>"Thanh toán ngày "&amp;TEXT(_xlfn.XLOOKUP(L408,Sheet2!E:E,Sheet2!A:A),"dd/mm/yyyy")&amp;" - Tổng số tiền "&amp;TEXT(_xlfn.XLOOKUP(_xlfn.XLOOKUP(L408,Sheet2!E:E,Sheet2!B:B),Sheet2!M:M,Sheet2!O:O),"#.###")</f>
        <v>#N/A</v>
      </c>
    </row>
    <row r="409" spans="1:15" x14ac:dyDescent="0.3">
      <c r="A409" s="4"/>
      <c r="B409" s="5"/>
      <c r="C409" s="8">
        <v>45275</v>
      </c>
      <c r="D409" s="5" t="s">
        <v>1106</v>
      </c>
      <c r="E409" s="5" t="s">
        <v>1074</v>
      </c>
      <c r="F409" s="13"/>
      <c r="G409" s="13"/>
      <c r="H409" s="13">
        <v>-276281</v>
      </c>
      <c r="I409" s="6" t="s">
        <v>2918</v>
      </c>
      <c r="J409" s="56"/>
      <c r="K409" s="58">
        <f t="shared" si="6"/>
        <v>45321</v>
      </c>
      <c r="L409" t="e">
        <f>VLOOKUP(VALUE(B409),Sheet2!E:E,1,0)</f>
        <v>#N/A</v>
      </c>
      <c r="O409" s="51" t="e">
        <f>"Thanh toán ngày "&amp;TEXT(_xlfn.XLOOKUP(L409,Sheet2!E:E,Sheet2!A:A),"dd/mm/yyyy")&amp;" - Tổng số tiền "&amp;TEXT(_xlfn.XLOOKUP(_xlfn.XLOOKUP(L409,Sheet2!E:E,Sheet2!B:B),Sheet2!M:M,Sheet2!O:O),"#.###")</f>
        <v>#N/A</v>
      </c>
    </row>
    <row r="410" spans="1:15" x14ac:dyDescent="0.3">
      <c r="A410" s="4"/>
      <c r="B410" s="5"/>
      <c r="C410" s="8">
        <v>45275</v>
      </c>
      <c r="D410" s="5" t="s">
        <v>1108</v>
      </c>
      <c r="E410" s="5" t="s">
        <v>1074</v>
      </c>
      <c r="F410" s="13"/>
      <c r="G410" s="13"/>
      <c r="H410" s="13">
        <v>-488860</v>
      </c>
      <c r="I410" s="6" t="s">
        <v>2918</v>
      </c>
      <c r="J410" s="56"/>
      <c r="K410" s="58">
        <f t="shared" si="6"/>
        <v>45321</v>
      </c>
      <c r="L410" t="e">
        <f>VLOOKUP(VALUE(B410),Sheet2!E:E,1,0)</f>
        <v>#N/A</v>
      </c>
      <c r="O410" s="51" t="e">
        <f>"Thanh toán ngày "&amp;TEXT(_xlfn.XLOOKUP(L410,Sheet2!E:E,Sheet2!A:A),"dd/mm/yyyy")&amp;" - Tổng số tiền "&amp;TEXT(_xlfn.XLOOKUP(_xlfn.XLOOKUP(L410,Sheet2!E:E,Sheet2!B:B),Sheet2!M:M,Sheet2!O:O),"#.###")</f>
        <v>#N/A</v>
      </c>
    </row>
    <row r="411" spans="1:15" x14ac:dyDescent="0.3">
      <c r="A411" s="4"/>
      <c r="B411" s="5"/>
      <c r="C411" s="8">
        <v>45271</v>
      </c>
      <c r="D411" s="5" t="s">
        <v>1115</v>
      </c>
      <c r="E411" s="5" t="s">
        <v>1074</v>
      </c>
      <c r="F411" s="13"/>
      <c r="G411" s="13"/>
      <c r="H411" s="13">
        <v>-120534</v>
      </c>
      <c r="I411" s="6" t="s">
        <v>2918</v>
      </c>
      <c r="J411" s="56"/>
      <c r="K411" s="58">
        <f t="shared" si="6"/>
        <v>45321</v>
      </c>
      <c r="L411" t="e">
        <f>VLOOKUP(VALUE(B411),Sheet2!E:E,1,0)</f>
        <v>#N/A</v>
      </c>
      <c r="O411" s="51" t="e">
        <f>"Thanh toán ngày "&amp;TEXT(_xlfn.XLOOKUP(L411,Sheet2!E:E,Sheet2!A:A),"dd/mm/yyyy")&amp;" - Tổng số tiền "&amp;TEXT(_xlfn.XLOOKUP(_xlfn.XLOOKUP(L411,Sheet2!E:E,Sheet2!B:B),Sheet2!M:M,Sheet2!O:O),"#.###")</f>
        <v>#N/A</v>
      </c>
    </row>
    <row r="412" spans="1:15" x14ac:dyDescent="0.3">
      <c r="A412" s="4"/>
      <c r="B412" s="5"/>
      <c r="C412" s="8">
        <v>45271</v>
      </c>
      <c r="D412" s="5" t="s">
        <v>1117</v>
      </c>
      <c r="E412" s="5" t="s">
        <v>1074</v>
      </c>
      <c r="F412" s="13"/>
      <c r="G412" s="13"/>
      <c r="H412" s="13">
        <v>-241746</v>
      </c>
      <c r="I412" s="6" t="s">
        <v>2918</v>
      </c>
      <c r="J412" s="56"/>
      <c r="K412" s="58">
        <f t="shared" si="6"/>
        <v>45321</v>
      </c>
      <c r="L412" t="e">
        <f>VLOOKUP(VALUE(B412),Sheet2!E:E,1,0)</f>
        <v>#N/A</v>
      </c>
      <c r="O412" s="51" t="e">
        <f>"Thanh toán ngày "&amp;TEXT(_xlfn.XLOOKUP(L412,Sheet2!E:E,Sheet2!A:A),"dd/mm/yyyy")&amp;" - Tổng số tiền "&amp;TEXT(_xlfn.XLOOKUP(_xlfn.XLOOKUP(L412,Sheet2!E:E,Sheet2!B:B),Sheet2!M:M,Sheet2!O:O),"#.###")</f>
        <v>#N/A</v>
      </c>
    </row>
    <row r="413" spans="1:15" x14ac:dyDescent="0.3">
      <c r="A413" s="4"/>
      <c r="B413" s="5"/>
      <c r="C413" s="8">
        <v>45271</v>
      </c>
      <c r="D413" s="5" t="s">
        <v>1119</v>
      </c>
      <c r="E413" s="5" t="s">
        <v>1074</v>
      </c>
      <c r="F413" s="13"/>
      <c r="G413" s="13"/>
      <c r="H413" s="13">
        <v>-362281</v>
      </c>
      <c r="I413" s="6" t="s">
        <v>2918</v>
      </c>
      <c r="J413" s="56"/>
      <c r="K413" s="58">
        <f t="shared" si="6"/>
        <v>45321</v>
      </c>
      <c r="L413" t="e">
        <f>VLOOKUP(VALUE(B413),Sheet2!E:E,1,0)</f>
        <v>#N/A</v>
      </c>
      <c r="O413" s="51" t="e">
        <f>"Thanh toán ngày "&amp;TEXT(_xlfn.XLOOKUP(L413,Sheet2!E:E,Sheet2!A:A),"dd/mm/yyyy")&amp;" - Tổng số tiền "&amp;TEXT(_xlfn.XLOOKUP(_xlfn.XLOOKUP(L413,Sheet2!E:E,Sheet2!B:B),Sheet2!M:M,Sheet2!O:O),"#.###")</f>
        <v>#N/A</v>
      </c>
    </row>
    <row r="414" spans="1:15" x14ac:dyDescent="0.3">
      <c r="A414" s="4"/>
      <c r="B414" s="5"/>
      <c r="C414" s="8">
        <v>45268</v>
      </c>
      <c r="D414" s="5" t="s">
        <v>1122</v>
      </c>
      <c r="E414" s="5" t="s">
        <v>1074</v>
      </c>
      <c r="F414" s="13"/>
      <c r="G414" s="13"/>
      <c r="H414" s="13">
        <v>-483492</v>
      </c>
      <c r="I414" s="6" t="s">
        <v>2918</v>
      </c>
      <c r="J414" s="56"/>
      <c r="K414" s="58">
        <f t="shared" si="6"/>
        <v>45321</v>
      </c>
      <c r="L414" t="e">
        <f>VLOOKUP(VALUE(B414),Sheet2!E:E,1,0)</f>
        <v>#N/A</v>
      </c>
      <c r="O414" s="51" t="e">
        <f>"Thanh toán ngày "&amp;TEXT(_xlfn.XLOOKUP(L414,Sheet2!E:E,Sheet2!A:A),"dd/mm/yyyy")&amp;" - Tổng số tiền "&amp;TEXT(_xlfn.XLOOKUP(_xlfn.XLOOKUP(L414,Sheet2!E:E,Sheet2!B:B),Sheet2!M:M,Sheet2!O:O),"#.###")</f>
        <v>#N/A</v>
      </c>
    </row>
    <row r="415" spans="1:15" x14ac:dyDescent="0.3">
      <c r="A415" s="4"/>
      <c r="B415" s="5"/>
      <c r="C415" s="8">
        <v>45266</v>
      </c>
      <c r="D415" s="5" t="s">
        <v>1126</v>
      </c>
      <c r="E415" s="5" t="s">
        <v>1074</v>
      </c>
      <c r="F415" s="13"/>
      <c r="G415" s="13"/>
      <c r="H415" s="13">
        <v>-234835</v>
      </c>
      <c r="I415" s="6" t="s">
        <v>2918</v>
      </c>
      <c r="J415" s="56"/>
      <c r="K415" s="58">
        <f t="shared" si="6"/>
        <v>45321</v>
      </c>
      <c r="L415" t="e">
        <f>VLOOKUP(VALUE(B415),Sheet2!E:E,1,0)</f>
        <v>#N/A</v>
      </c>
      <c r="O415" s="51" t="e">
        <f>"Thanh toán ngày "&amp;TEXT(_xlfn.XLOOKUP(L415,Sheet2!E:E,Sheet2!A:A),"dd/mm/yyyy")&amp;" - Tổng số tiền "&amp;TEXT(_xlfn.XLOOKUP(_xlfn.XLOOKUP(L415,Sheet2!E:E,Sheet2!B:B),Sheet2!M:M,Sheet2!O:O),"#.###")</f>
        <v>#N/A</v>
      </c>
    </row>
    <row r="416" spans="1:15" x14ac:dyDescent="0.3">
      <c r="A416" s="4"/>
      <c r="B416" s="5"/>
      <c r="C416" s="8">
        <v>45266</v>
      </c>
      <c r="D416" s="5" t="s">
        <v>1128</v>
      </c>
      <c r="E416" s="5" t="s">
        <v>1074</v>
      </c>
      <c r="F416" s="13"/>
      <c r="G416" s="13"/>
      <c r="H416" s="13">
        <v>-434255</v>
      </c>
      <c r="I416" s="6" t="s">
        <v>2918</v>
      </c>
      <c r="J416" s="56"/>
      <c r="K416" s="58">
        <f t="shared" si="6"/>
        <v>45321</v>
      </c>
      <c r="L416" t="e">
        <f>VLOOKUP(VALUE(B416),Sheet2!E:E,1,0)</f>
        <v>#N/A</v>
      </c>
      <c r="O416" s="51" t="e">
        <f>"Thanh toán ngày "&amp;TEXT(_xlfn.XLOOKUP(L416,Sheet2!E:E,Sheet2!A:A),"dd/mm/yyyy")&amp;" - Tổng số tiền "&amp;TEXT(_xlfn.XLOOKUP(_xlfn.XLOOKUP(L416,Sheet2!E:E,Sheet2!B:B),Sheet2!M:M,Sheet2!O:O),"#.###")</f>
        <v>#N/A</v>
      </c>
    </row>
    <row r="417" spans="1:15" ht="26.3" x14ac:dyDescent="0.3">
      <c r="A417" s="4"/>
      <c r="B417" s="5" t="s">
        <v>1515</v>
      </c>
      <c r="C417" s="8">
        <v>45652</v>
      </c>
      <c r="D417" s="5" t="s">
        <v>11</v>
      </c>
      <c r="E417" s="5"/>
      <c r="F417" s="13">
        <v>660880</v>
      </c>
      <c r="G417" s="13">
        <v>52870</v>
      </c>
      <c r="H417" s="13">
        <v>713750</v>
      </c>
      <c r="I417" s="6" t="s">
        <v>3001</v>
      </c>
      <c r="J417" s="56"/>
      <c r="K417" s="58">
        <f t="shared" si="6"/>
        <v>45680</v>
      </c>
      <c r="L417">
        <f>VLOOKUP(VALUE(B417),Sheet2!E:E,1,0)</f>
        <v>74339</v>
      </c>
      <c r="O417" s="51" t="str">
        <f>"Thanh toán ngày "&amp;TEXT(_xlfn.XLOOKUP(L417,Sheet2!E:E,Sheet2!A:A),"dd/mm/yyyy")&amp;" - Tổng số tiền "&amp;TEXT(_xlfn.XLOOKUP(_xlfn.XLOOKUP(L417,Sheet2!E:E,Sheet2!B:B),Sheet2!M:M,Sheet2!O:O),"#.###")</f>
        <v>Thanh toán ngày 23/01/2025 - Tổng số tiền 1.770.259</v>
      </c>
    </row>
    <row r="418" spans="1:15" ht="26.3" x14ac:dyDescent="0.3">
      <c r="A418" s="4"/>
      <c r="B418" s="5" t="s">
        <v>1518</v>
      </c>
      <c r="C418" s="8">
        <v>45650</v>
      </c>
      <c r="D418" s="5" t="s">
        <v>11</v>
      </c>
      <c r="E418" s="5"/>
      <c r="F418" s="13">
        <v>699664</v>
      </c>
      <c r="G418" s="13">
        <v>55973</v>
      </c>
      <c r="H418" s="13">
        <v>755637</v>
      </c>
      <c r="I418" s="6" t="s">
        <v>3001</v>
      </c>
      <c r="J418" s="56"/>
      <c r="K418" s="58">
        <f t="shared" si="6"/>
        <v>45680</v>
      </c>
      <c r="L418">
        <f>VLOOKUP(VALUE(B418),Sheet2!E:E,1,0)</f>
        <v>73328</v>
      </c>
      <c r="O418" s="51" t="str">
        <f>"Thanh toán ngày "&amp;TEXT(_xlfn.XLOOKUP(L418,Sheet2!E:E,Sheet2!A:A),"dd/mm/yyyy")&amp;" - Tổng số tiền "&amp;TEXT(_xlfn.XLOOKUP(_xlfn.XLOOKUP(L418,Sheet2!E:E,Sheet2!B:B),Sheet2!M:M,Sheet2!O:O),"#.###")</f>
        <v>Thanh toán ngày 23/01/2025 - Tổng số tiền 1.770.259</v>
      </c>
    </row>
    <row r="419" spans="1:15" ht="26.3" x14ac:dyDescent="0.3">
      <c r="A419" s="4"/>
      <c r="B419" s="5" t="s">
        <v>1520</v>
      </c>
      <c r="C419" s="8">
        <v>45636</v>
      </c>
      <c r="D419" s="5" t="s">
        <v>11</v>
      </c>
      <c r="E419" s="5"/>
      <c r="F419" s="13">
        <v>599712</v>
      </c>
      <c r="G419" s="13">
        <v>47977</v>
      </c>
      <c r="H419" s="13">
        <v>647689</v>
      </c>
      <c r="I419" s="6" t="s">
        <v>3001</v>
      </c>
      <c r="J419" s="56"/>
      <c r="K419" s="58">
        <f t="shared" si="6"/>
        <v>45680</v>
      </c>
      <c r="L419">
        <f>VLOOKUP(VALUE(B419),Sheet2!E:E,1,0)</f>
        <v>70320</v>
      </c>
      <c r="O419" s="51" t="str">
        <f>"Thanh toán ngày "&amp;TEXT(_xlfn.XLOOKUP(L419,Sheet2!E:E,Sheet2!A:A),"dd/mm/yyyy")&amp;" - Tổng số tiền "&amp;TEXT(_xlfn.XLOOKUP(_xlfn.XLOOKUP(L419,Sheet2!E:E,Sheet2!B:B),Sheet2!M:M,Sheet2!O:O),"#.###")</f>
        <v>Thanh toán ngày 23/01/2025 - Tổng số tiền 1.770.259</v>
      </c>
    </row>
    <row r="420" spans="1:15" ht="26.3" x14ac:dyDescent="0.3">
      <c r="A420" s="4"/>
      <c r="B420" s="5" t="s">
        <v>2973</v>
      </c>
      <c r="C420" s="8">
        <v>45622</v>
      </c>
      <c r="D420" s="5" t="s">
        <v>11</v>
      </c>
      <c r="E420" s="5"/>
      <c r="F420" s="13">
        <v>330440</v>
      </c>
      <c r="G420" s="13">
        <v>26435</v>
      </c>
      <c r="H420" s="13">
        <v>356875</v>
      </c>
      <c r="I420" s="6" t="s">
        <v>2999</v>
      </c>
      <c r="J420" s="56"/>
      <c r="K420" s="58">
        <f t="shared" si="6"/>
        <v>45656</v>
      </c>
      <c r="L420">
        <f>VLOOKUP(VALUE(B420),Sheet2!E:E,1,0)</f>
        <v>67100</v>
      </c>
      <c r="O420" s="51" t="str">
        <f>"Thanh toán ngày "&amp;TEXT(_xlfn.XLOOKUP(L420,Sheet2!E:E,Sheet2!A:A),"dd/mm/yyyy")&amp;" - Tổng số tiền "&amp;TEXT(_xlfn.XLOOKUP(_xlfn.XLOOKUP(L420,Sheet2!E:E,Sheet2!B:B),Sheet2!M:M,Sheet2!O:O),"#.###")</f>
        <v>Thanh toán ngày 30/12/2024 - Tổng số tiền 2.329.431</v>
      </c>
    </row>
    <row r="421" spans="1:15" ht="26.3" x14ac:dyDescent="0.3">
      <c r="A421" s="4"/>
      <c r="B421" s="5" t="s">
        <v>1509</v>
      </c>
      <c r="C421" s="8">
        <v>45617</v>
      </c>
      <c r="D421" s="5" t="s">
        <v>11</v>
      </c>
      <c r="E421" s="5"/>
      <c r="F421" s="13">
        <v>499760</v>
      </c>
      <c r="G421" s="13">
        <v>39981</v>
      </c>
      <c r="H421" s="13">
        <v>539741</v>
      </c>
      <c r="I421" s="6" t="s">
        <v>2999</v>
      </c>
      <c r="J421" s="56"/>
      <c r="K421" s="58">
        <f t="shared" si="6"/>
        <v>45656</v>
      </c>
      <c r="L421">
        <f>VLOOKUP(VALUE(B421),Sheet2!E:E,1,0)</f>
        <v>65537</v>
      </c>
      <c r="O421" s="51" t="str">
        <f>"Thanh toán ngày "&amp;TEXT(_xlfn.XLOOKUP(L421,Sheet2!E:E,Sheet2!A:A),"dd/mm/yyyy")&amp;" - Tổng số tiền "&amp;TEXT(_xlfn.XLOOKUP(_xlfn.XLOOKUP(L421,Sheet2!E:E,Sheet2!B:B),Sheet2!M:M,Sheet2!O:O),"#.###")</f>
        <v>Thanh toán ngày 30/12/2024 - Tổng số tiền 2.329.431</v>
      </c>
    </row>
    <row r="422" spans="1:15" ht="26.3" x14ac:dyDescent="0.3">
      <c r="A422" s="4"/>
      <c r="B422" s="5" t="s">
        <v>1511</v>
      </c>
      <c r="C422" s="8">
        <v>45615</v>
      </c>
      <c r="D422" s="5" t="s">
        <v>11</v>
      </c>
      <c r="E422" s="5"/>
      <c r="F422" s="13">
        <v>996240</v>
      </c>
      <c r="G422" s="13">
        <v>79699</v>
      </c>
      <c r="H422" s="13">
        <v>1075939</v>
      </c>
      <c r="I422" s="6" t="s">
        <v>2999</v>
      </c>
      <c r="J422" s="56"/>
      <c r="K422" s="58">
        <f t="shared" si="6"/>
        <v>45656</v>
      </c>
      <c r="L422">
        <f>VLOOKUP(VALUE(B422),Sheet2!E:E,1,0)</f>
        <v>65302</v>
      </c>
      <c r="O422" s="51" t="str">
        <f>"Thanh toán ngày "&amp;TEXT(_xlfn.XLOOKUP(L422,Sheet2!E:E,Sheet2!A:A),"dd/mm/yyyy")&amp;" - Tổng số tiền "&amp;TEXT(_xlfn.XLOOKUP(_xlfn.XLOOKUP(L422,Sheet2!E:E,Sheet2!B:B),Sheet2!M:M,Sheet2!O:O),"#.###")</f>
        <v>Thanh toán ngày 30/12/2024 - Tổng số tiền 2.329.431</v>
      </c>
    </row>
    <row r="423" spans="1:15" ht="26.3" x14ac:dyDescent="0.3">
      <c r="A423" s="4"/>
      <c r="B423" s="5" t="s">
        <v>2972</v>
      </c>
      <c r="C423" s="8">
        <v>45602</v>
      </c>
      <c r="D423" s="5" t="s">
        <v>11</v>
      </c>
      <c r="E423" s="5"/>
      <c r="F423" s="13">
        <v>630296</v>
      </c>
      <c r="G423" s="13">
        <v>50424</v>
      </c>
      <c r="H423" s="13">
        <v>680720</v>
      </c>
      <c r="I423" s="6" t="s">
        <v>2999</v>
      </c>
      <c r="J423" s="56"/>
      <c r="K423" s="58">
        <f t="shared" si="6"/>
        <v>45656</v>
      </c>
      <c r="L423">
        <f>VLOOKUP(VALUE(B423),Sheet2!E:E,1,0)</f>
        <v>62364</v>
      </c>
      <c r="O423" s="51" t="str">
        <f>"Thanh toán ngày "&amp;TEXT(_xlfn.XLOOKUP(L423,Sheet2!E:E,Sheet2!A:A),"dd/mm/yyyy")&amp;" - Tổng số tiền "&amp;TEXT(_xlfn.XLOOKUP(_xlfn.XLOOKUP(L423,Sheet2!E:E,Sheet2!B:B),Sheet2!M:M,Sheet2!O:O),"#.###")</f>
        <v>Thanh toán ngày 30/12/2024 - Tổng số tiền 2.329.431</v>
      </c>
    </row>
    <row r="424" spans="1:15" ht="26.3" x14ac:dyDescent="0.3">
      <c r="A424" s="4"/>
      <c r="B424" s="5" t="s">
        <v>1493</v>
      </c>
      <c r="C424" s="8">
        <v>45589</v>
      </c>
      <c r="D424" s="5" t="s">
        <v>11</v>
      </c>
      <c r="E424" s="5"/>
      <c r="F424" s="13">
        <v>1321760</v>
      </c>
      <c r="G424" s="13">
        <v>105741</v>
      </c>
      <c r="H424" s="13">
        <v>1427501</v>
      </c>
      <c r="I424" s="6" t="s">
        <v>2997</v>
      </c>
      <c r="J424" s="56"/>
      <c r="K424" s="58">
        <f t="shared" si="6"/>
        <v>45625</v>
      </c>
      <c r="L424">
        <f>VLOOKUP(VALUE(B424),Sheet2!E:E,1,0)</f>
        <v>59805</v>
      </c>
      <c r="O424" s="51" t="str">
        <f>"Thanh toán ngày "&amp;TEXT(_xlfn.XLOOKUP(L424,Sheet2!E:E,Sheet2!A:A),"dd/mm/yyyy")&amp;" - Tổng số tiền "&amp;TEXT(_xlfn.XLOOKUP(_xlfn.XLOOKUP(L424,Sheet2!E:E,Sheet2!B:B),Sheet2!M:M,Sheet2!O:O),"#.###")</f>
        <v>Thanh toán ngày 29/11/2024 - Tổng số tiền 5.156.715</v>
      </c>
    </row>
    <row r="425" spans="1:15" ht="26.3" x14ac:dyDescent="0.3">
      <c r="A425" s="4"/>
      <c r="B425" s="5" t="s">
        <v>2971</v>
      </c>
      <c r="C425" s="8">
        <v>45586</v>
      </c>
      <c r="D425" s="5" t="s">
        <v>11</v>
      </c>
      <c r="E425" s="5"/>
      <c r="F425" s="13">
        <v>830200</v>
      </c>
      <c r="G425" s="13">
        <v>66416</v>
      </c>
      <c r="H425" s="13">
        <v>896616</v>
      </c>
      <c r="I425" s="6" t="s">
        <v>2997</v>
      </c>
      <c r="J425" s="56"/>
      <c r="K425" s="58">
        <f t="shared" si="6"/>
        <v>45625</v>
      </c>
      <c r="L425">
        <f>VLOOKUP(VALUE(B425),Sheet2!E:E,1,0)</f>
        <v>58956</v>
      </c>
      <c r="O425" s="51" t="str">
        <f>"Thanh toán ngày "&amp;TEXT(_xlfn.XLOOKUP(L425,Sheet2!E:E,Sheet2!A:A),"dd/mm/yyyy")&amp;" - Tổng số tiền "&amp;TEXT(_xlfn.XLOOKUP(_xlfn.XLOOKUP(L425,Sheet2!E:E,Sheet2!B:B),Sheet2!M:M,Sheet2!O:O),"#.###")</f>
        <v>Thanh toán ngày 29/11/2024 - Tổng số tiền 5.156.715</v>
      </c>
    </row>
    <row r="426" spans="1:15" ht="26.3" x14ac:dyDescent="0.3">
      <c r="A426" s="4"/>
      <c r="B426" s="5" t="s">
        <v>1498</v>
      </c>
      <c r="C426" s="8">
        <v>45574</v>
      </c>
      <c r="D426" s="5" t="s">
        <v>11</v>
      </c>
      <c r="E426" s="5"/>
      <c r="F426" s="13">
        <v>962376</v>
      </c>
      <c r="G426" s="13">
        <v>76990</v>
      </c>
      <c r="H426" s="13">
        <v>1039366</v>
      </c>
      <c r="I426" s="6" t="s">
        <v>2997</v>
      </c>
      <c r="J426" s="56"/>
      <c r="K426" s="58">
        <f t="shared" si="6"/>
        <v>45625</v>
      </c>
      <c r="L426">
        <f>VLOOKUP(VALUE(B426),Sheet2!E:E,1,0)</f>
        <v>55666</v>
      </c>
      <c r="O426" s="51" t="str">
        <f>"Thanh toán ngày "&amp;TEXT(_xlfn.XLOOKUP(L426,Sheet2!E:E,Sheet2!A:A),"dd/mm/yyyy")&amp;" - Tổng số tiền "&amp;TEXT(_xlfn.XLOOKUP(_xlfn.XLOOKUP(L426,Sheet2!E:E,Sheet2!B:B),Sheet2!M:M,Sheet2!O:O),"#.###")</f>
        <v>Thanh toán ngày 29/11/2024 - Tổng số tiền 5.156.715</v>
      </c>
    </row>
    <row r="427" spans="1:15" ht="26.3" x14ac:dyDescent="0.3">
      <c r="A427" s="4"/>
      <c r="B427" s="5" t="s">
        <v>1500</v>
      </c>
      <c r="C427" s="8">
        <v>45570</v>
      </c>
      <c r="D427" s="5" t="s">
        <v>11</v>
      </c>
      <c r="E427" s="5"/>
      <c r="F427" s="13">
        <v>830200</v>
      </c>
      <c r="G427" s="13">
        <v>66416</v>
      </c>
      <c r="H427" s="13">
        <v>896616</v>
      </c>
      <c r="I427" s="6" t="s">
        <v>2997</v>
      </c>
      <c r="J427" s="56"/>
      <c r="K427" s="58">
        <f t="shared" si="6"/>
        <v>45625</v>
      </c>
      <c r="L427">
        <f>VLOOKUP(VALUE(B427),Sheet2!E:E,1,0)</f>
        <v>55093</v>
      </c>
      <c r="O427" s="51" t="str">
        <f>"Thanh toán ngày "&amp;TEXT(_xlfn.XLOOKUP(L427,Sheet2!E:E,Sheet2!A:A),"dd/mm/yyyy")&amp;" - Tổng số tiền "&amp;TEXT(_xlfn.XLOOKUP(_xlfn.XLOOKUP(L427,Sheet2!E:E,Sheet2!B:B),Sheet2!M:M,Sheet2!O:O),"#.###")</f>
        <v>Thanh toán ngày 29/11/2024 - Tổng số tiền 5.156.715</v>
      </c>
    </row>
    <row r="428" spans="1:15" ht="26.3" x14ac:dyDescent="0.3">
      <c r="A428" s="4"/>
      <c r="B428" s="5" t="s">
        <v>1502</v>
      </c>
      <c r="C428" s="8">
        <v>45569</v>
      </c>
      <c r="D428" s="5" t="s">
        <v>11</v>
      </c>
      <c r="E428" s="5"/>
      <c r="F428" s="13">
        <v>830200</v>
      </c>
      <c r="G428" s="13">
        <v>66416</v>
      </c>
      <c r="H428" s="13">
        <v>896616</v>
      </c>
      <c r="I428" s="6" t="s">
        <v>2997</v>
      </c>
      <c r="J428" s="56"/>
      <c r="K428" s="58">
        <f t="shared" si="6"/>
        <v>45625</v>
      </c>
      <c r="L428">
        <f>VLOOKUP(VALUE(B428),Sheet2!E:E,1,0)</f>
        <v>54891</v>
      </c>
      <c r="O428" s="51" t="str">
        <f>"Thanh toán ngày "&amp;TEXT(_xlfn.XLOOKUP(L428,Sheet2!E:E,Sheet2!A:A),"dd/mm/yyyy")&amp;" - Tổng số tiền "&amp;TEXT(_xlfn.XLOOKUP(_xlfn.XLOOKUP(L428,Sheet2!E:E,Sheet2!B:B),Sheet2!M:M,Sheet2!O:O),"#.###")</f>
        <v>Thanh toán ngày 29/11/2024 - Tổng số tiền 5.156.715</v>
      </c>
    </row>
    <row r="429" spans="1:15" ht="26.3" x14ac:dyDescent="0.3">
      <c r="A429" s="4"/>
      <c r="B429" s="5" t="s">
        <v>1476</v>
      </c>
      <c r="C429" s="8">
        <v>45561</v>
      </c>
      <c r="D429" s="5" t="s">
        <v>11</v>
      </c>
      <c r="E429" s="5"/>
      <c r="F429" s="13">
        <v>1162280</v>
      </c>
      <c r="G429" s="13">
        <v>92982</v>
      </c>
      <c r="H429" s="13">
        <v>1255262</v>
      </c>
      <c r="I429" s="7" t="s">
        <v>2996</v>
      </c>
      <c r="J429" s="54"/>
      <c r="K429" s="58">
        <f t="shared" si="6"/>
        <v>45595</v>
      </c>
      <c r="L429">
        <f>VLOOKUP(VALUE(B429),Sheet2!E:E,1,0)</f>
        <v>52721</v>
      </c>
      <c r="O429" s="51" t="str">
        <f>"Thanh toán ngày "&amp;TEXT(_xlfn.XLOOKUP(L429,Sheet2!E:E,Sheet2!A:A),"dd/mm/yyyy")&amp;" - Tổng số tiền "&amp;TEXT(_xlfn.XLOOKUP(_xlfn.XLOOKUP(L429,Sheet2!E:E,Sheet2!B:B),Sheet2!M:M,Sheet2!O:O),"#.###")</f>
        <v>Thanh toán ngày 30/10/2024 - Tổng số tiền 5.196.831</v>
      </c>
    </row>
    <row r="430" spans="1:15" ht="26.3" x14ac:dyDescent="0.3">
      <c r="A430" s="4"/>
      <c r="B430" s="5" t="s">
        <v>1479</v>
      </c>
      <c r="C430" s="8">
        <v>45561</v>
      </c>
      <c r="D430" s="5" t="s">
        <v>11</v>
      </c>
      <c r="E430" s="5"/>
      <c r="F430" s="13">
        <v>399808</v>
      </c>
      <c r="G430" s="13">
        <v>31985</v>
      </c>
      <c r="H430" s="13">
        <v>431793</v>
      </c>
      <c r="I430" s="7" t="s">
        <v>2996</v>
      </c>
      <c r="J430" s="54"/>
      <c r="K430" s="58">
        <f t="shared" si="6"/>
        <v>45595</v>
      </c>
      <c r="L430">
        <f>VLOOKUP(VALUE(B430),Sheet2!E:E,1,0)</f>
        <v>52713</v>
      </c>
      <c r="O430" s="51" t="str">
        <f>"Thanh toán ngày "&amp;TEXT(_xlfn.XLOOKUP(L430,Sheet2!E:E,Sheet2!A:A),"dd/mm/yyyy")&amp;" - Tổng số tiền "&amp;TEXT(_xlfn.XLOOKUP(_xlfn.XLOOKUP(L430,Sheet2!E:E,Sheet2!B:B),Sheet2!M:M,Sheet2!O:O),"#.###")</f>
        <v>Thanh toán ngày 30/10/2024 - Tổng số tiền 5.196.831</v>
      </c>
    </row>
    <row r="431" spans="1:15" ht="26.3" x14ac:dyDescent="0.3">
      <c r="A431" s="4"/>
      <c r="B431" s="5" t="s">
        <v>2970</v>
      </c>
      <c r="C431" s="8">
        <v>45554</v>
      </c>
      <c r="D431" s="5" t="s">
        <v>11</v>
      </c>
      <c r="E431" s="5"/>
      <c r="F431" s="13">
        <v>599712</v>
      </c>
      <c r="G431" s="13">
        <v>47977</v>
      </c>
      <c r="H431" s="13">
        <v>647689</v>
      </c>
      <c r="I431" s="7" t="s">
        <v>2996</v>
      </c>
      <c r="J431" s="54"/>
      <c r="K431" s="58">
        <f t="shared" si="6"/>
        <v>45595</v>
      </c>
      <c r="L431">
        <f>VLOOKUP(VALUE(B431),Sheet2!E:E,1,0)</f>
        <v>51440</v>
      </c>
      <c r="O431" s="51" t="str">
        <f>"Thanh toán ngày "&amp;TEXT(_xlfn.XLOOKUP(L431,Sheet2!E:E,Sheet2!A:A),"dd/mm/yyyy")&amp;" - Tổng số tiền "&amp;TEXT(_xlfn.XLOOKUP(_xlfn.XLOOKUP(L431,Sheet2!E:E,Sheet2!B:B),Sheet2!M:M,Sheet2!O:O),"#.###")</f>
        <v>Thanh toán ngày 30/10/2024 - Tổng số tiền 5.196.831</v>
      </c>
    </row>
    <row r="432" spans="1:15" ht="26.3" x14ac:dyDescent="0.3">
      <c r="A432" s="4"/>
      <c r="B432" s="5" t="s">
        <v>1483</v>
      </c>
      <c r="C432" s="8">
        <v>45549</v>
      </c>
      <c r="D432" s="5" t="s">
        <v>11</v>
      </c>
      <c r="E432" s="5"/>
      <c r="F432" s="13">
        <v>1160640</v>
      </c>
      <c r="G432" s="13">
        <v>92851</v>
      </c>
      <c r="H432" s="13">
        <v>1253491</v>
      </c>
      <c r="I432" s="7" t="s">
        <v>2996</v>
      </c>
      <c r="J432" s="54"/>
      <c r="K432" s="58">
        <f t="shared" si="6"/>
        <v>45595</v>
      </c>
      <c r="L432">
        <f>VLOOKUP(VALUE(B432),Sheet2!E:E,1,0)</f>
        <v>49886</v>
      </c>
      <c r="O432" s="51" t="str">
        <f>"Thanh toán ngày "&amp;TEXT(_xlfn.XLOOKUP(L432,Sheet2!E:E,Sheet2!A:A),"dd/mm/yyyy")&amp;" - Tổng số tiền "&amp;TEXT(_xlfn.XLOOKUP(_xlfn.XLOOKUP(L432,Sheet2!E:E,Sheet2!B:B),Sheet2!M:M,Sheet2!O:O),"#.###")</f>
        <v>Thanh toán ngày 30/10/2024 - Tổng số tiền 5.196.831</v>
      </c>
    </row>
    <row r="433" spans="1:15" ht="26.3" x14ac:dyDescent="0.3">
      <c r="A433" s="4"/>
      <c r="B433" s="5" t="s">
        <v>1489</v>
      </c>
      <c r="C433" s="8">
        <v>45542</v>
      </c>
      <c r="D433" s="5" t="s">
        <v>11</v>
      </c>
      <c r="E433" s="5"/>
      <c r="F433" s="13">
        <v>1360544</v>
      </c>
      <c r="G433" s="13">
        <v>108844</v>
      </c>
      <c r="H433" s="13">
        <v>1469388</v>
      </c>
      <c r="I433" s="7" t="s">
        <v>2996</v>
      </c>
      <c r="J433" s="54"/>
      <c r="K433" s="58">
        <f t="shared" si="6"/>
        <v>45595</v>
      </c>
      <c r="L433">
        <f>VLOOKUP(VALUE(B433),Sheet2!E:E,1,0)</f>
        <v>47282</v>
      </c>
      <c r="O433" s="51" t="str">
        <f>"Thanh toán ngày "&amp;TEXT(_xlfn.XLOOKUP(L433,Sheet2!E:E,Sheet2!A:A),"dd/mm/yyyy")&amp;" - Tổng số tiền "&amp;TEXT(_xlfn.XLOOKUP(_xlfn.XLOOKUP(L433,Sheet2!E:E,Sheet2!B:B),Sheet2!M:M,Sheet2!O:O),"#.###")</f>
        <v>Thanh toán ngày 30/10/2024 - Tổng số tiền 5.196.831</v>
      </c>
    </row>
    <row r="434" spans="1:15" ht="26.3" x14ac:dyDescent="0.3">
      <c r="A434" s="4"/>
      <c r="B434" s="5" t="s">
        <v>2968</v>
      </c>
      <c r="C434" s="8">
        <v>45541</v>
      </c>
      <c r="D434" s="5" t="s">
        <v>11</v>
      </c>
      <c r="E434" s="5"/>
      <c r="F434" s="13">
        <v>528704</v>
      </c>
      <c r="G434" s="13">
        <v>42296</v>
      </c>
      <c r="H434" s="13">
        <v>571000</v>
      </c>
      <c r="I434" s="7" t="s">
        <v>2996</v>
      </c>
      <c r="J434" s="54"/>
      <c r="K434" s="58">
        <f t="shared" si="6"/>
        <v>45595</v>
      </c>
      <c r="L434">
        <f>VLOOKUP(VALUE(B434),Sheet2!E:E,1,0)</f>
        <v>47253</v>
      </c>
      <c r="O434" s="51" t="str">
        <f>"Thanh toán ngày "&amp;TEXT(_xlfn.XLOOKUP(L434,Sheet2!E:E,Sheet2!A:A),"dd/mm/yyyy")&amp;" - Tổng số tiền "&amp;TEXT(_xlfn.XLOOKUP(_xlfn.XLOOKUP(L434,Sheet2!E:E,Sheet2!B:B),Sheet2!M:M,Sheet2!O:O),"#.###")</f>
        <v>Thanh toán ngày 30/10/2024 - Tổng số tiền 5.196.831</v>
      </c>
    </row>
    <row r="435" spans="1:15" ht="26.3" x14ac:dyDescent="0.3">
      <c r="A435" s="4"/>
      <c r="B435" s="5" t="s">
        <v>1458</v>
      </c>
      <c r="C435" s="8">
        <v>45532</v>
      </c>
      <c r="D435" s="5" t="s">
        <v>11</v>
      </c>
      <c r="E435" s="5"/>
      <c r="F435" s="13">
        <v>930152</v>
      </c>
      <c r="G435" s="13">
        <v>74412</v>
      </c>
      <c r="H435" s="13">
        <v>1004564</v>
      </c>
      <c r="I435" s="6" t="s">
        <v>2995</v>
      </c>
      <c r="J435" s="56"/>
      <c r="K435" s="58">
        <f t="shared" si="6"/>
        <v>45566</v>
      </c>
      <c r="L435">
        <f>VLOOKUP(VALUE(B435),Sheet2!E:E,1,0)</f>
        <v>45310</v>
      </c>
      <c r="O435" s="51" t="str">
        <f>"Thanh toán ngày "&amp;TEXT(_xlfn.XLOOKUP(L435,Sheet2!E:E,Sheet2!A:A),"dd/mm/yyyy")&amp;" - Tổng số tiền "&amp;TEXT(_xlfn.XLOOKUP(_xlfn.XLOOKUP(L435,Sheet2!E:E,Sheet2!B:B),Sheet2!M:M,Sheet2!O:O),"#.###")</f>
        <v>Thanh toán ngày 01/10/2024 - Tổng số tiền 7.134.583</v>
      </c>
    </row>
    <row r="436" spans="1:15" ht="26.3" x14ac:dyDescent="0.3">
      <c r="A436" s="4"/>
      <c r="B436" s="5" t="s">
        <v>2967</v>
      </c>
      <c r="C436" s="8">
        <v>45532</v>
      </c>
      <c r="D436" s="5" t="s">
        <v>11</v>
      </c>
      <c r="E436" s="5"/>
      <c r="F436" s="13">
        <v>830200</v>
      </c>
      <c r="G436" s="13">
        <v>66416</v>
      </c>
      <c r="H436" s="13">
        <v>896616</v>
      </c>
      <c r="I436" s="6" t="s">
        <v>2995</v>
      </c>
      <c r="J436" s="56"/>
      <c r="K436" s="58">
        <f t="shared" si="6"/>
        <v>45566</v>
      </c>
      <c r="L436">
        <f>VLOOKUP(VALUE(B436),Sheet2!E:E,1,0)</f>
        <v>45280</v>
      </c>
      <c r="O436" s="51" t="str">
        <f>"Thanh toán ngày "&amp;TEXT(_xlfn.XLOOKUP(L436,Sheet2!E:E,Sheet2!A:A),"dd/mm/yyyy")&amp;" - Tổng số tiền "&amp;TEXT(_xlfn.XLOOKUP(_xlfn.XLOOKUP(L436,Sheet2!E:E,Sheet2!B:B),Sheet2!M:M,Sheet2!O:O),"#.###")</f>
        <v>Thanh toán ngày 01/10/2024 - Tổng số tiền 7.134.583</v>
      </c>
    </row>
    <row r="437" spans="1:15" ht="26.3" x14ac:dyDescent="0.3">
      <c r="A437" s="4"/>
      <c r="B437" s="5" t="s">
        <v>1460</v>
      </c>
      <c r="C437" s="8">
        <v>45526</v>
      </c>
      <c r="D437" s="5" t="s">
        <v>11</v>
      </c>
      <c r="E437" s="5"/>
      <c r="F437" s="13">
        <v>299856</v>
      </c>
      <c r="G437" s="13">
        <v>23988</v>
      </c>
      <c r="H437" s="13">
        <v>323844</v>
      </c>
      <c r="I437" s="6" t="s">
        <v>2995</v>
      </c>
      <c r="J437" s="56"/>
      <c r="K437" s="58">
        <f t="shared" si="6"/>
        <v>45566</v>
      </c>
      <c r="L437">
        <f>VLOOKUP(VALUE(B437),Sheet2!E:E,1,0)</f>
        <v>44448</v>
      </c>
      <c r="O437" s="51" t="str">
        <f>"Thanh toán ngày "&amp;TEXT(_xlfn.XLOOKUP(L437,Sheet2!E:E,Sheet2!A:A),"dd/mm/yyyy")&amp;" - Tổng số tiền "&amp;TEXT(_xlfn.XLOOKUP(_xlfn.XLOOKUP(L437,Sheet2!E:E,Sheet2!B:B),Sheet2!M:M,Sheet2!O:O),"#.###")</f>
        <v>Thanh toán ngày 01/10/2024 - Tổng số tiền 7.134.583</v>
      </c>
    </row>
    <row r="438" spans="1:15" ht="26.3" x14ac:dyDescent="0.3">
      <c r="A438" s="4"/>
      <c r="B438" s="5" t="s">
        <v>1462</v>
      </c>
      <c r="C438" s="8">
        <v>45520</v>
      </c>
      <c r="D438" s="5" t="s">
        <v>11</v>
      </c>
      <c r="E438" s="5"/>
      <c r="F438" s="13">
        <v>1160640</v>
      </c>
      <c r="G438" s="13">
        <v>92851</v>
      </c>
      <c r="H438" s="13">
        <v>1253491</v>
      </c>
      <c r="I438" s="6" t="s">
        <v>2995</v>
      </c>
      <c r="J438" s="56"/>
      <c r="K438" s="58">
        <f t="shared" si="6"/>
        <v>45566</v>
      </c>
      <c r="L438">
        <f>VLOOKUP(VALUE(B438),Sheet2!E:E,1,0)</f>
        <v>42750</v>
      </c>
      <c r="O438" s="51" t="str">
        <f>"Thanh toán ngày "&amp;TEXT(_xlfn.XLOOKUP(L438,Sheet2!E:E,Sheet2!A:A),"dd/mm/yyyy")&amp;" - Tổng số tiền "&amp;TEXT(_xlfn.XLOOKUP(_xlfn.XLOOKUP(L438,Sheet2!E:E,Sheet2!B:B),Sheet2!M:M,Sheet2!O:O),"#.###")</f>
        <v>Thanh toán ngày 01/10/2024 - Tổng số tiền 7.134.583</v>
      </c>
    </row>
    <row r="439" spans="1:15" ht="26.3" x14ac:dyDescent="0.3">
      <c r="A439" s="4"/>
      <c r="B439" s="5" t="s">
        <v>1464</v>
      </c>
      <c r="C439" s="8">
        <v>45518</v>
      </c>
      <c r="D439" s="5" t="s">
        <v>11</v>
      </c>
      <c r="E439" s="5"/>
      <c r="F439" s="13">
        <v>960736</v>
      </c>
      <c r="G439" s="13">
        <v>76859</v>
      </c>
      <c r="H439" s="13">
        <v>1037595</v>
      </c>
      <c r="I439" s="6" t="s">
        <v>2995</v>
      </c>
      <c r="J439" s="56"/>
      <c r="K439" s="58">
        <f t="shared" si="6"/>
        <v>45566</v>
      </c>
      <c r="L439">
        <f>VLOOKUP(VALUE(B439),Sheet2!E:E,1,0)</f>
        <v>41615</v>
      </c>
      <c r="O439" s="51" t="str">
        <f>"Thanh toán ngày "&amp;TEXT(_xlfn.XLOOKUP(L439,Sheet2!E:E,Sheet2!A:A),"dd/mm/yyyy")&amp;" - Tổng số tiền "&amp;TEXT(_xlfn.XLOOKUP(_xlfn.XLOOKUP(L439,Sheet2!E:E,Sheet2!B:B),Sheet2!M:M,Sheet2!O:O),"#.###")</f>
        <v>Thanh toán ngày 01/10/2024 - Tổng số tiền 7.134.583</v>
      </c>
    </row>
    <row r="440" spans="1:15" ht="26.3" x14ac:dyDescent="0.3">
      <c r="A440" s="4"/>
      <c r="B440" s="5" t="s">
        <v>1472</v>
      </c>
      <c r="C440" s="8">
        <v>45510</v>
      </c>
      <c r="D440" s="5" t="s">
        <v>11</v>
      </c>
      <c r="E440" s="5"/>
      <c r="F440" s="13">
        <v>930152</v>
      </c>
      <c r="G440" s="13">
        <v>74412</v>
      </c>
      <c r="H440" s="13">
        <v>1004564</v>
      </c>
      <c r="I440" s="6" t="s">
        <v>2995</v>
      </c>
      <c r="J440" s="56"/>
      <c r="K440" s="58">
        <f t="shared" si="6"/>
        <v>45566</v>
      </c>
      <c r="L440">
        <f>VLOOKUP(VALUE(B440),Sheet2!E:E,1,0)</f>
        <v>39949</v>
      </c>
      <c r="O440" s="51" t="str">
        <f>"Thanh toán ngày "&amp;TEXT(_xlfn.XLOOKUP(L440,Sheet2!E:E,Sheet2!A:A),"dd/mm/yyyy")&amp;" - Tổng số tiền "&amp;TEXT(_xlfn.XLOOKUP(_xlfn.XLOOKUP(L440,Sheet2!E:E,Sheet2!B:B),Sheet2!M:M,Sheet2!O:O),"#.###")</f>
        <v>Thanh toán ngày 01/10/2024 - Tổng số tiền 7.134.583</v>
      </c>
    </row>
    <row r="441" spans="1:15" ht="26.3" x14ac:dyDescent="0.3">
      <c r="A441" s="4"/>
      <c r="B441" s="5" t="s">
        <v>1470</v>
      </c>
      <c r="C441" s="8">
        <v>45510</v>
      </c>
      <c r="D441" s="5" t="s">
        <v>11</v>
      </c>
      <c r="E441" s="5"/>
      <c r="F441" s="13">
        <v>299856</v>
      </c>
      <c r="G441" s="13">
        <v>23988</v>
      </c>
      <c r="H441" s="13">
        <v>323844</v>
      </c>
      <c r="I441" s="6" t="s">
        <v>2995</v>
      </c>
      <c r="J441" s="56"/>
      <c r="K441" s="58">
        <f t="shared" si="6"/>
        <v>45566</v>
      </c>
      <c r="L441">
        <f>VLOOKUP(VALUE(B441),Sheet2!E:E,1,0)</f>
        <v>39948</v>
      </c>
      <c r="O441" s="51" t="str">
        <f>"Thanh toán ngày "&amp;TEXT(_xlfn.XLOOKUP(L441,Sheet2!E:E,Sheet2!A:A),"dd/mm/yyyy")&amp;" - Tổng số tiền "&amp;TEXT(_xlfn.XLOOKUP(_xlfn.XLOOKUP(L441,Sheet2!E:E,Sheet2!B:B),Sheet2!M:M,Sheet2!O:O),"#.###")</f>
        <v>Thanh toán ngày 01/10/2024 - Tổng số tiền 7.134.583</v>
      </c>
    </row>
    <row r="442" spans="1:15" ht="26.3" x14ac:dyDescent="0.3">
      <c r="A442" s="4"/>
      <c r="B442" s="5" t="s">
        <v>1474</v>
      </c>
      <c r="C442" s="8">
        <v>45507</v>
      </c>
      <c r="D442" s="5" t="s">
        <v>11</v>
      </c>
      <c r="E442" s="5"/>
      <c r="F442" s="13">
        <v>1660400</v>
      </c>
      <c r="G442" s="13">
        <v>132832</v>
      </c>
      <c r="H442" s="13">
        <v>1793232</v>
      </c>
      <c r="I442" s="6" t="s">
        <v>2995</v>
      </c>
      <c r="J442" s="56"/>
      <c r="K442" s="58">
        <f t="shared" si="6"/>
        <v>45566</v>
      </c>
      <c r="L442">
        <f>VLOOKUP(VALUE(B442),Sheet2!E:E,1,0)</f>
        <v>39819</v>
      </c>
      <c r="O442" s="51" t="str">
        <f>"Thanh toán ngày "&amp;TEXT(_xlfn.XLOOKUP(L442,Sheet2!E:E,Sheet2!A:A),"dd/mm/yyyy")&amp;" - Tổng số tiền "&amp;TEXT(_xlfn.XLOOKUP(_xlfn.XLOOKUP(L442,Sheet2!E:E,Sheet2!B:B),Sheet2!M:M,Sheet2!O:O),"#.###")</f>
        <v>Thanh toán ngày 01/10/2024 - Tổng số tiền 7.134.583</v>
      </c>
    </row>
    <row r="443" spans="1:15" ht="26.3" x14ac:dyDescent="0.3">
      <c r="A443" s="4"/>
      <c r="B443" s="5" t="s">
        <v>1425</v>
      </c>
      <c r="C443" s="8">
        <v>45500</v>
      </c>
      <c r="D443" s="5" t="s">
        <v>11</v>
      </c>
      <c r="E443" s="5"/>
      <c r="F443" s="13">
        <v>1160640</v>
      </c>
      <c r="G443" s="13">
        <v>92851</v>
      </c>
      <c r="H443" s="13">
        <v>1253491</v>
      </c>
      <c r="I443" s="6" t="s">
        <v>2994</v>
      </c>
      <c r="J443" s="56"/>
      <c r="K443" s="58">
        <f t="shared" si="6"/>
        <v>45534</v>
      </c>
      <c r="L443">
        <f>VLOOKUP(VALUE(B443),Sheet2!E:E,1,0)</f>
        <v>38464</v>
      </c>
      <c r="O443" s="51" t="str">
        <f>"Thanh toán ngày "&amp;TEXT(_xlfn.XLOOKUP(L443,Sheet2!E:E,Sheet2!A:A),"dd/mm/yyyy")&amp;" - Tổng số tiền "&amp;TEXT(_xlfn.XLOOKUP(_xlfn.XLOOKUP(L443,Sheet2!E:E,Sheet2!B:B),Sheet2!M:M,Sheet2!O:O),"#.###")</f>
        <v>Thanh toán ngày 30/08/2024 - Tổng số tiền 8.019.200</v>
      </c>
    </row>
    <row r="444" spans="1:15" ht="26.3" x14ac:dyDescent="0.3">
      <c r="A444" s="4"/>
      <c r="B444" s="5" t="s">
        <v>1427</v>
      </c>
      <c r="C444" s="8">
        <v>45498</v>
      </c>
      <c r="D444" s="5" t="s">
        <v>11</v>
      </c>
      <c r="E444" s="5"/>
      <c r="F444" s="13">
        <v>660880</v>
      </c>
      <c r="G444" s="13">
        <v>52870</v>
      </c>
      <c r="H444" s="13">
        <v>713750</v>
      </c>
      <c r="I444" s="6" t="s">
        <v>2994</v>
      </c>
      <c r="J444" s="56"/>
      <c r="K444" s="58">
        <f t="shared" si="6"/>
        <v>45534</v>
      </c>
      <c r="L444">
        <f>VLOOKUP(VALUE(B444),Sheet2!E:E,1,0)</f>
        <v>37268</v>
      </c>
      <c r="O444" s="51" t="str">
        <f>"Thanh toán ngày "&amp;TEXT(_xlfn.XLOOKUP(L444,Sheet2!E:E,Sheet2!A:A),"dd/mm/yyyy")&amp;" - Tổng số tiền "&amp;TEXT(_xlfn.XLOOKUP(_xlfn.XLOOKUP(L444,Sheet2!E:E,Sheet2!B:B),Sheet2!M:M,Sheet2!O:O),"#.###")</f>
        <v>Thanh toán ngày 30/08/2024 - Tổng số tiền 8.019.200</v>
      </c>
    </row>
    <row r="445" spans="1:15" ht="26.3" x14ac:dyDescent="0.3">
      <c r="A445" s="4"/>
      <c r="B445" s="5" t="s">
        <v>1429</v>
      </c>
      <c r="C445" s="8">
        <v>45496</v>
      </c>
      <c r="D445" s="5" t="s">
        <v>11</v>
      </c>
      <c r="E445" s="5"/>
      <c r="F445" s="13">
        <v>498120</v>
      </c>
      <c r="G445" s="13">
        <v>39850</v>
      </c>
      <c r="H445" s="13">
        <v>537970</v>
      </c>
      <c r="I445" s="6" t="s">
        <v>2994</v>
      </c>
      <c r="J445" s="56"/>
      <c r="K445" s="58">
        <f t="shared" si="6"/>
        <v>45534</v>
      </c>
      <c r="L445">
        <f>VLOOKUP(VALUE(B445),Sheet2!E:E,1,0)</f>
        <v>36967</v>
      </c>
      <c r="O445" s="51" t="str">
        <f>"Thanh toán ngày "&amp;TEXT(_xlfn.XLOOKUP(L445,Sheet2!E:E,Sheet2!A:A),"dd/mm/yyyy")&amp;" - Tổng số tiền "&amp;TEXT(_xlfn.XLOOKUP(_xlfn.XLOOKUP(L445,Sheet2!E:E,Sheet2!B:B),Sheet2!M:M,Sheet2!O:O),"#.###")</f>
        <v>Thanh toán ngày 30/08/2024 - Tổng số tiền 8.019.200</v>
      </c>
    </row>
    <row r="446" spans="1:15" ht="26.3" x14ac:dyDescent="0.3">
      <c r="A446" s="4"/>
      <c r="B446" s="5" t="s">
        <v>1431</v>
      </c>
      <c r="C446" s="8">
        <v>45496</v>
      </c>
      <c r="D446" s="5" t="s">
        <v>11</v>
      </c>
      <c r="E446" s="5"/>
      <c r="F446" s="13">
        <v>991320</v>
      </c>
      <c r="G446" s="13">
        <v>79306</v>
      </c>
      <c r="H446" s="13">
        <v>1070626</v>
      </c>
      <c r="I446" s="6" t="s">
        <v>2994</v>
      </c>
      <c r="J446" s="56"/>
      <c r="K446" s="58">
        <f t="shared" si="6"/>
        <v>45534</v>
      </c>
      <c r="L446">
        <f>VLOOKUP(VALUE(B446),Sheet2!E:E,1,0)</f>
        <v>36966</v>
      </c>
      <c r="O446" s="51" t="str">
        <f>"Thanh toán ngày "&amp;TEXT(_xlfn.XLOOKUP(L446,Sheet2!E:E,Sheet2!A:A),"dd/mm/yyyy")&amp;" - Tổng số tiền "&amp;TEXT(_xlfn.XLOOKUP(_xlfn.XLOOKUP(L446,Sheet2!E:E,Sheet2!B:B),Sheet2!M:M,Sheet2!O:O),"#.###")</f>
        <v>Thanh toán ngày 30/08/2024 - Tổng số tiền 8.019.200</v>
      </c>
    </row>
    <row r="447" spans="1:15" ht="26.3" x14ac:dyDescent="0.3">
      <c r="A447" s="4"/>
      <c r="B447" s="5" t="s">
        <v>1433</v>
      </c>
      <c r="C447" s="8">
        <v>45491</v>
      </c>
      <c r="D447" s="5" t="s">
        <v>11</v>
      </c>
      <c r="E447" s="5"/>
      <c r="F447" s="13">
        <v>660880</v>
      </c>
      <c r="G447" s="13">
        <v>52870</v>
      </c>
      <c r="H447" s="13">
        <v>713750</v>
      </c>
      <c r="I447" s="6" t="s">
        <v>2994</v>
      </c>
      <c r="J447" s="56"/>
      <c r="K447" s="58">
        <f t="shared" si="6"/>
        <v>45534</v>
      </c>
      <c r="L447">
        <f>VLOOKUP(VALUE(B447),Sheet2!E:E,1,0)</f>
        <v>36336</v>
      </c>
      <c r="O447" s="51" t="str">
        <f>"Thanh toán ngày "&amp;TEXT(_xlfn.XLOOKUP(L447,Sheet2!E:E,Sheet2!A:A),"dd/mm/yyyy")&amp;" - Tổng số tiền "&amp;TEXT(_xlfn.XLOOKUP(_xlfn.XLOOKUP(L447,Sheet2!E:E,Sheet2!B:B),Sheet2!M:M,Sheet2!O:O),"#.###")</f>
        <v>Thanh toán ngày 30/08/2024 - Tổng số tiền 8.019.200</v>
      </c>
    </row>
    <row r="448" spans="1:15" ht="26.3" x14ac:dyDescent="0.3">
      <c r="A448" s="4"/>
      <c r="B448" s="5" t="s">
        <v>1439</v>
      </c>
      <c r="C448" s="8">
        <v>45485</v>
      </c>
      <c r="D448" s="5" t="s">
        <v>11</v>
      </c>
      <c r="E448" s="5"/>
      <c r="F448" s="13">
        <v>660880</v>
      </c>
      <c r="G448" s="13">
        <v>52870</v>
      </c>
      <c r="H448" s="13">
        <v>713750</v>
      </c>
      <c r="I448" s="6" t="s">
        <v>2994</v>
      </c>
      <c r="J448" s="56"/>
      <c r="K448" s="58">
        <f t="shared" si="6"/>
        <v>45534</v>
      </c>
      <c r="L448">
        <f>VLOOKUP(VALUE(B448),Sheet2!E:E,1,0)</f>
        <v>35083</v>
      </c>
      <c r="O448" s="51" t="str">
        <f>"Thanh toán ngày "&amp;TEXT(_xlfn.XLOOKUP(L448,Sheet2!E:E,Sheet2!A:A),"dd/mm/yyyy")&amp;" - Tổng số tiền "&amp;TEXT(_xlfn.XLOOKUP(_xlfn.XLOOKUP(L448,Sheet2!E:E,Sheet2!B:B),Sheet2!M:M,Sheet2!O:O),"#.###")</f>
        <v>Thanh toán ngày 30/08/2024 - Tổng số tiền 8.019.200</v>
      </c>
    </row>
    <row r="449" spans="1:15" ht="26.3" x14ac:dyDescent="0.3">
      <c r="A449" s="4"/>
      <c r="B449" s="5" t="s">
        <v>1443</v>
      </c>
      <c r="C449" s="8">
        <v>45484</v>
      </c>
      <c r="D449" s="5" t="s">
        <v>11</v>
      </c>
      <c r="E449" s="5"/>
      <c r="F449" s="13">
        <v>1160640</v>
      </c>
      <c r="G449" s="13">
        <v>92851</v>
      </c>
      <c r="H449" s="13">
        <v>1253491</v>
      </c>
      <c r="I449" s="6" t="s">
        <v>2994</v>
      </c>
      <c r="J449" s="56"/>
      <c r="K449" s="58">
        <f t="shared" si="6"/>
        <v>45534</v>
      </c>
      <c r="L449">
        <f>VLOOKUP(VALUE(B449),Sheet2!E:E,1,0)</f>
        <v>34414</v>
      </c>
      <c r="O449" s="51" t="str">
        <f>"Thanh toán ngày "&amp;TEXT(_xlfn.XLOOKUP(L449,Sheet2!E:E,Sheet2!A:A),"dd/mm/yyyy")&amp;" - Tổng số tiền "&amp;TEXT(_xlfn.XLOOKUP(_xlfn.XLOOKUP(L449,Sheet2!E:E,Sheet2!B:B),Sheet2!M:M,Sheet2!O:O),"#.###")</f>
        <v>Thanh toán ngày 30/08/2024 - Tổng số tiền 8.019.200</v>
      </c>
    </row>
    <row r="450" spans="1:15" ht="26.3" x14ac:dyDescent="0.3">
      <c r="A450" s="4"/>
      <c r="B450" s="5" t="s">
        <v>1449</v>
      </c>
      <c r="C450" s="8">
        <v>45482</v>
      </c>
      <c r="D450" s="5" t="s">
        <v>11</v>
      </c>
      <c r="E450" s="5"/>
      <c r="F450" s="13">
        <v>498120</v>
      </c>
      <c r="G450" s="13">
        <v>39850</v>
      </c>
      <c r="H450" s="13">
        <v>537970</v>
      </c>
      <c r="I450" s="6" t="s">
        <v>2994</v>
      </c>
      <c r="J450" s="56"/>
      <c r="K450" s="58">
        <f t="shared" si="6"/>
        <v>45534</v>
      </c>
      <c r="L450">
        <f>VLOOKUP(VALUE(B450),Sheet2!E:E,1,0)</f>
        <v>33958</v>
      </c>
      <c r="O450" s="51" t="str">
        <f>"Thanh toán ngày "&amp;TEXT(_xlfn.XLOOKUP(L450,Sheet2!E:E,Sheet2!A:A),"dd/mm/yyyy")&amp;" - Tổng số tiền "&amp;TEXT(_xlfn.XLOOKUP(_xlfn.XLOOKUP(L450,Sheet2!E:E,Sheet2!B:B),Sheet2!M:M,Sheet2!O:O),"#.###")</f>
        <v>Thanh toán ngày 30/08/2024 - Tổng số tiền 8.019.200</v>
      </c>
    </row>
    <row r="451" spans="1:15" ht="26.3" x14ac:dyDescent="0.3">
      <c r="A451" s="4"/>
      <c r="B451" s="5" t="s">
        <v>1445</v>
      </c>
      <c r="C451" s="8">
        <v>45482</v>
      </c>
      <c r="D451" s="5" t="s">
        <v>11</v>
      </c>
      <c r="E451" s="5"/>
      <c r="F451" s="13">
        <v>830200</v>
      </c>
      <c r="G451" s="13">
        <v>66416</v>
      </c>
      <c r="H451" s="13">
        <v>896616</v>
      </c>
      <c r="I451" s="6" t="s">
        <v>2994</v>
      </c>
      <c r="J451" s="56"/>
      <c r="K451" s="58">
        <f t="shared" ref="K451:K514" si="7">IFERROR(DATEVALUE(MID(I451,16,11)),"")</f>
        <v>45534</v>
      </c>
      <c r="L451">
        <f>VLOOKUP(VALUE(B451),Sheet2!E:E,1,0)</f>
        <v>33919</v>
      </c>
      <c r="O451" s="51" t="str">
        <f>"Thanh toán ngày "&amp;TEXT(_xlfn.XLOOKUP(L451,Sheet2!E:E,Sheet2!A:A),"dd/mm/yyyy")&amp;" - Tổng số tiền "&amp;TEXT(_xlfn.XLOOKUP(_xlfn.XLOOKUP(L451,Sheet2!E:E,Sheet2!B:B),Sheet2!M:M,Sheet2!O:O),"#.###")</f>
        <v>Thanh toán ngày 30/08/2024 - Tổng số tiền 8.019.200</v>
      </c>
    </row>
    <row r="452" spans="1:15" ht="26.3" x14ac:dyDescent="0.3">
      <c r="A452" s="4"/>
      <c r="B452" s="5" t="s">
        <v>1447</v>
      </c>
      <c r="C452" s="8">
        <v>45482</v>
      </c>
      <c r="D452" s="5" t="s">
        <v>11</v>
      </c>
      <c r="E452" s="5"/>
      <c r="F452" s="13">
        <v>399808</v>
      </c>
      <c r="G452" s="13">
        <v>31985</v>
      </c>
      <c r="H452" s="13">
        <v>431793</v>
      </c>
      <c r="I452" s="6" t="s">
        <v>2994</v>
      </c>
      <c r="J452" s="56"/>
      <c r="K452" s="58">
        <f t="shared" si="7"/>
        <v>45534</v>
      </c>
      <c r="L452">
        <f>VLOOKUP(VALUE(B452),Sheet2!E:E,1,0)</f>
        <v>33900</v>
      </c>
      <c r="O452" s="51" t="str">
        <f>"Thanh toán ngày "&amp;TEXT(_xlfn.XLOOKUP(L452,Sheet2!E:E,Sheet2!A:A),"dd/mm/yyyy")&amp;" - Tổng số tiền "&amp;TEXT(_xlfn.XLOOKUP(_xlfn.XLOOKUP(L452,Sheet2!E:E,Sheet2!B:B),Sheet2!M:M,Sheet2!O:O),"#.###")</f>
        <v>Thanh toán ngày 30/08/2024 - Tổng số tiền 8.019.200</v>
      </c>
    </row>
    <row r="453" spans="1:15" ht="26.3" x14ac:dyDescent="0.3">
      <c r="A453" s="4"/>
      <c r="B453" s="5" t="s">
        <v>1451</v>
      </c>
      <c r="C453" s="8">
        <v>45479</v>
      </c>
      <c r="D453" s="5" t="s">
        <v>11</v>
      </c>
      <c r="E453" s="5"/>
      <c r="F453" s="13">
        <v>630296</v>
      </c>
      <c r="G453" s="13">
        <v>50424</v>
      </c>
      <c r="H453" s="13">
        <v>680720</v>
      </c>
      <c r="I453" s="6" t="s">
        <v>2994</v>
      </c>
      <c r="J453" s="56"/>
      <c r="K453" s="58">
        <f t="shared" si="7"/>
        <v>45534</v>
      </c>
      <c r="L453">
        <f>VLOOKUP(VALUE(B453),Sheet2!E:E,1,0)</f>
        <v>33672</v>
      </c>
      <c r="O453" s="51" t="str">
        <f>"Thanh toán ngày "&amp;TEXT(_xlfn.XLOOKUP(L453,Sheet2!E:E,Sheet2!A:A),"dd/mm/yyyy")&amp;" - Tổng số tiền "&amp;TEXT(_xlfn.XLOOKUP(_xlfn.XLOOKUP(L453,Sheet2!E:E,Sheet2!B:B),Sheet2!M:M,Sheet2!O:O),"#.###")</f>
        <v>Thanh toán ngày 30/08/2024 - Tổng số tiền 8.019.200</v>
      </c>
    </row>
    <row r="454" spans="1:15" ht="26.3" x14ac:dyDescent="0.3">
      <c r="A454" s="4"/>
      <c r="B454" s="5" t="s">
        <v>1453</v>
      </c>
      <c r="C454" s="8">
        <v>45476</v>
      </c>
      <c r="D454" s="5" t="s">
        <v>11</v>
      </c>
      <c r="E454" s="5"/>
      <c r="F454" s="13">
        <v>1160640</v>
      </c>
      <c r="G454" s="13">
        <v>92851</v>
      </c>
      <c r="H454" s="13">
        <v>1253491</v>
      </c>
      <c r="I454" s="6" t="s">
        <v>2994</v>
      </c>
      <c r="J454" s="56"/>
      <c r="K454" s="58">
        <f t="shared" si="7"/>
        <v>45534</v>
      </c>
      <c r="L454">
        <f>VLOOKUP(VALUE(B454),Sheet2!E:E,1,0)</f>
        <v>32302</v>
      </c>
      <c r="O454" s="51" t="str">
        <f>"Thanh toán ngày "&amp;TEXT(_xlfn.XLOOKUP(L454,Sheet2!E:E,Sheet2!A:A),"dd/mm/yyyy")&amp;" - Tổng số tiền "&amp;TEXT(_xlfn.XLOOKUP(_xlfn.XLOOKUP(L454,Sheet2!E:E,Sheet2!B:B),Sheet2!M:M,Sheet2!O:O),"#.###")</f>
        <v>Thanh toán ngày 30/08/2024 - Tổng số tiền 8.019.200</v>
      </c>
    </row>
    <row r="455" spans="1:15" ht="26.3" x14ac:dyDescent="0.3">
      <c r="A455" s="4"/>
      <c r="B455" s="5" t="s">
        <v>1394</v>
      </c>
      <c r="C455" s="8">
        <v>45469</v>
      </c>
      <c r="D455" s="5" t="s">
        <v>11</v>
      </c>
      <c r="E455" s="5"/>
      <c r="F455" s="13">
        <v>1591032</v>
      </c>
      <c r="G455" s="13">
        <v>127283</v>
      </c>
      <c r="H455" s="13">
        <v>1718315</v>
      </c>
      <c r="I455" s="6" t="s">
        <v>2993</v>
      </c>
      <c r="J455" s="56"/>
      <c r="K455" s="58">
        <f t="shared" si="7"/>
        <v>45503</v>
      </c>
      <c r="L455">
        <f>VLOOKUP(VALUE(B455),Sheet2!E:E,1,0)</f>
        <v>30886</v>
      </c>
      <c r="O455" s="51" t="str">
        <f>"Thanh toán ngày "&amp;TEXT(_xlfn.XLOOKUP(L455,Sheet2!E:E,Sheet2!A:A),"dd/mm/yyyy")&amp;" - Tổng số tiền "&amp;TEXT(_xlfn.XLOOKUP(_xlfn.XLOOKUP(L455,Sheet2!E:E,Sheet2!B:B),Sheet2!M:M,Sheet2!O:O),"#.###")</f>
        <v>Thanh toán ngày 30/07/2024 - Tổng số tiền 9.512.844</v>
      </c>
    </row>
    <row r="456" spans="1:15" ht="26.3" x14ac:dyDescent="0.3">
      <c r="A456" s="4"/>
      <c r="B456" s="5" t="s">
        <v>1396</v>
      </c>
      <c r="C456" s="8">
        <v>45468</v>
      </c>
      <c r="D456" s="5" t="s">
        <v>11</v>
      </c>
      <c r="E456" s="5"/>
      <c r="F456" s="13">
        <v>960736</v>
      </c>
      <c r="G456" s="13">
        <v>76859</v>
      </c>
      <c r="H456" s="13">
        <v>1037595</v>
      </c>
      <c r="I456" s="6" t="s">
        <v>2993</v>
      </c>
      <c r="J456" s="56"/>
      <c r="K456" s="58">
        <f t="shared" si="7"/>
        <v>45503</v>
      </c>
      <c r="L456">
        <f>VLOOKUP(VALUE(B456),Sheet2!E:E,1,0)</f>
        <v>30782</v>
      </c>
      <c r="O456" s="51" t="str">
        <f>"Thanh toán ngày "&amp;TEXT(_xlfn.XLOOKUP(L456,Sheet2!E:E,Sheet2!A:A),"dd/mm/yyyy")&amp;" - Tổng số tiền "&amp;TEXT(_xlfn.XLOOKUP(_xlfn.XLOOKUP(L456,Sheet2!E:E,Sheet2!B:B),Sheet2!M:M,Sheet2!O:O),"#.###")</f>
        <v>Thanh toán ngày 30/07/2024 - Tổng số tiền 9.512.844</v>
      </c>
    </row>
    <row r="457" spans="1:15" ht="26.3" x14ac:dyDescent="0.3">
      <c r="A457" s="4"/>
      <c r="B457" s="5" t="s">
        <v>1398</v>
      </c>
      <c r="C457" s="8">
        <v>45464</v>
      </c>
      <c r="D457" s="5" t="s">
        <v>11</v>
      </c>
      <c r="E457" s="5"/>
      <c r="F457" s="13">
        <v>1160640</v>
      </c>
      <c r="G457" s="13">
        <v>92851</v>
      </c>
      <c r="H457" s="13">
        <v>1253491</v>
      </c>
      <c r="I457" s="6" t="s">
        <v>2993</v>
      </c>
      <c r="J457" s="56"/>
      <c r="K457" s="58">
        <f t="shared" si="7"/>
        <v>45503</v>
      </c>
      <c r="L457">
        <f>VLOOKUP(VALUE(B457),Sheet2!E:E,1,0)</f>
        <v>30490</v>
      </c>
      <c r="O457" s="51" t="str">
        <f>"Thanh toán ngày "&amp;TEXT(_xlfn.XLOOKUP(L457,Sheet2!E:E,Sheet2!A:A),"dd/mm/yyyy")&amp;" - Tổng số tiền "&amp;TEXT(_xlfn.XLOOKUP(_xlfn.XLOOKUP(L457,Sheet2!E:E,Sheet2!B:B),Sheet2!M:M,Sheet2!O:O),"#.###")</f>
        <v>Thanh toán ngày 30/07/2024 - Tổng số tiền 9.512.844</v>
      </c>
    </row>
    <row r="458" spans="1:15" ht="26.3" x14ac:dyDescent="0.3">
      <c r="A458" s="4"/>
      <c r="B458" s="5" t="s">
        <v>1404</v>
      </c>
      <c r="C458" s="8">
        <v>45462</v>
      </c>
      <c r="D458" s="5" t="s">
        <v>11</v>
      </c>
      <c r="E458" s="5"/>
      <c r="F458" s="13">
        <v>1329960</v>
      </c>
      <c r="G458" s="13">
        <v>106397</v>
      </c>
      <c r="H458" s="13">
        <v>1436357</v>
      </c>
      <c r="I458" s="6" t="s">
        <v>2993</v>
      </c>
      <c r="J458" s="56"/>
      <c r="K458" s="58">
        <f t="shared" si="7"/>
        <v>45503</v>
      </c>
      <c r="L458">
        <f>VLOOKUP(VALUE(B458),Sheet2!E:E,1,0)</f>
        <v>29447</v>
      </c>
      <c r="O458" s="51" t="str">
        <f>"Thanh toán ngày "&amp;TEXT(_xlfn.XLOOKUP(L458,Sheet2!E:E,Sheet2!A:A),"dd/mm/yyyy")&amp;" - Tổng số tiền "&amp;TEXT(_xlfn.XLOOKUP(_xlfn.XLOOKUP(L458,Sheet2!E:E,Sheet2!B:B),Sheet2!M:M,Sheet2!O:O),"#.###")</f>
        <v>Thanh toán ngày 30/07/2024 - Tổng số tiền 9.512.844</v>
      </c>
    </row>
    <row r="459" spans="1:15" ht="26.3" x14ac:dyDescent="0.3">
      <c r="A459" s="4"/>
      <c r="B459" s="5" t="s">
        <v>1406</v>
      </c>
      <c r="C459" s="8">
        <v>45461</v>
      </c>
      <c r="D459" s="5" t="s">
        <v>11</v>
      </c>
      <c r="E459" s="5"/>
      <c r="F459" s="13">
        <v>198264</v>
      </c>
      <c r="G459" s="13">
        <v>15861</v>
      </c>
      <c r="H459" s="13">
        <v>214125</v>
      </c>
      <c r="I459" s="6" t="s">
        <v>2993</v>
      </c>
      <c r="J459" s="56"/>
      <c r="K459" s="58">
        <f t="shared" si="7"/>
        <v>45503</v>
      </c>
      <c r="L459">
        <f>VLOOKUP(VALUE(B459),Sheet2!E:E,1,0)</f>
        <v>29378</v>
      </c>
      <c r="O459" s="51" t="str">
        <f>"Thanh toán ngày "&amp;TEXT(_xlfn.XLOOKUP(L459,Sheet2!E:E,Sheet2!A:A),"dd/mm/yyyy")&amp;" - Tổng số tiền "&amp;TEXT(_xlfn.XLOOKUP(_xlfn.XLOOKUP(L459,Sheet2!E:E,Sheet2!B:B),Sheet2!M:M,Sheet2!O:O),"#.###")</f>
        <v>Thanh toán ngày 30/07/2024 - Tổng số tiền 9.512.844</v>
      </c>
    </row>
    <row r="460" spans="1:15" ht="26.3" x14ac:dyDescent="0.3">
      <c r="A460" s="4"/>
      <c r="B460" s="5" t="s">
        <v>1408</v>
      </c>
      <c r="C460" s="8">
        <v>45457</v>
      </c>
      <c r="D460" s="5" t="s">
        <v>11</v>
      </c>
      <c r="E460" s="5"/>
      <c r="F460" s="13">
        <v>630296</v>
      </c>
      <c r="G460" s="13">
        <v>50424</v>
      </c>
      <c r="H460" s="13">
        <v>680720</v>
      </c>
      <c r="I460" s="6" t="s">
        <v>2993</v>
      </c>
      <c r="J460" s="56"/>
      <c r="K460" s="58">
        <f t="shared" si="7"/>
        <v>45503</v>
      </c>
      <c r="L460">
        <f>VLOOKUP(VALUE(B460),Sheet2!E:E,1,0)</f>
        <v>29009</v>
      </c>
      <c r="O460" s="51" t="str">
        <f>"Thanh toán ngày "&amp;TEXT(_xlfn.XLOOKUP(L460,Sheet2!E:E,Sheet2!A:A),"dd/mm/yyyy")&amp;" - Tổng số tiền "&amp;TEXT(_xlfn.XLOOKUP(_xlfn.XLOOKUP(L460,Sheet2!E:E,Sheet2!B:B),Sheet2!M:M,Sheet2!O:O),"#.###")</f>
        <v>Thanh toán ngày 30/07/2024 - Tổng số tiền 9.512.844</v>
      </c>
    </row>
    <row r="461" spans="1:15" ht="26.3" x14ac:dyDescent="0.3">
      <c r="A461" s="4"/>
      <c r="B461" s="5" t="s">
        <v>1412</v>
      </c>
      <c r="C461" s="8">
        <v>45456</v>
      </c>
      <c r="D461" s="5" t="s">
        <v>11</v>
      </c>
      <c r="E461" s="5"/>
      <c r="F461" s="13">
        <v>599712</v>
      </c>
      <c r="G461" s="13">
        <v>47977</v>
      </c>
      <c r="H461" s="13">
        <v>647689</v>
      </c>
      <c r="I461" s="6" t="s">
        <v>2993</v>
      </c>
      <c r="J461" s="56"/>
      <c r="K461" s="58">
        <f t="shared" si="7"/>
        <v>45503</v>
      </c>
      <c r="L461">
        <f>VLOOKUP(VALUE(B461),Sheet2!E:E,1,0)</f>
        <v>28772</v>
      </c>
      <c r="O461" s="51" t="str">
        <f>"Thanh toán ngày "&amp;TEXT(_xlfn.XLOOKUP(L461,Sheet2!E:E,Sheet2!A:A),"dd/mm/yyyy")&amp;" - Tổng số tiền "&amp;TEXT(_xlfn.XLOOKUP(_xlfn.XLOOKUP(L461,Sheet2!E:E,Sheet2!B:B),Sheet2!M:M,Sheet2!O:O),"#.###")</f>
        <v>Thanh toán ngày 30/07/2024 - Tổng số tiền 9.512.844</v>
      </c>
    </row>
    <row r="462" spans="1:15" ht="26.3" x14ac:dyDescent="0.3">
      <c r="A462" s="4"/>
      <c r="B462" s="5" t="s">
        <v>1410</v>
      </c>
      <c r="C462" s="8">
        <v>45456</v>
      </c>
      <c r="D462" s="5" t="s">
        <v>11</v>
      </c>
      <c r="E462" s="5"/>
      <c r="F462" s="13">
        <v>1060688</v>
      </c>
      <c r="G462" s="13">
        <v>84855</v>
      </c>
      <c r="H462" s="13">
        <v>1145543</v>
      </c>
      <c r="I462" s="6" t="s">
        <v>2993</v>
      </c>
      <c r="J462" s="56"/>
      <c r="K462" s="58">
        <f t="shared" si="7"/>
        <v>45503</v>
      </c>
      <c r="L462">
        <f>VLOOKUP(VALUE(B462),Sheet2!E:E,1,0)</f>
        <v>28260</v>
      </c>
      <c r="O462" s="51" t="str">
        <f>"Thanh toán ngày "&amp;TEXT(_xlfn.XLOOKUP(L462,Sheet2!E:E,Sheet2!A:A),"dd/mm/yyyy")&amp;" - Tổng số tiền "&amp;TEXT(_xlfn.XLOOKUP(_xlfn.XLOOKUP(L462,Sheet2!E:E,Sheet2!B:B),Sheet2!M:M,Sheet2!O:O),"#.###")</f>
        <v>Thanh toán ngày 30/07/2024 - Tổng số tiền 9.512.844</v>
      </c>
    </row>
    <row r="463" spans="1:15" ht="26.3" x14ac:dyDescent="0.3">
      <c r="A463" s="4"/>
      <c r="B463" s="5" t="s">
        <v>1414</v>
      </c>
      <c r="C463" s="8">
        <v>45454</v>
      </c>
      <c r="D463" s="5" t="s">
        <v>11</v>
      </c>
      <c r="E463" s="5"/>
      <c r="F463" s="13">
        <v>830200</v>
      </c>
      <c r="G463" s="13">
        <v>66416</v>
      </c>
      <c r="H463" s="13">
        <v>896616</v>
      </c>
      <c r="I463" s="6" t="s">
        <v>2993</v>
      </c>
      <c r="J463" s="56"/>
      <c r="K463" s="58">
        <f t="shared" si="7"/>
        <v>45503</v>
      </c>
      <c r="L463">
        <f>VLOOKUP(VALUE(B463),Sheet2!E:E,1,0)</f>
        <v>28039</v>
      </c>
      <c r="O463" s="51" t="str">
        <f>"Thanh toán ngày "&amp;TEXT(_xlfn.XLOOKUP(L463,Sheet2!E:E,Sheet2!A:A),"dd/mm/yyyy")&amp;" - Tổng số tiền "&amp;TEXT(_xlfn.XLOOKUP(_xlfn.XLOOKUP(L463,Sheet2!E:E,Sheet2!B:B),Sheet2!M:M,Sheet2!O:O),"#.###")</f>
        <v>Thanh toán ngày 30/07/2024 - Tổng số tiền 9.512.844</v>
      </c>
    </row>
    <row r="464" spans="1:15" ht="26.3" x14ac:dyDescent="0.3">
      <c r="A464" s="4"/>
      <c r="B464" s="5" t="s">
        <v>1416</v>
      </c>
      <c r="C464" s="8">
        <v>45453</v>
      </c>
      <c r="D464" s="5" t="s">
        <v>11</v>
      </c>
      <c r="E464" s="5"/>
      <c r="F464" s="13">
        <v>1660400</v>
      </c>
      <c r="G464" s="13">
        <v>132832</v>
      </c>
      <c r="H464" s="13">
        <v>1793232</v>
      </c>
      <c r="I464" s="6" t="s">
        <v>2993</v>
      </c>
      <c r="J464" s="56"/>
      <c r="K464" s="58">
        <f t="shared" si="7"/>
        <v>45503</v>
      </c>
      <c r="L464">
        <f>VLOOKUP(VALUE(B464),Sheet2!E:E,1,0)</f>
        <v>27932</v>
      </c>
      <c r="O464" s="51" t="str">
        <f>"Thanh toán ngày "&amp;TEXT(_xlfn.XLOOKUP(L464,Sheet2!E:E,Sheet2!A:A),"dd/mm/yyyy")&amp;" - Tổng số tiền "&amp;TEXT(_xlfn.XLOOKUP(_xlfn.XLOOKUP(L464,Sheet2!E:E,Sheet2!B:B),Sheet2!M:M,Sheet2!O:O),"#.###")</f>
        <v>Thanh toán ngày 30/07/2024 - Tổng số tiền 9.512.844</v>
      </c>
    </row>
    <row r="465" spans="1:15" ht="26.3" x14ac:dyDescent="0.3">
      <c r="A465" s="4"/>
      <c r="B465" s="5" t="s">
        <v>1418</v>
      </c>
      <c r="C465" s="8">
        <v>45450</v>
      </c>
      <c r="D465" s="5" t="s">
        <v>11</v>
      </c>
      <c r="E465" s="5"/>
      <c r="F465" s="13">
        <v>299856</v>
      </c>
      <c r="G465" s="13">
        <v>23988</v>
      </c>
      <c r="H465" s="13">
        <v>323844</v>
      </c>
      <c r="I465" s="6" t="s">
        <v>2993</v>
      </c>
      <c r="J465" s="56"/>
      <c r="K465" s="58">
        <f t="shared" si="7"/>
        <v>45503</v>
      </c>
      <c r="L465">
        <f>VLOOKUP(VALUE(B465),Sheet2!E:E,1,0)</f>
        <v>27612</v>
      </c>
      <c r="O465" s="51" t="str">
        <f>"Thanh toán ngày "&amp;TEXT(_xlfn.XLOOKUP(L465,Sheet2!E:E,Sheet2!A:A),"dd/mm/yyyy")&amp;" - Tổng số tiền "&amp;TEXT(_xlfn.XLOOKUP(_xlfn.XLOOKUP(L465,Sheet2!E:E,Sheet2!B:B),Sheet2!M:M,Sheet2!O:O),"#.###")</f>
        <v>Thanh toán ngày 30/07/2024 - Tổng số tiền 9.512.844</v>
      </c>
    </row>
    <row r="466" spans="1:15" ht="26.3" x14ac:dyDescent="0.3">
      <c r="A466" s="4"/>
      <c r="B466" s="5" t="s">
        <v>1420</v>
      </c>
      <c r="C466" s="8">
        <v>45449</v>
      </c>
      <c r="D466" s="5" t="s">
        <v>11</v>
      </c>
      <c r="E466" s="5"/>
      <c r="F466" s="13">
        <v>730248</v>
      </c>
      <c r="G466" s="13">
        <v>58420</v>
      </c>
      <c r="H466" s="13">
        <v>788668</v>
      </c>
      <c r="I466" s="6" t="s">
        <v>2993</v>
      </c>
      <c r="J466" s="56"/>
      <c r="K466" s="58">
        <f t="shared" si="7"/>
        <v>45503</v>
      </c>
      <c r="L466">
        <f>VLOOKUP(VALUE(B466),Sheet2!E:E,1,0)</f>
        <v>27334</v>
      </c>
      <c r="O466" s="51" t="str">
        <f>"Thanh toán ngày "&amp;TEXT(_xlfn.XLOOKUP(L466,Sheet2!E:E,Sheet2!A:A),"dd/mm/yyyy")&amp;" - Tổng số tiền "&amp;TEXT(_xlfn.XLOOKUP(_xlfn.XLOOKUP(L466,Sheet2!E:E,Sheet2!B:B),Sheet2!M:M,Sheet2!O:O),"#.###")</f>
        <v>Thanh toán ngày 30/07/2024 - Tổng số tiền 9.512.844</v>
      </c>
    </row>
    <row r="467" spans="1:15" ht="26.3" x14ac:dyDescent="0.3">
      <c r="A467" s="4"/>
      <c r="B467" s="5" t="s">
        <v>1332</v>
      </c>
      <c r="C467" s="8">
        <v>45442</v>
      </c>
      <c r="D467" s="5" t="s">
        <v>11</v>
      </c>
      <c r="E467" s="5"/>
      <c r="F467" s="13">
        <v>398168</v>
      </c>
      <c r="G467" s="13">
        <v>31853</v>
      </c>
      <c r="H467" s="13">
        <v>430021</v>
      </c>
      <c r="I467" s="6" t="s">
        <v>2992</v>
      </c>
      <c r="J467" s="56"/>
      <c r="K467" s="58">
        <f t="shared" si="7"/>
        <v>45476</v>
      </c>
      <c r="L467">
        <f>VLOOKUP(VALUE(B467),Sheet2!E:E,1,0)</f>
        <v>25198</v>
      </c>
      <c r="O467" s="51" t="str">
        <f>"Thanh toán ngày "&amp;TEXT(_xlfn.XLOOKUP(L467,Sheet2!E:E,Sheet2!A:A),"dd/mm/yyyy")&amp;" - Tổng số tiền "&amp;TEXT(_xlfn.XLOOKUP(_xlfn.XLOOKUP(L467,Sheet2!E:E,Sheet2!B:B),Sheet2!M:M,Sheet2!O:O),"#.###")</f>
        <v>Thanh toán ngày 03/07/2024 - Tổng số tiền 12.925.153</v>
      </c>
    </row>
    <row r="468" spans="1:15" ht="26.3" x14ac:dyDescent="0.3">
      <c r="A468" s="4"/>
      <c r="B468" s="5" t="s">
        <v>1330</v>
      </c>
      <c r="C468" s="8">
        <v>45442</v>
      </c>
      <c r="D468" s="5" t="s">
        <v>11</v>
      </c>
      <c r="E468" s="5"/>
      <c r="F468" s="13">
        <v>599712</v>
      </c>
      <c r="G468" s="13">
        <v>47977</v>
      </c>
      <c r="H468" s="13">
        <v>647689</v>
      </c>
      <c r="I468" s="6" t="s">
        <v>2992</v>
      </c>
      <c r="J468" s="56"/>
      <c r="K468" s="58">
        <f t="shared" si="7"/>
        <v>45476</v>
      </c>
      <c r="L468">
        <f>VLOOKUP(VALUE(B468),Sheet2!E:E,1,0)</f>
        <v>25197</v>
      </c>
      <c r="O468" s="51" t="str">
        <f>"Thanh toán ngày "&amp;TEXT(_xlfn.XLOOKUP(L468,Sheet2!E:E,Sheet2!A:A),"dd/mm/yyyy")&amp;" - Tổng số tiền "&amp;TEXT(_xlfn.XLOOKUP(_xlfn.XLOOKUP(L468,Sheet2!E:E,Sheet2!B:B),Sheet2!M:M,Sheet2!O:O),"#.###")</f>
        <v>Thanh toán ngày 03/07/2024 - Tổng số tiền 12.925.153</v>
      </c>
    </row>
    <row r="469" spans="1:15" ht="26.3" x14ac:dyDescent="0.3">
      <c r="A469" s="4"/>
      <c r="B469" s="5" t="s">
        <v>1338</v>
      </c>
      <c r="C469" s="8">
        <v>45439</v>
      </c>
      <c r="D469" s="5" t="s">
        <v>11</v>
      </c>
      <c r="E469" s="5"/>
      <c r="F469" s="13">
        <v>630296</v>
      </c>
      <c r="G469" s="13">
        <v>50424</v>
      </c>
      <c r="H469" s="13">
        <v>680720</v>
      </c>
      <c r="I469" s="6" t="s">
        <v>2992</v>
      </c>
      <c r="J469" s="56"/>
      <c r="K469" s="58">
        <f t="shared" si="7"/>
        <v>45476</v>
      </c>
      <c r="L469">
        <f>VLOOKUP(VALUE(B469),Sheet2!E:E,1,0)</f>
        <v>24956</v>
      </c>
      <c r="O469" s="51" t="str">
        <f>"Thanh toán ngày "&amp;TEXT(_xlfn.XLOOKUP(L469,Sheet2!E:E,Sheet2!A:A),"dd/mm/yyyy")&amp;" - Tổng số tiền "&amp;TEXT(_xlfn.XLOOKUP(_xlfn.XLOOKUP(L469,Sheet2!E:E,Sheet2!B:B),Sheet2!M:M,Sheet2!O:O),"#.###")</f>
        <v>Thanh toán ngày 03/07/2024 - Tổng số tiền 12.925.153</v>
      </c>
    </row>
    <row r="470" spans="1:15" ht="26.3" x14ac:dyDescent="0.3">
      <c r="A470" s="4"/>
      <c r="B470" s="5" t="s">
        <v>1344</v>
      </c>
      <c r="C470" s="8">
        <v>45436</v>
      </c>
      <c r="D470" s="5" t="s">
        <v>11</v>
      </c>
      <c r="E470" s="5"/>
      <c r="F470" s="13">
        <v>1660400</v>
      </c>
      <c r="G470" s="13">
        <v>132832</v>
      </c>
      <c r="H470" s="13">
        <v>1793232</v>
      </c>
      <c r="I470" s="6" t="s">
        <v>2992</v>
      </c>
      <c r="J470" s="56"/>
      <c r="K470" s="58">
        <f t="shared" si="7"/>
        <v>45476</v>
      </c>
      <c r="L470">
        <f>VLOOKUP(VALUE(B470),Sheet2!E:E,1,0)</f>
        <v>24656</v>
      </c>
      <c r="O470" s="51" t="str">
        <f>"Thanh toán ngày "&amp;TEXT(_xlfn.XLOOKUP(L470,Sheet2!E:E,Sheet2!A:A),"dd/mm/yyyy")&amp;" - Tổng số tiền "&amp;TEXT(_xlfn.XLOOKUP(_xlfn.XLOOKUP(L470,Sheet2!E:E,Sheet2!B:B),Sheet2!M:M,Sheet2!O:O),"#.###")</f>
        <v>Thanh toán ngày 03/07/2024 - Tổng số tiền 12.925.153</v>
      </c>
    </row>
    <row r="471" spans="1:15" ht="26.3" x14ac:dyDescent="0.3">
      <c r="A471" s="4"/>
      <c r="B471" s="5" t="s">
        <v>1346</v>
      </c>
      <c r="C471" s="8">
        <v>45435</v>
      </c>
      <c r="D471" s="5" t="s">
        <v>11</v>
      </c>
      <c r="E471" s="5"/>
      <c r="F471" s="13">
        <v>960736</v>
      </c>
      <c r="G471" s="13">
        <v>76859</v>
      </c>
      <c r="H471" s="13">
        <v>1037595</v>
      </c>
      <c r="I471" s="6" t="s">
        <v>2992</v>
      </c>
      <c r="J471" s="56"/>
      <c r="K471" s="58">
        <f t="shared" si="7"/>
        <v>45476</v>
      </c>
      <c r="L471">
        <f>VLOOKUP(VALUE(B471),Sheet2!E:E,1,0)</f>
        <v>23857</v>
      </c>
      <c r="O471" s="51" t="str">
        <f>"Thanh toán ngày "&amp;TEXT(_xlfn.XLOOKUP(L471,Sheet2!E:E,Sheet2!A:A),"dd/mm/yyyy")&amp;" - Tổng số tiền "&amp;TEXT(_xlfn.XLOOKUP(_xlfn.XLOOKUP(L471,Sheet2!E:E,Sheet2!B:B),Sheet2!M:M,Sheet2!O:O),"#.###")</f>
        <v>Thanh toán ngày 03/07/2024 - Tổng số tiền 12.925.153</v>
      </c>
    </row>
    <row r="472" spans="1:15" ht="26.3" x14ac:dyDescent="0.3">
      <c r="A472" s="4"/>
      <c r="B472" s="5" t="s">
        <v>1348</v>
      </c>
      <c r="C472" s="8">
        <v>45434</v>
      </c>
      <c r="D472" s="5" t="s">
        <v>11</v>
      </c>
      <c r="E472" s="5"/>
      <c r="F472" s="13">
        <v>1160640</v>
      </c>
      <c r="G472" s="13">
        <v>92851</v>
      </c>
      <c r="H472" s="13">
        <v>1253491</v>
      </c>
      <c r="I472" s="6" t="s">
        <v>2992</v>
      </c>
      <c r="J472" s="56"/>
      <c r="K472" s="58">
        <f t="shared" si="7"/>
        <v>45476</v>
      </c>
      <c r="L472">
        <f>VLOOKUP(VALUE(B472),Sheet2!E:E,1,0)</f>
        <v>23826</v>
      </c>
      <c r="O472" s="51" t="str">
        <f>"Thanh toán ngày "&amp;TEXT(_xlfn.XLOOKUP(L472,Sheet2!E:E,Sheet2!A:A),"dd/mm/yyyy")&amp;" - Tổng số tiền "&amp;TEXT(_xlfn.XLOOKUP(_xlfn.XLOOKUP(L472,Sheet2!E:E,Sheet2!B:B),Sheet2!M:M,Sheet2!O:O),"#.###")</f>
        <v>Thanh toán ngày 03/07/2024 - Tổng số tiền 12.925.153</v>
      </c>
    </row>
    <row r="473" spans="1:15" ht="26.3" x14ac:dyDescent="0.3">
      <c r="A473" s="4"/>
      <c r="B473" s="5" t="s">
        <v>1350</v>
      </c>
      <c r="C473" s="8">
        <v>45433</v>
      </c>
      <c r="D473" s="5" t="s">
        <v>11</v>
      </c>
      <c r="E473" s="5"/>
      <c r="F473" s="13">
        <v>698024</v>
      </c>
      <c r="G473" s="13">
        <v>55842</v>
      </c>
      <c r="H473" s="13">
        <v>753866</v>
      </c>
      <c r="I473" s="6" t="s">
        <v>2992</v>
      </c>
      <c r="J473" s="56"/>
      <c r="K473" s="58">
        <f t="shared" si="7"/>
        <v>45476</v>
      </c>
      <c r="L473">
        <f>VLOOKUP(VALUE(B473),Sheet2!E:E,1,0)</f>
        <v>23745</v>
      </c>
      <c r="O473" s="51" t="str">
        <f>"Thanh toán ngày "&amp;TEXT(_xlfn.XLOOKUP(L473,Sheet2!E:E,Sheet2!A:A),"dd/mm/yyyy")&amp;" - Tổng số tiền "&amp;TEXT(_xlfn.XLOOKUP(_xlfn.XLOOKUP(L473,Sheet2!E:E,Sheet2!B:B),Sheet2!M:M,Sheet2!O:O),"#.###")</f>
        <v>Thanh toán ngày 03/07/2024 - Tổng số tiền 12.925.153</v>
      </c>
    </row>
    <row r="474" spans="1:15" ht="26.3" x14ac:dyDescent="0.3">
      <c r="A474" s="4"/>
      <c r="B474" s="5" t="s">
        <v>1356</v>
      </c>
      <c r="C474" s="8">
        <v>45430</v>
      </c>
      <c r="D474" s="5" t="s">
        <v>11</v>
      </c>
      <c r="E474" s="5"/>
      <c r="F474" s="13">
        <v>996240</v>
      </c>
      <c r="G474" s="13">
        <v>79699</v>
      </c>
      <c r="H474" s="13">
        <v>1075939</v>
      </c>
      <c r="I474" s="6" t="s">
        <v>2992</v>
      </c>
      <c r="J474" s="56"/>
      <c r="K474" s="58">
        <f t="shared" si="7"/>
        <v>45476</v>
      </c>
      <c r="L474">
        <f>VLOOKUP(VALUE(B474),Sheet2!E:E,1,0)</f>
        <v>23615</v>
      </c>
      <c r="O474" s="51" t="str">
        <f>"Thanh toán ngày "&amp;TEXT(_xlfn.XLOOKUP(L474,Sheet2!E:E,Sheet2!A:A),"dd/mm/yyyy")&amp;" - Tổng số tiền "&amp;TEXT(_xlfn.XLOOKUP(_xlfn.XLOOKUP(L474,Sheet2!E:E,Sheet2!B:B),Sheet2!M:M,Sheet2!O:O),"#.###")</f>
        <v>Thanh toán ngày 03/07/2024 - Tổng số tiền 12.925.153</v>
      </c>
    </row>
    <row r="475" spans="1:15" ht="26.3" x14ac:dyDescent="0.3">
      <c r="A475" s="4"/>
      <c r="B475" s="5" t="s">
        <v>1363</v>
      </c>
      <c r="C475" s="8">
        <v>45429</v>
      </c>
      <c r="D475" s="5" t="s">
        <v>11</v>
      </c>
      <c r="E475" s="5"/>
      <c r="F475" s="13">
        <v>930152</v>
      </c>
      <c r="G475" s="13">
        <v>74412</v>
      </c>
      <c r="H475" s="13">
        <v>1004564</v>
      </c>
      <c r="I475" s="6" t="s">
        <v>2992</v>
      </c>
      <c r="J475" s="56"/>
      <c r="K475" s="58">
        <f t="shared" si="7"/>
        <v>45476</v>
      </c>
      <c r="L475">
        <f>VLOOKUP(VALUE(B475),Sheet2!E:E,1,0)</f>
        <v>23408</v>
      </c>
      <c r="O475" s="51" t="str">
        <f>"Thanh toán ngày "&amp;TEXT(_xlfn.XLOOKUP(L475,Sheet2!E:E,Sheet2!A:A),"dd/mm/yyyy")&amp;" - Tổng số tiền "&amp;TEXT(_xlfn.XLOOKUP(_xlfn.XLOOKUP(L475,Sheet2!E:E,Sheet2!B:B),Sheet2!M:M,Sheet2!O:O),"#.###")</f>
        <v>Thanh toán ngày 03/07/2024 - Tổng số tiền 12.925.153</v>
      </c>
    </row>
    <row r="476" spans="1:15" ht="26.3" x14ac:dyDescent="0.3">
      <c r="A476" s="4"/>
      <c r="B476" s="5" t="s">
        <v>1361</v>
      </c>
      <c r="C476" s="8">
        <v>45429</v>
      </c>
      <c r="D476" s="5" t="s">
        <v>11</v>
      </c>
      <c r="E476" s="5"/>
      <c r="F476" s="13">
        <v>1160640</v>
      </c>
      <c r="G476" s="13">
        <v>92851</v>
      </c>
      <c r="H476" s="13">
        <v>1253491</v>
      </c>
      <c r="I476" s="6" t="s">
        <v>2992</v>
      </c>
      <c r="J476" s="56"/>
      <c r="K476" s="58">
        <f t="shared" si="7"/>
        <v>45476</v>
      </c>
      <c r="L476">
        <f>VLOOKUP(VALUE(B476),Sheet2!E:E,1,0)</f>
        <v>23405</v>
      </c>
      <c r="O476" s="51" t="str">
        <f>"Thanh toán ngày "&amp;TEXT(_xlfn.XLOOKUP(L476,Sheet2!E:E,Sheet2!A:A),"dd/mm/yyyy")&amp;" - Tổng số tiền "&amp;TEXT(_xlfn.XLOOKUP(_xlfn.XLOOKUP(L476,Sheet2!E:E,Sheet2!B:B),Sheet2!M:M,Sheet2!O:O),"#.###")</f>
        <v>Thanh toán ngày 15/11/2022 - Tổng số tiền 40.973.580</v>
      </c>
    </row>
    <row r="477" spans="1:15" ht="26.3" x14ac:dyDescent="0.3">
      <c r="A477" s="4"/>
      <c r="B477" s="5" t="s">
        <v>1359</v>
      </c>
      <c r="C477" s="8">
        <v>45429</v>
      </c>
      <c r="D477" s="5" t="s">
        <v>11</v>
      </c>
      <c r="E477" s="5"/>
      <c r="F477" s="13">
        <v>1160640</v>
      </c>
      <c r="G477" s="13">
        <v>92851</v>
      </c>
      <c r="H477" s="13">
        <v>1253491</v>
      </c>
      <c r="I477" s="6" t="s">
        <v>2992</v>
      </c>
      <c r="J477" s="56"/>
      <c r="K477" s="58">
        <f t="shared" si="7"/>
        <v>45476</v>
      </c>
      <c r="L477">
        <f>VLOOKUP(VALUE(B477),Sheet2!E:E,1,0)</f>
        <v>23404</v>
      </c>
      <c r="O477" s="51" t="str">
        <f>"Thanh toán ngày "&amp;TEXT(_xlfn.XLOOKUP(L477,Sheet2!E:E,Sheet2!A:A),"dd/mm/yyyy")&amp;" - Tổng số tiền "&amp;TEXT(_xlfn.XLOOKUP(_xlfn.XLOOKUP(L477,Sheet2!E:E,Sheet2!B:B),Sheet2!M:M,Sheet2!O:O),"#.###")</f>
        <v>Thanh toán ngày 03/07/2024 - Tổng số tiền 12.925.153</v>
      </c>
    </row>
    <row r="478" spans="1:15" ht="26.3" x14ac:dyDescent="0.3">
      <c r="A478" s="4"/>
      <c r="B478" s="5" t="s">
        <v>1367</v>
      </c>
      <c r="C478" s="8">
        <v>45428</v>
      </c>
      <c r="D478" s="5" t="s">
        <v>11</v>
      </c>
      <c r="E478" s="5"/>
      <c r="F478" s="13">
        <v>199904</v>
      </c>
      <c r="G478" s="13">
        <v>15992</v>
      </c>
      <c r="H478" s="13">
        <v>215896</v>
      </c>
      <c r="I478" s="6" t="s">
        <v>2992</v>
      </c>
      <c r="J478" s="56"/>
      <c r="K478" s="58">
        <f t="shared" si="7"/>
        <v>45476</v>
      </c>
      <c r="L478">
        <f>VLOOKUP(VALUE(B478),Sheet2!E:E,1,0)</f>
        <v>23221</v>
      </c>
      <c r="O478" s="51" t="str">
        <f>"Thanh toán ngày "&amp;TEXT(_xlfn.XLOOKUP(L478,Sheet2!E:E,Sheet2!A:A),"dd/mm/yyyy")&amp;" - Tổng số tiền "&amp;TEXT(_xlfn.XLOOKUP(_xlfn.XLOOKUP(L478,Sheet2!E:E,Sheet2!B:B),Sheet2!M:M,Sheet2!O:O),"#.###")</f>
        <v>Thanh toán ngày 03/07/2024 - Tổng số tiền 12.925.153</v>
      </c>
    </row>
    <row r="479" spans="1:15" ht="26.3" x14ac:dyDescent="0.3">
      <c r="A479" s="4"/>
      <c r="B479" s="5" t="s">
        <v>1365</v>
      </c>
      <c r="C479" s="8">
        <v>45428</v>
      </c>
      <c r="D479" s="5" t="s">
        <v>11</v>
      </c>
      <c r="E479" s="5"/>
      <c r="F479" s="13">
        <v>630296</v>
      </c>
      <c r="G479" s="13">
        <v>50424</v>
      </c>
      <c r="H479" s="13">
        <v>680720</v>
      </c>
      <c r="I479" s="6" t="s">
        <v>2992</v>
      </c>
      <c r="J479" s="56"/>
      <c r="K479" s="58">
        <f t="shared" si="7"/>
        <v>45476</v>
      </c>
      <c r="L479">
        <f>VLOOKUP(VALUE(B479),Sheet2!E:E,1,0)</f>
        <v>23158</v>
      </c>
      <c r="O479" s="51" t="str">
        <f>"Thanh toán ngày "&amp;TEXT(_xlfn.XLOOKUP(L479,Sheet2!E:E,Sheet2!A:A),"dd/mm/yyyy")&amp;" - Tổng số tiền "&amp;TEXT(_xlfn.XLOOKUP(_xlfn.XLOOKUP(L479,Sheet2!E:E,Sheet2!B:B),Sheet2!M:M,Sheet2!O:O),"#.###")</f>
        <v>Thanh toán ngày 03/07/2024 - Tổng số tiền 12.925.153</v>
      </c>
    </row>
    <row r="480" spans="1:15" ht="26.3" x14ac:dyDescent="0.3">
      <c r="A480" s="4"/>
      <c r="B480" s="5" t="s">
        <v>1369</v>
      </c>
      <c r="C480" s="8">
        <v>45426</v>
      </c>
      <c r="D480" s="5" t="s">
        <v>11</v>
      </c>
      <c r="E480" s="5"/>
      <c r="F480" s="13">
        <v>830200</v>
      </c>
      <c r="G480" s="13">
        <v>66416</v>
      </c>
      <c r="H480" s="13">
        <v>896616</v>
      </c>
      <c r="I480" s="6" t="s">
        <v>2992</v>
      </c>
      <c r="J480" s="56"/>
      <c r="K480" s="58">
        <f t="shared" si="7"/>
        <v>45476</v>
      </c>
      <c r="L480">
        <f>VLOOKUP(VALUE(B480),Sheet2!E:E,1,0)</f>
        <v>22292</v>
      </c>
      <c r="O480" s="51" t="str">
        <f>"Thanh toán ngày "&amp;TEXT(_xlfn.XLOOKUP(L480,Sheet2!E:E,Sheet2!A:A),"dd/mm/yyyy")&amp;" - Tổng số tiền "&amp;TEXT(_xlfn.XLOOKUP(_xlfn.XLOOKUP(L480,Sheet2!E:E,Sheet2!B:B),Sheet2!M:M,Sheet2!O:O),"#.###")</f>
        <v>Thanh toán ngày 03/07/2024 - Tổng số tiền 12.925.153</v>
      </c>
    </row>
    <row r="481" spans="1:15" ht="26.3" x14ac:dyDescent="0.3">
      <c r="A481" s="4"/>
      <c r="B481" s="5" t="s">
        <v>1373</v>
      </c>
      <c r="C481" s="8">
        <v>45422</v>
      </c>
      <c r="D481" s="5" t="s">
        <v>11</v>
      </c>
      <c r="E481" s="5"/>
      <c r="F481" s="13">
        <v>830200</v>
      </c>
      <c r="G481" s="13">
        <v>66416</v>
      </c>
      <c r="H481" s="13">
        <v>896616</v>
      </c>
      <c r="I481" s="6" t="s">
        <v>2992</v>
      </c>
      <c r="J481" s="56"/>
      <c r="K481" s="58">
        <f t="shared" si="7"/>
        <v>45476</v>
      </c>
      <c r="L481">
        <f>VLOOKUP(VALUE(B481),Sheet2!E:E,1,0)</f>
        <v>21824</v>
      </c>
      <c r="O481" s="51" t="str">
        <f>"Thanh toán ngày "&amp;TEXT(_xlfn.XLOOKUP(L481,Sheet2!E:E,Sheet2!A:A),"dd/mm/yyyy")&amp;" - Tổng số tiền "&amp;TEXT(_xlfn.XLOOKUP(_xlfn.XLOOKUP(L481,Sheet2!E:E,Sheet2!B:B),Sheet2!M:M,Sheet2!O:O),"#.###")</f>
        <v>Thanh toán ngày 03/07/2024 - Tổng số tiền 12.925.153</v>
      </c>
    </row>
    <row r="482" spans="1:15" ht="26.3" x14ac:dyDescent="0.3">
      <c r="A482" s="4"/>
      <c r="B482" s="5" t="s">
        <v>1381</v>
      </c>
      <c r="C482" s="8">
        <v>45421</v>
      </c>
      <c r="D482" s="5" t="s">
        <v>11</v>
      </c>
      <c r="E482" s="5"/>
      <c r="F482" s="13">
        <v>1328320</v>
      </c>
      <c r="G482" s="13">
        <v>106266</v>
      </c>
      <c r="H482" s="13">
        <v>1434586</v>
      </c>
      <c r="I482" s="6" t="s">
        <v>2992</v>
      </c>
      <c r="J482" s="56"/>
      <c r="K482" s="58">
        <f t="shared" si="7"/>
        <v>45476</v>
      </c>
      <c r="L482">
        <f>VLOOKUP(VALUE(B482),Sheet2!E:E,1,0)</f>
        <v>20586</v>
      </c>
      <c r="O482" s="51" t="str">
        <f>"Thanh toán ngày "&amp;TEXT(_xlfn.XLOOKUP(L482,Sheet2!E:E,Sheet2!A:A),"dd/mm/yyyy")&amp;" - Tổng số tiền "&amp;TEXT(_xlfn.XLOOKUP(_xlfn.XLOOKUP(L482,Sheet2!E:E,Sheet2!B:B),Sheet2!M:M,Sheet2!O:O),"#.###")</f>
        <v>Thanh toán ngày 03/07/2024 - Tổng số tiền 12.925.153</v>
      </c>
    </row>
    <row r="483" spans="1:15" ht="26.3" x14ac:dyDescent="0.3">
      <c r="A483" s="4"/>
      <c r="B483" s="5" t="s">
        <v>1379</v>
      </c>
      <c r="C483" s="8">
        <v>45421</v>
      </c>
      <c r="D483" s="5" t="s">
        <v>11</v>
      </c>
      <c r="E483" s="5"/>
      <c r="F483" s="13">
        <v>960736</v>
      </c>
      <c r="G483" s="13">
        <v>76859</v>
      </c>
      <c r="H483" s="13">
        <v>1037595</v>
      </c>
      <c r="I483" s="6" t="s">
        <v>2992</v>
      </c>
      <c r="J483" s="56"/>
      <c r="K483" s="58">
        <f t="shared" si="7"/>
        <v>45476</v>
      </c>
      <c r="L483">
        <f>VLOOKUP(VALUE(B483),Sheet2!E:E,1,0)</f>
        <v>20585</v>
      </c>
      <c r="O483" s="51" t="str">
        <f>"Thanh toán ngày "&amp;TEXT(_xlfn.XLOOKUP(L483,Sheet2!E:E,Sheet2!A:A),"dd/mm/yyyy")&amp;" - Tổng số tiền "&amp;TEXT(_xlfn.XLOOKUP(_xlfn.XLOOKUP(L483,Sheet2!E:E,Sheet2!B:B),Sheet2!M:M,Sheet2!O:O),"#.###")</f>
        <v>Thanh toán ngày 03/07/2024 - Tổng số tiền 12.925.153</v>
      </c>
    </row>
    <row r="484" spans="1:15" ht="26.3" x14ac:dyDescent="0.3">
      <c r="A484" s="4"/>
      <c r="B484" s="5" t="s">
        <v>1377</v>
      </c>
      <c r="C484" s="8">
        <v>45421</v>
      </c>
      <c r="D484" s="5" t="s">
        <v>11</v>
      </c>
      <c r="E484" s="5"/>
      <c r="F484" s="13">
        <v>830200</v>
      </c>
      <c r="G484" s="13">
        <v>66416</v>
      </c>
      <c r="H484" s="13">
        <v>896616</v>
      </c>
      <c r="I484" s="6" t="s">
        <v>2992</v>
      </c>
      <c r="J484" s="56"/>
      <c r="K484" s="58">
        <f t="shared" si="7"/>
        <v>45476</v>
      </c>
      <c r="L484">
        <f>VLOOKUP(VALUE(B484),Sheet2!E:E,1,0)</f>
        <v>20543</v>
      </c>
      <c r="O484" s="51" t="str">
        <f>"Thanh toán ngày "&amp;TEXT(_xlfn.XLOOKUP(L484,Sheet2!E:E,Sheet2!A:A),"dd/mm/yyyy")&amp;" - Tổng số tiền "&amp;TEXT(_xlfn.XLOOKUP(_xlfn.XLOOKUP(L484,Sheet2!E:E,Sheet2!B:B),Sheet2!M:M,Sheet2!O:O),"#.###")</f>
        <v>Thanh toán ngày 03/07/2024 - Tổng số tiền 12.925.153</v>
      </c>
    </row>
    <row r="485" spans="1:15" ht="26.3" x14ac:dyDescent="0.3">
      <c r="A485" s="4"/>
      <c r="B485" s="5" t="s">
        <v>1375</v>
      </c>
      <c r="C485" s="8">
        <v>45421</v>
      </c>
      <c r="D485" s="5" t="s">
        <v>11</v>
      </c>
      <c r="E485" s="5"/>
      <c r="F485" s="13">
        <v>793056</v>
      </c>
      <c r="G485" s="13">
        <v>63444</v>
      </c>
      <c r="H485" s="13">
        <v>856500</v>
      </c>
      <c r="I485" s="6" t="s">
        <v>2992</v>
      </c>
      <c r="J485" s="56"/>
      <c r="K485" s="58">
        <f t="shared" si="7"/>
        <v>45476</v>
      </c>
      <c r="L485">
        <f>VLOOKUP(VALUE(B485),Sheet2!E:E,1,0)</f>
        <v>20537</v>
      </c>
      <c r="O485" s="51" t="str">
        <f>"Thanh toán ngày "&amp;TEXT(_xlfn.XLOOKUP(L485,Sheet2!E:E,Sheet2!A:A),"dd/mm/yyyy")&amp;" - Tổng số tiền "&amp;TEXT(_xlfn.XLOOKUP(_xlfn.XLOOKUP(L485,Sheet2!E:E,Sheet2!B:B),Sheet2!M:M,Sheet2!O:O),"#.###")</f>
        <v>Thanh toán ngày 03/07/2024 - Tổng số tiền 12.925.153</v>
      </c>
    </row>
    <row r="486" spans="1:15" ht="26.3" x14ac:dyDescent="0.3">
      <c r="A486" s="4"/>
      <c r="B486" s="5" t="s">
        <v>1204</v>
      </c>
      <c r="C486" s="8">
        <v>45399</v>
      </c>
      <c r="D486" s="5" t="s">
        <v>11</v>
      </c>
      <c r="E486" s="5"/>
      <c r="F486" s="13">
        <v>532020</v>
      </c>
      <c r="G486" s="13">
        <v>42562</v>
      </c>
      <c r="H486" s="13">
        <v>574582</v>
      </c>
      <c r="I486" s="6" t="s">
        <v>2990</v>
      </c>
      <c r="J486" s="56"/>
      <c r="K486" s="58">
        <f t="shared" si="7"/>
        <v>45442</v>
      </c>
      <c r="L486">
        <f>VLOOKUP(VALUE(B486),Sheet2!E:E,1,0)</f>
        <v>17429</v>
      </c>
      <c r="O486" s="51" t="str">
        <f>"Thanh toán ngày "&amp;TEXT(_xlfn.XLOOKUP(L486,Sheet2!E:E,Sheet2!A:A),"dd/mm/yyyy")&amp;" - Tổng số tiền "&amp;TEXT(_xlfn.XLOOKUP(_xlfn.XLOOKUP(L486,Sheet2!E:E,Sheet2!B:B),Sheet2!M:M,Sheet2!O:O),"#.###")</f>
        <v>Thanh toán ngày 30/05/2024 - Tổng số tiền 10.423.548</v>
      </c>
    </row>
    <row r="487" spans="1:15" ht="26.3" x14ac:dyDescent="0.3">
      <c r="A487" s="4"/>
      <c r="B487" s="5" t="s">
        <v>1210</v>
      </c>
      <c r="C487" s="8">
        <v>45397</v>
      </c>
      <c r="D487" s="5" t="s">
        <v>11</v>
      </c>
      <c r="E487" s="5"/>
      <c r="F487" s="13">
        <v>1486900</v>
      </c>
      <c r="G487" s="13">
        <v>118952</v>
      </c>
      <c r="H487" s="13">
        <v>1605852</v>
      </c>
      <c r="I487" s="6" t="s">
        <v>2990</v>
      </c>
      <c r="J487" s="56"/>
      <c r="K487" s="58">
        <f t="shared" si="7"/>
        <v>45442</v>
      </c>
      <c r="L487">
        <f>VLOOKUP(VALUE(B487),Sheet2!E:E,1,0)</f>
        <v>17281</v>
      </c>
      <c r="O487" s="51" t="str">
        <f>"Thanh toán ngày "&amp;TEXT(_xlfn.XLOOKUP(L487,Sheet2!E:E,Sheet2!A:A),"dd/mm/yyyy")&amp;" - Tổng số tiền "&amp;TEXT(_xlfn.XLOOKUP(_xlfn.XLOOKUP(L487,Sheet2!E:E,Sheet2!B:B),Sheet2!M:M,Sheet2!O:O),"#.###")</f>
        <v>Thanh toán ngày 30/05/2024 - Tổng số tiền 10.423.548</v>
      </c>
    </row>
    <row r="488" spans="1:15" ht="26.3" x14ac:dyDescent="0.3">
      <c r="A488" s="4"/>
      <c r="B488" s="5" t="s">
        <v>1216</v>
      </c>
      <c r="C488" s="8">
        <v>45397</v>
      </c>
      <c r="D488" s="5" t="s">
        <v>11</v>
      </c>
      <c r="E488" s="5"/>
      <c r="F488" s="13">
        <v>777213</v>
      </c>
      <c r="G488" s="13">
        <v>62177</v>
      </c>
      <c r="H488" s="13">
        <v>839390</v>
      </c>
      <c r="I488" s="6" t="s">
        <v>2990</v>
      </c>
      <c r="J488" s="56"/>
      <c r="K488" s="58">
        <f t="shared" si="7"/>
        <v>45442</v>
      </c>
      <c r="L488">
        <f>VLOOKUP(VALUE(B488),Sheet2!E:E,1,0)</f>
        <v>17264</v>
      </c>
      <c r="O488" s="51" t="str">
        <f>"Thanh toán ngày "&amp;TEXT(_xlfn.XLOOKUP(L488,Sheet2!E:E,Sheet2!A:A),"dd/mm/yyyy")&amp;" - Tổng số tiền "&amp;TEXT(_xlfn.XLOOKUP(_xlfn.XLOOKUP(L488,Sheet2!E:E,Sheet2!B:B),Sheet2!M:M,Sheet2!O:O),"#.###")</f>
        <v>Thanh toán ngày 30/05/2024 - Tổng số tiền 10.423.548</v>
      </c>
    </row>
    <row r="489" spans="1:15" ht="26.3" x14ac:dyDescent="0.3">
      <c r="A489" s="4"/>
      <c r="B489" s="5" t="s">
        <v>1212</v>
      </c>
      <c r="C489" s="8">
        <v>45397</v>
      </c>
      <c r="D489" s="5" t="s">
        <v>11</v>
      </c>
      <c r="E489" s="5"/>
      <c r="F489" s="13">
        <v>1410820</v>
      </c>
      <c r="G489" s="13">
        <v>112866</v>
      </c>
      <c r="H489" s="13">
        <v>1523686</v>
      </c>
      <c r="I489" s="6" t="s">
        <v>2990</v>
      </c>
      <c r="J489" s="56"/>
      <c r="K489" s="58">
        <f t="shared" si="7"/>
        <v>45442</v>
      </c>
      <c r="L489">
        <f>VLOOKUP(VALUE(B489),Sheet2!E:E,1,0)</f>
        <v>17260</v>
      </c>
      <c r="O489" s="51" t="str">
        <f>"Thanh toán ngày "&amp;TEXT(_xlfn.XLOOKUP(L489,Sheet2!E:E,Sheet2!A:A),"dd/mm/yyyy")&amp;" - Tổng số tiền "&amp;TEXT(_xlfn.XLOOKUP(_xlfn.XLOOKUP(L489,Sheet2!E:E,Sheet2!B:B),Sheet2!M:M,Sheet2!O:O),"#.###")</f>
        <v>Thanh toán ngày 30/05/2024 - Tổng số tiền 10.423.548</v>
      </c>
    </row>
    <row r="490" spans="1:15" ht="26.3" x14ac:dyDescent="0.3">
      <c r="A490" s="4"/>
      <c r="B490" s="5" t="s">
        <v>1220</v>
      </c>
      <c r="C490" s="8">
        <v>45395</v>
      </c>
      <c r="D490" s="5" t="s">
        <v>11</v>
      </c>
      <c r="E490" s="5"/>
      <c r="F490" s="13">
        <v>1548115</v>
      </c>
      <c r="G490" s="13">
        <v>123849</v>
      </c>
      <c r="H490" s="13">
        <v>1671964</v>
      </c>
      <c r="I490" s="6" t="s">
        <v>2990</v>
      </c>
      <c r="J490" s="56"/>
      <c r="K490" s="58">
        <f t="shared" si="7"/>
        <v>45442</v>
      </c>
      <c r="L490">
        <f>VLOOKUP(VALUE(B490),Sheet2!E:E,1,0)</f>
        <v>17219</v>
      </c>
      <c r="O490" s="51" t="str">
        <f>"Thanh toán ngày "&amp;TEXT(_xlfn.XLOOKUP(L490,Sheet2!E:E,Sheet2!A:A),"dd/mm/yyyy")&amp;" - Tổng số tiền "&amp;TEXT(_xlfn.XLOOKUP(_xlfn.XLOOKUP(L490,Sheet2!E:E,Sheet2!B:B),Sheet2!M:M,Sheet2!O:O),"#.###")</f>
        <v>Thanh toán ngày 30/05/2024 - Tổng số tiền 10.423.548</v>
      </c>
    </row>
    <row r="491" spans="1:15" ht="26.3" x14ac:dyDescent="0.3">
      <c r="A491" s="4"/>
      <c r="B491" s="5" t="s">
        <v>1222</v>
      </c>
      <c r="C491" s="8">
        <v>45394</v>
      </c>
      <c r="D491" s="5" t="s">
        <v>11</v>
      </c>
      <c r="E491" s="5"/>
      <c r="F491" s="13">
        <v>1306200</v>
      </c>
      <c r="G491" s="13">
        <v>104496</v>
      </c>
      <c r="H491" s="13">
        <v>1410696</v>
      </c>
      <c r="I491" s="6" t="s">
        <v>2990</v>
      </c>
      <c r="J491" s="56"/>
      <c r="K491" s="58">
        <f t="shared" si="7"/>
        <v>45442</v>
      </c>
      <c r="L491">
        <f>VLOOKUP(VALUE(B491),Sheet2!E:E,1,0)</f>
        <v>17103</v>
      </c>
      <c r="O491" s="51" t="str">
        <f>"Thanh toán ngày "&amp;TEXT(_xlfn.XLOOKUP(L491,Sheet2!E:E,Sheet2!A:A),"dd/mm/yyyy")&amp;" - Tổng số tiền "&amp;TEXT(_xlfn.XLOOKUP(_xlfn.XLOOKUP(L491,Sheet2!E:E,Sheet2!B:B),Sheet2!M:M,Sheet2!O:O),"#.###")</f>
        <v>Thanh toán ngày 30/05/2024 - Tổng số tiền 10.423.548</v>
      </c>
    </row>
    <row r="492" spans="1:15" ht="26.3" x14ac:dyDescent="0.3">
      <c r="A492" s="4"/>
      <c r="B492" s="5" t="s">
        <v>1226</v>
      </c>
      <c r="C492" s="8">
        <v>45392</v>
      </c>
      <c r="D492" s="5" t="s">
        <v>11</v>
      </c>
      <c r="E492" s="5"/>
      <c r="F492" s="13">
        <v>2194670</v>
      </c>
      <c r="G492" s="13">
        <v>175574</v>
      </c>
      <c r="H492" s="13">
        <v>2370244</v>
      </c>
      <c r="I492" s="6" t="s">
        <v>2990</v>
      </c>
      <c r="J492" s="56"/>
      <c r="K492" s="58">
        <f t="shared" si="7"/>
        <v>45442</v>
      </c>
      <c r="L492">
        <f>VLOOKUP(VALUE(B492),Sheet2!E:E,1,0)</f>
        <v>16218</v>
      </c>
      <c r="O492" s="51" t="str">
        <f>"Thanh toán ngày "&amp;TEXT(_xlfn.XLOOKUP(L492,Sheet2!E:E,Sheet2!A:A),"dd/mm/yyyy")&amp;" - Tổng số tiền "&amp;TEXT(_xlfn.XLOOKUP(_xlfn.XLOOKUP(L492,Sheet2!E:E,Sheet2!B:B),Sheet2!M:M,Sheet2!O:O),"#.###")</f>
        <v>Thanh toán ngày 30/05/2024 - Tổng số tiền 10.423.548</v>
      </c>
    </row>
    <row r="493" spans="1:15" ht="26.3" x14ac:dyDescent="0.3">
      <c r="A493" s="4"/>
      <c r="B493" s="5" t="s">
        <v>1228</v>
      </c>
      <c r="C493" s="8">
        <v>45392</v>
      </c>
      <c r="D493" s="5" t="s">
        <v>11</v>
      </c>
      <c r="E493" s="5"/>
      <c r="F493" s="13">
        <v>996240</v>
      </c>
      <c r="G493" s="13">
        <v>79699</v>
      </c>
      <c r="H493" s="13">
        <v>1075939</v>
      </c>
      <c r="I493" s="6" t="s">
        <v>2990</v>
      </c>
      <c r="J493" s="56"/>
      <c r="K493" s="58">
        <f t="shared" si="7"/>
        <v>45442</v>
      </c>
      <c r="L493">
        <f>VLOOKUP(VALUE(B493),Sheet2!E:E,1,0)</f>
        <v>16215</v>
      </c>
      <c r="O493" s="51" t="str">
        <f>"Thanh toán ngày "&amp;TEXT(_xlfn.XLOOKUP(L493,Sheet2!E:E,Sheet2!A:A),"dd/mm/yyyy")&amp;" - Tổng số tiền "&amp;TEXT(_xlfn.XLOOKUP(_xlfn.XLOOKUP(L493,Sheet2!E:E,Sheet2!B:B),Sheet2!M:M,Sheet2!O:O),"#.###")</f>
        <v>Thanh toán ngày 30/05/2024 - Tổng số tiền 10.423.548</v>
      </c>
    </row>
    <row r="494" spans="1:15" ht="26.3" x14ac:dyDescent="0.3">
      <c r="A494" s="4"/>
      <c r="B494" s="5" t="s">
        <v>1232</v>
      </c>
      <c r="C494" s="8">
        <v>45387</v>
      </c>
      <c r="D494" s="5" t="s">
        <v>11</v>
      </c>
      <c r="E494" s="5"/>
      <c r="F494" s="13">
        <v>665258</v>
      </c>
      <c r="G494" s="13">
        <v>53221</v>
      </c>
      <c r="H494" s="13">
        <v>718479</v>
      </c>
      <c r="I494" s="6" t="s">
        <v>2990</v>
      </c>
      <c r="J494" s="56"/>
      <c r="K494" s="58">
        <f t="shared" si="7"/>
        <v>45442</v>
      </c>
      <c r="L494">
        <f>VLOOKUP(VALUE(B494),Sheet2!E:E,1,0)</f>
        <v>15923</v>
      </c>
      <c r="O494" s="51" t="str">
        <f>"Thanh toán ngày "&amp;TEXT(_xlfn.XLOOKUP(L494,Sheet2!E:E,Sheet2!A:A),"dd/mm/yyyy")&amp;" - Tổng số tiền "&amp;TEXT(_xlfn.XLOOKUP(_xlfn.XLOOKUP(L494,Sheet2!E:E,Sheet2!B:B),Sheet2!M:M,Sheet2!O:O),"#.###")</f>
        <v>Thanh toán ngày 30/05/2024 - Tổng số tiền 10.423.548</v>
      </c>
    </row>
    <row r="495" spans="1:15" ht="26.3" x14ac:dyDescent="0.3">
      <c r="A495" s="4"/>
      <c r="B495" s="5" t="s">
        <v>1234</v>
      </c>
      <c r="C495" s="8">
        <v>45386</v>
      </c>
      <c r="D495" s="5" t="s">
        <v>11</v>
      </c>
      <c r="E495" s="5"/>
      <c r="F495" s="13">
        <v>198264</v>
      </c>
      <c r="G495" s="13">
        <v>15861</v>
      </c>
      <c r="H495" s="13">
        <v>214125</v>
      </c>
      <c r="I495" s="6" t="s">
        <v>2990</v>
      </c>
      <c r="J495" s="56"/>
      <c r="K495" s="58">
        <f t="shared" si="7"/>
        <v>45442</v>
      </c>
      <c r="L495">
        <f>VLOOKUP(VALUE(B495),Sheet2!E:E,1,0)</f>
        <v>15297</v>
      </c>
      <c r="O495" s="51" t="str">
        <f>"Thanh toán ngày "&amp;TEXT(_xlfn.XLOOKUP(L495,Sheet2!E:E,Sheet2!A:A),"dd/mm/yyyy")&amp;" - Tổng số tiền "&amp;TEXT(_xlfn.XLOOKUP(_xlfn.XLOOKUP(L495,Sheet2!E:E,Sheet2!B:B),Sheet2!M:M,Sheet2!O:O),"#.###")</f>
        <v>Thanh toán ngày 30/05/2024 - Tổng số tiền 10.423.548</v>
      </c>
    </row>
    <row r="496" spans="1:15" ht="26.3" x14ac:dyDescent="0.3">
      <c r="A496" s="4"/>
      <c r="B496" s="5" t="s">
        <v>1236</v>
      </c>
      <c r="C496" s="8">
        <v>45385</v>
      </c>
      <c r="D496" s="5" t="s">
        <v>11</v>
      </c>
      <c r="E496" s="5"/>
      <c r="F496" s="13">
        <v>444303</v>
      </c>
      <c r="G496" s="13">
        <v>35544</v>
      </c>
      <c r="H496" s="13">
        <v>479847</v>
      </c>
      <c r="I496" s="6" t="s">
        <v>2990</v>
      </c>
      <c r="J496" s="56"/>
      <c r="K496" s="58">
        <f t="shared" si="7"/>
        <v>45442</v>
      </c>
      <c r="L496">
        <f>VLOOKUP(VALUE(B496),Sheet2!E:E,1,0)</f>
        <v>15045</v>
      </c>
      <c r="O496" s="51" t="str">
        <f>"Thanh toán ngày "&amp;TEXT(_xlfn.XLOOKUP(L496,Sheet2!E:E,Sheet2!A:A),"dd/mm/yyyy")&amp;" - Tổng số tiền "&amp;TEXT(_xlfn.XLOOKUP(_xlfn.XLOOKUP(L496,Sheet2!E:E,Sheet2!B:B),Sheet2!M:M,Sheet2!O:O),"#.###")</f>
        <v>Thanh toán ngày 30/05/2024 - Tổng số tiền 10.423.548</v>
      </c>
    </row>
    <row r="497" spans="1:15" ht="26.3" x14ac:dyDescent="0.3">
      <c r="A497" s="4"/>
      <c r="B497" s="5" t="s">
        <v>1238</v>
      </c>
      <c r="C497" s="8">
        <v>45385</v>
      </c>
      <c r="D497" s="5" t="s">
        <v>11</v>
      </c>
      <c r="E497" s="5"/>
      <c r="F497" s="13">
        <v>832938</v>
      </c>
      <c r="G497" s="13">
        <v>66635</v>
      </c>
      <c r="H497" s="13">
        <v>899573</v>
      </c>
      <c r="I497" s="6" t="s">
        <v>2990</v>
      </c>
      <c r="J497" s="56"/>
      <c r="K497" s="58">
        <f t="shared" si="7"/>
        <v>45442</v>
      </c>
      <c r="L497">
        <f>VLOOKUP(VALUE(B497),Sheet2!E:E,1,0)</f>
        <v>15004</v>
      </c>
      <c r="O497" s="51" t="str">
        <f>"Thanh toán ngày "&amp;TEXT(_xlfn.XLOOKUP(L497,Sheet2!E:E,Sheet2!A:A),"dd/mm/yyyy")&amp;" - Tổng số tiền "&amp;TEXT(_xlfn.XLOOKUP(_xlfn.XLOOKUP(L497,Sheet2!E:E,Sheet2!B:B),Sheet2!M:M,Sheet2!O:O),"#.###")</f>
        <v>Thanh toán ngày 30/05/2024 - Tổng số tiền 10.423.548</v>
      </c>
    </row>
    <row r="498" spans="1:15" ht="26.3" x14ac:dyDescent="0.3">
      <c r="A498" s="4"/>
      <c r="B498" s="5" t="s">
        <v>1240</v>
      </c>
      <c r="C498" s="8">
        <v>45383</v>
      </c>
      <c r="D498" s="5" t="s">
        <v>11</v>
      </c>
      <c r="E498" s="5"/>
      <c r="F498" s="13">
        <v>1824211</v>
      </c>
      <c r="G498" s="13">
        <v>145937</v>
      </c>
      <c r="H498" s="13">
        <v>1970148</v>
      </c>
      <c r="I498" s="6" t="s">
        <v>2990</v>
      </c>
      <c r="J498" s="56"/>
      <c r="K498" s="58">
        <f t="shared" si="7"/>
        <v>45442</v>
      </c>
      <c r="L498">
        <f>VLOOKUP(VALUE(B498),Sheet2!E:E,1,0)</f>
        <v>14872</v>
      </c>
      <c r="O498" s="51" t="str">
        <f>"Thanh toán ngày "&amp;TEXT(_xlfn.XLOOKUP(L498,Sheet2!E:E,Sheet2!A:A),"dd/mm/yyyy")&amp;" - Tổng số tiền "&amp;TEXT(_xlfn.XLOOKUP(_xlfn.XLOOKUP(L498,Sheet2!E:E,Sheet2!B:B),Sheet2!M:M,Sheet2!O:O),"#.###")</f>
        <v>Thanh toán ngày 30/05/2024 - Tổng số tiền 10.423.548</v>
      </c>
    </row>
    <row r="499" spans="1:15" ht="26.3" x14ac:dyDescent="0.3">
      <c r="A499" s="4"/>
      <c r="B499" s="5" t="s">
        <v>1244</v>
      </c>
      <c r="C499" s="8">
        <v>45381</v>
      </c>
      <c r="D499" s="5" t="s">
        <v>11</v>
      </c>
      <c r="E499" s="5"/>
      <c r="F499" s="13">
        <v>638604</v>
      </c>
      <c r="G499" s="13">
        <v>51088</v>
      </c>
      <c r="H499" s="13">
        <v>689692</v>
      </c>
      <c r="I499" s="6" t="s">
        <v>2990</v>
      </c>
      <c r="J499" s="56"/>
      <c r="K499" s="58">
        <f t="shared" si="7"/>
        <v>45442</v>
      </c>
      <c r="L499">
        <f>VLOOKUP(VALUE(B499),Sheet2!E:E,1,0)</f>
        <v>14803</v>
      </c>
      <c r="O499" s="51" t="str">
        <f>"Thanh toán ngày "&amp;TEXT(_xlfn.XLOOKUP(L499,Sheet2!E:E,Sheet2!A:A),"dd/mm/yyyy")&amp;" - Tổng số tiền "&amp;TEXT(_xlfn.XLOOKUP(_xlfn.XLOOKUP(L499,Sheet2!E:E,Sheet2!B:B),Sheet2!M:M,Sheet2!O:O),"#.###")</f>
        <v>Thanh toán ngày 30/05/2024 - Tổng số tiền 10.423.548</v>
      </c>
    </row>
    <row r="500" spans="1:15" ht="26.3" x14ac:dyDescent="0.3">
      <c r="A500" s="4"/>
      <c r="B500" s="5" t="s">
        <v>1248</v>
      </c>
      <c r="C500" s="8">
        <v>45381</v>
      </c>
      <c r="D500" s="5" t="s">
        <v>11</v>
      </c>
      <c r="E500" s="5"/>
      <c r="F500" s="13">
        <v>225820</v>
      </c>
      <c r="G500" s="13">
        <v>18066</v>
      </c>
      <c r="H500" s="13">
        <v>243886</v>
      </c>
      <c r="I500" s="6" t="s">
        <v>2990</v>
      </c>
      <c r="J500" s="56"/>
      <c r="K500" s="58">
        <f t="shared" si="7"/>
        <v>45442</v>
      </c>
      <c r="L500">
        <f>VLOOKUP(VALUE(B500),Sheet2!E:E,1,0)</f>
        <v>220</v>
      </c>
      <c r="O500" s="51" t="str">
        <f>"Thanh toán ngày "&amp;TEXT(_xlfn.XLOOKUP(L500,Sheet2!E:E,Sheet2!A:A),"dd/mm/yyyy")&amp;" - Tổng số tiền "&amp;TEXT(_xlfn.XLOOKUP(_xlfn.XLOOKUP(L500,Sheet2!E:E,Sheet2!B:B),Sheet2!M:M,Sheet2!O:O),"#.###")</f>
        <v>Thanh toán ngày 30/05/2024 - Tổng số tiền 10.423.548</v>
      </c>
    </row>
    <row r="501" spans="1:15" ht="26.3" x14ac:dyDescent="0.3">
      <c r="A501" s="4"/>
      <c r="B501" s="5" t="s">
        <v>1252</v>
      </c>
      <c r="C501" s="8">
        <v>45380</v>
      </c>
      <c r="D501" s="5" t="s">
        <v>11</v>
      </c>
      <c r="E501" s="5"/>
      <c r="F501" s="13">
        <v>1467488</v>
      </c>
      <c r="G501" s="13">
        <v>117399</v>
      </c>
      <c r="H501" s="13">
        <v>1584887</v>
      </c>
      <c r="I501" s="6" t="s">
        <v>2990</v>
      </c>
      <c r="J501" s="56"/>
      <c r="K501" s="58">
        <f t="shared" si="7"/>
        <v>45442</v>
      </c>
      <c r="L501">
        <f>VLOOKUP(VALUE(B501),Sheet2!E:E,1,0)</f>
        <v>14700</v>
      </c>
      <c r="O501" s="51" t="str">
        <f>"Thanh toán ngày "&amp;TEXT(_xlfn.XLOOKUP(L501,Sheet2!E:E,Sheet2!A:A),"dd/mm/yyyy")&amp;" - Tổng số tiền "&amp;TEXT(_xlfn.XLOOKUP(_xlfn.XLOOKUP(L501,Sheet2!E:E,Sheet2!B:B),Sheet2!M:M,Sheet2!O:O),"#.###")</f>
        <v>Thanh toán ngày 30/05/2024 - Tổng số tiền 10.423.548</v>
      </c>
    </row>
    <row r="502" spans="1:15" ht="26.3" x14ac:dyDescent="0.3">
      <c r="A502" s="4"/>
      <c r="B502" s="5" t="s">
        <v>1256</v>
      </c>
      <c r="C502" s="8">
        <v>45380</v>
      </c>
      <c r="D502" s="5" t="s">
        <v>11</v>
      </c>
      <c r="E502" s="5"/>
      <c r="F502" s="13">
        <v>332080</v>
      </c>
      <c r="G502" s="13">
        <v>26566</v>
      </c>
      <c r="H502" s="13">
        <v>358646</v>
      </c>
      <c r="I502" s="6" t="s">
        <v>2990</v>
      </c>
      <c r="J502" s="56"/>
      <c r="K502" s="58">
        <f t="shared" si="7"/>
        <v>45442</v>
      </c>
      <c r="L502">
        <f>VLOOKUP(VALUE(B502),Sheet2!E:E,1,0)</f>
        <v>14668</v>
      </c>
      <c r="O502" s="51" t="str">
        <f>"Thanh toán ngày "&amp;TEXT(_xlfn.XLOOKUP(L502,Sheet2!E:E,Sheet2!A:A),"dd/mm/yyyy")&amp;" - Tổng số tiền "&amp;TEXT(_xlfn.XLOOKUP(_xlfn.XLOOKUP(L502,Sheet2!E:E,Sheet2!B:B),Sheet2!M:M,Sheet2!O:O),"#.###")</f>
        <v>Thanh toán ngày 30/05/2024 - Tổng số tiền 10.423.548</v>
      </c>
    </row>
    <row r="503" spans="1:15" ht="26.3" x14ac:dyDescent="0.3">
      <c r="A503" s="4"/>
      <c r="B503" s="5" t="s">
        <v>1262</v>
      </c>
      <c r="C503" s="8">
        <v>45378</v>
      </c>
      <c r="D503" s="5" t="s">
        <v>11</v>
      </c>
      <c r="E503" s="5"/>
      <c r="F503" s="13">
        <v>1718670</v>
      </c>
      <c r="G503" s="13">
        <v>137494</v>
      </c>
      <c r="H503" s="13">
        <v>1856164</v>
      </c>
      <c r="I503" s="6" t="s">
        <v>2990</v>
      </c>
      <c r="J503" s="56"/>
      <c r="K503" s="58">
        <f t="shared" si="7"/>
        <v>45442</v>
      </c>
      <c r="L503">
        <f>VLOOKUP(VALUE(B503),Sheet2!E:E,1,0)</f>
        <v>13760</v>
      </c>
      <c r="O503" s="51" t="str">
        <f>"Thanh toán ngày "&amp;TEXT(_xlfn.XLOOKUP(L503,Sheet2!E:E,Sheet2!A:A),"dd/mm/yyyy")&amp;" - Tổng số tiền "&amp;TEXT(_xlfn.XLOOKUP(_xlfn.XLOOKUP(L503,Sheet2!E:E,Sheet2!B:B),Sheet2!M:M,Sheet2!O:O),"#.###")</f>
        <v>Thanh toán ngày 30/05/2024 - Tổng số tiền 10.423.548</v>
      </c>
    </row>
    <row r="504" spans="1:15" ht="26.3" x14ac:dyDescent="0.3">
      <c r="A504" s="4"/>
      <c r="B504" s="5" t="s">
        <v>1264</v>
      </c>
      <c r="C504" s="8">
        <v>45377</v>
      </c>
      <c r="D504" s="5" t="s">
        <v>11</v>
      </c>
      <c r="E504" s="5"/>
      <c r="F504" s="13">
        <v>533082</v>
      </c>
      <c r="G504" s="13">
        <v>42647</v>
      </c>
      <c r="H504" s="13">
        <v>575729</v>
      </c>
      <c r="I504" s="6" t="s">
        <v>2990</v>
      </c>
      <c r="J504" s="56"/>
      <c r="K504" s="58">
        <f t="shared" si="7"/>
        <v>45442</v>
      </c>
      <c r="L504">
        <f>VLOOKUP(VALUE(B504),Sheet2!E:E,1,0)</f>
        <v>13703</v>
      </c>
      <c r="O504" s="51" t="str">
        <f>"Thanh toán ngày "&amp;TEXT(_xlfn.XLOOKUP(L504,Sheet2!E:E,Sheet2!A:A),"dd/mm/yyyy")&amp;" - Tổng số tiền "&amp;TEXT(_xlfn.XLOOKUP(_xlfn.XLOOKUP(L504,Sheet2!E:E,Sheet2!B:B),Sheet2!M:M,Sheet2!O:O),"#.###")</f>
        <v>Thanh toán ngày 30/05/2024 - Tổng số tiền 10.423.548</v>
      </c>
    </row>
    <row r="505" spans="1:15" ht="26.3" x14ac:dyDescent="0.3">
      <c r="A505" s="4"/>
      <c r="B505" s="5" t="s">
        <v>1270</v>
      </c>
      <c r="C505" s="8">
        <v>45374</v>
      </c>
      <c r="D505" s="5" t="s">
        <v>11</v>
      </c>
      <c r="E505" s="5"/>
      <c r="F505" s="13">
        <v>1506104</v>
      </c>
      <c r="G505" s="13">
        <v>120488</v>
      </c>
      <c r="H505" s="13">
        <v>1626592</v>
      </c>
      <c r="I505" s="6" t="s">
        <v>2990</v>
      </c>
      <c r="J505" s="56"/>
      <c r="K505" s="58">
        <f t="shared" si="7"/>
        <v>45442</v>
      </c>
      <c r="L505">
        <f>VLOOKUP(VALUE(B505),Sheet2!E:E,1,0)</f>
        <v>13574</v>
      </c>
      <c r="O505" s="51" t="str">
        <f>"Thanh toán ngày "&amp;TEXT(_xlfn.XLOOKUP(L505,Sheet2!E:E,Sheet2!A:A),"dd/mm/yyyy")&amp;" - Tổng số tiền "&amp;TEXT(_xlfn.XLOOKUP(_xlfn.XLOOKUP(L505,Sheet2!E:E,Sheet2!B:B),Sheet2!M:M,Sheet2!O:O),"#.###")</f>
        <v>Thanh toán ngày 30/05/2024 - Tổng số tiền 10.423.548</v>
      </c>
    </row>
    <row r="506" spans="1:15" ht="26.3" x14ac:dyDescent="0.3">
      <c r="A506" s="4"/>
      <c r="B506" s="5" t="s">
        <v>1272</v>
      </c>
      <c r="C506" s="8">
        <v>45372</v>
      </c>
      <c r="D506" s="5" t="s">
        <v>11</v>
      </c>
      <c r="E506" s="5"/>
      <c r="F506" s="13">
        <v>961096</v>
      </c>
      <c r="G506" s="13">
        <v>76888</v>
      </c>
      <c r="H506" s="13">
        <v>1037984</v>
      </c>
      <c r="I506" s="6" t="s">
        <v>2990</v>
      </c>
      <c r="J506" s="56"/>
      <c r="K506" s="58">
        <f t="shared" si="7"/>
        <v>45442</v>
      </c>
      <c r="L506">
        <f>VLOOKUP(VALUE(B506),Sheet2!E:E,1,0)</f>
        <v>13360</v>
      </c>
      <c r="O506" s="51" t="str">
        <f>"Thanh toán ngày "&amp;TEXT(_xlfn.XLOOKUP(L506,Sheet2!E:E,Sheet2!A:A),"dd/mm/yyyy")&amp;" - Tổng số tiền "&amp;TEXT(_xlfn.XLOOKUP(_xlfn.XLOOKUP(L506,Sheet2!E:E,Sheet2!B:B),Sheet2!M:M,Sheet2!O:O),"#.###")</f>
        <v>Thanh toán ngày 30/05/2024 - Tổng số tiền 10.423.548</v>
      </c>
    </row>
    <row r="507" spans="1:15" ht="26.3" x14ac:dyDescent="0.3">
      <c r="A507" s="4"/>
      <c r="B507" s="5" t="s">
        <v>1274</v>
      </c>
      <c r="C507" s="8">
        <v>45372</v>
      </c>
      <c r="D507" s="5" t="s">
        <v>11</v>
      </c>
      <c r="E507" s="5"/>
      <c r="F507" s="13">
        <v>580620</v>
      </c>
      <c r="G507" s="13">
        <v>46450</v>
      </c>
      <c r="H507" s="13">
        <v>627070</v>
      </c>
      <c r="I507" s="6" t="s">
        <v>2990</v>
      </c>
      <c r="J507" s="56"/>
      <c r="K507" s="58">
        <f t="shared" si="7"/>
        <v>45442</v>
      </c>
      <c r="L507">
        <f>VLOOKUP(VALUE(B507),Sheet2!E:E,1,0)</f>
        <v>13118</v>
      </c>
      <c r="O507" s="51" t="str">
        <f>"Thanh toán ngày "&amp;TEXT(_xlfn.XLOOKUP(L507,Sheet2!E:E,Sheet2!A:A),"dd/mm/yyyy")&amp;" - Tổng số tiền "&amp;TEXT(_xlfn.XLOOKUP(_xlfn.XLOOKUP(L507,Sheet2!E:E,Sheet2!B:B),Sheet2!M:M,Sheet2!O:O),"#.###")</f>
        <v>Thanh toán ngày 30/05/2024 - Tổng số tiền 10.423.548</v>
      </c>
    </row>
    <row r="508" spans="1:15" ht="26.3" x14ac:dyDescent="0.3">
      <c r="A508" s="4"/>
      <c r="B508" s="5" t="s">
        <v>1284</v>
      </c>
      <c r="C508" s="8">
        <v>45371</v>
      </c>
      <c r="D508" s="5" t="s">
        <v>11</v>
      </c>
      <c r="E508" s="5"/>
      <c r="F508" s="13">
        <v>1124999</v>
      </c>
      <c r="G508" s="13">
        <v>90000</v>
      </c>
      <c r="H508" s="13">
        <v>1214999</v>
      </c>
      <c r="I508" s="6" t="s">
        <v>2990</v>
      </c>
      <c r="J508" s="56"/>
      <c r="K508" s="58">
        <f t="shared" si="7"/>
        <v>45442</v>
      </c>
      <c r="L508">
        <f>VLOOKUP(VALUE(B508),Sheet2!E:E,1,0)</f>
        <v>12794</v>
      </c>
      <c r="O508" s="51" t="str">
        <f>"Thanh toán ngày "&amp;TEXT(_xlfn.XLOOKUP(L508,Sheet2!E:E,Sheet2!A:A),"dd/mm/yyyy")&amp;" - Tổng số tiền "&amp;TEXT(_xlfn.XLOOKUP(_xlfn.XLOOKUP(L508,Sheet2!E:E,Sheet2!B:B),Sheet2!M:M,Sheet2!O:O),"#.###")</f>
        <v>Thanh toán ngày 30/05/2024 - Tổng số tiền 10.423.548</v>
      </c>
    </row>
    <row r="509" spans="1:15" ht="26.3" x14ac:dyDescent="0.3">
      <c r="A509" s="4"/>
      <c r="B509" s="5" t="s">
        <v>1282</v>
      </c>
      <c r="C509" s="8">
        <v>45371</v>
      </c>
      <c r="D509" s="5" t="s">
        <v>11</v>
      </c>
      <c r="E509" s="5"/>
      <c r="F509" s="13">
        <v>2378315</v>
      </c>
      <c r="G509" s="13">
        <v>190265</v>
      </c>
      <c r="H509" s="13">
        <v>2568580</v>
      </c>
      <c r="I509" s="6" t="s">
        <v>2990</v>
      </c>
      <c r="J509" s="56"/>
      <c r="K509" s="58">
        <f t="shared" si="7"/>
        <v>45442</v>
      </c>
      <c r="L509">
        <f>VLOOKUP(VALUE(B509),Sheet2!E:E,1,0)</f>
        <v>12793</v>
      </c>
      <c r="O509" s="51" t="str">
        <f>"Thanh toán ngày "&amp;TEXT(_xlfn.XLOOKUP(L509,Sheet2!E:E,Sheet2!A:A),"dd/mm/yyyy")&amp;" - Tổng số tiền "&amp;TEXT(_xlfn.XLOOKUP(_xlfn.XLOOKUP(L509,Sheet2!E:E,Sheet2!B:B),Sheet2!M:M,Sheet2!O:O),"#.###")</f>
        <v>Thanh toán ngày 30/05/2024 - Tổng số tiền 10.423.548</v>
      </c>
    </row>
    <row r="510" spans="1:15" ht="26.3" x14ac:dyDescent="0.3">
      <c r="A510" s="4"/>
      <c r="B510" s="5" t="s">
        <v>1276</v>
      </c>
      <c r="C510" s="8">
        <v>45371</v>
      </c>
      <c r="D510" s="5" t="s">
        <v>11</v>
      </c>
      <c r="E510" s="5"/>
      <c r="F510" s="13">
        <v>1867485</v>
      </c>
      <c r="G510" s="13">
        <v>149399</v>
      </c>
      <c r="H510" s="13">
        <v>2016884</v>
      </c>
      <c r="I510" s="6" t="s">
        <v>2990</v>
      </c>
      <c r="J510" s="56"/>
      <c r="K510" s="58">
        <f t="shared" si="7"/>
        <v>45442</v>
      </c>
      <c r="L510">
        <f>VLOOKUP(VALUE(B510),Sheet2!E:E,1,0)</f>
        <v>12792</v>
      </c>
      <c r="O510" s="51" t="str">
        <f>"Thanh toán ngày "&amp;TEXT(_xlfn.XLOOKUP(L510,Sheet2!E:E,Sheet2!A:A),"dd/mm/yyyy")&amp;" - Tổng số tiền "&amp;TEXT(_xlfn.XLOOKUP(_xlfn.XLOOKUP(L510,Sheet2!E:E,Sheet2!B:B),Sheet2!M:M,Sheet2!O:O),"#.###")</f>
        <v>Thanh toán ngày 30/05/2024 - Tổng số tiền 10.423.548</v>
      </c>
    </row>
    <row r="511" spans="1:15" ht="26.3" x14ac:dyDescent="0.3">
      <c r="A511" s="4"/>
      <c r="B511" s="5" t="s">
        <v>1278</v>
      </c>
      <c r="C511" s="8">
        <v>45371</v>
      </c>
      <c r="D511" s="5" t="s">
        <v>11</v>
      </c>
      <c r="E511" s="5"/>
      <c r="F511" s="13">
        <v>1106296</v>
      </c>
      <c r="G511" s="13">
        <v>88504</v>
      </c>
      <c r="H511" s="13">
        <v>1194800</v>
      </c>
      <c r="I511" s="6" t="s">
        <v>2990</v>
      </c>
      <c r="J511" s="56"/>
      <c r="K511" s="58">
        <f t="shared" si="7"/>
        <v>45442</v>
      </c>
      <c r="L511">
        <f>VLOOKUP(VALUE(B511),Sheet2!E:E,1,0)</f>
        <v>12790</v>
      </c>
      <c r="O511" s="51" t="str">
        <f>"Thanh toán ngày "&amp;TEXT(_xlfn.XLOOKUP(L511,Sheet2!E:E,Sheet2!A:A),"dd/mm/yyyy")&amp;" - Tổng số tiền "&amp;TEXT(_xlfn.XLOOKUP(_xlfn.XLOOKUP(L511,Sheet2!E:E,Sheet2!B:B),Sheet2!M:M,Sheet2!O:O),"#.###")</f>
        <v>Thanh toán ngày 30/05/2024 - Tổng số tiền 10.423.548</v>
      </c>
    </row>
    <row r="512" spans="1:15" ht="26.3" x14ac:dyDescent="0.3">
      <c r="A512" s="4"/>
      <c r="B512" s="5" t="s">
        <v>1288</v>
      </c>
      <c r="C512" s="8">
        <v>45369</v>
      </c>
      <c r="D512" s="5" t="s">
        <v>11</v>
      </c>
      <c r="E512" s="5"/>
      <c r="F512" s="13">
        <v>1030464</v>
      </c>
      <c r="G512" s="13">
        <v>82437</v>
      </c>
      <c r="H512" s="13">
        <v>1112901</v>
      </c>
      <c r="I512" s="6" t="s">
        <v>2990</v>
      </c>
      <c r="J512" s="56"/>
      <c r="K512" s="58">
        <f t="shared" si="7"/>
        <v>45442</v>
      </c>
      <c r="L512">
        <f>VLOOKUP(VALUE(B512),Sheet2!E:E,1,0)</f>
        <v>12676</v>
      </c>
      <c r="O512" s="51" t="str">
        <f>"Thanh toán ngày "&amp;TEXT(_xlfn.XLOOKUP(L512,Sheet2!E:E,Sheet2!A:A),"dd/mm/yyyy")&amp;" - Tổng số tiền "&amp;TEXT(_xlfn.XLOOKUP(_xlfn.XLOOKUP(L512,Sheet2!E:E,Sheet2!B:B),Sheet2!M:M,Sheet2!O:O),"#.###")</f>
        <v>Thanh toán ngày 30/05/2024 - Tổng số tiền 10.423.548</v>
      </c>
    </row>
    <row r="513" spans="1:15" ht="26.3" x14ac:dyDescent="0.3">
      <c r="A513" s="4"/>
      <c r="B513" s="5" t="s">
        <v>1290</v>
      </c>
      <c r="C513" s="8">
        <v>45360</v>
      </c>
      <c r="D513" s="5" t="s">
        <v>11</v>
      </c>
      <c r="E513" s="5"/>
      <c r="F513" s="13">
        <v>986411</v>
      </c>
      <c r="G513" s="13">
        <v>78913</v>
      </c>
      <c r="H513" s="13">
        <v>1065324</v>
      </c>
      <c r="I513" s="6" t="s">
        <v>2990</v>
      </c>
      <c r="J513" s="56"/>
      <c r="K513" s="58">
        <f t="shared" si="7"/>
        <v>45442</v>
      </c>
      <c r="L513">
        <f>VLOOKUP(VALUE(B513),Sheet2!E:E,1,0)</f>
        <v>11492</v>
      </c>
      <c r="O513" s="51" t="str">
        <f>"Thanh toán ngày "&amp;TEXT(_xlfn.XLOOKUP(L513,Sheet2!E:E,Sheet2!A:A),"dd/mm/yyyy")&amp;" - Tổng số tiền "&amp;TEXT(_xlfn.XLOOKUP(_xlfn.XLOOKUP(L513,Sheet2!E:E,Sheet2!B:B),Sheet2!M:M,Sheet2!O:O),"#.###")</f>
        <v>Thanh toán ngày 30/05/2024 - Tổng số tiền 10.423.548</v>
      </c>
    </row>
    <row r="514" spans="1:15" ht="26.3" x14ac:dyDescent="0.3">
      <c r="A514" s="4"/>
      <c r="B514" s="5" t="s">
        <v>1302</v>
      </c>
      <c r="C514" s="8">
        <v>45330</v>
      </c>
      <c r="D514" s="5" t="s">
        <v>11</v>
      </c>
      <c r="E514" s="5"/>
      <c r="F514" s="13">
        <v>900168</v>
      </c>
      <c r="G514" s="13">
        <v>72013</v>
      </c>
      <c r="H514" s="13">
        <v>972181</v>
      </c>
      <c r="I514" s="6" t="s">
        <v>2990</v>
      </c>
      <c r="J514" s="56"/>
      <c r="K514" s="58">
        <f t="shared" si="7"/>
        <v>45442</v>
      </c>
      <c r="L514">
        <f>VLOOKUP(VALUE(B514),Sheet2!E:E,1,0)</f>
        <v>8286</v>
      </c>
      <c r="O514" s="51" t="str">
        <f>"Thanh toán ngày "&amp;TEXT(_xlfn.XLOOKUP(L514,Sheet2!E:E,Sheet2!A:A),"dd/mm/yyyy")&amp;" - Tổng số tiền "&amp;TEXT(_xlfn.XLOOKUP(_xlfn.XLOOKUP(L514,Sheet2!E:E,Sheet2!B:B),Sheet2!M:M,Sheet2!O:O),"#.###")</f>
        <v>Thanh toán ngày 30/05/2024 - Tổng số tiền 10.423.548</v>
      </c>
    </row>
    <row r="515" spans="1:15" ht="26.3" x14ac:dyDescent="0.3">
      <c r="A515" s="4"/>
      <c r="B515" s="5" t="s">
        <v>1312</v>
      </c>
      <c r="C515" s="8">
        <v>45329</v>
      </c>
      <c r="D515" s="5" t="s">
        <v>11</v>
      </c>
      <c r="E515" s="5"/>
      <c r="F515" s="13">
        <v>525676</v>
      </c>
      <c r="G515" s="13">
        <v>42054</v>
      </c>
      <c r="H515" s="13">
        <v>567730</v>
      </c>
      <c r="I515" s="6" t="s">
        <v>2990</v>
      </c>
      <c r="J515" s="56"/>
      <c r="K515" s="58">
        <f t="shared" ref="K515:K578" si="8">IFERROR(DATEVALUE(MID(I515,16,11)),"")</f>
        <v>45442</v>
      </c>
      <c r="L515">
        <f>VLOOKUP(VALUE(B515),Sheet2!E:E,1,0)</f>
        <v>8257</v>
      </c>
      <c r="O515" s="51" t="str">
        <f>"Thanh toán ngày "&amp;TEXT(_xlfn.XLOOKUP(L515,Sheet2!E:E,Sheet2!A:A),"dd/mm/yyyy")&amp;" - Tổng số tiền "&amp;TEXT(_xlfn.XLOOKUP(_xlfn.XLOOKUP(L515,Sheet2!E:E,Sheet2!B:B),Sheet2!M:M,Sheet2!O:O),"#.###")</f>
        <v>Thanh toán ngày 30/05/2024 - Tổng số tiền 10.423.548</v>
      </c>
    </row>
    <row r="516" spans="1:15" ht="26.3" x14ac:dyDescent="0.3">
      <c r="A516" s="4"/>
      <c r="B516" s="5" t="s">
        <v>1308</v>
      </c>
      <c r="C516" s="8">
        <v>45329</v>
      </c>
      <c r="D516" s="5" t="s">
        <v>11</v>
      </c>
      <c r="E516" s="5"/>
      <c r="F516" s="13">
        <v>975760</v>
      </c>
      <c r="G516" s="13">
        <v>78061</v>
      </c>
      <c r="H516" s="13">
        <v>1053821</v>
      </c>
      <c r="I516" s="6" t="s">
        <v>2990</v>
      </c>
      <c r="J516" s="56"/>
      <c r="K516" s="58">
        <f t="shared" si="8"/>
        <v>45442</v>
      </c>
      <c r="L516">
        <f>VLOOKUP(VALUE(B516),Sheet2!E:E,1,0)</f>
        <v>8251</v>
      </c>
      <c r="O516" s="51" t="str">
        <f>"Thanh toán ngày "&amp;TEXT(_xlfn.XLOOKUP(L516,Sheet2!E:E,Sheet2!A:A),"dd/mm/yyyy")&amp;" - Tổng số tiền "&amp;TEXT(_xlfn.XLOOKUP(_xlfn.XLOOKUP(L516,Sheet2!E:E,Sheet2!B:B),Sheet2!M:M,Sheet2!O:O),"#.###")</f>
        <v>Thanh toán ngày 30/05/2024 - Tổng số tiền 10.423.548</v>
      </c>
    </row>
    <row r="517" spans="1:15" ht="26.3" x14ac:dyDescent="0.3">
      <c r="A517" s="4"/>
      <c r="B517" s="5" t="s">
        <v>1306</v>
      </c>
      <c r="C517" s="8">
        <v>45329</v>
      </c>
      <c r="D517" s="5" t="s">
        <v>11</v>
      </c>
      <c r="E517" s="5"/>
      <c r="F517" s="13">
        <v>499760</v>
      </c>
      <c r="G517" s="13">
        <v>39981</v>
      </c>
      <c r="H517" s="13">
        <v>539741</v>
      </c>
      <c r="I517" s="6" t="s">
        <v>2990</v>
      </c>
      <c r="J517" s="56"/>
      <c r="K517" s="58">
        <f t="shared" si="8"/>
        <v>45442</v>
      </c>
      <c r="L517">
        <f>VLOOKUP(VALUE(B517),Sheet2!E:E,1,0)</f>
        <v>8246</v>
      </c>
      <c r="O517" s="51" t="str">
        <f>"Thanh toán ngày "&amp;TEXT(_xlfn.XLOOKUP(L517,Sheet2!E:E,Sheet2!A:A),"dd/mm/yyyy")&amp;" - Tổng số tiền "&amp;TEXT(_xlfn.XLOOKUP(_xlfn.XLOOKUP(L517,Sheet2!E:E,Sheet2!B:B),Sheet2!M:M,Sheet2!O:O),"#.###")</f>
        <v>Thanh toán ngày 30/05/2024 - Tổng số tiền 10.423.548</v>
      </c>
    </row>
    <row r="518" spans="1:15" ht="26.3" x14ac:dyDescent="0.3">
      <c r="A518" s="4"/>
      <c r="B518" s="5" t="s">
        <v>1310</v>
      </c>
      <c r="C518" s="8">
        <v>45329</v>
      </c>
      <c r="D518" s="5" t="s">
        <v>11</v>
      </c>
      <c r="E518" s="5"/>
      <c r="F518" s="13">
        <v>1304890</v>
      </c>
      <c r="G518" s="13">
        <v>104391</v>
      </c>
      <c r="H518" s="13">
        <v>1409281</v>
      </c>
      <c r="I518" s="6" t="s">
        <v>2990</v>
      </c>
      <c r="J518" s="56"/>
      <c r="K518" s="58">
        <f t="shared" si="8"/>
        <v>45442</v>
      </c>
      <c r="L518">
        <f>VLOOKUP(VALUE(B518),Sheet2!E:E,1,0)</f>
        <v>8240</v>
      </c>
      <c r="O518" s="51" t="str">
        <f>"Thanh toán ngày "&amp;TEXT(_xlfn.XLOOKUP(L518,Sheet2!E:E,Sheet2!A:A),"dd/mm/yyyy")&amp;" - Tổng số tiền "&amp;TEXT(_xlfn.XLOOKUP(_xlfn.XLOOKUP(L518,Sheet2!E:E,Sheet2!B:B),Sheet2!M:M,Sheet2!O:O),"#.###")</f>
        <v>Thanh toán ngày 30/05/2024 - Tổng số tiền 10.423.548</v>
      </c>
    </row>
    <row r="519" spans="1:15" ht="26.3" x14ac:dyDescent="0.3">
      <c r="A519" s="4"/>
      <c r="B519" s="5" t="s">
        <v>1304</v>
      </c>
      <c r="C519" s="8">
        <v>45329</v>
      </c>
      <c r="D519" s="5" t="s">
        <v>11</v>
      </c>
      <c r="E519" s="5"/>
      <c r="F519" s="13">
        <v>2328576</v>
      </c>
      <c r="G519" s="13">
        <v>186286</v>
      </c>
      <c r="H519" s="13">
        <v>2514862</v>
      </c>
      <c r="I519" s="6" t="s">
        <v>2990</v>
      </c>
      <c r="J519" s="56"/>
      <c r="K519" s="58">
        <f t="shared" si="8"/>
        <v>45442</v>
      </c>
      <c r="L519">
        <f>VLOOKUP(VALUE(B519),Sheet2!E:E,1,0)</f>
        <v>8208</v>
      </c>
      <c r="O519" s="51" t="str">
        <f>"Thanh toán ngày "&amp;TEXT(_xlfn.XLOOKUP(L519,Sheet2!E:E,Sheet2!A:A),"dd/mm/yyyy")&amp;" - Tổng số tiền "&amp;TEXT(_xlfn.XLOOKUP(_xlfn.XLOOKUP(L519,Sheet2!E:E,Sheet2!B:B),Sheet2!M:M,Sheet2!O:O),"#.###")</f>
        <v>Thanh toán ngày 30/05/2024 - Tổng số tiền 10.423.548</v>
      </c>
    </row>
    <row r="520" spans="1:15" ht="26.3" x14ac:dyDescent="0.3">
      <c r="A520" s="4"/>
      <c r="B520" s="5" t="s">
        <v>1314</v>
      </c>
      <c r="C520" s="8">
        <v>45327</v>
      </c>
      <c r="D520" s="5" t="s">
        <v>11</v>
      </c>
      <c r="E520" s="5"/>
      <c r="F520" s="13">
        <v>2112640</v>
      </c>
      <c r="G520" s="13">
        <v>169011</v>
      </c>
      <c r="H520" s="13">
        <v>2281651</v>
      </c>
      <c r="I520" s="6" t="s">
        <v>2990</v>
      </c>
      <c r="J520" s="56"/>
      <c r="K520" s="58">
        <f t="shared" si="8"/>
        <v>45442</v>
      </c>
      <c r="L520">
        <f>VLOOKUP(VALUE(B520),Sheet2!E:E,1,0)</f>
        <v>7421</v>
      </c>
      <c r="O520" s="51" t="str">
        <f>"Thanh toán ngày "&amp;TEXT(_xlfn.XLOOKUP(L520,Sheet2!E:E,Sheet2!A:A),"dd/mm/yyyy")&amp;" - Tổng số tiền "&amp;TEXT(_xlfn.XLOOKUP(_xlfn.XLOOKUP(L520,Sheet2!E:E,Sheet2!B:B),Sheet2!M:M,Sheet2!O:O),"#.###")</f>
        <v>Thanh toán ngày 30/05/2024 - Tổng số tiền 10.423.548</v>
      </c>
    </row>
    <row r="521" spans="1:15" ht="26.3" x14ac:dyDescent="0.3">
      <c r="A521" s="4"/>
      <c r="B521" s="5" t="s">
        <v>1316</v>
      </c>
      <c r="C521" s="8">
        <v>45325</v>
      </c>
      <c r="D521" s="5" t="s">
        <v>11</v>
      </c>
      <c r="E521" s="5"/>
      <c r="F521" s="13">
        <v>1203136</v>
      </c>
      <c r="G521" s="13">
        <v>96251</v>
      </c>
      <c r="H521" s="13">
        <v>1299387</v>
      </c>
      <c r="I521" s="6" t="s">
        <v>2990</v>
      </c>
      <c r="J521" s="56"/>
      <c r="K521" s="58">
        <f t="shared" si="8"/>
        <v>45442</v>
      </c>
      <c r="L521">
        <f>VLOOKUP(VALUE(B521),Sheet2!E:E,1,0)</f>
        <v>7300</v>
      </c>
      <c r="O521" s="51" t="str">
        <f>"Thanh toán ngày "&amp;TEXT(_xlfn.XLOOKUP(L521,Sheet2!E:E,Sheet2!A:A),"dd/mm/yyyy")&amp;" - Tổng số tiền "&amp;TEXT(_xlfn.XLOOKUP(_xlfn.XLOOKUP(L521,Sheet2!E:E,Sheet2!B:B),Sheet2!M:M,Sheet2!O:O),"#.###")</f>
        <v>Thanh toán ngày 30/05/2024 - Tổng số tiền 10.423.548</v>
      </c>
    </row>
    <row r="522" spans="1:15" ht="26.3" x14ac:dyDescent="0.3">
      <c r="A522" s="4"/>
      <c r="B522" s="5" t="s">
        <v>1318</v>
      </c>
      <c r="C522" s="8">
        <v>45324</v>
      </c>
      <c r="D522" s="5" t="s">
        <v>11</v>
      </c>
      <c r="E522" s="5"/>
      <c r="F522" s="13">
        <v>3968662</v>
      </c>
      <c r="G522" s="13">
        <v>317493</v>
      </c>
      <c r="H522" s="13">
        <v>4286155</v>
      </c>
      <c r="I522" s="6" t="s">
        <v>2990</v>
      </c>
      <c r="J522" s="56"/>
      <c r="K522" s="58">
        <f t="shared" si="8"/>
        <v>45442</v>
      </c>
      <c r="L522">
        <f>VLOOKUP(VALUE(B522),Sheet2!E:E,1,0)</f>
        <v>7236</v>
      </c>
      <c r="O522" s="51" t="str">
        <f>"Thanh toán ngày "&amp;TEXT(_xlfn.XLOOKUP(L522,Sheet2!E:E,Sheet2!A:A),"dd/mm/yyyy")&amp;" - Tổng số tiền "&amp;TEXT(_xlfn.XLOOKUP(_xlfn.XLOOKUP(L522,Sheet2!E:E,Sheet2!B:B),Sheet2!M:M,Sheet2!O:O),"#.###")</f>
        <v>Thanh toán ngày 30/05/2024 - Tổng số tiền 10.423.548</v>
      </c>
    </row>
    <row r="523" spans="1:15" ht="26.3" x14ac:dyDescent="0.3">
      <c r="A523" s="4"/>
      <c r="B523" s="5" t="s">
        <v>1320</v>
      </c>
      <c r="C523" s="8">
        <v>45323</v>
      </c>
      <c r="D523" s="5" t="s">
        <v>11</v>
      </c>
      <c r="E523" s="5"/>
      <c r="F523" s="13">
        <v>435564</v>
      </c>
      <c r="G523" s="13">
        <v>34845</v>
      </c>
      <c r="H523" s="13">
        <v>470409</v>
      </c>
      <c r="I523" s="6" t="s">
        <v>2990</v>
      </c>
      <c r="J523" s="56"/>
      <c r="K523" s="58">
        <f t="shared" si="8"/>
        <v>45442</v>
      </c>
      <c r="L523">
        <f>VLOOKUP(VALUE(B523),Sheet2!E:E,1,0)</f>
        <v>7077</v>
      </c>
      <c r="O523" s="51" t="str">
        <f>"Thanh toán ngày "&amp;TEXT(_xlfn.XLOOKUP(L523,Sheet2!E:E,Sheet2!A:A),"dd/mm/yyyy")&amp;" - Tổng số tiền "&amp;TEXT(_xlfn.XLOOKUP(_xlfn.XLOOKUP(L523,Sheet2!E:E,Sheet2!B:B),Sheet2!M:M,Sheet2!O:O),"#.###")</f>
        <v>Thanh toán ngày 30/05/2024 - Tổng số tiền 10.423.548</v>
      </c>
    </row>
    <row r="524" spans="1:15" ht="26.3" x14ac:dyDescent="0.3">
      <c r="A524" s="4"/>
      <c r="B524" s="5" t="s">
        <v>1322</v>
      </c>
      <c r="C524" s="8">
        <v>45323</v>
      </c>
      <c r="D524" s="5" t="s">
        <v>11</v>
      </c>
      <c r="E524" s="5"/>
      <c r="F524" s="13">
        <v>1321760</v>
      </c>
      <c r="G524" s="13">
        <v>105741</v>
      </c>
      <c r="H524" s="13">
        <v>1427501</v>
      </c>
      <c r="I524" s="6" t="s">
        <v>2990</v>
      </c>
      <c r="J524" s="56"/>
      <c r="K524" s="58">
        <f t="shared" si="8"/>
        <v>45442</v>
      </c>
      <c r="L524">
        <f>VLOOKUP(VALUE(B524),Sheet2!E:E,1,0)</f>
        <v>7071</v>
      </c>
      <c r="O524" s="51" t="str">
        <f>"Thanh toán ngày "&amp;TEXT(_xlfn.XLOOKUP(L524,Sheet2!E:E,Sheet2!A:A),"dd/mm/yyyy")&amp;" - Tổng số tiền "&amp;TEXT(_xlfn.XLOOKUP(_xlfn.XLOOKUP(L524,Sheet2!E:E,Sheet2!B:B),Sheet2!M:M,Sheet2!O:O),"#.###")</f>
        <v>Thanh toán ngày 30/05/2024 - Tổng số tiền 10.423.548</v>
      </c>
    </row>
    <row r="525" spans="1:15" ht="26.3" x14ac:dyDescent="0.3">
      <c r="A525" s="4"/>
      <c r="B525" s="5" t="s">
        <v>1133</v>
      </c>
      <c r="C525" s="8">
        <v>45322</v>
      </c>
      <c r="D525" s="5" t="s">
        <v>11</v>
      </c>
      <c r="E525" s="5"/>
      <c r="F525" s="13">
        <v>1219389</v>
      </c>
      <c r="G525" s="13">
        <v>97551</v>
      </c>
      <c r="H525" s="13">
        <v>1316940</v>
      </c>
      <c r="I525" s="6"/>
      <c r="J525" s="56"/>
      <c r="K525" s="58" t="str">
        <f t="shared" si="8"/>
        <v/>
      </c>
      <c r="L525">
        <f>VLOOKUP(VALUE(B525),Sheet2!E:E,1,0)</f>
        <v>6871</v>
      </c>
      <c r="O525" s="51" t="str">
        <f>"Thanh toán ngày "&amp;TEXT(_xlfn.XLOOKUP(L525,Sheet2!E:E,Sheet2!A:A),"dd/mm/yyyy")&amp;" - Tổng số tiền "&amp;TEXT(_xlfn.XLOOKUP(_xlfn.XLOOKUP(L525,Sheet2!E:E,Sheet2!B:B),Sheet2!M:M,Sheet2!O:O),"#.###")</f>
        <v>Thanh toán ngày 29/02/2024 - Tổng số tiền 23.681.313</v>
      </c>
    </row>
    <row r="526" spans="1:15" ht="26.3" x14ac:dyDescent="0.3">
      <c r="A526" s="4"/>
      <c r="B526" s="5" t="s">
        <v>1138</v>
      </c>
      <c r="C526" s="8">
        <v>45321</v>
      </c>
      <c r="D526" s="5" t="s">
        <v>11</v>
      </c>
      <c r="E526" s="5"/>
      <c r="F526" s="13">
        <v>2721044</v>
      </c>
      <c r="G526" s="13">
        <v>217684</v>
      </c>
      <c r="H526" s="13">
        <v>2938728</v>
      </c>
      <c r="I526" s="6"/>
      <c r="J526" s="56"/>
      <c r="K526" s="58" t="str">
        <f t="shared" si="8"/>
        <v/>
      </c>
      <c r="L526">
        <f>VLOOKUP(VALUE(B526),Sheet2!E:E,1,0)</f>
        <v>6090</v>
      </c>
      <c r="O526" s="51" t="str">
        <f>"Thanh toán ngày "&amp;TEXT(_xlfn.XLOOKUP(L526,Sheet2!E:E,Sheet2!A:A),"dd/mm/yyyy")&amp;" - Tổng số tiền "&amp;TEXT(_xlfn.XLOOKUP(_xlfn.XLOOKUP(L526,Sheet2!E:E,Sheet2!B:B),Sheet2!M:M,Sheet2!O:O),"#.###")</f>
        <v>Thanh toán ngày 29/02/2024 - Tổng số tiền 23.681.313</v>
      </c>
    </row>
    <row r="527" spans="1:15" ht="26.3" x14ac:dyDescent="0.3">
      <c r="A527" s="4"/>
      <c r="B527" s="5" t="s">
        <v>1136</v>
      </c>
      <c r="C527" s="8">
        <v>45321</v>
      </c>
      <c r="D527" s="5" t="s">
        <v>11</v>
      </c>
      <c r="E527" s="5"/>
      <c r="F527" s="13">
        <v>596432</v>
      </c>
      <c r="G527" s="13">
        <v>47715</v>
      </c>
      <c r="H527" s="13">
        <v>644147</v>
      </c>
      <c r="I527" s="6"/>
      <c r="J527" s="56"/>
      <c r="K527" s="58" t="str">
        <f t="shared" si="8"/>
        <v/>
      </c>
      <c r="L527">
        <f>VLOOKUP(VALUE(B527),Sheet2!E:E,1,0)</f>
        <v>6089</v>
      </c>
      <c r="O527" s="51" t="str">
        <f>"Thanh toán ngày "&amp;TEXT(_xlfn.XLOOKUP(L527,Sheet2!E:E,Sheet2!A:A),"dd/mm/yyyy")&amp;" - Tổng số tiền "&amp;TEXT(_xlfn.XLOOKUP(_xlfn.XLOOKUP(L527,Sheet2!E:E,Sheet2!B:B),Sheet2!M:M,Sheet2!O:O),"#.###")</f>
        <v>Thanh toán ngày 29/02/2024 - Tổng số tiền 23.681.313</v>
      </c>
    </row>
    <row r="528" spans="1:15" ht="26.3" x14ac:dyDescent="0.3">
      <c r="A528" s="4"/>
      <c r="B528" s="5" t="s">
        <v>1140</v>
      </c>
      <c r="C528" s="8">
        <v>45317</v>
      </c>
      <c r="D528" s="5" t="s">
        <v>11</v>
      </c>
      <c r="E528" s="5"/>
      <c r="F528" s="13">
        <v>1271564</v>
      </c>
      <c r="G528" s="13">
        <v>101725</v>
      </c>
      <c r="H528" s="13">
        <v>1373289</v>
      </c>
      <c r="I528" s="6"/>
      <c r="J528" s="56"/>
      <c r="K528" s="58" t="str">
        <f t="shared" si="8"/>
        <v/>
      </c>
      <c r="L528">
        <f>VLOOKUP(VALUE(B528),Sheet2!E:E,1,0)</f>
        <v>5707</v>
      </c>
      <c r="O528" s="51" t="str">
        <f>"Thanh toán ngày "&amp;TEXT(_xlfn.XLOOKUP(L528,Sheet2!E:E,Sheet2!A:A),"dd/mm/yyyy")&amp;" - Tổng số tiền "&amp;TEXT(_xlfn.XLOOKUP(_xlfn.XLOOKUP(L528,Sheet2!E:E,Sheet2!B:B),Sheet2!M:M,Sheet2!O:O),"#.###")</f>
        <v>Thanh toán ngày 29/02/2024 - Tổng số tiền 23.681.313</v>
      </c>
    </row>
    <row r="529" spans="1:15" ht="26.3" x14ac:dyDescent="0.3">
      <c r="A529" s="4"/>
      <c r="B529" s="5" t="s">
        <v>1142</v>
      </c>
      <c r="C529" s="8">
        <v>45317</v>
      </c>
      <c r="D529" s="5" t="s">
        <v>11</v>
      </c>
      <c r="E529" s="5"/>
      <c r="F529" s="13">
        <v>1589270</v>
      </c>
      <c r="G529" s="13">
        <v>127142</v>
      </c>
      <c r="H529" s="13">
        <v>1716412</v>
      </c>
      <c r="I529" s="6"/>
      <c r="J529" s="56"/>
      <c r="K529" s="58" t="str">
        <f t="shared" si="8"/>
        <v/>
      </c>
      <c r="L529">
        <f>VLOOKUP(VALUE(B529),Sheet2!E:E,1,0)</f>
        <v>5706</v>
      </c>
      <c r="O529" s="51" t="str">
        <f>"Thanh toán ngày "&amp;TEXT(_xlfn.XLOOKUP(L529,Sheet2!E:E,Sheet2!A:A),"dd/mm/yyyy")&amp;" - Tổng số tiền "&amp;TEXT(_xlfn.XLOOKUP(_xlfn.XLOOKUP(L529,Sheet2!E:E,Sheet2!B:B),Sheet2!M:M,Sheet2!O:O),"#.###")</f>
        <v>Thanh toán ngày 29/02/2024 - Tổng số tiền 23.681.313</v>
      </c>
    </row>
    <row r="530" spans="1:15" ht="26.3" x14ac:dyDescent="0.3">
      <c r="A530" s="4"/>
      <c r="B530" s="5" t="s">
        <v>1148</v>
      </c>
      <c r="C530" s="8">
        <v>45314</v>
      </c>
      <c r="D530" s="5" t="s">
        <v>11</v>
      </c>
      <c r="E530" s="5"/>
      <c r="F530" s="13">
        <v>820696</v>
      </c>
      <c r="G530" s="13">
        <v>65656</v>
      </c>
      <c r="H530" s="13">
        <v>886352</v>
      </c>
      <c r="I530" s="6"/>
      <c r="J530" s="56"/>
      <c r="K530" s="58" t="str">
        <f t="shared" si="8"/>
        <v/>
      </c>
      <c r="L530">
        <f>VLOOKUP(VALUE(B530),Sheet2!E:E,1,0)</f>
        <v>4349</v>
      </c>
      <c r="O530" s="51" t="str">
        <f>"Thanh toán ngày "&amp;TEXT(_xlfn.XLOOKUP(L530,Sheet2!E:E,Sheet2!A:A),"dd/mm/yyyy")&amp;" - Tổng số tiền "&amp;TEXT(_xlfn.XLOOKUP(_xlfn.XLOOKUP(L530,Sheet2!E:E,Sheet2!B:B),Sheet2!M:M,Sheet2!O:O),"#.###")</f>
        <v>Thanh toán ngày 29/02/2024 - Tổng số tiền 23.681.313</v>
      </c>
    </row>
    <row r="531" spans="1:15" ht="26.3" x14ac:dyDescent="0.3">
      <c r="A531" s="4"/>
      <c r="B531" s="5" t="s">
        <v>1150</v>
      </c>
      <c r="C531" s="8">
        <v>45313</v>
      </c>
      <c r="D531" s="5" t="s">
        <v>11</v>
      </c>
      <c r="E531" s="5"/>
      <c r="F531" s="13">
        <v>1296456</v>
      </c>
      <c r="G531" s="13">
        <v>103716</v>
      </c>
      <c r="H531" s="13">
        <v>1400172</v>
      </c>
      <c r="I531" s="6"/>
      <c r="J531" s="56"/>
      <c r="K531" s="58" t="str">
        <f t="shared" si="8"/>
        <v/>
      </c>
      <c r="L531">
        <f>VLOOKUP(VALUE(B531),Sheet2!E:E,1,0)</f>
        <v>4257</v>
      </c>
      <c r="O531" s="51" t="str">
        <f>"Thanh toán ngày "&amp;TEXT(_xlfn.XLOOKUP(L531,Sheet2!E:E,Sheet2!A:A),"dd/mm/yyyy")&amp;" - Tổng số tiền "&amp;TEXT(_xlfn.XLOOKUP(_xlfn.XLOOKUP(L531,Sheet2!E:E,Sheet2!B:B),Sheet2!M:M,Sheet2!O:O),"#.###")</f>
        <v>Thanh toán ngày 29/02/2024 - Tổng số tiền 23.681.313</v>
      </c>
    </row>
    <row r="532" spans="1:15" ht="26.3" x14ac:dyDescent="0.3">
      <c r="A532" s="4"/>
      <c r="B532" s="5" t="s">
        <v>1154</v>
      </c>
      <c r="C532" s="8">
        <v>45310</v>
      </c>
      <c r="D532" s="5" t="s">
        <v>11</v>
      </c>
      <c r="E532" s="5"/>
      <c r="F532" s="13">
        <v>1990550</v>
      </c>
      <c r="G532" s="13">
        <v>159244</v>
      </c>
      <c r="H532" s="13">
        <v>2149794</v>
      </c>
      <c r="I532" s="6"/>
      <c r="J532" s="56"/>
      <c r="K532" s="58" t="str">
        <f t="shared" si="8"/>
        <v/>
      </c>
      <c r="L532">
        <f>VLOOKUP(VALUE(B532),Sheet2!E:E,1,0)</f>
        <v>4030</v>
      </c>
      <c r="O532" s="51" t="str">
        <f>"Thanh toán ngày "&amp;TEXT(_xlfn.XLOOKUP(L532,Sheet2!E:E,Sheet2!A:A),"dd/mm/yyyy")&amp;" - Tổng số tiền "&amp;TEXT(_xlfn.XLOOKUP(_xlfn.XLOOKUP(L532,Sheet2!E:E,Sheet2!B:B),Sheet2!M:M,Sheet2!O:O),"#.###")</f>
        <v>Thanh toán ngày 29/02/2024 - Tổng số tiền 23.681.313</v>
      </c>
    </row>
    <row r="533" spans="1:15" ht="26.3" x14ac:dyDescent="0.3">
      <c r="A533" s="4"/>
      <c r="B533" s="5" t="s">
        <v>1156</v>
      </c>
      <c r="C533" s="8">
        <v>45309</v>
      </c>
      <c r="D533" s="5" t="s">
        <v>11</v>
      </c>
      <c r="E533" s="5"/>
      <c r="F533" s="13">
        <v>1972800</v>
      </c>
      <c r="G533" s="13">
        <v>157824</v>
      </c>
      <c r="H533" s="13">
        <v>2130624</v>
      </c>
      <c r="I533" s="6"/>
      <c r="J533" s="56"/>
      <c r="K533" s="58" t="str">
        <f t="shared" si="8"/>
        <v/>
      </c>
      <c r="L533">
        <f>VLOOKUP(VALUE(B533),Sheet2!E:E,1,0)</f>
        <v>2988</v>
      </c>
      <c r="O533" s="51" t="str">
        <f>"Thanh toán ngày "&amp;TEXT(_xlfn.XLOOKUP(L533,Sheet2!E:E,Sheet2!A:A),"dd/mm/yyyy")&amp;" - Tổng số tiền "&amp;TEXT(_xlfn.XLOOKUP(_xlfn.XLOOKUP(L533,Sheet2!E:E,Sheet2!B:B),Sheet2!M:M,Sheet2!O:O),"#.###")</f>
        <v>Thanh toán ngày 29/02/2024 - Tổng số tiền 23.681.313</v>
      </c>
    </row>
    <row r="534" spans="1:15" ht="26.3" x14ac:dyDescent="0.3">
      <c r="A534" s="4"/>
      <c r="B534" s="5" t="s">
        <v>1158</v>
      </c>
      <c r="C534" s="8">
        <v>45309</v>
      </c>
      <c r="D534" s="5" t="s">
        <v>11</v>
      </c>
      <c r="E534" s="5"/>
      <c r="F534" s="13">
        <v>1994193</v>
      </c>
      <c r="G534" s="13">
        <v>159535</v>
      </c>
      <c r="H534" s="13">
        <v>2153728</v>
      </c>
      <c r="I534" s="6"/>
      <c r="J534" s="56"/>
      <c r="K534" s="58" t="str">
        <f t="shared" si="8"/>
        <v/>
      </c>
      <c r="L534">
        <f>VLOOKUP(VALUE(B534),Sheet2!E:E,1,0)</f>
        <v>2984</v>
      </c>
      <c r="O534" s="51" t="str">
        <f>"Thanh toán ngày "&amp;TEXT(_xlfn.XLOOKUP(L534,Sheet2!E:E,Sheet2!A:A),"dd/mm/yyyy")&amp;" - Tổng số tiền "&amp;TEXT(_xlfn.XLOOKUP(_xlfn.XLOOKUP(L534,Sheet2!E:E,Sheet2!B:B),Sheet2!M:M,Sheet2!O:O),"#.###")</f>
        <v>Thanh toán ngày 29/02/2024 - Tổng số tiền 23.681.313</v>
      </c>
    </row>
    <row r="535" spans="1:15" ht="26.3" x14ac:dyDescent="0.3">
      <c r="A535" s="4"/>
      <c r="B535" s="5" t="s">
        <v>1160</v>
      </c>
      <c r="C535" s="8">
        <v>45308</v>
      </c>
      <c r="D535" s="5" t="s">
        <v>11</v>
      </c>
      <c r="E535" s="5"/>
      <c r="F535" s="13">
        <v>756164</v>
      </c>
      <c r="G535" s="13">
        <v>60493</v>
      </c>
      <c r="H535" s="13">
        <v>816657</v>
      </c>
      <c r="I535" s="6"/>
      <c r="J535" s="56"/>
      <c r="K535" s="58" t="str">
        <f t="shared" si="8"/>
        <v/>
      </c>
      <c r="L535">
        <f>VLOOKUP(VALUE(B535),Sheet2!E:E,1,0)</f>
        <v>2979</v>
      </c>
      <c r="O535" s="51" t="str">
        <f>"Thanh toán ngày "&amp;TEXT(_xlfn.XLOOKUP(L535,Sheet2!E:E,Sheet2!A:A),"dd/mm/yyyy")&amp;" - Tổng số tiền "&amp;TEXT(_xlfn.XLOOKUP(_xlfn.XLOOKUP(L535,Sheet2!E:E,Sheet2!B:B),Sheet2!M:M,Sheet2!O:O),"#.###")</f>
        <v>Thanh toán ngày 29/02/2024 - Tổng số tiền 23.681.313</v>
      </c>
    </row>
    <row r="536" spans="1:15" ht="26.3" x14ac:dyDescent="0.3">
      <c r="A536" s="4"/>
      <c r="B536" s="5" t="s">
        <v>1172</v>
      </c>
      <c r="C536" s="8">
        <v>45306</v>
      </c>
      <c r="D536" s="5" t="s">
        <v>11</v>
      </c>
      <c r="E536" s="5"/>
      <c r="F536" s="13">
        <v>816280</v>
      </c>
      <c r="G536" s="13">
        <v>65302</v>
      </c>
      <c r="H536" s="13">
        <v>881582</v>
      </c>
      <c r="I536" s="6"/>
      <c r="J536" s="56"/>
      <c r="K536" s="58" t="str">
        <f t="shared" si="8"/>
        <v/>
      </c>
      <c r="L536">
        <f>VLOOKUP(VALUE(B536),Sheet2!E:E,1,0)</f>
        <v>2566</v>
      </c>
      <c r="O536" s="51" t="str">
        <f>"Thanh toán ngày "&amp;TEXT(_xlfn.XLOOKUP(L536,Sheet2!E:E,Sheet2!A:A),"dd/mm/yyyy")&amp;" - Tổng số tiền "&amp;TEXT(_xlfn.XLOOKUP(_xlfn.XLOOKUP(L536,Sheet2!E:E,Sheet2!B:B),Sheet2!M:M,Sheet2!O:O),"#.###")</f>
        <v>Thanh toán ngày 29/02/2024 - Tổng số tiền 23.681.313</v>
      </c>
    </row>
    <row r="537" spans="1:15" ht="26.3" x14ac:dyDescent="0.3">
      <c r="A537" s="4"/>
      <c r="B537" s="5" t="s">
        <v>1168</v>
      </c>
      <c r="C537" s="8">
        <v>45306</v>
      </c>
      <c r="D537" s="5" t="s">
        <v>11</v>
      </c>
      <c r="E537" s="5"/>
      <c r="F537" s="13">
        <v>1218910</v>
      </c>
      <c r="G537" s="13">
        <v>97513</v>
      </c>
      <c r="H537" s="13">
        <v>1316423</v>
      </c>
      <c r="I537" s="6"/>
      <c r="J537" s="56"/>
      <c r="K537" s="58" t="str">
        <f t="shared" si="8"/>
        <v/>
      </c>
      <c r="L537">
        <f>VLOOKUP(VALUE(B537),Sheet2!E:E,1,0)</f>
        <v>2555</v>
      </c>
      <c r="O537" s="51" t="str">
        <f>"Thanh toán ngày "&amp;TEXT(_xlfn.XLOOKUP(L537,Sheet2!E:E,Sheet2!A:A),"dd/mm/yyyy")&amp;" - Tổng số tiền "&amp;TEXT(_xlfn.XLOOKUP(_xlfn.XLOOKUP(L537,Sheet2!E:E,Sheet2!B:B),Sheet2!M:M,Sheet2!O:O),"#.###")</f>
        <v>Thanh toán ngày 29/02/2024 - Tổng số tiền 23.681.313</v>
      </c>
    </row>
    <row r="538" spans="1:15" ht="26.3" x14ac:dyDescent="0.3">
      <c r="A538" s="4"/>
      <c r="B538" s="5" t="s">
        <v>1176</v>
      </c>
      <c r="C538" s="8">
        <v>45303</v>
      </c>
      <c r="D538" s="5" t="s">
        <v>11</v>
      </c>
      <c r="E538" s="5"/>
      <c r="F538" s="13">
        <v>462616</v>
      </c>
      <c r="G538" s="13">
        <v>37009</v>
      </c>
      <c r="H538" s="13">
        <v>499625</v>
      </c>
      <c r="I538" s="6"/>
      <c r="J538" s="56"/>
      <c r="K538" s="58" t="str">
        <f t="shared" si="8"/>
        <v/>
      </c>
      <c r="L538">
        <f>VLOOKUP(VALUE(B538),Sheet2!E:E,1,0)</f>
        <v>2300</v>
      </c>
      <c r="O538" s="51" t="str">
        <f>"Thanh toán ngày "&amp;TEXT(_xlfn.XLOOKUP(L538,Sheet2!E:E,Sheet2!A:A),"dd/mm/yyyy")&amp;" - Tổng số tiền "&amp;TEXT(_xlfn.XLOOKUP(_xlfn.XLOOKUP(L538,Sheet2!E:E,Sheet2!B:B),Sheet2!M:M,Sheet2!O:O),"#.###")</f>
        <v>Thanh toán ngày 29/02/2024 - Tổng số tiền 23.681.313</v>
      </c>
    </row>
    <row r="539" spans="1:15" ht="26.3" x14ac:dyDescent="0.3">
      <c r="A539" s="4"/>
      <c r="B539" s="5" t="s">
        <v>1174</v>
      </c>
      <c r="C539" s="8">
        <v>45303</v>
      </c>
      <c r="D539" s="5" t="s">
        <v>11</v>
      </c>
      <c r="E539" s="5"/>
      <c r="F539" s="13">
        <v>887612</v>
      </c>
      <c r="G539" s="13">
        <v>71009</v>
      </c>
      <c r="H539" s="13">
        <v>958621</v>
      </c>
      <c r="I539" s="6"/>
      <c r="J539" s="56"/>
      <c r="K539" s="58" t="str">
        <f t="shared" si="8"/>
        <v/>
      </c>
      <c r="L539">
        <f>VLOOKUP(VALUE(B539),Sheet2!E:E,1,0)</f>
        <v>2299</v>
      </c>
      <c r="O539" s="51" t="str">
        <f>"Thanh toán ngày "&amp;TEXT(_xlfn.XLOOKUP(L539,Sheet2!E:E,Sheet2!A:A),"dd/mm/yyyy")&amp;" - Tổng số tiền "&amp;TEXT(_xlfn.XLOOKUP(_xlfn.XLOOKUP(L539,Sheet2!E:E,Sheet2!B:B),Sheet2!M:M,Sheet2!O:O),"#.###")</f>
        <v>Thanh toán ngày 29/02/2024 - Tổng số tiền 23.681.313</v>
      </c>
    </row>
    <row r="540" spans="1:15" ht="26.3" x14ac:dyDescent="0.3">
      <c r="A540" s="4"/>
      <c r="B540" s="5" t="s">
        <v>1178</v>
      </c>
      <c r="C540" s="8">
        <v>45303</v>
      </c>
      <c r="D540" s="5" t="s">
        <v>11</v>
      </c>
      <c r="E540" s="5"/>
      <c r="F540" s="13">
        <v>330440</v>
      </c>
      <c r="G540" s="13">
        <v>26435</v>
      </c>
      <c r="H540" s="13">
        <v>356875</v>
      </c>
      <c r="I540" s="6"/>
      <c r="J540" s="56"/>
      <c r="K540" s="58" t="str">
        <f t="shared" si="8"/>
        <v/>
      </c>
      <c r="L540">
        <f>VLOOKUP(VALUE(B540),Sheet2!E:E,1,0)</f>
        <v>2298</v>
      </c>
      <c r="O540" s="51" t="str">
        <f>"Thanh toán ngày "&amp;TEXT(_xlfn.XLOOKUP(L540,Sheet2!E:E,Sheet2!A:A),"dd/mm/yyyy")&amp;" - Tổng số tiền "&amp;TEXT(_xlfn.XLOOKUP(_xlfn.XLOOKUP(L540,Sheet2!E:E,Sheet2!B:B),Sheet2!M:M,Sheet2!O:O),"#.###")</f>
        <v>Thanh toán ngày 29/02/2024 - Tổng số tiền 23.681.313</v>
      </c>
    </row>
    <row r="541" spans="1:15" ht="26.3" x14ac:dyDescent="0.3">
      <c r="A541" s="4"/>
      <c r="B541" s="5" t="s">
        <v>1184</v>
      </c>
      <c r="C541" s="8">
        <v>45299</v>
      </c>
      <c r="D541" s="5" t="s">
        <v>11</v>
      </c>
      <c r="E541" s="5"/>
      <c r="F541" s="13">
        <v>1215072</v>
      </c>
      <c r="G541" s="13">
        <v>97206</v>
      </c>
      <c r="H541" s="13">
        <v>1312278</v>
      </c>
      <c r="I541" s="6"/>
      <c r="J541" s="56"/>
      <c r="K541" s="58" t="str">
        <f t="shared" si="8"/>
        <v/>
      </c>
      <c r="L541">
        <f>VLOOKUP(VALUE(B541),Sheet2!E:E,1,0)</f>
        <v>1312</v>
      </c>
      <c r="O541" s="51" t="str">
        <f>"Thanh toán ngày "&amp;TEXT(_xlfn.XLOOKUP(L541,Sheet2!E:E,Sheet2!A:A),"dd/mm/yyyy")&amp;" - Tổng số tiền "&amp;TEXT(_xlfn.XLOOKUP(_xlfn.XLOOKUP(L541,Sheet2!E:E,Sheet2!B:B),Sheet2!M:M,Sheet2!O:O),"#.###")</f>
        <v>Thanh toán ngày 29/02/2024 - Tổng số tiền 23.681.313</v>
      </c>
    </row>
    <row r="542" spans="1:15" ht="26.3" x14ac:dyDescent="0.3">
      <c r="A542" s="4"/>
      <c r="B542" s="5" t="s">
        <v>1182</v>
      </c>
      <c r="C542" s="8">
        <v>45299</v>
      </c>
      <c r="D542" s="5" t="s">
        <v>11</v>
      </c>
      <c r="E542" s="5"/>
      <c r="F542" s="13">
        <v>435348</v>
      </c>
      <c r="G542" s="13">
        <v>34828</v>
      </c>
      <c r="H542" s="13">
        <v>470176</v>
      </c>
      <c r="I542" s="6"/>
      <c r="J542" s="56"/>
      <c r="K542" s="58" t="str">
        <f t="shared" si="8"/>
        <v/>
      </c>
      <c r="L542">
        <f>VLOOKUP(VALUE(B542),Sheet2!E:E,1,0)</f>
        <v>1311</v>
      </c>
      <c r="O542" s="51" t="str">
        <f>"Thanh toán ngày "&amp;TEXT(_xlfn.XLOOKUP(L542,Sheet2!E:E,Sheet2!A:A),"dd/mm/yyyy")&amp;" - Tổng số tiền "&amp;TEXT(_xlfn.XLOOKUP(_xlfn.XLOOKUP(L542,Sheet2!E:E,Sheet2!B:B),Sheet2!M:M,Sheet2!O:O),"#.###")</f>
        <v>Thanh toán ngày 15/11/2022 - Tổng số tiền 70.762.629</v>
      </c>
    </row>
    <row r="543" spans="1:15" ht="26.3" x14ac:dyDescent="0.3">
      <c r="A543" s="4"/>
      <c r="B543" s="5" t="s">
        <v>1188</v>
      </c>
      <c r="C543" s="8">
        <v>45296</v>
      </c>
      <c r="D543" s="5" t="s">
        <v>11</v>
      </c>
      <c r="E543" s="5"/>
      <c r="F543" s="13">
        <v>1400596</v>
      </c>
      <c r="G543" s="13">
        <v>112048</v>
      </c>
      <c r="H543" s="13">
        <v>1512644</v>
      </c>
      <c r="I543" s="6"/>
      <c r="J543" s="56"/>
      <c r="K543" s="58" t="str">
        <f t="shared" si="8"/>
        <v/>
      </c>
      <c r="L543">
        <f>VLOOKUP(VALUE(B543),Sheet2!E:E,1,0)</f>
        <v>1142</v>
      </c>
      <c r="O543" s="51" t="str">
        <f>"Thanh toán ngày "&amp;TEXT(_xlfn.XLOOKUP(L543,Sheet2!E:E,Sheet2!A:A),"dd/mm/yyyy")&amp;" - Tổng số tiền "&amp;TEXT(_xlfn.XLOOKUP(_xlfn.XLOOKUP(L543,Sheet2!E:E,Sheet2!B:B),Sheet2!M:M,Sheet2!O:O),"#.###")</f>
        <v>Thanh toán ngày 29/02/2024 - Tổng số tiền 23.681.313</v>
      </c>
    </row>
    <row r="544" spans="1:15" ht="26.3" x14ac:dyDescent="0.3">
      <c r="A544" s="4"/>
      <c r="B544" s="5" t="s">
        <v>1190</v>
      </c>
      <c r="C544" s="8">
        <v>45295</v>
      </c>
      <c r="D544" s="5" t="s">
        <v>11</v>
      </c>
      <c r="E544" s="5"/>
      <c r="F544" s="13">
        <v>499760</v>
      </c>
      <c r="G544" s="13">
        <v>39981</v>
      </c>
      <c r="H544" s="13">
        <v>539741</v>
      </c>
      <c r="I544" s="6"/>
      <c r="J544" s="56"/>
      <c r="K544" s="58" t="str">
        <f t="shared" si="8"/>
        <v/>
      </c>
      <c r="L544">
        <f>VLOOKUP(VALUE(B544),Sheet2!E:E,1,0)</f>
        <v>230</v>
      </c>
      <c r="O544" s="51" t="str">
        <f>"Thanh toán ngày "&amp;TEXT(_xlfn.XLOOKUP(L544,Sheet2!E:E,Sheet2!A:A),"dd/mm/yyyy")&amp;" - Tổng số tiền "&amp;TEXT(_xlfn.XLOOKUP(_xlfn.XLOOKUP(L544,Sheet2!E:E,Sheet2!B:B),Sheet2!M:M,Sheet2!O:O),"#.###")</f>
        <v>Thanh toán ngày 29/02/2024 - Tổng số tiền 23.681.313</v>
      </c>
    </row>
    <row r="545" spans="1:16" ht="26.3" x14ac:dyDescent="0.3">
      <c r="A545" s="4"/>
      <c r="B545" s="5" t="s">
        <v>1192</v>
      </c>
      <c r="C545" s="8">
        <v>45295</v>
      </c>
      <c r="D545" s="5" t="s">
        <v>11</v>
      </c>
      <c r="E545" s="5"/>
      <c r="F545" s="13">
        <v>1337114</v>
      </c>
      <c r="G545" s="13">
        <v>106969</v>
      </c>
      <c r="H545" s="13">
        <v>1444083</v>
      </c>
      <c r="I545" s="6"/>
      <c r="J545" s="56"/>
      <c r="K545" s="58" t="str">
        <f t="shared" si="8"/>
        <v/>
      </c>
      <c r="L545">
        <f>VLOOKUP(VALUE(B545),Sheet2!E:E,1,0)</f>
        <v>224</v>
      </c>
      <c r="O545" s="51" t="str">
        <f>"Thanh toán ngày "&amp;TEXT(_xlfn.XLOOKUP(L545,Sheet2!E:E,Sheet2!A:A),"dd/mm/yyyy")&amp;" - Tổng số tiền "&amp;TEXT(_xlfn.XLOOKUP(_xlfn.XLOOKUP(L545,Sheet2!E:E,Sheet2!B:B),Sheet2!M:M,Sheet2!O:O),"#.###")</f>
        <v>Thanh toán ngày 29/02/2024 - Tổng số tiền 23.681.313</v>
      </c>
    </row>
    <row r="546" spans="1:16" ht="26.3" x14ac:dyDescent="0.3">
      <c r="A546" s="4"/>
      <c r="B546" s="5" t="s">
        <v>1196</v>
      </c>
      <c r="C546" s="8">
        <v>45294</v>
      </c>
      <c r="D546" s="5" t="s">
        <v>11</v>
      </c>
      <c r="E546" s="5"/>
      <c r="F546" s="13">
        <v>1196504</v>
      </c>
      <c r="G546" s="13">
        <v>95720</v>
      </c>
      <c r="H546" s="13">
        <v>1292224</v>
      </c>
      <c r="I546" s="6"/>
      <c r="J546" s="56"/>
      <c r="K546" s="58" t="str">
        <f t="shared" si="8"/>
        <v/>
      </c>
      <c r="L546">
        <f>VLOOKUP(VALUE(B546),Sheet2!E:E,1,0)</f>
        <v>188</v>
      </c>
      <c r="O546" s="51" t="str">
        <f>"Thanh toán ngày "&amp;TEXT(_xlfn.XLOOKUP(L546,Sheet2!E:E,Sheet2!A:A),"dd/mm/yyyy")&amp;" - Tổng số tiền "&amp;TEXT(_xlfn.XLOOKUP(_xlfn.XLOOKUP(L546,Sheet2!E:E,Sheet2!B:B),Sheet2!M:M,Sheet2!O:O),"#.###")</f>
        <v>Thanh toán ngày 29/02/2024 - Tổng số tiền 23.681.313</v>
      </c>
    </row>
    <row r="547" spans="1:16" ht="26.3" x14ac:dyDescent="0.3">
      <c r="A547" s="4"/>
      <c r="B547" s="5" t="s">
        <v>1194</v>
      </c>
      <c r="C547" s="8">
        <v>45294</v>
      </c>
      <c r="D547" s="5" t="s">
        <v>11</v>
      </c>
      <c r="E547" s="5"/>
      <c r="F547" s="13">
        <v>795848</v>
      </c>
      <c r="G547" s="13">
        <v>63668</v>
      </c>
      <c r="H547" s="13">
        <v>859516</v>
      </c>
      <c r="I547" s="6"/>
      <c r="J547" s="56"/>
      <c r="K547" s="58" t="str">
        <f t="shared" si="8"/>
        <v/>
      </c>
      <c r="L547">
        <f>VLOOKUP(VALUE(B547),Sheet2!E:E,1,0)</f>
        <v>126</v>
      </c>
      <c r="O547" s="51" t="str">
        <f>"Thanh toán ngày "&amp;TEXT(_xlfn.XLOOKUP(L547,Sheet2!E:E,Sheet2!A:A),"dd/mm/yyyy")&amp;" - Tổng số tiền "&amp;TEXT(_xlfn.XLOOKUP(_xlfn.XLOOKUP(L547,Sheet2!E:E,Sheet2!B:B),Sheet2!M:M,Sheet2!O:O),"#.###")</f>
        <v>Thanh toán ngày 29/02/2024 - Tổng số tiền 23.681.313</v>
      </c>
    </row>
    <row r="548" spans="1:16" ht="26.3" x14ac:dyDescent="0.3">
      <c r="A548" s="4"/>
      <c r="B548" s="5" t="s">
        <v>405</v>
      </c>
      <c r="C548" s="8">
        <v>45293</v>
      </c>
      <c r="D548" s="5" t="s">
        <v>11</v>
      </c>
      <c r="E548" s="5"/>
      <c r="F548" s="13">
        <v>786222</v>
      </c>
      <c r="G548" s="13">
        <v>62898</v>
      </c>
      <c r="H548" s="13">
        <v>849120</v>
      </c>
      <c r="I548" s="6"/>
      <c r="J548" s="56"/>
      <c r="K548" s="58" t="str">
        <f t="shared" si="8"/>
        <v/>
      </c>
      <c r="L548">
        <f>VLOOKUP(VALUE(B548),Sheet2!E:E,1,0)</f>
        <v>30</v>
      </c>
      <c r="O548" s="51" t="str">
        <f>"Thanh toán ngày "&amp;TEXT(_xlfn.XLOOKUP(L548,Sheet2!E:E,Sheet2!A:A),"dd/mm/yyyy")&amp;" - Tổng số tiền "&amp;TEXT(_xlfn.XLOOKUP(_xlfn.XLOOKUP(L548,Sheet2!E:E,Sheet2!B:B),Sheet2!M:M,Sheet2!O:O),"#.###")</f>
        <v>Thanh toán ngày 29/02/2024 - Tổng số tiền 23.681.313</v>
      </c>
    </row>
    <row r="549" spans="1:16" ht="26.3" x14ac:dyDescent="0.3">
      <c r="A549" s="4"/>
      <c r="B549" s="5" t="s">
        <v>2975</v>
      </c>
      <c r="C549" s="8">
        <v>45635</v>
      </c>
      <c r="D549" s="5" t="s">
        <v>11</v>
      </c>
      <c r="E549" s="5" t="s">
        <v>1522</v>
      </c>
      <c r="F549" s="13">
        <v>-321127</v>
      </c>
      <c r="G549" s="13">
        <v>-25690</v>
      </c>
      <c r="H549" s="13">
        <v>-346817</v>
      </c>
      <c r="I549" s="6" t="s">
        <v>3000</v>
      </c>
      <c r="J549" s="56"/>
      <c r="K549" s="58">
        <f t="shared" si="8"/>
        <v>45680</v>
      </c>
      <c r="L549" t="e">
        <f>VLOOKUP(VALUE(B549),Sheet2!E:E,1,0)</f>
        <v>#N/A</v>
      </c>
      <c r="N549" s="13"/>
      <c r="O549" s="51" t="e">
        <f>"Thanh toán ngày "&amp;TEXT(_xlfn.XLOOKUP(L549,Sheet2!E:E,Sheet2!A:A),"dd/mm/yyyy")&amp;" - Tổng số tiền "&amp;TEXT(_xlfn.XLOOKUP(_xlfn.XLOOKUP(L549,Sheet2!E:E,Sheet2!B:B),Sheet2!M:M,Sheet2!O:O),"#.###")</f>
        <v>#N/A</v>
      </c>
      <c r="P549" s="13"/>
    </row>
    <row r="550" spans="1:16" ht="26.3" x14ac:dyDescent="0.3">
      <c r="A550" s="4"/>
      <c r="B550" s="5" t="s">
        <v>2974</v>
      </c>
      <c r="C550" s="8">
        <v>45623</v>
      </c>
      <c r="D550" s="5" t="s">
        <v>11</v>
      </c>
      <c r="E550" s="5" t="s">
        <v>1504</v>
      </c>
      <c r="F550" s="13">
        <v>-299856</v>
      </c>
      <c r="G550" s="13">
        <v>-23988</v>
      </c>
      <c r="H550" s="13">
        <v>-323844</v>
      </c>
      <c r="I550" s="6" t="s">
        <v>2998</v>
      </c>
      <c r="J550" s="56"/>
      <c r="K550" s="58">
        <f t="shared" si="8"/>
        <v>45656</v>
      </c>
      <c r="L550" t="e">
        <f>VLOOKUP(VALUE(B550),Sheet2!E:E,1,0)</f>
        <v>#N/A</v>
      </c>
      <c r="N550" s="13"/>
      <c r="O550" s="51" t="e">
        <f>"Thanh toán ngày "&amp;TEXT(_xlfn.XLOOKUP(L550,Sheet2!E:E,Sheet2!A:A),"dd/mm/yyyy")&amp;" - Tổng số tiền "&amp;TEXT(_xlfn.XLOOKUP(_xlfn.XLOOKUP(L550,Sheet2!E:E,Sheet2!B:B),Sheet2!M:M,Sheet2!O:O),"#.###")</f>
        <v>#N/A</v>
      </c>
      <c r="P550" s="13"/>
    </row>
    <row r="551" spans="1:16" ht="26.3" x14ac:dyDescent="0.3">
      <c r="A551" s="4"/>
      <c r="B551" s="5" t="s">
        <v>2969</v>
      </c>
      <c r="C551" s="8">
        <v>45547</v>
      </c>
      <c r="D551" s="5" t="s">
        <v>11</v>
      </c>
      <c r="E551" s="5" t="s">
        <v>1485</v>
      </c>
      <c r="F551" s="13">
        <v>-199904</v>
      </c>
      <c r="G551" s="13">
        <v>-15992</v>
      </c>
      <c r="H551" s="13">
        <v>-215896</v>
      </c>
      <c r="I551" s="6" t="s">
        <v>2996</v>
      </c>
      <c r="J551" s="56"/>
      <c r="K551" s="58">
        <f t="shared" si="8"/>
        <v>45595</v>
      </c>
      <c r="L551" t="e">
        <f>VLOOKUP(VALUE(B551),Sheet2!E:E,1,0)</f>
        <v>#N/A</v>
      </c>
      <c r="N551" s="13"/>
      <c r="O551" s="51" t="e">
        <f>"Thanh toán ngày "&amp;TEXT(_xlfn.XLOOKUP(L551,Sheet2!E:E,Sheet2!A:A),"dd/mm/yyyy")&amp;" - Tổng số tiền "&amp;TEXT(_xlfn.XLOOKUP(_xlfn.XLOOKUP(L551,Sheet2!E:E,Sheet2!B:B),Sheet2!M:M,Sheet2!O:O),"#.###")</f>
        <v>#N/A</v>
      </c>
      <c r="P551" s="13"/>
    </row>
    <row r="552" spans="1:16" ht="26.3" x14ac:dyDescent="0.3">
      <c r="A552" s="4"/>
      <c r="B552" s="5" t="s">
        <v>2966</v>
      </c>
      <c r="C552" s="8">
        <v>45517</v>
      </c>
      <c r="D552" s="5" t="s">
        <v>11</v>
      </c>
      <c r="E552" s="5" t="s">
        <v>1466</v>
      </c>
      <c r="F552" s="13">
        <v>-199904</v>
      </c>
      <c r="G552" s="13">
        <v>-15992</v>
      </c>
      <c r="H552" s="13">
        <v>-215896</v>
      </c>
      <c r="I552" s="6" t="s">
        <v>2995</v>
      </c>
      <c r="J552" s="56"/>
      <c r="K552" s="58">
        <f t="shared" si="8"/>
        <v>45566</v>
      </c>
      <c r="L552" t="e">
        <f>VLOOKUP(VALUE(B552),Sheet2!E:E,1,0)</f>
        <v>#N/A</v>
      </c>
      <c r="N552" s="13"/>
      <c r="O552" s="51" t="e">
        <f>"Thanh toán ngày "&amp;TEXT(_xlfn.XLOOKUP(L552,Sheet2!E:E,Sheet2!A:A),"dd/mm/yyyy")&amp;" - Tổng số tiền "&amp;TEXT(_xlfn.XLOOKUP(_xlfn.XLOOKUP(L552,Sheet2!E:E,Sheet2!B:B),Sheet2!M:M,Sheet2!O:O),"#.###")</f>
        <v>#N/A</v>
      </c>
      <c r="P552" s="13"/>
    </row>
    <row r="553" spans="1:16" ht="26.3" x14ac:dyDescent="0.3">
      <c r="A553" s="4"/>
      <c r="B553" s="5" t="s">
        <v>2965</v>
      </c>
      <c r="C553" s="8">
        <v>45516</v>
      </c>
      <c r="D553" s="5" t="s">
        <v>11</v>
      </c>
      <c r="E553" s="5" t="s">
        <v>1468</v>
      </c>
      <c r="F553" s="13">
        <v>-265992</v>
      </c>
      <c r="G553" s="13">
        <v>-21279</v>
      </c>
      <c r="H553" s="13">
        <v>-287271</v>
      </c>
      <c r="I553" s="6" t="s">
        <v>2995</v>
      </c>
      <c r="J553" s="56"/>
      <c r="K553" s="58">
        <f t="shared" si="8"/>
        <v>45566</v>
      </c>
      <c r="L553" t="e">
        <f>VLOOKUP(VALUE(B553),Sheet2!E:E,1,0)</f>
        <v>#N/A</v>
      </c>
      <c r="N553" s="13"/>
      <c r="O553" s="51" t="e">
        <f>"Thanh toán ngày "&amp;TEXT(_xlfn.XLOOKUP(L553,Sheet2!E:E,Sheet2!A:A),"dd/mm/yyyy")&amp;" - Tổng số tiền "&amp;TEXT(_xlfn.XLOOKUP(_xlfn.XLOOKUP(L553,Sheet2!E:E,Sheet2!B:B),Sheet2!M:M,Sheet2!O:O),"#.###")</f>
        <v>#N/A</v>
      </c>
      <c r="P553" s="13"/>
    </row>
    <row r="554" spans="1:16" ht="26.3" x14ac:dyDescent="0.3">
      <c r="A554" s="4"/>
      <c r="B554" s="5" t="s">
        <v>2964</v>
      </c>
      <c r="C554" s="8">
        <v>45503</v>
      </c>
      <c r="D554" s="5" t="s">
        <v>11</v>
      </c>
      <c r="E554" s="5" t="s">
        <v>1422</v>
      </c>
      <c r="F554" s="13">
        <v>-335516</v>
      </c>
      <c r="G554" s="13">
        <v>-26841</v>
      </c>
      <c r="H554" s="13">
        <v>-362357</v>
      </c>
      <c r="I554" s="6" t="s">
        <v>2994</v>
      </c>
      <c r="J554" s="56"/>
      <c r="K554" s="58">
        <f t="shared" si="8"/>
        <v>45534</v>
      </c>
      <c r="L554" t="e">
        <f>VLOOKUP(VALUE(B554),Sheet2!E:E,1,0)</f>
        <v>#N/A</v>
      </c>
      <c r="N554" s="13"/>
      <c r="O554" s="51" t="e">
        <f>"Thanh toán ngày "&amp;TEXT(_xlfn.XLOOKUP(L554,Sheet2!E:E,Sheet2!A:A),"dd/mm/yyyy")&amp;" - Tổng số tiền "&amp;TEXT(_xlfn.XLOOKUP(_xlfn.XLOOKUP(L554,Sheet2!E:E,Sheet2!B:B),Sheet2!M:M,Sheet2!O:O),"#.###")</f>
        <v>#N/A</v>
      </c>
      <c r="P554" s="13"/>
    </row>
    <row r="555" spans="1:16" ht="26.3" x14ac:dyDescent="0.3">
      <c r="A555" s="4"/>
      <c r="B555" s="5" t="s">
        <v>2963</v>
      </c>
      <c r="C555" s="8">
        <v>45491</v>
      </c>
      <c r="D555" s="5" t="s">
        <v>11</v>
      </c>
      <c r="E555" s="5" t="s">
        <v>1435</v>
      </c>
      <c r="F555" s="13">
        <v>-599712</v>
      </c>
      <c r="G555" s="13">
        <v>-47977</v>
      </c>
      <c r="H555" s="13">
        <v>-647689</v>
      </c>
      <c r="I555" s="6" t="s">
        <v>2994</v>
      </c>
      <c r="J555" s="56"/>
      <c r="K555" s="58">
        <f t="shared" si="8"/>
        <v>45534</v>
      </c>
      <c r="L555" t="e">
        <f>VLOOKUP(VALUE(B555),Sheet2!E:E,1,0)</f>
        <v>#N/A</v>
      </c>
      <c r="N555" s="13"/>
      <c r="O555" s="51" t="e">
        <f>"Thanh toán ngày "&amp;TEXT(_xlfn.XLOOKUP(L555,Sheet2!E:E,Sheet2!A:A),"dd/mm/yyyy")&amp;" - Tổng số tiền "&amp;TEXT(_xlfn.XLOOKUP(_xlfn.XLOOKUP(L555,Sheet2!E:E,Sheet2!B:B),Sheet2!M:M,Sheet2!O:O),"#.###")</f>
        <v>#N/A</v>
      </c>
      <c r="P555" s="13"/>
    </row>
    <row r="556" spans="1:16" ht="26.3" x14ac:dyDescent="0.3">
      <c r="A556" s="4"/>
      <c r="B556" s="5" t="s">
        <v>2922</v>
      </c>
      <c r="C556" s="8">
        <v>45490</v>
      </c>
      <c r="D556" s="5" t="s">
        <v>11</v>
      </c>
      <c r="E556" s="5" t="s">
        <v>1437</v>
      </c>
      <c r="F556" s="13">
        <v>-399808</v>
      </c>
      <c r="G556" s="13">
        <v>-31985</v>
      </c>
      <c r="H556" s="13">
        <v>-431793</v>
      </c>
      <c r="I556" s="6" t="s">
        <v>2994</v>
      </c>
      <c r="J556" s="56"/>
      <c r="K556" s="58">
        <f t="shared" si="8"/>
        <v>45534</v>
      </c>
      <c r="L556" t="e">
        <f>VLOOKUP(VALUE(B556),Sheet2!E:E,1,0)</f>
        <v>#N/A</v>
      </c>
      <c r="N556" s="13"/>
      <c r="O556" s="51" t="e">
        <f>"Thanh toán ngày "&amp;TEXT(_xlfn.XLOOKUP(L556,Sheet2!E:E,Sheet2!A:A),"dd/mm/yyyy")&amp;" - Tổng số tiền "&amp;TEXT(_xlfn.XLOOKUP(_xlfn.XLOOKUP(L556,Sheet2!E:E,Sheet2!B:B),Sheet2!M:M,Sheet2!O:O),"#.###")</f>
        <v>#N/A</v>
      </c>
      <c r="P556" s="13"/>
    </row>
    <row r="557" spans="1:16" ht="26.3" x14ac:dyDescent="0.3">
      <c r="A557" s="4"/>
      <c r="B557" s="5" t="s">
        <v>2962</v>
      </c>
      <c r="C557" s="8">
        <v>45485</v>
      </c>
      <c r="D557" s="5" t="s">
        <v>11</v>
      </c>
      <c r="E557" s="5" t="s">
        <v>1441</v>
      </c>
      <c r="F557" s="13">
        <v>-552203</v>
      </c>
      <c r="G557" s="13">
        <v>-44176</v>
      </c>
      <c r="H557" s="13">
        <v>-596379</v>
      </c>
      <c r="I557" s="6" t="s">
        <v>2994</v>
      </c>
      <c r="J557" s="56"/>
      <c r="K557" s="58">
        <f t="shared" si="8"/>
        <v>45534</v>
      </c>
      <c r="L557" t="e">
        <f>VLOOKUP(VALUE(B557),Sheet2!E:E,1,0)</f>
        <v>#N/A</v>
      </c>
      <c r="N557" s="13"/>
      <c r="O557" s="51" t="e">
        <f>"Thanh toán ngày "&amp;TEXT(_xlfn.XLOOKUP(L557,Sheet2!E:E,Sheet2!A:A),"dd/mm/yyyy")&amp;" - Tổng số tiền "&amp;TEXT(_xlfn.XLOOKUP(_xlfn.XLOOKUP(L557,Sheet2!E:E,Sheet2!B:B),Sheet2!M:M,Sheet2!O:O),"#.###")</f>
        <v>#N/A</v>
      </c>
      <c r="P557" s="13"/>
    </row>
    <row r="558" spans="1:16" ht="26.3" x14ac:dyDescent="0.3">
      <c r="A558" s="4"/>
      <c r="B558" s="5" t="s">
        <v>2960</v>
      </c>
      <c r="C558" s="8">
        <v>45471</v>
      </c>
      <c r="D558" s="5" t="s">
        <v>11</v>
      </c>
      <c r="E558" s="5" t="s">
        <v>1389</v>
      </c>
      <c r="F558" s="13">
        <v>-611366</v>
      </c>
      <c r="G558" s="13">
        <v>-48909</v>
      </c>
      <c r="H558" s="13">
        <v>-660275</v>
      </c>
      <c r="I558" s="6" t="s">
        <v>2993</v>
      </c>
      <c r="J558" s="56"/>
      <c r="K558" s="58">
        <f t="shared" si="8"/>
        <v>45503</v>
      </c>
      <c r="L558" t="e">
        <f>VLOOKUP(VALUE(B558),Sheet2!E:E,1,0)</f>
        <v>#N/A</v>
      </c>
      <c r="N558" s="13"/>
      <c r="O558" s="51" t="e">
        <f>"Thanh toán ngày "&amp;TEXT(_xlfn.XLOOKUP(L558,Sheet2!E:E,Sheet2!A:A),"dd/mm/yyyy")&amp;" - Tổng số tiền "&amp;TEXT(_xlfn.XLOOKUP(_xlfn.XLOOKUP(L558,Sheet2!E:E,Sheet2!B:B),Sheet2!M:M,Sheet2!O:O),"#.###")</f>
        <v>#N/A</v>
      </c>
      <c r="P558" s="13"/>
    </row>
    <row r="559" spans="1:16" ht="26.3" x14ac:dyDescent="0.3">
      <c r="A559" s="4"/>
      <c r="B559" s="5" t="s">
        <v>2961</v>
      </c>
      <c r="C559" s="8">
        <v>45471</v>
      </c>
      <c r="D559" s="5" t="s">
        <v>11</v>
      </c>
      <c r="E559" s="5" t="s">
        <v>1392</v>
      </c>
      <c r="F559" s="13">
        <v>-534722</v>
      </c>
      <c r="G559" s="13">
        <v>-42778</v>
      </c>
      <c r="H559" s="13">
        <v>-577500</v>
      </c>
      <c r="I559" s="6" t="s">
        <v>2993</v>
      </c>
      <c r="J559" s="56"/>
      <c r="K559" s="58">
        <f t="shared" si="8"/>
        <v>45503</v>
      </c>
      <c r="L559" t="e">
        <f>VLOOKUP(VALUE(B559),Sheet2!E:E,1,0)</f>
        <v>#N/A</v>
      </c>
      <c r="N559" s="13"/>
      <c r="O559" s="51" t="e">
        <f>"Thanh toán ngày "&amp;TEXT(_xlfn.XLOOKUP(L559,Sheet2!E:E,Sheet2!A:A),"dd/mm/yyyy")&amp;" - Tổng số tiền "&amp;TEXT(_xlfn.XLOOKUP(_xlfn.XLOOKUP(L559,Sheet2!E:E,Sheet2!B:B),Sheet2!M:M,Sheet2!O:O),"#.###")</f>
        <v>#N/A</v>
      </c>
      <c r="P559" s="13"/>
    </row>
    <row r="560" spans="1:16" ht="26.3" x14ac:dyDescent="0.3">
      <c r="A560" s="4"/>
      <c r="B560" s="5" t="s">
        <v>2958</v>
      </c>
      <c r="C560" s="8">
        <v>45462</v>
      </c>
      <c r="D560" s="5" t="s">
        <v>11</v>
      </c>
      <c r="E560" s="5" t="s">
        <v>1400</v>
      </c>
      <c r="F560" s="13">
        <v>-511414</v>
      </c>
      <c r="G560" s="13">
        <v>-40913</v>
      </c>
      <c r="H560" s="13">
        <v>-552327</v>
      </c>
      <c r="I560" s="6" t="s">
        <v>2993</v>
      </c>
      <c r="J560" s="56"/>
      <c r="K560" s="58">
        <f t="shared" si="8"/>
        <v>45503</v>
      </c>
      <c r="L560" t="e">
        <f>VLOOKUP(VALUE(B560),Sheet2!E:E,1,0)</f>
        <v>#N/A</v>
      </c>
      <c r="N560" s="13"/>
      <c r="O560" s="51" t="e">
        <f>"Thanh toán ngày "&amp;TEXT(_xlfn.XLOOKUP(L560,Sheet2!E:E,Sheet2!A:A),"dd/mm/yyyy")&amp;" - Tổng số tiền "&amp;TEXT(_xlfn.XLOOKUP(_xlfn.XLOOKUP(L560,Sheet2!E:E,Sheet2!B:B),Sheet2!M:M,Sheet2!O:O),"#.###")</f>
        <v>#N/A</v>
      </c>
      <c r="P560" s="13"/>
    </row>
    <row r="561" spans="1:16" ht="26.3" x14ac:dyDescent="0.3">
      <c r="A561" s="4"/>
      <c r="B561" s="5" t="s">
        <v>2959</v>
      </c>
      <c r="C561" s="8">
        <v>45462</v>
      </c>
      <c r="D561" s="5" t="s">
        <v>11</v>
      </c>
      <c r="E561" s="5" t="s">
        <v>1402</v>
      </c>
      <c r="F561" s="13">
        <v>-586342</v>
      </c>
      <c r="G561" s="13">
        <v>-46907</v>
      </c>
      <c r="H561" s="13">
        <v>-633249</v>
      </c>
      <c r="I561" s="6" t="s">
        <v>2993</v>
      </c>
      <c r="J561" s="56"/>
      <c r="K561" s="58">
        <f t="shared" si="8"/>
        <v>45503</v>
      </c>
      <c r="L561" t="e">
        <f>VLOOKUP(VALUE(B561),Sheet2!E:E,1,0)</f>
        <v>#N/A</v>
      </c>
      <c r="N561" s="13"/>
      <c r="O561" s="51" t="e">
        <f>"Thanh toán ngày "&amp;TEXT(_xlfn.XLOOKUP(L561,Sheet2!E:E,Sheet2!A:A),"dd/mm/yyyy")&amp;" - Tổng số tiền "&amp;TEXT(_xlfn.XLOOKUP(_xlfn.XLOOKUP(L561,Sheet2!E:E,Sheet2!B:B),Sheet2!M:M,Sheet2!O:O),"#.###")</f>
        <v>#N/A</v>
      </c>
      <c r="P561" s="13"/>
    </row>
    <row r="562" spans="1:16" ht="26.3" x14ac:dyDescent="0.3">
      <c r="A562" s="4"/>
      <c r="B562" s="5" t="s">
        <v>2957</v>
      </c>
      <c r="C562" s="8">
        <v>45443</v>
      </c>
      <c r="D562" s="5" t="s">
        <v>11</v>
      </c>
      <c r="E562" s="5" t="s">
        <v>1325</v>
      </c>
      <c r="F562" s="13">
        <v>-550036</v>
      </c>
      <c r="G562" s="13">
        <v>-44003</v>
      </c>
      <c r="H562" s="13">
        <v>-594039</v>
      </c>
      <c r="I562" s="6" t="s">
        <v>2992</v>
      </c>
      <c r="J562" s="56"/>
      <c r="K562" s="58">
        <f t="shared" si="8"/>
        <v>45476</v>
      </c>
      <c r="L562" t="e">
        <f>VLOOKUP(VALUE(B562),Sheet2!E:E,1,0)</f>
        <v>#N/A</v>
      </c>
      <c r="N562" s="13"/>
      <c r="O562" s="51" t="e">
        <f>"Thanh toán ngày "&amp;TEXT(_xlfn.XLOOKUP(L562,Sheet2!E:E,Sheet2!A:A),"dd/mm/yyyy")&amp;" - Tổng số tiền "&amp;TEXT(_xlfn.XLOOKUP(_xlfn.XLOOKUP(L562,Sheet2!E:E,Sheet2!B:B),Sheet2!M:M,Sheet2!O:O),"#.###")</f>
        <v>#N/A</v>
      </c>
      <c r="P562" s="13"/>
    </row>
    <row r="563" spans="1:16" ht="26.3" x14ac:dyDescent="0.3">
      <c r="A563" s="4"/>
      <c r="B563" s="5" t="s">
        <v>2956</v>
      </c>
      <c r="C563" s="8">
        <v>45442</v>
      </c>
      <c r="D563" s="5" t="s">
        <v>11</v>
      </c>
      <c r="E563" s="5" t="s">
        <v>1328</v>
      </c>
      <c r="F563" s="13">
        <v>-423116</v>
      </c>
      <c r="G563" s="13">
        <v>-33849</v>
      </c>
      <c r="H563" s="13">
        <v>-456965</v>
      </c>
      <c r="I563" s="6" t="s">
        <v>2992</v>
      </c>
      <c r="J563" s="56"/>
      <c r="K563" s="58">
        <f t="shared" si="8"/>
        <v>45476</v>
      </c>
      <c r="L563" t="e">
        <f>VLOOKUP(VALUE(B563),Sheet2!E:E,1,0)</f>
        <v>#N/A</v>
      </c>
      <c r="N563" s="13"/>
      <c r="O563" s="51" t="e">
        <f>"Thanh toán ngày "&amp;TEXT(_xlfn.XLOOKUP(L563,Sheet2!E:E,Sheet2!A:A),"dd/mm/yyyy")&amp;" - Tổng số tiền "&amp;TEXT(_xlfn.XLOOKUP(_xlfn.XLOOKUP(L563,Sheet2!E:E,Sheet2!B:B),Sheet2!M:M,Sheet2!O:O),"#.###")</f>
        <v>#N/A</v>
      </c>
      <c r="P563" s="13"/>
    </row>
    <row r="564" spans="1:16" ht="26.3" x14ac:dyDescent="0.3">
      <c r="A564" s="4"/>
      <c r="B564" s="5" t="s">
        <v>2955</v>
      </c>
      <c r="C564" s="8">
        <v>45441</v>
      </c>
      <c r="D564" s="5" t="s">
        <v>11</v>
      </c>
      <c r="E564" s="5" t="s">
        <v>1334</v>
      </c>
      <c r="F564" s="13">
        <v>-650108</v>
      </c>
      <c r="G564" s="13">
        <v>-52009</v>
      </c>
      <c r="H564" s="13">
        <v>-702117</v>
      </c>
      <c r="I564" s="6" t="s">
        <v>2992</v>
      </c>
      <c r="J564" s="56"/>
      <c r="K564" s="58">
        <f t="shared" si="8"/>
        <v>45476</v>
      </c>
      <c r="L564" t="e">
        <f>VLOOKUP(VALUE(B564),Sheet2!E:E,1,0)</f>
        <v>#N/A</v>
      </c>
      <c r="N564" s="13"/>
      <c r="O564" s="51" t="e">
        <f>"Thanh toán ngày "&amp;TEXT(_xlfn.XLOOKUP(L564,Sheet2!E:E,Sheet2!A:A),"dd/mm/yyyy")&amp;" - Tổng số tiền "&amp;TEXT(_xlfn.XLOOKUP(_xlfn.XLOOKUP(L564,Sheet2!E:E,Sheet2!B:B),Sheet2!M:M,Sheet2!O:O),"#.###")</f>
        <v>#N/A</v>
      </c>
      <c r="P564" s="13"/>
    </row>
    <row r="565" spans="1:16" ht="26.3" x14ac:dyDescent="0.3">
      <c r="A565" s="4"/>
      <c r="B565" s="5" t="s">
        <v>2954</v>
      </c>
      <c r="C565" s="8">
        <v>45440</v>
      </c>
      <c r="D565" s="5" t="s">
        <v>11</v>
      </c>
      <c r="E565" s="5" t="s">
        <v>1336</v>
      </c>
      <c r="F565" s="13">
        <v>-400048</v>
      </c>
      <c r="G565" s="13">
        <v>-32004</v>
      </c>
      <c r="H565" s="13">
        <v>-432052</v>
      </c>
      <c r="I565" s="6" t="s">
        <v>2992</v>
      </c>
      <c r="J565" s="56"/>
      <c r="K565" s="58">
        <f t="shared" si="8"/>
        <v>45476</v>
      </c>
      <c r="L565">
        <f>VLOOKUP(VALUE(B565),Sheet2!E:E,1,0)</f>
        <v>122</v>
      </c>
      <c r="N565" s="13"/>
      <c r="O565" s="51" t="str">
        <f>"Thanh toán ngày "&amp;TEXT(_xlfn.XLOOKUP(L565,Sheet2!E:E,Sheet2!A:A),"dd/mm/yyyy")&amp;" - Tổng số tiền "&amp;TEXT(_xlfn.XLOOKUP(_xlfn.XLOOKUP(L565,Sheet2!E:E,Sheet2!B:B),Sheet2!M:M,Sheet2!O:O),"#.###")</f>
        <v>Thanh toán ngày 15/11/2022 - Tổng số tiền 58.476.530</v>
      </c>
      <c r="P565" s="13"/>
    </row>
    <row r="566" spans="1:16" ht="26.3" x14ac:dyDescent="0.3">
      <c r="A566" s="4"/>
      <c r="B566" s="5" t="s">
        <v>2953</v>
      </c>
      <c r="C566" s="8">
        <v>45439</v>
      </c>
      <c r="D566" s="5" t="s">
        <v>11</v>
      </c>
      <c r="E566" s="5" t="s">
        <v>1340</v>
      </c>
      <c r="F566" s="13">
        <v>-199904</v>
      </c>
      <c r="G566" s="13">
        <v>-15992</v>
      </c>
      <c r="H566" s="13">
        <v>-215896</v>
      </c>
      <c r="I566" s="6" t="s">
        <v>2992</v>
      </c>
      <c r="J566" s="56"/>
      <c r="K566" s="58">
        <f t="shared" si="8"/>
        <v>45476</v>
      </c>
      <c r="L566" t="e">
        <f>VLOOKUP(VALUE(B566),Sheet2!E:E,1,0)</f>
        <v>#N/A</v>
      </c>
      <c r="N566" s="13"/>
      <c r="O566" s="51" t="e">
        <f>"Thanh toán ngày "&amp;TEXT(_xlfn.XLOOKUP(L566,Sheet2!E:E,Sheet2!A:A),"dd/mm/yyyy")&amp;" - Tổng số tiền "&amp;TEXT(_xlfn.XLOOKUP(_xlfn.XLOOKUP(L566,Sheet2!E:E,Sheet2!B:B),Sheet2!M:M,Sheet2!O:O),"#.###")</f>
        <v>#N/A</v>
      </c>
      <c r="P566" s="13"/>
    </row>
    <row r="567" spans="1:16" ht="26.3" x14ac:dyDescent="0.3">
      <c r="A567" s="4"/>
      <c r="B567" s="5" t="s">
        <v>2952</v>
      </c>
      <c r="C567" s="8">
        <v>45437</v>
      </c>
      <c r="D567" s="5" t="s">
        <v>11</v>
      </c>
      <c r="E567" s="5" t="s">
        <v>1342</v>
      </c>
      <c r="F567" s="13">
        <v>-558030</v>
      </c>
      <c r="G567" s="13">
        <v>-44642</v>
      </c>
      <c r="H567" s="13">
        <v>-602672</v>
      </c>
      <c r="I567" s="6" t="s">
        <v>2992</v>
      </c>
      <c r="J567" s="56"/>
      <c r="K567" s="58">
        <f t="shared" si="8"/>
        <v>45476</v>
      </c>
      <c r="L567" t="e">
        <f>VLOOKUP(VALUE(B567),Sheet2!E:E,1,0)</f>
        <v>#N/A</v>
      </c>
      <c r="N567" s="13"/>
      <c r="O567" s="51" t="e">
        <f>"Thanh toán ngày "&amp;TEXT(_xlfn.XLOOKUP(L567,Sheet2!E:E,Sheet2!A:A),"dd/mm/yyyy")&amp;" - Tổng số tiền "&amp;TEXT(_xlfn.XLOOKUP(_xlfn.XLOOKUP(L567,Sheet2!E:E,Sheet2!B:B),Sheet2!M:M,Sheet2!O:O),"#.###")</f>
        <v>#N/A</v>
      </c>
      <c r="P567" s="13"/>
    </row>
    <row r="568" spans="1:16" ht="26.3" x14ac:dyDescent="0.3">
      <c r="A568" s="4"/>
      <c r="B568" s="5" t="s">
        <v>2951</v>
      </c>
      <c r="C568" s="8">
        <v>45431</v>
      </c>
      <c r="D568" s="5" t="s">
        <v>11</v>
      </c>
      <c r="E568" s="5" t="s">
        <v>1352</v>
      </c>
      <c r="F568" s="13">
        <v>-305225</v>
      </c>
      <c r="G568" s="13">
        <v>-24418</v>
      </c>
      <c r="H568" s="13">
        <v>-329643</v>
      </c>
      <c r="I568" s="6" t="s">
        <v>2992</v>
      </c>
      <c r="J568" s="56"/>
      <c r="K568" s="58">
        <f t="shared" si="8"/>
        <v>45476</v>
      </c>
      <c r="L568" t="e">
        <f>VLOOKUP(VALUE(B568),Sheet2!E:E,1,0)</f>
        <v>#N/A</v>
      </c>
      <c r="N568" s="13"/>
      <c r="O568" s="51" t="e">
        <f>"Thanh toán ngày "&amp;TEXT(_xlfn.XLOOKUP(L568,Sheet2!E:E,Sheet2!A:A),"dd/mm/yyyy")&amp;" - Tổng số tiền "&amp;TEXT(_xlfn.XLOOKUP(_xlfn.XLOOKUP(L568,Sheet2!E:E,Sheet2!B:B),Sheet2!M:M,Sheet2!O:O),"#.###")</f>
        <v>#N/A</v>
      </c>
      <c r="P568" s="13"/>
    </row>
    <row r="569" spans="1:16" ht="26.3" x14ac:dyDescent="0.3">
      <c r="A569" s="4"/>
      <c r="B569" s="5" t="s">
        <v>2950</v>
      </c>
      <c r="C569" s="8">
        <v>45425</v>
      </c>
      <c r="D569" s="5" t="s">
        <v>11</v>
      </c>
      <c r="E569" s="5" t="s">
        <v>1371</v>
      </c>
      <c r="F569" s="13">
        <v>-400048</v>
      </c>
      <c r="G569" s="13">
        <v>-32004</v>
      </c>
      <c r="H569" s="13">
        <v>-432052</v>
      </c>
      <c r="I569" s="6" t="s">
        <v>2992</v>
      </c>
      <c r="J569" s="56"/>
      <c r="K569" s="58">
        <f t="shared" si="8"/>
        <v>45476</v>
      </c>
      <c r="L569" t="e">
        <f>VLOOKUP(VALUE(B569),Sheet2!E:E,1,0)</f>
        <v>#N/A</v>
      </c>
      <c r="N569" s="13"/>
      <c r="O569" s="51" t="e">
        <f>"Thanh toán ngày "&amp;TEXT(_xlfn.XLOOKUP(L569,Sheet2!E:E,Sheet2!A:A),"dd/mm/yyyy")&amp;" - Tổng số tiền "&amp;TEXT(_xlfn.XLOOKUP(_xlfn.XLOOKUP(L569,Sheet2!E:E,Sheet2!B:B),Sheet2!M:M,Sheet2!O:O),"#.###")</f>
        <v>#N/A</v>
      </c>
      <c r="P569" s="13"/>
    </row>
    <row r="570" spans="1:16" ht="26.3" x14ac:dyDescent="0.3">
      <c r="A570" s="4"/>
      <c r="B570" s="5" t="s">
        <v>2949</v>
      </c>
      <c r="C570" s="8">
        <v>45420</v>
      </c>
      <c r="D570" s="5" t="s">
        <v>11</v>
      </c>
      <c r="E570" s="5" t="s">
        <v>1383</v>
      </c>
      <c r="F570" s="13">
        <v>-546376</v>
      </c>
      <c r="G570" s="13">
        <v>-43710</v>
      </c>
      <c r="H570" s="13">
        <v>-590086</v>
      </c>
      <c r="I570" s="6" t="s">
        <v>2992</v>
      </c>
      <c r="J570" s="56"/>
      <c r="K570" s="58">
        <f t="shared" si="8"/>
        <v>45476</v>
      </c>
      <c r="L570" t="e">
        <f>VLOOKUP(VALUE(B570),Sheet2!E:E,1,0)</f>
        <v>#N/A</v>
      </c>
      <c r="N570" s="13"/>
      <c r="O570" s="51" t="e">
        <f>"Thanh toán ngày "&amp;TEXT(_xlfn.XLOOKUP(L570,Sheet2!E:E,Sheet2!A:A),"dd/mm/yyyy")&amp;" - Tổng số tiền "&amp;TEXT(_xlfn.XLOOKUP(_xlfn.XLOOKUP(L570,Sheet2!E:E,Sheet2!B:B),Sheet2!M:M,Sheet2!O:O),"#.###")</f>
        <v>#N/A</v>
      </c>
      <c r="P570" s="13"/>
    </row>
    <row r="571" spans="1:16" ht="26.3" x14ac:dyDescent="0.3">
      <c r="A571" s="4"/>
      <c r="B571" s="5" t="s">
        <v>2948</v>
      </c>
      <c r="C571" s="8">
        <v>45415</v>
      </c>
      <c r="D571" s="5" t="s">
        <v>11</v>
      </c>
      <c r="E571" s="5" t="s">
        <v>1385</v>
      </c>
      <c r="F571" s="13">
        <v>-757934</v>
      </c>
      <c r="G571" s="13">
        <v>-60635</v>
      </c>
      <c r="H571" s="13">
        <v>-818569</v>
      </c>
      <c r="I571" s="6" t="s">
        <v>2992</v>
      </c>
      <c r="J571" s="56"/>
      <c r="K571" s="58">
        <f t="shared" si="8"/>
        <v>45476</v>
      </c>
      <c r="L571" t="e">
        <f>VLOOKUP(VALUE(B571),Sheet2!E:E,1,0)</f>
        <v>#N/A</v>
      </c>
      <c r="N571" s="13"/>
      <c r="O571" s="51" t="e">
        <f>"Thanh toán ngày "&amp;TEXT(_xlfn.XLOOKUP(L571,Sheet2!E:E,Sheet2!A:A),"dd/mm/yyyy")&amp;" - Tổng số tiền "&amp;TEXT(_xlfn.XLOOKUP(_xlfn.XLOOKUP(L571,Sheet2!E:E,Sheet2!B:B),Sheet2!M:M,Sheet2!O:O),"#.###")</f>
        <v>#N/A</v>
      </c>
      <c r="P571" s="13"/>
    </row>
    <row r="572" spans="1:16" ht="26.3" x14ac:dyDescent="0.3">
      <c r="A572" s="4"/>
      <c r="B572" s="5" t="s">
        <v>2947</v>
      </c>
      <c r="C572" s="8">
        <v>45401</v>
      </c>
      <c r="D572" s="5" t="s">
        <v>11</v>
      </c>
      <c r="E572" s="5" t="s">
        <v>1202</v>
      </c>
      <c r="F572" s="13">
        <v>-306450</v>
      </c>
      <c r="G572" s="13">
        <v>-24516</v>
      </c>
      <c r="H572" s="13">
        <v>-330966</v>
      </c>
      <c r="I572" s="6" t="s">
        <v>2990</v>
      </c>
      <c r="J572" s="56"/>
      <c r="K572" s="58">
        <f t="shared" si="8"/>
        <v>45442</v>
      </c>
      <c r="L572" t="e">
        <f>VLOOKUP(VALUE(B572),Sheet2!E:E,1,0)</f>
        <v>#N/A</v>
      </c>
      <c r="N572" s="13"/>
      <c r="O572" s="51" t="e">
        <f>"Thanh toán ngày "&amp;TEXT(_xlfn.XLOOKUP(L572,Sheet2!E:E,Sheet2!A:A),"dd/mm/yyyy")&amp;" - Tổng số tiền "&amp;TEXT(_xlfn.XLOOKUP(_xlfn.XLOOKUP(L572,Sheet2!E:E,Sheet2!B:B),Sheet2!M:M,Sheet2!O:O),"#.###")</f>
        <v>#N/A</v>
      </c>
      <c r="P572" s="13"/>
    </row>
    <row r="573" spans="1:16" ht="26.3" x14ac:dyDescent="0.3">
      <c r="A573" s="4"/>
      <c r="B573" s="5" t="s">
        <v>2945</v>
      </c>
      <c r="C573" s="8">
        <v>45399</v>
      </c>
      <c r="D573" s="5" t="s">
        <v>11</v>
      </c>
      <c r="E573" s="5" t="s">
        <v>1208</v>
      </c>
      <c r="F573" s="13">
        <v>-91935</v>
      </c>
      <c r="G573" s="13">
        <v>-7355</v>
      </c>
      <c r="H573" s="13">
        <v>-99290</v>
      </c>
      <c r="I573" s="6" t="s">
        <v>2990</v>
      </c>
      <c r="J573" s="56"/>
      <c r="K573" s="58">
        <f t="shared" si="8"/>
        <v>45442</v>
      </c>
      <c r="L573" t="e">
        <f>VLOOKUP(VALUE(B573),Sheet2!E:E,1,0)</f>
        <v>#N/A</v>
      </c>
      <c r="N573" s="13"/>
      <c r="O573" s="51" t="e">
        <f>"Thanh toán ngày "&amp;TEXT(_xlfn.XLOOKUP(L573,Sheet2!E:E,Sheet2!A:A),"dd/mm/yyyy")&amp;" - Tổng số tiền "&amp;TEXT(_xlfn.XLOOKUP(_xlfn.XLOOKUP(L573,Sheet2!E:E,Sheet2!B:B),Sheet2!M:M,Sheet2!O:O),"#.###")</f>
        <v>#N/A</v>
      </c>
      <c r="P573" s="13"/>
    </row>
    <row r="574" spans="1:16" ht="26.3" x14ac:dyDescent="0.3">
      <c r="A574" s="4"/>
      <c r="B574" s="5" t="s">
        <v>2946</v>
      </c>
      <c r="C574" s="8">
        <v>45399</v>
      </c>
      <c r="D574" s="5" t="s">
        <v>11</v>
      </c>
      <c r="E574" s="5" t="s">
        <v>1206</v>
      </c>
      <c r="F574" s="13">
        <v>-529970</v>
      </c>
      <c r="G574" s="13">
        <v>-42398</v>
      </c>
      <c r="H574" s="13">
        <v>-572368</v>
      </c>
      <c r="I574" s="6" t="s">
        <v>2990</v>
      </c>
      <c r="J574" s="56"/>
      <c r="K574" s="58">
        <f t="shared" si="8"/>
        <v>45442</v>
      </c>
      <c r="L574" t="e">
        <f>VLOOKUP(VALUE(B574),Sheet2!E:E,1,0)</f>
        <v>#N/A</v>
      </c>
      <c r="N574" s="13"/>
      <c r="O574" s="51" t="e">
        <f>"Thanh toán ngày "&amp;TEXT(_xlfn.XLOOKUP(L574,Sheet2!E:E,Sheet2!A:A),"dd/mm/yyyy")&amp;" - Tổng số tiền "&amp;TEXT(_xlfn.XLOOKUP(_xlfn.XLOOKUP(L574,Sheet2!E:E,Sheet2!B:B),Sheet2!M:M,Sheet2!O:O),"#.###")</f>
        <v>#N/A</v>
      </c>
      <c r="P574" s="13"/>
    </row>
    <row r="575" spans="1:16" ht="26.3" x14ac:dyDescent="0.3">
      <c r="A575" s="4"/>
      <c r="B575" s="5" t="s">
        <v>2943</v>
      </c>
      <c r="C575" s="8">
        <v>45397</v>
      </c>
      <c r="D575" s="5" t="s">
        <v>11</v>
      </c>
      <c r="E575" s="5" t="s">
        <v>1218</v>
      </c>
      <c r="F575" s="13">
        <v>-1692464</v>
      </c>
      <c r="G575" s="13">
        <v>-135397</v>
      </c>
      <c r="H575" s="13">
        <v>-1827861</v>
      </c>
      <c r="I575" s="6" t="s">
        <v>2990</v>
      </c>
      <c r="J575" s="56"/>
      <c r="K575" s="58">
        <f t="shared" si="8"/>
        <v>45442</v>
      </c>
      <c r="L575" t="e">
        <f>VLOOKUP(VALUE(B575),Sheet2!E:E,1,0)</f>
        <v>#N/A</v>
      </c>
      <c r="N575" s="13"/>
      <c r="O575" s="51" t="e">
        <f>"Thanh toán ngày "&amp;TEXT(_xlfn.XLOOKUP(L575,Sheet2!E:E,Sheet2!A:A),"dd/mm/yyyy")&amp;" - Tổng số tiền "&amp;TEXT(_xlfn.XLOOKUP(_xlfn.XLOOKUP(L575,Sheet2!E:E,Sheet2!B:B),Sheet2!M:M,Sheet2!O:O),"#.###")</f>
        <v>#N/A</v>
      </c>
      <c r="P575" s="13"/>
    </row>
    <row r="576" spans="1:16" ht="26.3" x14ac:dyDescent="0.3">
      <c r="A576" s="4"/>
      <c r="B576" s="5" t="s">
        <v>2944</v>
      </c>
      <c r="C576" s="8">
        <v>45397</v>
      </c>
      <c r="D576" s="5" t="s">
        <v>11</v>
      </c>
      <c r="E576" s="5" t="s">
        <v>1214</v>
      </c>
      <c r="F576" s="13">
        <v>-235660</v>
      </c>
      <c r="G576" s="13">
        <v>-18853</v>
      </c>
      <c r="H576" s="13">
        <v>-254513</v>
      </c>
      <c r="I576" s="6" t="s">
        <v>2990</v>
      </c>
      <c r="J576" s="56"/>
      <c r="K576" s="58">
        <f t="shared" si="8"/>
        <v>45442</v>
      </c>
      <c r="L576" t="e">
        <f>VLOOKUP(VALUE(B576),Sheet2!E:E,1,0)</f>
        <v>#N/A</v>
      </c>
      <c r="N576" s="13"/>
      <c r="O576" s="51" t="e">
        <f>"Thanh toán ngày "&amp;TEXT(_xlfn.XLOOKUP(L576,Sheet2!E:E,Sheet2!A:A),"dd/mm/yyyy")&amp;" - Tổng số tiền "&amp;TEXT(_xlfn.XLOOKUP(_xlfn.XLOOKUP(L576,Sheet2!E:E,Sheet2!B:B),Sheet2!M:M,Sheet2!O:O),"#.###")</f>
        <v>#N/A</v>
      </c>
      <c r="P576" s="13"/>
    </row>
    <row r="577" spans="1:16" ht="26.3" x14ac:dyDescent="0.3">
      <c r="A577" s="4"/>
      <c r="B577" s="5" t="s">
        <v>2942</v>
      </c>
      <c r="C577" s="8">
        <v>45390</v>
      </c>
      <c r="D577" s="5" t="s">
        <v>11</v>
      </c>
      <c r="E577" s="5" t="s">
        <v>1230</v>
      </c>
      <c r="F577" s="13">
        <v>-438850</v>
      </c>
      <c r="G577" s="13">
        <v>-35108</v>
      </c>
      <c r="H577" s="13">
        <v>-473958</v>
      </c>
      <c r="I577" s="6" t="s">
        <v>2990</v>
      </c>
      <c r="J577" s="56"/>
      <c r="K577" s="58">
        <f t="shared" si="8"/>
        <v>45442</v>
      </c>
      <c r="L577" t="e">
        <f>VLOOKUP(VALUE(B577),Sheet2!E:E,1,0)</f>
        <v>#N/A</v>
      </c>
      <c r="N577" s="13"/>
      <c r="O577" s="51" t="e">
        <f>"Thanh toán ngày "&amp;TEXT(_xlfn.XLOOKUP(L577,Sheet2!E:E,Sheet2!A:A),"dd/mm/yyyy")&amp;" - Tổng số tiền "&amp;TEXT(_xlfn.XLOOKUP(_xlfn.XLOOKUP(L577,Sheet2!E:E,Sheet2!B:B),Sheet2!M:M,Sheet2!O:O),"#.###")</f>
        <v>#N/A</v>
      </c>
      <c r="P577" s="13"/>
    </row>
    <row r="578" spans="1:16" ht="26.3" x14ac:dyDescent="0.3">
      <c r="A578" s="4"/>
      <c r="B578" s="5" t="s">
        <v>2940</v>
      </c>
      <c r="C578" s="8">
        <v>45381</v>
      </c>
      <c r="D578" s="5" t="s">
        <v>11</v>
      </c>
      <c r="E578" s="5" t="s">
        <v>1242</v>
      </c>
      <c r="F578" s="13">
        <v>-299856</v>
      </c>
      <c r="G578" s="13">
        <v>-23988</v>
      </c>
      <c r="H578" s="13">
        <v>-323844</v>
      </c>
      <c r="I578" s="6" t="s">
        <v>2990</v>
      </c>
      <c r="J578" s="56"/>
      <c r="K578" s="58">
        <f t="shared" si="8"/>
        <v>45442</v>
      </c>
      <c r="L578" t="e">
        <f>VLOOKUP(VALUE(B578),Sheet2!E:E,1,0)</f>
        <v>#N/A</v>
      </c>
      <c r="N578" s="13"/>
      <c r="O578" s="51" t="e">
        <f>"Thanh toán ngày "&amp;TEXT(_xlfn.XLOOKUP(L578,Sheet2!E:E,Sheet2!A:A),"dd/mm/yyyy")&amp;" - Tổng số tiền "&amp;TEXT(_xlfn.XLOOKUP(_xlfn.XLOOKUP(L578,Sheet2!E:E,Sheet2!B:B),Sheet2!M:M,Sheet2!O:O),"#.###")</f>
        <v>#N/A</v>
      </c>
      <c r="P578" s="13"/>
    </row>
    <row r="579" spans="1:16" ht="26.3" x14ac:dyDescent="0.3">
      <c r="A579" s="4"/>
      <c r="B579" s="5" t="s">
        <v>2941</v>
      </c>
      <c r="C579" s="8">
        <v>45381</v>
      </c>
      <c r="D579" s="5" t="s">
        <v>11</v>
      </c>
      <c r="E579" s="5" t="s">
        <v>1246</v>
      </c>
      <c r="F579" s="13">
        <v>-1373638</v>
      </c>
      <c r="G579" s="13">
        <v>-109891</v>
      </c>
      <c r="H579" s="13">
        <v>-1483529</v>
      </c>
      <c r="I579" s="6" t="s">
        <v>2990</v>
      </c>
      <c r="J579" s="56"/>
      <c r="K579" s="58">
        <f t="shared" ref="K579:K642" si="9">IFERROR(DATEVALUE(MID(I579,16,11)),"")</f>
        <v>45442</v>
      </c>
      <c r="L579" t="e">
        <f>VLOOKUP(VALUE(B579),Sheet2!E:E,1,0)</f>
        <v>#N/A</v>
      </c>
      <c r="N579" s="13"/>
      <c r="O579" s="51" t="e">
        <f>"Thanh toán ngày "&amp;TEXT(_xlfn.XLOOKUP(L579,Sheet2!E:E,Sheet2!A:A),"dd/mm/yyyy")&amp;" - Tổng số tiền "&amp;TEXT(_xlfn.XLOOKUP(_xlfn.XLOOKUP(L579,Sheet2!E:E,Sheet2!B:B),Sheet2!M:M,Sheet2!O:O),"#.###")</f>
        <v>#N/A</v>
      </c>
      <c r="P579" s="13"/>
    </row>
    <row r="580" spans="1:16" ht="26.3" x14ac:dyDescent="0.3">
      <c r="A580" s="4"/>
      <c r="B580" s="5" t="s">
        <v>2939</v>
      </c>
      <c r="C580" s="8">
        <v>45380</v>
      </c>
      <c r="D580" s="5" t="s">
        <v>11</v>
      </c>
      <c r="E580" s="5" t="s">
        <v>1254</v>
      </c>
      <c r="F580" s="13">
        <v>-1276101</v>
      </c>
      <c r="G580" s="13">
        <v>-102088</v>
      </c>
      <c r="H580" s="13">
        <v>-1378189</v>
      </c>
      <c r="I580" s="6" t="s">
        <v>2990</v>
      </c>
      <c r="J580" s="56"/>
      <c r="K580" s="58">
        <f t="shared" si="9"/>
        <v>45442</v>
      </c>
      <c r="L580" t="e">
        <f>VLOOKUP(VALUE(B580),Sheet2!E:E,1,0)</f>
        <v>#N/A</v>
      </c>
      <c r="N580" s="13"/>
      <c r="O580" s="51" t="e">
        <f>"Thanh toán ngày "&amp;TEXT(_xlfn.XLOOKUP(L580,Sheet2!E:E,Sheet2!A:A),"dd/mm/yyyy")&amp;" - Tổng số tiền "&amp;TEXT(_xlfn.XLOOKUP(_xlfn.XLOOKUP(L580,Sheet2!E:E,Sheet2!B:B),Sheet2!M:M,Sheet2!O:O),"#.###")</f>
        <v>#N/A</v>
      </c>
      <c r="P580" s="13"/>
    </row>
    <row r="581" spans="1:16" ht="26.3" x14ac:dyDescent="0.3">
      <c r="A581" s="4"/>
      <c r="B581" s="5" t="s">
        <v>2939</v>
      </c>
      <c r="C581" s="8">
        <v>45380</v>
      </c>
      <c r="D581" s="5" t="s">
        <v>11</v>
      </c>
      <c r="E581" s="5" t="s">
        <v>1250</v>
      </c>
      <c r="F581" s="13">
        <v>-794175</v>
      </c>
      <c r="G581" s="13">
        <v>-63534</v>
      </c>
      <c r="H581" s="13">
        <v>-857709</v>
      </c>
      <c r="I581" s="6" t="s">
        <v>2990</v>
      </c>
      <c r="J581" s="56"/>
      <c r="K581" s="58">
        <f t="shared" si="9"/>
        <v>45442</v>
      </c>
      <c r="L581" t="e">
        <f>VLOOKUP(VALUE(B581),Sheet2!E:E,1,0)</f>
        <v>#N/A</v>
      </c>
      <c r="N581" s="13"/>
      <c r="O581" s="51" t="e">
        <f>"Thanh toán ngày "&amp;TEXT(_xlfn.XLOOKUP(L581,Sheet2!E:E,Sheet2!A:A),"dd/mm/yyyy")&amp;" - Tổng số tiền "&amp;TEXT(_xlfn.XLOOKUP(_xlfn.XLOOKUP(L581,Sheet2!E:E,Sheet2!B:B),Sheet2!M:M,Sheet2!O:O),"#.###")</f>
        <v>#N/A</v>
      </c>
      <c r="P581" s="13"/>
    </row>
    <row r="582" spans="1:16" ht="26.3" x14ac:dyDescent="0.3">
      <c r="A582" s="4"/>
      <c r="B582" s="5" t="s">
        <v>2938</v>
      </c>
      <c r="C582" s="8">
        <v>45379</v>
      </c>
      <c r="D582" s="5" t="s">
        <v>11</v>
      </c>
      <c r="E582" s="5" t="s">
        <v>1258</v>
      </c>
      <c r="F582" s="13">
        <v>-453562</v>
      </c>
      <c r="G582" s="13">
        <v>-36285</v>
      </c>
      <c r="H582" s="13">
        <v>-489847</v>
      </c>
      <c r="I582" s="6" t="s">
        <v>2990</v>
      </c>
      <c r="J582" s="56"/>
      <c r="K582" s="58">
        <f t="shared" si="9"/>
        <v>45442</v>
      </c>
      <c r="L582" t="e">
        <f>VLOOKUP(VALUE(B582),Sheet2!E:E,1,0)</f>
        <v>#N/A</v>
      </c>
      <c r="N582" s="13"/>
      <c r="O582" s="51" t="e">
        <f>"Thanh toán ngày "&amp;TEXT(_xlfn.XLOOKUP(L582,Sheet2!E:E,Sheet2!A:A),"dd/mm/yyyy")&amp;" - Tổng số tiền "&amp;TEXT(_xlfn.XLOOKUP(_xlfn.XLOOKUP(L582,Sheet2!E:E,Sheet2!B:B),Sheet2!M:M,Sheet2!O:O),"#.###")</f>
        <v>#N/A</v>
      </c>
      <c r="P582" s="13"/>
    </row>
    <row r="583" spans="1:16" ht="26.3" x14ac:dyDescent="0.3">
      <c r="A583" s="4"/>
      <c r="B583" s="5" t="s">
        <v>2937</v>
      </c>
      <c r="C583" s="8">
        <v>45378</v>
      </c>
      <c r="D583" s="5" t="s">
        <v>11</v>
      </c>
      <c r="E583" s="5" t="s">
        <v>1260</v>
      </c>
      <c r="F583" s="13">
        <v>-353490</v>
      </c>
      <c r="G583" s="13">
        <v>-28279</v>
      </c>
      <c r="H583" s="13">
        <v>-381769</v>
      </c>
      <c r="I583" s="6" t="s">
        <v>2990</v>
      </c>
      <c r="J583" s="56"/>
      <c r="K583" s="58">
        <f t="shared" si="9"/>
        <v>45442</v>
      </c>
      <c r="L583" t="e">
        <f>VLOOKUP(VALUE(B583),Sheet2!E:E,1,0)</f>
        <v>#N/A</v>
      </c>
      <c r="N583" s="13"/>
      <c r="O583" s="51" t="e">
        <f>"Thanh toán ngày "&amp;TEXT(_xlfn.XLOOKUP(L583,Sheet2!E:E,Sheet2!A:A),"dd/mm/yyyy")&amp;" - Tổng số tiền "&amp;TEXT(_xlfn.XLOOKUP(_xlfn.XLOOKUP(L583,Sheet2!E:E,Sheet2!B:B),Sheet2!M:M,Sheet2!O:O),"#.###")</f>
        <v>#N/A</v>
      </c>
      <c r="P583" s="13"/>
    </row>
    <row r="584" spans="1:16" ht="26.3" x14ac:dyDescent="0.3">
      <c r="A584" s="4"/>
      <c r="B584" s="5" t="s">
        <v>2935</v>
      </c>
      <c r="C584" s="8">
        <v>45376</v>
      </c>
      <c r="D584" s="5" t="s">
        <v>11</v>
      </c>
      <c r="E584" s="5" t="s">
        <v>1266</v>
      </c>
      <c r="F584" s="13">
        <v>-434770</v>
      </c>
      <c r="G584" s="13">
        <v>-34782</v>
      </c>
      <c r="H584" s="13">
        <v>-469552</v>
      </c>
      <c r="I584" s="6" t="s">
        <v>2990</v>
      </c>
      <c r="J584" s="56"/>
      <c r="K584" s="58">
        <f t="shared" si="9"/>
        <v>45442</v>
      </c>
      <c r="L584" t="e">
        <f>VLOOKUP(VALUE(B584),Sheet2!E:E,1,0)</f>
        <v>#N/A</v>
      </c>
      <c r="N584" s="13"/>
      <c r="O584" s="51" t="e">
        <f>"Thanh toán ngày "&amp;TEXT(_xlfn.XLOOKUP(L584,Sheet2!E:E,Sheet2!A:A),"dd/mm/yyyy")&amp;" - Tổng số tiền "&amp;TEXT(_xlfn.XLOOKUP(_xlfn.XLOOKUP(L584,Sheet2!E:E,Sheet2!B:B),Sheet2!M:M,Sheet2!O:O),"#.###")</f>
        <v>#N/A</v>
      </c>
      <c r="P584" s="13"/>
    </row>
    <row r="585" spans="1:16" ht="26.3" x14ac:dyDescent="0.3">
      <c r="A585" s="4"/>
      <c r="B585" s="5" t="s">
        <v>2936</v>
      </c>
      <c r="C585" s="8">
        <v>45376</v>
      </c>
      <c r="D585" s="5" t="s">
        <v>11</v>
      </c>
      <c r="E585" s="5" t="s">
        <v>1268</v>
      </c>
      <c r="F585" s="13">
        <v>-1465294</v>
      </c>
      <c r="G585" s="13">
        <v>-117223</v>
      </c>
      <c r="H585" s="13">
        <v>-1582517</v>
      </c>
      <c r="I585" s="6" t="s">
        <v>2990</v>
      </c>
      <c r="J585" s="56"/>
      <c r="K585" s="58">
        <f t="shared" si="9"/>
        <v>45442</v>
      </c>
      <c r="L585" t="e">
        <f>VLOOKUP(VALUE(B585),Sheet2!E:E,1,0)</f>
        <v>#N/A</v>
      </c>
      <c r="N585" s="13"/>
      <c r="O585" s="51" t="e">
        <f>"Thanh toán ngày "&amp;TEXT(_xlfn.XLOOKUP(L585,Sheet2!E:E,Sheet2!A:A),"dd/mm/yyyy")&amp;" - Tổng số tiền "&amp;TEXT(_xlfn.XLOOKUP(_xlfn.XLOOKUP(L585,Sheet2!E:E,Sheet2!B:B),Sheet2!M:M,Sheet2!O:O),"#.###")</f>
        <v>#N/A</v>
      </c>
      <c r="P585" s="13"/>
    </row>
    <row r="586" spans="1:16" ht="26.3" x14ac:dyDescent="0.3">
      <c r="A586" s="4"/>
      <c r="B586" s="5" t="s">
        <v>2934</v>
      </c>
      <c r="C586" s="8">
        <v>45369</v>
      </c>
      <c r="D586" s="5" t="s">
        <v>11</v>
      </c>
      <c r="E586" s="5" t="s">
        <v>1286</v>
      </c>
      <c r="F586" s="13">
        <v>-224284</v>
      </c>
      <c r="G586" s="13">
        <v>-17943</v>
      </c>
      <c r="H586" s="13">
        <v>-242227</v>
      </c>
      <c r="I586" s="6" t="s">
        <v>2990</v>
      </c>
      <c r="J586" s="56"/>
      <c r="K586" s="58">
        <f t="shared" si="9"/>
        <v>45442</v>
      </c>
      <c r="L586" t="e">
        <f>VLOOKUP(VALUE(B586),Sheet2!E:E,1,0)</f>
        <v>#N/A</v>
      </c>
      <c r="N586" s="13"/>
      <c r="O586" s="51" t="e">
        <f>"Thanh toán ngày "&amp;TEXT(_xlfn.XLOOKUP(L586,Sheet2!E:E,Sheet2!A:A),"dd/mm/yyyy")&amp;" - Tổng số tiền "&amp;TEXT(_xlfn.XLOOKUP(_xlfn.XLOOKUP(L586,Sheet2!E:E,Sheet2!B:B),Sheet2!M:M,Sheet2!O:O),"#.###")</f>
        <v>#N/A</v>
      </c>
      <c r="P586" s="13"/>
    </row>
    <row r="587" spans="1:16" ht="26.3" x14ac:dyDescent="0.3">
      <c r="A587" s="4"/>
      <c r="B587" s="5" t="s">
        <v>2933</v>
      </c>
      <c r="C587" s="8">
        <v>45351</v>
      </c>
      <c r="D587" s="5" t="s">
        <v>11</v>
      </c>
      <c r="E587" s="5" t="s">
        <v>1292</v>
      </c>
      <c r="F587" s="13">
        <v>-995077</v>
      </c>
      <c r="G587" s="13">
        <v>-79606</v>
      </c>
      <c r="H587" s="13">
        <v>-1074683</v>
      </c>
      <c r="I587" s="6" t="s">
        <v>2990</v>
      </c>
      <c r="J587" s="56"/>
      <c r="K587" s="58">
        <f t="shared" si="9"/>
        <v>45442</v>
      </c>
      <c r="L587" t="e">
        <f>VLOOKUP(VALUE(B587),Sheet2!E:E,1,0)</f>
        <v>#N/A</v>
      </c>
      <c r="N587" s="13"/>
      <c r="O587" s="51" t="e">
        <f>"Thanh toán ngày "&amp;TEXT(_xlfn.XLOOKUP(L587,Sheet2!E:E,Sheet2!A:A),"dd/mm/yyyy")&amp;" - Tổng số tiền "&amp;TEXT(_xlfn.XLOOKUP(_xlfn.XLOOKUP(L587,Sheet2!E:E,Sheet2!B:B),Sheet2!M:M,Sheet2!O:O),"#.###")</f>
        <v>#N/A</v>
      </c>
      <c r="P587" s="13"/>
    </row>
    <row r="588" spans="1:16" ht="26.3" x14ac:dyDescent="0.3">
      <c r="A588" s="4"/>
      <c r="B588" s="5" t="s">
        <v>2931</v>
      </c>
      <c r="C588" s="8">
        <v>45350</v>
      </c>
      <c r="D588" s="5" t="s">
        <v>11</v>
      </c>
      <c r="E588" s="5" t="s">
        <v>1294</v>
      </c>
      <c r="F588" s="13">
        <v>-1145922</v>
      </c>
      <c r="G588" s="13">
        <v>-91674</v>
      </c>
      <c r="H588" s="13">
        <v>-1237596</v>
      </c>
      <c r="I588" s="6" t="s">
        <v>2990</v>
      </c>
      <c r="J588" s="56"/>
      <c r="K588" s="58">
        <f t="shared" si="9"/>
        <v>45442</v>
      </c>
      <c r="L588" t="e">
        <f>VLOOKUP(VALUE(B588),Sheet2!E:E,1,0)</f>
        <v>#N/A</v>
      </c>
      <c r="N588" s="13"/>
      <c r="O588" s="51" t="e">
        <f>"Thanh toán ngày "&amp;TEXT(_xlfn.XLOOKUP(L588,Sheet2!E:E,Sheet2!A:A),"dd/mm/yyyy")&amp;" - Tổng số tiền "&amp;TEXT(_xlfn.XLOOKUP(_xlfn.XLOOKUP(L588,Sheet2!E:E,Sheet2!B:B),Sheet2!M:M,Sheet2!O:O),"#.###")</f>
        <v>#N/A</v>
      </c>
      <c r="P588" s="13"/>
    </row>
    <row r="589" spans="1:16" ht="26.3" x14ac:dyDescent="0.3">
      <c r="A589" s="4"/>
      <c r="B589" s="5" t="s">
        <v>2932</v>
      </c>
      <c r="C589" s="8">
        <v>45350</v>
      </c>
      <c r="D589" s="5" t="s">
        <v>11</v>
      </c>
      <c r="E589" s="5" t="s">
        <v>1296</v>
      </c>
      <c r="F589" s="13">
        <v>-469704</v>
      </c>
      <c r="G589" s="13">
        <v>-37576</v>
      </c>
      <c r="H589" s="13">
        <v>-507280</v>
      </c>
      <c r="I589" s="6" t="s">
        <v>2990</v>
      </c>
      <c r="J589" s="56"/>
      <c r="K589" s="58">
        <f t="shared" si="9"/>
        <v>45442</v>
      </c>
      <c r="L589" t="e">
        <f>VLOOKUP(VALUE(B589),Sheet2!E:E,1,0)</f>
        <v>#N/A</v>
      </c>
      <c r="N589" s="13"/>
      <c r="O589" s="51" t="e">
        <f>"Thanh toán ngày "&amp;TEXT(_xlfn.XLOOKUP(L589,Sheet2!E:E,Sheet2!A:A),"dd/mm/yyyy")&amp;" - Tổng số tiền "&amp;TEXT(_xlfn.XLOOKUP(_xlfn.XLOOKUP(L589,Sheet2!E:E,Sheet2!B:B),Sheet2!M:M,Sheet2!O:O),"#.###")</f>
        <v>#N/A</v>
      </c>
      <c r="P589" s="13"/>
    </row>
    <row r="590" spans="1:16" ht="26.3" x14ac:dyDescent="0.3">
      <c r="A590" s="4"/>
      <c r="B590" s="5" t="s">
        <v>2930</v>
      </c>
      <c r="C590" s="8">
        <v>45349</v>
      </c>
      <c r="D590" s="5" t="s">
        <v>11</v>
      </c>
      <c r="E590" s="5" t="s">
        <v>1298</v>
      </c>
      <c r="F590" s="13">
        <v>-462726</v>
      </c>
      <c r="G590" s="13">
        <v>-37018</v>
      </c>
      <c r="H590" s="13">
        <v>-499744</v>
      </c>
      <c r="I590" s="6" t="s">
        <v>2990</v>
      </c>
      <c r="J590" s="56"/>
      <c r="K590" s="58">
        <f t="shared" si="9"/>
        <v>45442</v>
      </c>
      <c r="L590" t="e">
        <f>VLOOKUP(VALUE(B590),Sheet2!E:E,1,0)</f>
        <v>#N/A</v>
      </c>
      <c r="N590" s="13"/>
      <c r="O590" s="51" t="e">
        <f>"Thanh toán ngày "&amp;TEXT(_xlfn.XLOOKUP(L590,Sheet2!E:E,Sheet2!A:A),"dd/mm/yyyy")&amp;" - Tổng số tiền "&amp;TEXT(_xlfn.XLOOKUP(_xlfn.XLOOKUP(L590,Sheet2!E:E,Sheet2!B:B),Sheet2!M:M,Sheet2!O:O),"#.###")</f>
        <v>#N/A</v>
      </c>
      <c r="P590" s="13"/>
    </row>
    <row r="591" spans="1:16" ht="26.3" x14ac:dyDescent="0.3">
      <c r="A591" s="4"/>
      <c r="B591" s="5" t="s">
        <v>2929</v>
      </c>
      <c r="C591" s="8">
        <v>45348</v>
      </c>
      <c r="D591" s="5" t="s">
        <v>11</v>
      </c>
      <c r="E591" s="5" t="s">
        <v>1300</v>
      </c>
      <c r="F591" s="13">
        <v>-3032036</v>
      </c>
      <c r="G591" s="13">
        <v>-242562</v>
      </c>
      <c r="H591" s="13">
        <v>-3274598</v>
      </c>
      <c r="I591" s="6" t="s">
        <v>2990</v>
      </c>
      <c r="J591" s="56"/>
      <c r="K591" s="58">
        <f t="shared" si="9"/>
        <v>45442</v>
      </c>
      <c r="L591" t="e">
        <f>VLOOKUP(VALUE(B591),Sheet2!E:E,1,0)</f>
        <v>#N/A</v>
      </c>
      <c r="N591" s="13"/>
      <c r="O591" s="51" t="e">
        <f>"Thanh toán ngày "&amp;TEXT(_xlfn.XLOOKUP(L591,Sheet2!E:E,Sheet2!A:A),"dd/mm/yyyy")&amp;" - Tổng số tiền "&amp;TEXT(_xlfn.XLOOKUP(_xlfn.XLOOKUP(L591,Sheet2!E:E,Sheet2!B:B),Sheet2!M:M,Sheet2!O:O),"#.###")</f>
        <v>#N/A</v>
      </c>
      <c r="P591" s="13"/>
    </row>
    <row r="592" spans="1:16" ht="26.3" x14ac:dyDescent="0.3">
      <c r="A592" s="4"/>
      <c r="B592" s="5" t="s">
        <v>2928</v>
      </c>
      <c r="C592" s="8">
        <v>45315</v>
      </c>
      <c r="D592" s="5" t="s">
        <v>11</v>
      </c>
      <c r="E592" s="5" t="s">
        <v>2987</v>
      </c>
      <c r="F592" s="13">
        <v>-1083417</v>
      </c>
      <c r="G592" s="13">
        <v>-86673</v>
      </c>
      <c r="H592" s="13">
        <v>-1170090</v>
      </c>
      <c r="I592" s="6"/>
      <c r="J592" s="56"/>
      <c r="K592" s="58" t="str">
        <f t="shared" si="9"/>
        <v/>
      </c>
      <c r="L592" t="e">
        <f>VLOOKUP(VALUE(B592),Sheet2!E:E,1,0)</f>
        <v>#N/A</v>
      </c>
      <c r="N592" s="13"/>
      <c r="O592" s="51" t="e">
        <f>"Thanh toán ngày "&amp;TEXT(_xlfn.XLOOKUP(L592,Sheet2!E:E,Sheet2!A:A),"dd/mm/yyyy")&amp;" - Tổng số tiền "&amp;TEXT(_xlfn.XLOOKUP(_xlfn.XLOOKUP(L592,Sheet2!E:E,Sheet2!B:B),Sheet2!M:M,Sheet2!O:O),"#.###")</f>
        <v>#N/A</v>
      </c>
      <c r="P592" s="13"/>
    </row>
    <row r="593" spans="1:16" ht="26.3" x14ac:dyDescent="0.3">
      <c r="A593" s="4"/>
      <c r="B593" s="5" t="s">
        <v>2927</v>
      </c>
      <c r="C593" s="8">
        <v>45312</v>
      </c>
      <c r="D593" s="5" t="s">
        <v>11</v>
      </c>
      <c r="E593" s="5" t="s">
        <v>152</v>
      </c>
      <c r="F593" s="13">
        <v>-842532</v>
      </c>
      <c r="G593" s="13">
        <v>-67403</v>
      </c>
      <c r="H593" s="13">
        <v>-909935</v>
      </c>
      <c r="I593" s="6"/>
      <c r="J593" s="56"/>
      <c r="K593" s="58" t="str">
        <f t="shared" si="9"/>
        <v/>
      </c>
      <c r="L593" t="e">
        <f>VLOOKUP(VALUE(B593),Sheet2!E:E,1,0)</f>
        <v>#N/A</v>
      </c>
      <c r="N593" s="13"/>
      <c r="O593" s="51" t="e">
        <f>"Thanh toán ngày "&amp;TEXT(_xlfn.XLOOKUP(L593,Sheet2!E:E,Sheet2!A:A),"dd/mm/yyyy")&amp;" - Tổng số tiền "&amp;TEXT(_xlfn.XLOOKUP(_xlfn.XLOOKUP(L593,Sheet2!E:E,Sheet2!B:B),Sheet2!M:M,Sheet2!O:O),"#.###")</f>
        <v>#N/A</v>
      </c>
      <c r="P593" s="13"/>
    </row>
    <row r="594" spans="1:16" ht="26.3" x14ac:dyDescent="0.3">
      <c r="A594" s="4"/>
      <c r="B594" s="5" t="s">
        <v>2924</v>
      </c>
      <c r="C594" s="8">
        <v>45308</v>
      </c>
      <c r="D594" s="5" t="s">
        <v>11</v>
      </c>
      <c r="E594" s="5" t="s">
        <v>2986</v>
      </c>
      <c r="F594" s="13">
        <v>-1021685</v>
      </c>
      <c r="G594" s="13">
        <v>-81735</v>
      </c>
      <c r="H594" s="13">
        <v>-1103420</v>
      </c>
      <c r="I594" s="6"/>
      <c r="J594" s="56"/>
      <c r="K594" s="58" t="str">
        <f t="shared" si="9"/>
        <v/>
      </c>
      <c r="L594" t="e">
        <f>VLOOKUP(VALUE(B594),Sheet2!E:E,1,0)</f>
        <v>#N/A</v>
      </c>
      <c r="N594" s="13"/>
      <c r="O594" s="51" t="e">
        <f>"Thanh toán ngày "&amp;TEXT(_xlfn.XLOOKUP(L594,Sheet2!E:E,Sheet2!A:A),"dd/mm/yyyy")&amp;" - Tổng số tiền "&amp;TEXT(_xlfn.XLOOKUP(_xlfn.XLOOKUP(L594,Sheet2!E:E,Sheet2!B:B),Sheet2!M:M,Sheet2!O:O),"#.###")</f>
        <v>#N/A</v>
      </c>
      <c r="P594" s="13"/>
    </row>
    <row r="595" spans="1:16" ht="26.3" x14ac:dyDescent="0.3">
      <c r="A595" s="4"/>
      <c r="B595" s="5" t="s">
        <v>2926</v>
      </c>
      <c r="C595" s="8">
        <v>45307</v>
      </c>
      <c r="D595" s="5" t="s">
        <v>11</v>
      </c>
      <c r="E595" s="5" t="s">
        <v>152</v>
      </c>
      <c r="F595" s="13">
        <v>-95931</v>
      </c>
      <c r="G595" s="13">
        <v>-7674</v>
      </c>
      <c r="H595" s="13">
        <v>-103605</v>
      </c>
      <c r="I595" s="6"/>
      <c r="J595" s="56"/>
      <c r="K595" s="58" t="str">
        <f t="shared" si="9"/>
        <v/>
      </c>
      <c r="L595" t="e">
        <f>VLOOKUP(VALUE(B595),Sheet2!E:E,1,0)</f>
        <v>#N/A</v>
      </c>
      <c r="N595" s="13"/>
      <c r="O595" s="51" t="e">
        <f>"Thanh toán ngày "&amp;TEXT(_xlfn.XLOOKUP(L595,Sheet2!E:E,Sheet2!A:A),"dd/mm/yyyy")&amp;" - Tổng số tiền "&amp;TEXT(_xlfn.XLOOKUP(_xlfn.XLOOKUP(L595,Sheet2!E:E,Sheet2!B:B),Sheet2!M:M,Sheet2!O:O),"#.###")</f>
        <v>#N/A</v>
      </c>
      <c r="P595" s="13"/>
    </row>
    <row r="596" spans="1:16" ht="26.3" x14ac:dyDescent="0.3">
      <c r="A596" s="4"/>
      <c r="B596" s="5" t="s">
        <v>2925</v>
      </c>
      <c r="C596" s="8">
        <v>45307</v>
      </c>
      <c r="D596" s="5" t="s">
        <v>11</v>
      </c>
      <c r="E596" s="5" t="s">
        <v>2985</v>
      </c>
      <c r="F596" s="13">
        <v>-31977</v>
      </c>
      <c r="G596" s="13">
        <v>-2558</v>
      </c>
      <c r="H596" s="13">
        <v>-34535</v>
      </c>
      <c r="I596" s="6"/>
      <c r="J596" s="56"/>
      <c r="K596" s="58" t="str">
        <f t="shared" si="9"/>
        <v/>
      </c>
      <c r="L596" t="e">
        <f>VLOOKUP(VALUE(B596),Sheet2!E:E,1,0)</f>
        <v>#N/A</v>
      </c>
      <c r="N596" s="13"/>
      <c r="O596" s="51" t="e">
        <f>"Thanh toán ngày "&amp;TEXT(_xlfn.XLOOKUP(L596,Sheet2!E:E,Sheet2!A:A),"dd/mm/yyyy")&amp;" - Tổng số tiền "&amp;TEXT(_xlfn.XLOOKUP(_xlfn.XLOOKUP(L596,Sheet2!E:E,Sheet2!B:B),Sheet2!M:M,Sheet2!O:O),"#.###")</f>
        <v>#N/A</v>
      </c>
      <c r="P596" s="13"/>
    </row>
    <row r="597" spans="1:16" ht="26.3" x14ac:dyDescent="0.3">
      <c r="A597" s="4"/>
      <c r="B597" s="5" t="s">
        <v>2925</v>
      </c>
      <c r="C597" s="8">
        <v>45306</v>
      </c>
      <c r="D597" s="5" t="s">
        <v>11</v>
      </c>
      <c r="E597" s="5" t="s">
        <v>2984</v>
      </c>
      <c r="F597" s="13">
        <v>-370086</v>
      </c>
      <c r="G597" s="13">
        <v>-29607</v>
      </c>
      <c r="H597" s="13">
        <v>-399693</v>
      </c>
      <c r="I597" s="6"/>
      <c r="J597" s="56"/>
      <c r="K597" s="58" t="str">
        <f t="shared" si="9"/>
        <v/>
      </c>
      <c r="L597" t="e">
        <f>VLOOKUP(VALUE(B597),Sheet2!E:E,1,0)</f>
        <v>#N/A</v>
      </c>
      <c r="N597" s="13"/>
      <c r="O597" s="51" t="e">
        <f>"Thanh toán ngày "&amp;TEXT(_xlfn.XLOOKUP(L597,Sheet2!E:E,Sheet2!A:A),"dd/mm/yyyy")&amp;" - Tổng số tiền "&amp;TEXT(_xlfn.XLOOKUP(_xlfn.XLOOKUP(L597,Sheet2!E:E,Sheet2!B:B),Sheet2!M:M,Sheet2!O:O),"#.###")</f>
        <v>#N/A</v>
      </c>
      <c r="P597" s="13"/>
    </row>
    <row r="598" spans="1:16" ht="26.3" x14ac:dyDescent="0.3">
      <c r="A598" s="4"/>
      <c r="B598" s="5" t="s">
        <v>2924</v>
      </c>
      <c r="C598" s="8">
        <v>45297</v>
      </c>
      <c r="D598" s="5" t="s">
        <v>17</v>
      </c>
      <c r="E598" s="5" t="s">
        <v>152</v>
      </c>
      <c r="F598" s="13">
        <v>-117830</v>
      </c>
      <c r="G598" s="13">
        <v>-9426</v>
      </c>
      <c r="H598" s="13">
        <v>-127256</v>
      </c>
      <c r="I598" s="6"/>
      <c r="J598" s="56"/>
      <c r="K598" s="58" t="str">
        <f t="shared" si="9"/>
        <v/>
      </c>
      <c r="L598" t="e">
        <f>VLOOKUP(VALUE(B598),Sheet2!E:E,1,0)</f>
        <v>#N/A</v>
      </c>
      <c r="N598" s="13"/>
      <c r="O598" s="51" t="e">
        <f>"Thanh toán ngày "&amp;TEXT(_xlfn.XLOOKUP(L598,Sheet2!E:E,Sheet2!A:A),"dd/mm/yyyy")&amp;" - Tổng số tiền "&amp;TEXT(_xlfn.XLOOKUP(_xlfn.XLOOKUP(L598,Sheet2!E:E,Sheet2!B:B),Sheet2!M:M,Sheet2!O:O),"#.###")</f>
        <v>#N/A</v>
      </c>
      <c r="P598" s="13"/>
    </row>
    <row r="599" spans="1:16" ht="26.3" x14ac:dyDescent="0.3">
      <c r="A599" s="4"/>
      <c r="B599" s="5">
        <v>113</v>
      </c>
      <c r="C599" s="8">
        <v>45371</v>
      </c>
      <c r="D599" s="5" t="s">
        <v>17</v>
      </c>
      <c r="E599" s="5" t="s">
        <v>1280</v>
      </c>
      <c r="F599" s="13">
        <v>-966565.74074074102</v>
      </c>
      <c r="G599" s="13">
        <v>-77325.259259259299</v>
      </c>
      <c r="H599" s="13">
        <v>-1043891</v>
      </c>
      <c r="I599" s="6" t="s">
        <v>2990</v>
      </c>
      <c r="J599" s="56"/>
      <c r="K599" s="58">
        <f t="shared" si="9"/>
        <v>45442</v>
      </c>
      <c r="L599" t="e">
        <f>VLOOKUP(VALUE(B599),Sheet2!E:E,1,0)</f>
        <v>#N/A</v>
      </c>
      <c r="N599" s="13"/>
      <c r="O599" s="51" t="e">
        <f>"Thanh toán ngày "&amp;TEXT(_xlfn.XLOOKUP(L599,Sheet2!E:E,Sheet2!A:A),"dd/mm/yyyy")&amp;" - Tổng số tiền "&amp;TEXT(_xlfn.XLOOKUP(_xlfn.XLOOKUP(L599,Sheet2!E:E,Sheet2!B:B),Sheet2!M:M,Sheet2!O:O),"#.###")</f>
        <v>#N/A</v>
      </c>
      <c r="P599" s="13"/>
    </row>
    <row r="600" spans="1:16" ht="26.3" x14ac:dyDescent="0.3">
      <c r="A600" s="4"/>
      <c r="B600" s="5" t="s">
        <v>2920</v>
      </c>
      <c r="C600" s="8">
        <v>45315</v>
      </c>
      <c r="D600" s="5" t="s">
        <v>17</v>
      </c>
      <c r="E600" s="5" t="s">
        <v>152</v>
      </c>
      <c r="F600" s="13">
        <v>195883.33333333331</v>
      </c>
      <c r="G600" s="13">
        <v>15670.666666666666</v>
      </c>
      <c r="H600" s="13">
        <v>211554</v>
      </c>
      <c r="I600" s="6"/>
      <c r="J600" s="56"/>
      <c r="K600" s="58" t="str">
        <f t="shared" si="9"/>
        <v/>
      </c>
      <c r="L600" t="e">
        <f>VLOOKUP(VALUE(B600),Sheet2!E:E,1,0)</f>
        <v>#N/A</v>
      </c>
      <c r="N600" s="13"/>
      <c r="O600" s="51" t="e">
        <f>"Thanh toán ngày "&amp;TEXT(_xlfn.XLOOKUP(L600,Sheet2!E:E,Sheet2!A:A),"dd/mm/yyyy")&amp;" - Tổng số tiền "&amp;TEXT(_xlfn.XLOOKUP(_xlfn.XLOOKUP(L600,Sheet2!E:E,Sheet2!B:B),Sheet2!M:M,Sheet2!O:O),"#.###")</f>
        <v>#N/A</v>
      </c>
      <c r="P600" s="13"/>
    </row>
    <row r="601" spans="1:16" ht="26.3" x14ac:dyDescent="0.3">
      <c r="A601" s="4"/>
      <c r="B601" s="5" t="s">
        <v>2921</v>
      </c>
      <c r="C601" s="8">
        <v>45300</v>
      </c>
      <c r="D601" s="5" t="s">
        <v>17</v>
      </c>
      <c r="E601" s="5" t="s">
        <v>152</v>
      </c>
      <c r="F601" s="13">
        <v>2043122.222222222</v>
      </c>
      <c r="G601" s="13">
        <v>163449.77777777775</v>
      </c>
      <c r="H601" s="13">
        <v>2206572</v>
      </c>
      <c r="I601" s="6"/>
      <c r="J601" s="56"/>
      <c r="K601" s="58" t="str">
        <f t="shared" si="9"/>
        <v/>
      </c>
      <c r="L601">
        <f>VLOOKUP(VALUE(B601),Sheet2!E:E,1,0)</f>
        <v>5</v>
      </c>
      <c r="N601" s="13"/>
      <c r="O601" s="51" t="str">
        <f>"Thanh toán ngày "&amp;TEXT(_xlfn.XLOOKUP(L601,Sheet2!E:E,Sheet2!A:A),"dd/mm/yyyy")&amp;" - Tổng số tiền "&amp;TEXT(_xlfn.XLOOKUP(_xlfn.XLOOKUP(L601,Sheet2!E:E,Sheet2!B:B),Sheet2!M:M,Sheet2!O:O),"#.###")</f>
        <v>Thanh toán ngày 15/11/2022 - Tổng số tiền 142.121.822</v>
      </c>
      <c r="P601" s="13"/>
    </row>
    <row r="602" spans="1:16" ht="26.3" x14ac:dyDescent="0.3">
      <c r="A602" s="4"/>
      <c r="B602" s="5" t="s">
        <v>2922</v>
      </c>
      <c r="C602" s="8">
        <v>45545</v>
      </c>
      <c r="D602" s="5" t="s">
        <v>17</v>
      </c>
      <c r="E602" s="5" t="s">
        <v>1487</v>
      </c>
      <c r="F602" s="13">
        <v>-199904</v>
      </c>
      <c r="G602" s="13">
        <v>-15992</v>
      </c>
      <c r="H602" s="13">
        <v>-215896</v>
      </c>
      <c r="I602" s="6" t="s">
        <v>2996</v>
      </c>
      <c r="J602" s="56"/>
      <c r="K602" s="58">
        <f t="shared" si="9"/>
        <v>45595</v>
      </c>
      <c r="L602" t="e">
        <f>VLOOKUP(VALUE(B602),Sheet2!E:E,1,0)</f>
        <v>#N/A</v>
      </c>
      <c r="N602" s="13"/>
      <c r="O602" s="51" t="e">
        <f>"Thanh toán ngày "&amp;TEXT(_xlfn.XLOOKUP(L602,Sheet2!E:E,Sheet2!A:A),"dd/mm/yyyy")&amp;" - Tổng số tiền "&amp;TEXT(_xlfn.XLOOKUP(_xlfn.XLOOKUP(L602,Sheet2!E:E,Sheet2!B:B),Sheet2!M:M,Sheet2!O:O),"#.###")</f>
        <v>#N/A</v>
      </c>
      <c r="P602" s="13"/>
    </row>
    <row r="603" spans="1:16" ht="26.3" x14ac:dyDescent="0.3">
      <c r="A603" s="4"/>
      <c r="B603" s="5" t="s">
        <v>2923</v>
      </c>
      <c r="C603" s="8">
        <v>45394</v>
      </c>
      <c r="D603" s="5" t="s">
        <v>17</v>
      </c>
      <c r="E603" s="5" t="s">
        <v>1224</v>
      </c>
      <c r="F603" s="13">
        <v>-288699.07407407399</v>
      </c>
      <c r="G603" s="13">
        <v>-23095.925925925902</v>
      </c>
      <c r="H603" s="13">
        <v>-311795</v>
      </c>
      <c r="I603" s="6" t="s">
        <v>2990</v>
      </c>
      <c r="J603" s="56"/>
      <c r="K603" s="58">
        <f t="shared" si="9"/>
        <v>45442</v>
      </c>
      <c r="L603" t="e">
        <f>VLOOKUP(VALUE(B603),Sheet2!E:E,1,0)</f>
        <v>#N/A</v>
      </c>
      <c r="N603" s="13"/>
      <c r="O603" s="51" t="e">
        <f>"Thanh toán ngày "&amp;TEXT(_xlfn.XLOOKUP(L603,Sheet2!E:E,Sheet2!A:A),"dd/mm/yyyy")&amp;" - Tổng số tiền "&amp;TEXT(_xlfn.XLOOKUP(_xlfn.XLOOKUP(L603,Sheet2!E:E,Sheet2!B:B),Sheet2!M:M,Sheet2!O:O),"#.###")</f>
        <v>#N/A</v>
      </c>
      <c r="P603" s="13"/>
    </row>
    <row r="604" spans="1:16" x14ac:dyDescent="0.3">
      <c r="B604" t="s">
        <v>1324</v>
      </c>
      <c r="C604" s="25">
        <v>45442</v>
      </c>
      <c r="D604" s="29" t="s">
        <v>3008</v>
      </c>
      <c r="E604" t="s">
        <v>1201</v>
      </c>
      <c r="H604" s="27">
        <v>-22420474</v>
      </c>
      <c r="I604" s="6" t="s">
        <v>2990</v>
      </c>
      <c r="J604" s="56"/>
      <c r="K604" s="58">
        <f t="shared" si="9"/>
        <v>45442</v>
      </c>
      <c r="L604" t="e">
        <f>VLOOKUP(VALUE(B604),Sheet2!E:E,1,0)</f>
        <v>#VALUE!</v>
      </c>
      <c r="N604" t="s">
        <v>2991</v>
      </c>
      <c r="O604" s="51" t="e">
        <f>"Thanh toán ngày "&amp;TEXT(_xlfn.XLOOKUP(L604,Sheet2!E:E,Sheet2!A:A),"dd/mm/yyyy")&amp;" - Tổng số tiền "&amp;TEXT(_xlfn.XLOOKUP(_xlfn.XLOOKUP(L604,Sheet2!E:E,Sheet2!B:B),Sheet2!M:M,Sheet2!O:O),"#.###")</f>
        <v>#VALUE!</v>
      </c>
    </row>
    <row r="605" spans="1:16" ht="26.3" x14ac:dyDescent="0.3">
      <c r="B605">
        <v>38863</v>
      </c>
      <c r="C605" s="25">
        <v>45832</v>
      </c>
      <c r="D605" s="5" t="s">
        <v>11</v>
      </c>
      <c r="F605" s="27">
        <v>1149475</v>
      </c>
      <c r="G605" s="27">
        <v>91958</v>
      </c>
      <c r="H605" s="27">
        <v>1241433</v>
      </c>
      <c r="I605" s="6" t="s">
        <v>3007</v>
      </c>
      <c r="J605" s="56"/>
      <c r="K605" s="58">
        <f t="shared" si="9"/>
        <v>45868</v>
      </c>
      <c r="L605">
        <f>VLOOKUP(VALUE(B605),Sheet2!E:E,1,0)</f>
        <v>38863</v>
      </c>
      <c r="O605" s="51" t="str">
        <f>"Thanh toán ngày "&amp;TEXT(_xlfn.XLOOKUP(L605,Sheet2!E:E,Sheet2!A:A),"dd/mm/yyyy")&amp;" - Tổng số tiền "&amp;TEXT(_xlfn.XLOOKUP(_xlfn.XLOOKUP(L605,Sheet2!E:E,Sheet2!B:B),Sheet2!M:M,Sheet2!O:O),"#.###")</f>
        <v>Thanh toán ngày 30/07/2025 - Tổng số tiền 15.004.353</v>
      </c>
    </row>
    <row r="606" spans="1:16" ht="26.3" x14ac:dyDescent="0.3">
      <c r="B606">
        <v>49425</v>
      </c>
      <c r="C606" s="25">
        <v>45876</v>
      </c>
      <c r="D606" s="5" t="s">
        <v>11</v>
      </c>
      <c r="F606" s="27">
        <v>743364</v>
      </c>
      <c r="G606" s="27">
        <v>59469</v>
      </c>
      <c r="H606" s="27">
        <v>802833</v>
      </c>
      <c r="I606" s="6"/>
      <c r="J606" s="56"/>
      <c r="K606" s="58" t="str">
        <f t="shared" si="9"/>
        <v/>
      </c>
      <c r="L606" t="e">
        <f>VLOOKUP(VALUE(B606),Sheet2!E:E,1,0)</f>
        <v>#N/A</v>
      </c>
      <c r="O606" s="51" t="e">
        <f>"Thanh toán ngày "&amp;TEXT(_xlfn.XLOOKUP(L606,Sheet2!E:E,Sheet2!A:A),"dd/mm/yyyy")&amp;" - Tổng số tiền "&amp;TEXT(_xlfn.XLOOKUP(_xlfn.XLOOKUP(L606,Sheet2!E:E,Sheet2!B:B),Sheet2!M:M,Sheet2!O:O),"#.###")</f>
        <v>#N/A</v>
      </c>
    </row>
    <row r="607" spans="1:16" ht="26.3" x14ac:dyDescent="0.3">
      <c r="B607">
        <v>25238</v>
      </c>
      <c r="C607" s="25">
        <v>45769</v>
      </c>
      <c r="D607" s="5" t="s">
        <v>11</v>
      </c>
      <c r="F607" s="27">
        <v>522005</v>
      </c>
      <c r="G607" s="27">
        <v>41760</v>
      </c>
      <c r="H607" s="27">
        <v>563765</v>
      </c>
      <c r="I607" s="6" t="s">
        <v>3005</v>
      </c>
      <c r="J607" s="56"/>
      <c r="K607" s="58">
        <f t="shared" si="9"/>
        <v>45807</v>
      </c>
      <c r="L607">
        <f>VLOOKUP(VALUE(B607),Sheet2!E:E,1,0)</f>
        <v>25238</v>
      </c>
      <c r="O607" s="51" t="str">
        <f>"Thanh toán ngày "&amp;TEXT(_xlfn.XLOOKUP(L607,Sheet2!E:E,Sheet2!A:A),"dd/mm/yyyy")&amp;" - Tổng số tiền "&amp;TEXT(_xlfn.XLOOKUP(_xlfn.XLOOKUP(L607,Sheet2!E:E,Sheet2!B:B),Sheet2!M:M,Sheet2!O:O),"#.###")</f>
        <v>Thanh toán ngày 30/05/2025 - Tổng số tiền 20.237.658</v>
      </c>
    </row>
    <row r="608" spans="1:16" ht="26.3" x14ac:dyDescent="0.3">
      <c r="B608">
        <v>23097</v>
      </c>
      <c r="C608" s="25">
        <v>45758</v>
      </c>
      <c r="D608" s="5" t="s">
        <v>11</v>
      </c>
      <c r="F608" s="27">
        <v>527919</v>
      </c>
      <c r="G608" s="27">
        <v>42234</v>
      </c>
      <c r="H608" s="27">
        <v>570153</v>
      </c>
      <c r="I608" s="6" t="s">
        <v>3005</v>
      </c>
      <c r="J608" s="56"/>
      <c r="K608" s="58">
        <f t="shared" si="9"/>
        <v>45807</v>
      </c>
      <c r="L608">
        <f>VLOOKUP(VALUE(B608),Sheet2!E:E,1,0)</f>
        <v>23097</v>
      </c>
      <c r="O608" s="51" t="str">
        <f>"Thanh toán ngày "&amp;TEXT(_xlfn.XLOOKUP(L608,Sheet2!E:E,Sheet2!A:A),"dd/mm/yyyy")&amp;" - Tổng số tiền "&amp;TEXT(_xlfn.XLOOKUP(_xlfn.XLOOKUP(L608,Sheet2!E:E,Sheet2!B:B),Sheet2!M:M,Sheet2!O:O),"#.###")</f>
        <v>Thanh toán ngày 30/05/2025 - Tổng số tiền 20.237.658</v>
      </c>
    </row>
    <row r="609" spans="2:15" ht="26.3" x14ac:dyDescent="0.3">
      <c r="B609">
        <v>18957</v>
      </c>
      <c r="C609" s="25">
        <v>45741</v>
      </c>
      <c r="D609" s="5" t="s">
        <v>11</v>
      </c>
      <c r="F609" s="27">
        <v>465935</v>
      </c>
      <c r="G609" s="27">
        <v>37275</v>
      </c>
      <c r="H609" s="27">
        <v>503210</v>
      </c>
      <c r="I609" s="6" t="s">
        <v>3004</v>
      </c>
      <c r="J609" s="56"/>
      <c r="K609" s="58">
        <f t="shared" si="9"/>
        <v>45776</v>
      </c>
      <c r="L609">
        <f>VLOOKUP(VALUE(B609),Sheet2!E:E,1,0)</f>
        <v>18957</v>
      </c>
      <c r="O609" s="51" t="str">
        <f>"Thanh toán ngày "&amp;TEXT(_xlfn.XLOOKUP(L609,Sheet2!E:E,Sheet2!A:A),"dd/mm/yyyy")&amp;" - Tổng số tiền "&amp;TEXT(_xlfn.XLOOKUP(_xlfn.XLOOKUP(L609,Sheet2!E:E,Sheet2!B:B),Sheet2!M:M,Sheet2!O:O),"#.###")</f>
        <v>Thanh toán ngày 29/04/2025 - Tổng số tiền 10.835.974</v>
      </c>
    </row>
    <row r="610" spans="2:15" ht="26.3" x14ac:dyDescent="0.3">
      <c r="B610">
        <v>21583</v>
      </c>
      <c r="C610" s="25">
        <v>45750</v>
      </c>
      <c r="D610" s="5" t="s">
        <v>11</v>
      </c>
      <c r="F610" s="27">
        <v>556971</v>
      </c>
      <c r="G610" s="27">
        <v>44558</v>
      </c>
      <c r="H610" s="27">
        <v>601529</v>
      </c>
      <c r="I610" s="6" t="s">
        <v>3005</v>
      </c>
      <c r="J610" s="56"/>
      <c r="K610" s="58">
        <f t="shared" si="9"/>
        <v>45807</v>
      </c>
      <c r="L610">
        <f>VLOOKUP(VALUE(B610),Sheet2!E:E,1,0)</f>
        <v>21583</v>
      </c>
      <c r="O610" s="51" t="str">
        <f>"Thanh toán ngày "&amp;TEXT(_xlfn.XLOOKUP(L610,Sheet2!E:E,Sheet2!A:A),"dd/mm/yyyy")&amp;" - Tổng số tiền "&amp;TEXT(_xlfn.XLOOKUP(_xlfn.XLOOKUP(L610,Sheet2!E:E,Sheet2!B:B),Sheet2!M:M,Sheet2!O:O),"#.###")</f>
        <v>Thanh toán ngày 30/05/2025 - Tổng số tiền 20.237.658</v>
      </c>
    </row>
    <row r="611" spans="2:15" ht="26.3" x14ac:dyDescent="0.3">
      <c r="B611">
        <v>17524</v>
      </c>
      <c r="C611" s="25">
        <v>45735</v>
      </c>
      <c r="D611" s="5" t="s">
        <v>11</v>
      </c>
      <c r="F611" s="27">
        <v>779658</v>
      </c>
      <c r="G611" s="27">
        <v>62373</v>
      </c>
      <c r="H611" s="27">
        <v>842031</v>
      </c>
      <c r="I611" s="6" t="s">
        <v>3004</v>
      </c>
      <c r="J611" s="56"/>
      <c r="K611" s="58">
        <f t="shared" si="9"/>
        <v>45776</v>
      </c>
      <c r="L611">
        <f>VLOOKUP(VALUE(B611),Sheet2!E:E,1,0)</f>
        <v>17524</v>
      </c>
      <c r="O611" s="51" t="str">
        <f>"Thanh toán ngày "&amp;TEXT(_xlfn.XLOOKUP(L611,Sheet2!E:E,Sheet2!A:A),"dd/mm/yyyy")&amp;" - Tổng số tiền "&amp;TEXT(_xlfn.XLOOKUP(_xlfn.XLOOKUP(L611,Sheet2!E:E,Sheet2!B:B),Sheet2!M:M,Sheet2!O:O),"#.###")</f>
        <v>Thanh toán ngày 29/04/2025 - Tổng số tiền 10.835.974</v>
      </c>
    </row>
    <row r="612" spans="2:15" ht="26.3" x14ac:dyDescent="0.3">
      <c r="B612">
        <v>25373</v>
      </c>
      <c r="C612" s="25">
        <v>45770</v>
      </c>
      <c r="D612" s="5" t="s">
        <v>11</v>
      </c>
      <c r="F612" s="27">
        <v>533663</v>
      </c>
      <c r="G612" s="27">
        <v>42693</v>
      </c>
      <c r="H612" s="27">
        <v>576356</v>
      </c>
      <c r="I612" s="6" t="s">
        <v>3005</v>
      </c>
      <c r="J612" s="56"/>
      <c r="K612" s="58">
        <f t="shared" si="9"/>
        <v>45807</v>
      </c>
      <c r="L612">
        <f>VLOOKUP(VALUE(B612),Sheet2!E:E,1,0)</f>
        <v>25373</v>
      </c>
      <c r="O612" s="51" t="str">
        <f>"Thanh toán ngày "&amp;TEXT(_xlfn.XLOOKUP(L612,Sheet2!E:E,Sheet2!A:A),"dd/mm/yyyy")&amp;" - Tổng số tiền "&amp;TEXT(_xlfn.XLOOKUP(_xlfn.XLOOKUP(L612,Sheet2!E:E,Sheet2!B:B),Sheet2!M:M,Sheet2!O:O),"#.###")</f>
        <v>Thanh toán ngày 30/05/2025 - Tổng số tiền 20.237.658</v>
      </c>
    </row>
    <row r="613" spans="2:15" ht="26.3" x14ac:dyDescent="0.3">
      <c r="B613">
        <v>18943</v>
      </c>
      <c r="C613" s="25">
        <v>45741</v>
      </c>
      <c r="D613" s="5" t="s">
        <v>11</v>
      </c>
      <c r="F613" s="27">
        <v>1160640</v>
      </c>
      <c r="G613" s="27">
        <v>92851</v>
      </c>
      <c r="H613" s="27">
        <v>1253491</v>
      </c>
      <c r="I613" s="6" t="s">
        <v>3004</v>
      </c>
      <c r="J613" s="56"/>
      <c r="K613" s="58">
        <f t="shared" si="9"/>
        <v>45776</v>
      </c>
      <c r="L613">
        <f>VLOOKUP(VALUE(B613),Sheet2!E:E,1,0)</f>
        <v>18943</v>
      </c>
      <c r="O613" s="51" t="str">
        <f>"Thanh toán ngày "&amp;TEXT(_xlfn.XLOOKUP(L613,Sheet2!E:E,Sheet2!A:A),"dd/mm/yyyy")&amp;" - Tổng số tiền "&amp;TEXT(_xlfn.XLOOKUP(_xlfn.XLOOKUP(L613,Sheet2!E:E,Sheet2!B:B),Sheet2!M:M,Sheet2!O:O),"#.###")</f>
        <v>Thanh toán ngày 29/04/2025 - Tổng số tiền 10.835.974</v>
      </c>
    </row>
    <row r="614" spans="2:15" ht="26.3" x14ac:dyDescent="0.3">
      <c r="B614">
        <v>45704</v>
      </c>
      <c r="C614" s="25">
        <v>45860</v>
      </c>
      <c r="D614" s="5" t="s">
        <v>11</v>
      </c>
      <c r="F614" s="27">
        <v>1047686</v>
      </c>
      <c r="G614" s="27">
        <v>83815</v>
      </c>
      <c r="H614" s="27">
        <v>1131501</v>
      </c>
      <c r="I614" s="6"/>
      <c r="J614" s="56"/>
      <c r="K614" s="58" t="str">
        <f t="shared" si="9"/>
        <v/>
      </c>
      <c r="L614" t="e">
        <f>VLOOKUP(VALUE(B614),Sheet2!E:E,1,0)</f>
        <v>#N/A</v>
      </c>
      <c r="O614" s="51" t="e">
        <f>"Thanh toán ngày "&amp;TEXT(_xlfn.XLOOKUP(L614,Sheet2!E:E,Sheet2!A:A),"dd/mm/yyyy")&amp;" - Tổng số tiền "&amp;TEXT(_xlfn.XLOOKUP(_xlfn.XLOOKUP(L614,Sheet2!E:E,Sheet2!B:B),Sheet2!M:M,Sheet2!O:O),"#.###")</f>
        <v>#N/A</v>
      </c>
    </row>
    <row r="615" spans="2:15" ht="26.3" x14ac:dyDescent="0.3">
      <c r="B615">
        <v>7075</v>
      </c>
      <c r="C615" s="25">
        <v>45693</v>
      </c>
      <c r="D615" s="5" t="s">
        <v>11</v>
      </c>
      <c r="F615" s="27">
        <v>1133285</v>
      </c>
      <c r="G615" s="27">
        <v>90663</v>
      </c>
      <c r="H615" s="27">
        <v>1223948</v>
      </c>
      <c r="I615" s="6" t="s">
        <v>3003</v>
      </c>
      <c r="J615" s="56"/>
      <c r="K615" s="58">
        <f t="shared" si="9"/>
        <v>45747</v>
      </c>
      <c r="L615">
        <f>VLOOKUP(VALUE(B615),Sheet2!E:E,1,0)</f>
        <v>7075</v>
      </c>
      <c r="O615" s="51" t="str">
        <f>"Thanh toán ngày "&amp;TEXT(_xlfn.XLOOKUP(L615,Sheet2!E:E,Sheet2!A:A),"dd/mm/yyyy")&amp;" - Tổng số tiền "&amp;TEXT(_xlfn.XLOOKUP(_xlfn.XLOOKUP(L615,Sheet2!E:E,Sheet2!B:B),Sheet2!M:M,Sheet2!O:O),"#.###")</f>
        <v>Thanh toán ngày 31/03/2025 - Tổng số tiền 4.330.202</v>
      </c>
    </row>
    <row r="616" spans="2:15" ht="26.3" x14ac:dyDescent="0.3">
      <c r="B616">
        <v>16591</v>
      </c>
      <c r="C616" s="25">
        <v>45729</v>
      </c>
      <c r="D616" s="5" t="s">
        <v>11</v>
      </c>
      <c r="F616" s="27">
        <v>1149475</v>
      </c>
      <c r="G616" s="27">
        <v>91958</v>
      </c>
      <c r="H616" s="27">
        <v>1241433</v>
      </c>
      <c r="I616" s="6" t="s">
        <v>3004</v>
      </c>
      <c r="J616" s="56"/>
      <c r="K616" s="58">
        <f t="shared" si="9"/>
        <v>45776</v>
      </c>
      <c r="L616">
        <f>VLOOKUP(VALUE(B616),Sheet2!E:E,1,0)</f>
        <v>16591</v>
      </c>
      <c r="O616" s="51" t="str">
        <f>"Thanh toán ngày "&amp;TEXT(_xlfn.XLOOKUP(L616,Sheet2!E:E,Sheet2!A:A),"dd/mm/yyyy")&amp;" - Tổng số tiền "&amp;TEXT(_xlfn.XLOOKUP(_xlfn.XLOOKUP(L616,Sheet2!E:E,Sheet2!B:B),Sheet2!M:M,Sheet2!O:O),"#.###")</f>
        <v>Thanh toán ngày 29/04/2025 - Tổng số tiền 10.835.974</v>
      </c>
    </row>
    <row r="617" spans="2:15" ht="26.3" x14ac:dyDescent="0.3">
      <c r="B617">
        <v>18927</v>
      </c>
      <c r="C617" s="25">
        <v>45741</v>
      </c>
      <c r="D617" s="5" t="s">
        <v>11</v>
      </c>
      <c r="F617" s="27">
        <v>743364</v>
      </c>
      <c r="G617" s="27">
        <v>59469</v>
      </c>
      <c r="H617" s="27">
        <v>802833</v>
      </c>
      <c r="I617" s="6" t="s">
        <v>3004</v>
      </c>
      <c r="J617" s="56"/>
      <c r="K617" s="58">
        <f t="shared" si="9"/>
        <v>45776</v>
      </c>
      <c r="L617">
        <f>VLOOKUP(VALUE(B617),Sheet2!E:E,1,0)</f>
        <v>18927</v>
      </c>
      <c r="O617" s="51" t="str">
        <f>"Thanh toán ngày "&amp;TEXT(_xlfn.XLOOKUP(L617,Sheet2!E:E,Sheet2!A:A),"dd/mm/yyyy")&amp;" - Tổng số tiền "&amp;TEXT(_xlfn.XLOOKUP(_xlfn.XLOOKUP(L617,Sheet2!E:E,Sheet2!B:B),Sheet2!M:M,Sheet2!O:O),"#.###")</f>
        <v>Thanh toán ngày 29/04/2025 - Tổng số tiền 10.835.974</v>
      </c>
    </row>
    <row r="618" spans="2:15" ht="26.3" x14ac:dyDescent="0.3">
      <c r="B618">
        <v>8668</v>
      </c>
      <c r="C618" s="25">
        <v>45696</v>
      </c>
      <c r="D618" s="5" t="s">
        <v>11</v>
      </c>
      <c r="F618" s="27">
        <v>996240</v>
      </c>
      <c r="G618" s="27">
        <v>79699</v>
      </c>
      <c r="H618" s="27">
        <v>1075939</v>
      </c>
      <c r="I618" s="6" t="s">
        <v>3003</v>
      </c>
      <c r="J618" s="56"/>
      <c r="K618" s="58">
        <f t="shared" si="9"/>
        <v>45747</v>
      </c>
      <c r="L618">
        <f>VLOOKUP(VALUE(B618),Sheet2!E:E,1,0)</f>
        <v>8668</v>
      </c>
      <c r="O618" s="51" t="str">
        <f>"Thanh toán ngày "&amp;TEXT(_xlfn.XLOOKUP(L618,Sheet2!E:E,Sheet2!A:A),"dd/mm/yyyy")&amp;" - Tổng số tiền "&amp;TEXT(_xlfn.XLOOKUP(_xlfn.XLOOKUP(L618,Sheet2!E:E,Sheet2!B:B),Sheet2!M:M,Sheet2!O:O),"#.###")</f>
        <v>Thanh toán ngày 31/03/2025 - Tổng số tiền 4.330.202</v>
      </c>
    </row>
    <row r="619" spans="2:15" ht="26.3" x14ac:dyDescent="0.3">
      <c r="B619">
        <v>47558</v>
      </c>
      <c r="C619" s="25">
        <v>45867</v>
      </c>
      <c r="D619" s="5" t="s">
        <v>11</v>
      </c>
      <c r="F619" s="27">
        <v>636577</v>
      </c>
      <c r="G619" s="27">
        <v>50926</v>
      </c>
      <c r="H619" s="27">
        <v>687503</v>
      </c>
      <c r="I619" s="6"/>
      <c r="J619" s="56"/>
      <c r="K619" s="58" t="str">
        <f t="shared" si="9"/>
        <v/>
      </c>
      <c r="L619" t="e">
        <f>VLOOKUP(VALUE(B619),Sheet2!E:E,1,0)</f>
        <v>#N/A</v>
      </c>
      <c r="O619" s="51" t="e">
        <f>"Thanh toán ngày "&amp;TEXT(_xlfn.XLOOKUP(L619,Sheet2!E:E,Sheet2!A:A),"dd/mm/yyyy")&amp;" - Tổng số tiền "&amp;TEXT(_xlfn.XLOOKUP(_xlfn.XLOOKUP(L619,Sheet2!E:E,Sheet2!B:B),Sheet2!M:M,Sheet2!O:O),"#.###")</f>
        <v>#N/A</v>
      </c>
    </row>
    <row r="620" spans="2:15" ht="26.3" x14ac:dyDescent="0.3">
      <c r="B620">
        <v>24950</v>
      </c>
      <c r="C620" s="25">
        <v>45766</v>
      </c>
      <c r="D620" s="5" t="s">
        <v>11</v>
      </c>
      <c r="F620" s="27">
        <v>1021765</v>
      </c>
      <c r="G620" s="27">
        <v>81741</v>
      </c>
      <c r="H620" s="27">
        <v>1103506</v>
      </c>
      <c r="I620" s="6" t="s">
        <v>3005</v>
      </c>
      <c r="J620" s="56"/>
      <c r="K620" s="58">
        <f t="shared" si="9"/>
        <v>45807</v>
      </c>
      <c r="L620">
        <f>VLOOKUP(VALUE(B620),Sheet2!E:E,1,0)</f>
        <v>24950</v>
      </c>
      <c r="O620" s="51" t="str">
        <f>"Thanh toán ngày "&amp;TEXT(_xlfn.XLOOKUP(L620,Sheet2!E:E,Sheet2!A:A),"dd/mm/yyyy")&amp;" - Tổng số tiền "&amp;TEXT(_xlfn.XLOOKUP(_xlfn.XLOOKUP(L620,Sheet2!E:E,Sheet2!B:B),Sheet2!M:M,Sheet2!O:O),"#.###")</f>
        <v>Thanh toán ngày 30/05/2025 - Tổng số tiền 20.237.658</v>
      </c>
    </row>
    <row r="621" spans="2:15" ht="26.3" x14ac:dyDescent="0.3">
      <c r="B621">
        <v>45705</v>
      </c>
      <c r="C621" s="25">
        <v>45860</v>
      </c>
      <c r="D621" s="5" t="s">
        <v>11</v>
      </c>
      <c r="F621" s="27">
        <v>901286</v>
      </c>
      <c r="G621" s="27">
        <v>72103</v>
      </c>
      <c r="H621" s="27">
        <v>973389</v>
      </c>
      <c r="I621" s="6"/>
      <c r="J621" s="56"/>
      <c r="K621" s="58" t="str">
        <f t="shared" si="9"/>
        <v/>
      </c>
      <c r="L621" t="e">
        <f>VLOOKUP(VALUE(B621),Sheet2!E:E,1,0)</f>
        <v>#N/A</v>
      </c>
      <c r="O621" s="51" t="e">
        <f>"Thanh toán ngày "&amp;TEXT(_xlfn.XLOOKUP(L621,Sheet2!E:E,Sheet2!A:A),"dd/mm/yyyy")&amp;" - Tổng số tiền "&amp;TEXT(_xlfn.XLOOKUP(_xlfn.XLOOKUP(L621,Sheet2!E:E,Sheet2!B:B),Sheet2!M:M,Sheet2!O:O),"#.###")</f>
        <v>#N/A</v>
      </c>
    </row>
    <row r="622" spans="2:15" ht="26.3" x14ac:dyDescent="0.3">
      <c r="B622">
        <v>15589</v>
      </c>
      <c r="C622" s="25">
        <v>45724</v>
      </c>
      <c r="D622" s="5" t="s">
        <v>11</v>
      </c>
      <c r="F622" s="27">
        <v>1250552</v>
      </c>
      <c r="G622" s="27">
        <v>100044</v>
      </c>
      <c r="H622" s="27">
        <v>1350596</v>
      </c>
      <c r="I622" s="6" t="s">
        <v>3004</v>
      </c>
      <c r="J622" s="56"/>
      <c r="K622" s="58">
        <f t="shared" si="9"/>
        <v>45776</v>
      </c>
      <c r="L622">
        <f>VLOOKUP(VALUE(B622),Sheet2!E:E,1,0)</f>
        <v>15589</v>
      </c>
      <c r="O622" s="51" t="str">
        <f>"Thanh toán ngày "&amp;TEXT(_xlfn.XLOOKUP(L622,Sheet2!E:E,Sheet2!A:A),"dd/mm/yyyy")&amp;" - Tổng số tiền "&amp;TEXT(_xlfn.XLOOKUP(_xlfn.XLOOKUP(L622,Sheet2!E:E,Sheet2!B:B),Sheet2!M:M,Sheet2!O:O),"#.###")</f>
        <v>Thanh toán ngày 29/04/2025 - Tổng số tiền 10.835.974</v>
      </c>
    </row>
    <row r="623" spans="2:15" ht="26.3" x14ac:dyDescent="0.3">
      <c r="B623">
        <v>24648</v>
      </c>
      <c r="C623" s="25">
        <v>45765</v>
      </c>
      <c r="D623" s="5" t="s">
        <v>11</v>
      </c>
      <c r="F623" s="27">
        <v>900336</v>
      </c>
      <c r="G623" s="27">
        <v>72027</v>
      </c>
      <c r="H623" s="27">
        <v>972363</v>
      </c>
      <c r="I623" s="6" t="s">
        <v>3005</v>
      </c>
      <c r="J623" s="56"/>
      <c r="K623" s="58">
        <f t="shared" si="9"/>
        <v>45807</v>
      </c>
      <c r="L623">
        <f>VLOOKUP(VALUE(B623),Sheet2!E:E,1,0)</f>
        <v>24648</v>
      </c>
      <c r="O623" s="51" t="str">
        <f>"Thanh toán ngày "&amp;TEXT(_xlfn.XLOOKUP(L623,Sheet2!E:E,Sheet2!A:A),"dd/mm/yyyy")&amp;" - Tổng số tiền "&amp;TEXT(_xlfn.XLOOKUP(_xlfn.XLOOKUP(L623,Sheet2!E:E,Sheet2!B:B),Sheet2!M:M,Sheet2!O:O),"#.###")</f>
        <v>Thanh toán ngày 30/05/2025 - Tổng số tiền 20.237.658</v>
      </c>
    </row>
    <row r="624" spans="2:15" ht="26.3" x14ac:dyDescent="0.3">
      <c r="B624">
        <v>34201</v>
      </c>
      <c r="C624" s="25">
        <v>45808</v>
      </c>
      <c r="D624" s="5" t="s">
        <v>11</v>
      </c>
      <c r="F624" s="27">
        <v>660880</v>
      </c>
      <c r="G624" s="27">
        <v>52870</v>
      </c>
      <c r="H624" s="27">
        <v>713750</v>
      </c>
      <c r="I624" s="6"/>
      <c r="J624" s="56"/>
      <c r="K624" s="58" t="str">
        <f t="shared" si="9"/>
        <v/>
      </c>
      <c r="L624" t="e">
        <f>VLOOKUP(VALUE(B624),Sheet2!E:E,1,0)</f>
        <v>#N/A</v>
      </c>
      <c r="O624" s="51" t="e">
        <f>"Thanh toán ngày "&amp;TEXT(_xlfn.XLOOKUP(L624,Sheet2!E:E,Sheet2!A:A),"dd/mm/yyyy")&amp;" - Tổng số tiền "&amp;TEXT(_xlfn.XLOOKUP(_xlfn.XLOOKUP(L624,Sheet2!E:E,Sheet2!B:B),Sheet2!M:M,Sheet2!O:O),"#.###")</f>
        <v>#N/A</v>
      </c>
    </row>
    <row r="625" spans="2:15" ht="26.3" x14ac:dyDescent="0.3">
      <c r="B625">
        <v>42417</v>
      </c>
      <c r="C625" s="25">
        <v>45845</v>
      </c>
      <c r="D625" s="5" t="s">
        <v>11</v>
      </c>
      <c r="F625" s="27">
        <v>358001</v>
      </c>
      <c r="G625" s="27">
        <v>28640</v>
      </c>
      <c r="H625" s="27">
        <v>386641</v>
      </c>
      <c r="I625" s="6"/>
      <c r="J625" s="56"/>
      <c r="K625" s="58" t="str">
        <f t="shared" si="9"/>
        <v/>
      </c>
      <c r="L625" t="e">
        <f>VLOOKUP(VALUE(B625),Sheet2!E:E,1,0)</f>
        <v>#N/A</v>
      </c>
      <c r="O625" s="51" t="e">
        <f>"Thanh toán ngày "&amp;TEXT(_xlfn.XLOOKUP(L625,Sheet2!E:E,Sheet2!A:A),"dd/mm/yyyy")&amp;" - Tổng số tiền "&amp;TEXT(_xlfn.XLOOKUP(_xlfn.XLOOKUP(L625,Sheet2!E:E,Sheet2!B:B),Sheet2!M:M,Sheet2!O:O),"#.###")</f>
        <v>#N/A</v>
      </c>
    </row>
    <row r="626" spans="2:15" ht="26.3" x14ac:dyDescent="0.3">
      <c r="B626">
        <v>4735</v>
      </c>
      <c r="C626" s="25">
        <v>45674</v>
      </c>
      <c r="D626" s="5" t="s">
        <v>11</v>
      </c>
      <c r="F626" s="27">
        <v>1466950</v>
      </c>
      <c r="G626" s="27">
        <v>117356</v>
      </c>
      <c r="H626" s="27">
        <v>1584306</v>
      </c>
      <c r="I626" s="6" t="s">
        <v>3002</v>
      </c>
      <c r="J626" s="56"/>
      <c r="K626" s="58">
        <f t="shared" si="9"/>
        <v>45716</v>
      </c>
      <c r="L626">
        <f>VLOOKUP(VALUE(B626),Sheet2!E:E,1,0)</f>
        <v>4735</v>
      </c>
      <c r="O626" s="51" t="str">
        <f>"Thanh toán ngày "&amp;TEXT(_xlfn.XLOOKUP(L626,Sheet2!E:E,Sheet2!A:A),"dd/mm/yyyy")&amp;" - Tổng số tiền "&amp;TEXT(_xlfn.XLOOKUP(_xlfn.XLOOKUP(L626,Sheet2!E:E,Sheet2!B:B),Sheet2!M:M,Sheet2!O:O),"#.###")</f>
        <v>Thanh toán ngày 28/02/2025 - Tổng số tiền 10.576.794</v>
      </c>
    </row>
    <row r="627" spans="2:15" ht="26.3" x14ac:dyDescent="0.3">
      <c r="B627">
        <v>20694</v>
      </c>
      <c r="C627" s="25">
        <v>45749</v>
      </c>
      <c r="D627" s="5" t="s">
        <v>11</v>
      </c>
      <c r="F627" s="27">
        <v>1112530</v>
      </c>
      <c r="G627" s="27">
        <v>89002</v>
      </c>
      <c r="H627" s="27">
        <v>1201532</v>
      </c>
      <c r="I627" s="6" t="s">
        <v>3005</v>
      </c>
      <c r="J627" s="56"/>
      <c r="K627" s="58">
        <f t="shared" si="9"/>
        <v>45807</v>
      </c>
      <c r="L627">
        <f>VLOOKUP(VALUE(B627),Sheet2!E:E,1,0)</f>
        <v>20694</v>
      </c>
      <c r="O627" s="51" t="str">
        <f>"Thanh toán ngày "&amp;TEXT(_xlfn.XLOOKUP(L627,Sheet2!E:E,Sheet2!A:A),"dd/mm/yyyy")&amp;" - Tổng số tiền "&amp;TEXT(_xlfn.XLOOKUP(_xlfn.XLOOKUP(L627,Sheet2!E:E,Sheet2!B:B),Sheet2!M:M,Sheet2!O:O),"#.###")</f>
        <v>Thanh toán ngày 30/05/2025 - Tổng số tiền 20.237.658</v>
      </c>
    </row>
    <row r="628" spans="2:15" ht="26.3" x14ac:dyDescent="0.3">
      <c r="B628">
        <v>6811</v>
      </c>
      <c r="C628" s="25">
        <v>45682</v>
      </c>
      <c r="D628" s="5" t="s">
        <v>11</v>
      </c>
      <c r="F628" s="27">
        <v>1097015</v>
      </c>
      <c r="G628" s="27">
        <v>87761</v>
      </c>
      <c r="H628" s="27">
        <v>1184776</v>
      </c>
      <c r="I628" s="6" t="s">
        <v>3002</v>
      </c>
      <c r="J628" s="56"/>
      <c r="K628" s="58">
        <f t="shared" si="9"/>
        <v>45716</v>
      </c>
      <c r="L628">
        <f>VLOOKUP(VALUE(B628),Sheet2!E:E,1,0)</f>
        <v>6811</v>
      </c>
      <c r="O628" s="51" t="str">
        <f>"Thanh toán ngày "&amp;TEXT(_xlfn.XLOOKUP(L628,Sheet2!E:E,Sheet2!A:A),"dd/mm/yyyy")&amp;" - Tổng số tiền "&amp;TEXT(_xlfn.XLOOKUP(_xlfn.XLOOKUP(L628,Sheet2!E:E,Sheet2!B:B),Sheet2!M:M,Sheet2!O:O),"#.###")</f>
        <v>Thanh toán ngày 28/02/2025 - Tổng số tiền 10.576.794</v>
      </c>
    </row>
    <row r="629" spans="2:15" ht="26.3" x14ac:dyDescent="0.3">
      <c r="B629">
        <v>38324</v>
      </c>
      <c r="C629" s="25">
        <v>45828</v>
      </c>
      <c r="D629" s="5" t="s">
        <v>11</v>
      </c>
      <c r="F629" s="27">
        <v>791316</v>
      </c>
      <c r="G629" s="27">
        <v>63305</v>
      </c>
      <c r="H629" s="27">
        <v>854621</v>
      </c>
      <c r="I629" s="6" t="s">
        <v>3007</v>
      </c>
      <c r="J629" s="56"/>
      <c r="K629" s="58">
        <f t="shared" si="9"/>
        <v>45868</v>
      </c>
      <c r="L629">
        <f>VLOOKUP(VALUE(B629),Sheet2!E:E,1,0)</f>
        <v>38324</v>
      </c>
      <c r="O629" s="51" t="str">
        <f>"Thanh toán ngày "&amp;TEXT(_xlfn.XLOOKUP(L629,Sheet2!E:E,Sheet2!A:A),"dd/mm/yyyy")&amp;" - Tổng số tiền "&amp;TEXT(_xlfn.XLOOKUP(_xlfn.XLOOKUP(L629,Sheet2!E:E,Sheet2!B:B),Sheet2!M:M,Sheet2!O:O),"#.###")</f>
        <v>Thanh toán ngày 30/07/2025 - Tổng số tiền 15.004.353</v>
      </c>
    </row>
    <row r="630" spans="2:15" ht="26.3" x14ac:dyDescent="0.3">
      <c r="B630">
        <v>21935</v>
      </c>
      <c r="C630" s="25">
        <v>45751</v>
      </c>
      <c r="D630" s="5" t="s">
        <v>11</v>
      </c>
      <c r="F630" s="27">
        <v>453141</v>
      </c>
      <c r="G630" s="27">
        <v>36251</v>
      </c>
      <c r="H630" s="27">
        <v>489392</v>
      </c>
      <c r="I630" s="6" t="s">
        <v>3005</v>
      </c>
      <c r="J630" s="56"/>
      <c r="K630" s="58">
        <f t="shared" si="9"/>
        <v>45807</v>
      </c>
      <c r="L630">
        <f>VLOOKUP(VALUE(B630),Sheet2!E:E,1,0)</f>
        <v>21935</v>
      </c>
      <c r="O630" s="51" t="str">
        <f>"Thanh toán ngày "&amp;TEXT(_xlfn.XLOOKUP(L630,Sheet2!E:E,Sheet2!A:A),"dd/mm/yyyy")&amp;" - Tổng số tiền "&amp;TEXT(_xlfn.XLOOKUP(_xlfn.XLOOKUP(L630,Sheet2!E:E,Sheet2!B:B),Sheet2!M:M,Sheet2!O:O),"#.###")</f>
        <v>Thanh toán ngày 30/05/2025 - Tổng số tiền 20.237.658</v>
      </c>
    </row>
    <row r="631" spans="2:15" ht="26.3" x14ac:dyDescent="0.3">
      <c r="B631">
        <v>14353</v>
      </c>
      <c r="C631" s="25">
        <v>45720</v>
      </c>
      <c r="D631" s="5" t="s">
        <v>11</v>
      </c>
      <c r="F631" s="27">
        <v>358001</v>
      </c>
      <c r="G631" s="27">
        <v>28640</v>
      </c>
      <c r="H631" s="27">
        <v>386641</v>
      </c>
      <c r="I631" s="6" t="s">
        <v>3004</v>
      </c>
      <c r="J631" s="56"/>
      <c r="K631" s="58">
        <f t="shared" si="9"/>
        <v>45776</v>
      </c>
      <c r="L631">
        <f>VLOOKUP(VALUE(B631),Sheet2!E:E,1,0)</f>
        <v>14353</v>
      </c>
      <c r="O631" s="51" t="str">
        <f>"Thanh toán ngày "&amp;TEXT(_xlfn.XLOOKUP(L631,Sheet2!E:E,Sheet2!A:A),"dd/mm/yyyy")&amp;" - Tổng số tiền "&amp;TEXT(_xlfn.XLOOKUP(_xlfn.XLOOKUP(L631,Sheet2!E:E,Sheet2!B:B),Sheet2!M:M,Sheet2!O:O),"#.###")</f>
        <v>Thanh toán ngày 29/04/2025 - Tổng số tiền 10.835.974</v>
      </c>
    </row>
    <row r="632" spans="2:15" ht="26.3" x14ac:dyDescent="0.3">
      <c r="B632">
        <v>3125</v>
      </c>
      <c r="C632" s="25">
        <v>45670</v>
      </c>
      <c r="D632" s="5" t="s">
        <v>11</v>
      </c>
      <c r="F632" s="27">
        <v>660880</v>
      </c>
      <c r="G632" s="27">
        <v>52870</v>
      </c>
      <c r="H632" s="27">
        <v>713750</v>
      </c>
      <c r="I632" s="6" t="s">
        <v>3002</v>
      </c>
      <c r="J632" s="56"/>
      <c r="K632" s="58">
        <f t="shared" si="9"/>
        <v>45716</v>
      </c>
      <c r="L632">
        <f>VLOOKUP(VALUE(B632),Sheet2!E:E,1,0)</f>
        <v>3125</v>
      </c>
      <c r="O632" s="51" t="str">
        <f>"Thanh toán ngày "&amp;TEXT(_xlfn.XLOOKUP(L632,Sheet2!E:E,Sheet2!A:A),"dd/mm/yyyy")&amp;" - Tổng số tiền "&amp;TEXT(_xlfn.XLOOKUP(_xlfn.XLOOKUP(L632,Sheet2!E:E,Sheet2!B:B),Sheet2!M:M,Sheet2!O:O),"#.###")</f>
        <v>Thanh toán ngày 28/02/2025 - Tổng số tiền 10.576.794</v>
      </c>
    </row>
    <row r="633" spans="2:15" ht="26.3" x14ac:dyDescent="0.3">
      <c r="B633">
        <v>28252</v>
      </c>
      <c r="C633" s="25">
        <v>45784</v>
      </c>
      <c r="D633" s="5" t="s">
        <v>11</v>
      </c>
      <c r="F633" s="27">
        <v>424089</v>
      </c>
      <c r="G633" s="27">
        <v>33927</v>
      </c>
      <c r="H633" s="27">
        <v>458016</v>
      </c>
      <c r="I633" s="6" t="s">
        <v>3006</v>
      </c>
      <c r="J633" s="56"/>
      <c r="K633" s="58">
        <f t="shared" si="9"/>
        <v>45838</v>
      </c>
      <c r="L633">
        <f>VLOOKUP(VALUE(B633),Sheet2!E:E,1,0)</f>
        <v>28252</v>
      </c>
      <c r="O633" s="51" t="str">
        <f>"Thanh toán ngày "&amp;TEXT(_xlfn.XLOOKUP(L633,Sheet2!E:E,Sheet2!A:A),"dd/mm/yyyy")&amp;" - Tổng số tiền "&amp;TEXT(_xlfn.XLOOKUP(_xlfn.XLOOKUP(L633,Sheet2!E:E,Sheet2!B:B),Sheet2!M:M,Sheet2!O:O),"#.###")</f>
        <v>Thanh toán ngày 30/06/2025 - Tổng số tiền 13.114.236</v>
      </c>
    </row>
    <row r="634" spans="2:15" ht="26.3" x14ac:dyDescent="0.3">
      <c r="B634">
        <v>4695</v>
      </c>
      <c r="C634" s="25">
        <v>45674</v>
      </c>
      <c r="D634" s="5" t="s">
        <v>11</v>
      </c>
      <c r="F634" s="27">
        <v>1466950</v>
      </c>
      <c r="G634" s="27">
        <v>117356</v>
      </c>
      <c r="H634" s="27">
        <v>1584306</v>
      </c>
      <c r="I634" s="6" t="s">
        <v>3002</v>
      </c>
      <c r="J634" s="56"/>
      <c r="K634" s="58">
        <f t="shared" si="9"/>
        <v>45716</v>
      </c>
      <c r="L634">
        <f>VLOOKUP(VALUE(B634),Sheet2!E:E,1,0)</f>
        <v>4695</v>
      </c>
      <c r="O634" s="51" t="str">
        <f>"Thanh toán ngày "&amp;TEXT(_xlfn.XLOOKUP(L634,Sheet2!E:E,Sheet2!A:A),"dd/mm/yyyy")&amp;" - Tổng số tiền "&amp;TEXT(_xlfn.XLOOKUP(_xlfn.XLOOKUP(L634,Sheet2!E:E,Sheet2!B:B),Sheet2!M:M,Sheet2!O:O),"#.###")</f>
        <v>Thanh toán ngày 28/02/2025 - Tổng số tiền 10.576.794</v>
      </c>
    </row>
    <row r="635" spans="2:15" ht="26.3" x14ac:dyDescent="0.3">
      <c r="B635">
        <v>3622</v>
      </c>
      <c r="C635" s="25">
        <v>45673</v>
      </c>
      <c r="D635" s="5" t="s">
        <v>11</v>
      </c>
      <c r="F635" s="27">
        <v>1466950</v>
      </c>
      <c r="G635" s="27">
        <v>117356</v>
      </c>
      <c r="H635" s="27">
        <v>1584306</v>
      </c>
      <c r="I635" s="6" t="s">
        <v>3002</v>
      </c>
      <c r="J635" s="56"/>
      <c r="K635" s="58">
        <f t="shared" si="9"/>
        <v>45716</v>
      </c>
      <c r="L635">
        <f>VLOOKUP(VALUE(B635),Sheet2!E:E,1,0)</f>
        <v>3622</v>
      </c>
      <c r="O635" s="51" t="str">
        <f>"Thanh toán ngày "&amp;TEXT(_xlfn.XLOOKUP(L635,Sheet2!E:E,Sheet2!A:A),"dd/mm/yyyy")&amp;" - Tổng số tiền "&amp;TEXT(_xlfn.XLOOKUP(_xlfn.XLOOKUP(L635,Sheet2!E:E,Sheet2!B:B),Sheet2!M:M,Sheet2!O:O),"#.###")</f>
        <v>Thanh toán ngày 28/02/2025 - Tổng số tiền 10.576.794</v>
      </c>
    </row>
    <row r="636" spans="2:15" ht="26.3" x14ac:dyDescent="0.3">
      <c r="B636">
        <v>6650</v>
      </c>
      <c r="C636" s="25">
        <v>45681</v>
      </c>
      <c r="D636" s="5" t="s">
        <v>11</v>
      </c>
      <c r="F636" s="27">
        <v>1946722</v>
      </c>
      <c r="G636" s="27">
        <v>155738</v>
      </c>
      <c r="H636" s="27">
        <v>2102460</v>
      </c>
      <c r="I636" s="6" t="s">
        <v>3002</v>
      </c>
      <c r="J636" s="56"/>
      <c r="K636" s="58">
        <f t="shared" si="9"/>
        <v>45716</v>
      </c>
      <c r="L636">
        <f>VLOOKUP(VALUE(B636),Sheet2!E:E,1,0)</f>
        <v>6650</v>
      </c>
      <c r="O636" s="51" t="str">
        <f>"Thanh toán ngày "&amp;TEXT(_xlfn.XLOOKUP(L636,Sheet2!E:E,Sheet2!A:A),"dd/mm/yyyy")&amp;" - Tổng số tiền "&amp;TEXT(_xlfn.XLOOKUP(_xlfn.XLOOKUP(L636,Sheet2!E:E,Sheet2!B:B),Sheet2!M:M,Sheet2!O:O),"#.###")</f>
        <v>Thanh toán ngày 28/02/2025 - Tổng số tiền 10.576.794</v>
      </c>
    </row>
    <row r="637" spans="2:15" ht="26.3" x14ac:dyDescent="0.3">
      <c r="B637">
        <v>29275</v>
      </c>
      <c r="C637" s="25">
        <v>45786</v>
      </c>
      <c r="D637" s="5" t="s">
        <v>11</v>
      </c>
      <c r="F637" s="27">
        <v>1299430</v>
      </c>
      <c r="G637" s="27">
        <v>103954</v>
      </c>
      <c r="H637" s="27">
        <v>1403384</v>
      </c>
      <c r="I637" s="6" t="s">
        <v>3006</v>
      </c>
      <c r="J637" s="56"/>
      <c r="K637" s="58">
        <f t="shared" si="9"/>
        <v>45838</v>
      </c>
      <c r="L637">
        <f>VLOOKUP(VALUE(B637),Sheet2!E:E,1,0)</f>
        <v>29275</v>
      </c>
      <c r="O637" s="51" t="str">
        <f>"Thanh toán ngày "&amp;TEXT(_xlfn.XLOOKUP(L637,Sheet2!E:E,Sheet2!A:A),"dd/mm/yyyy")&amp;" - Tổng số tiền "&amp;TEXT(_xlfn.XLOOKUP(_xlfn.XLOOKUP(L637,Sheet2!E:E,Sheet2!B:B),Sheet2!M:M,Sheet2!O:O),"#.###")</f>
        <v>Thanh toán ngày 30/06/2025 - Tổng số tiền 13.114.236</v>
      </c>
    </row>
    <row r="638" spans="2:15" ht="26.3" x14ac:dyDescent="0.3">
      <c r="B638">
        <v>1741</v>
      </c>
      <c r="C638" s="25">
        <v>45664</v>
      </c>
      <c r="D638" s="5" t="s">
        <v>11</v>
      </c>
      <c r="F638" s="27">
        <v>699664</v>
      </c>
      <c r="G638" s="27">
        <v>55973</v>
      </c>
      <c r="H638" s="27">
        <v>755637</v>
      </c>
      <c r="I638" s="6" t="s">
        <v>3002</v>
      </c>
      <c r="J638" s="56"/>
      <c r="K638" s="58">
        <f t="shared" si="9"/>
        <v>45716</v>
      </c>
      <c r="L638">
        <f>VLOOKUP(VALUE(B638),Sheet2!E:E,1,0)</f>
        <v>1741</v>
      </c>
      <c r="O638" s="51" t="str">
        <f>"Thanh toán ngày "&amp;TEXT(_xlfn.XLOOKUP(L638,Sheet2!E:E,Sheet2!A:A),"dd/mm/yyyy")&amp;" - Tổng số tiền "&amp;TEXT(_xlfn.XLOOKUP(_xlfn.XLOOKUP(L638,Sheet2!E:E,Sheet2!B:B),Sheet2!M:M,Sheet2!O:O),"#.###")</f>
        <v>Thanh toán ngày 28/02/2025 - Tổng số tiền 10.576.794</v>
      </c>
    </row>
    <row r="639" spans="2:15" ht="26.3" x14ac:dyDescent="0.3">
      <c r="B639">
        <v>4732</v>
      </c>
      <c r="C639" s="25">
        <v>45674</v>
      </c>
      <c r="D639" s="5" t="s">
        <v>11</v>
      </c>
      <c r="F639" s="27">
        <v>1466950</v>
      </c>
      <c r="G639" s="27">
        <v>117356</v>
      </c>
      <c r="H639" s="27">
        <v>1584306</v>
      </c>
      <c r="I639" s="6" t="s">
        <v>3002</v>
      </c>
      <c r="J639" s="56"/>
      <c r="K639" s="58">
        <f t="shared" si="9"/>
        <v>45716</v>
      </c>
      <c r="L639">
        <f>VLOOKUP(VALUE(B639),Sheet2!E:E,1,0)</f>
        <v>4732</v>
      </c>
      <c r="O639" s="51" t="str">
        <f>"Thanh toán ngày "&amp;TEXT(_xlfn.XLOOKUP(L639,Sheet2!E:E,Sheet2!A:A),"dd/mm/yyyy")&amp;" - Tổng số tiền "&amp;TEXT(_xlfn.XLOOKUP(_xlfn.XLOOKUP(L639,Sheet2!E:E,Sheet2!B:B),Sheet2!M:M,Sheet2!O:O),"#.###")</f>
        <v>Thanh toán ngày 28/02/2025 - Tổng số tiền 10.576.794</v>
      </c>
    </row>
    <row r="640" spans="2:15" ht="26.3" x14ac:dyDescent="0.3">
      <c r="B640">
        <v>6752</v>
      </c>
      <c r="C640" s="25">
        <v>45682</v>
      </c>
      <c r="D640" s="5" t="s">
        <v>11</v>
      </c>
      <c r="F640" s="27">
        <v>518768</v>
      </c>
      <c r="G640" s="27">
        <v>41501</v>
      </c>
      <c r="H640" s="27">
        <v>560269</v>
      </c>
      <c r="I640" s="6"/>
      <c r="J640" s="56"/>
      <c r="K640" s="58" t="str">
        <f t="shared" si="9"/>
        <v/>
      </c>
      <c r="L640" t="e">
        <f>VLOOKUP(VALUE(B640),Sheet2!E:E,1,0)</f>
        <v>#N/A</v>
      </c>
      <c r="O640" s="51" t="e">
        <f>"Thanh toán ngày "&amp;TEXT(_xlfn.XLOOKUP(L640,Sheet2!E:E,Sheet2!A:A),"dd/mm/yyyy")&amp;" - Tổng số tiền "&amp;TEXT(_xlfn.XLOOKUP(_xlfn.XLOOKUP(L640,Sheet2!E:E,Sheet2!B:B),Sheet2!M:M,Sheet2!O:O),"#.###")</f>
        <v>#N/A</v>
      </c>
    </row>
    <row r="641" spans="2:15" ht="26.3" x14ac:dyDescent="0.3">
      <c r="B641">
        <v>3587</v>
      </c>
      <c r="C641" s="25">
        <v>45672</v>
      </c>
      <c r="D641" s="5" t="s">
        <v>11</v>
      </c>
      <c r="F641" s="27">
        <v>1466950</v>
      </c>
      <c r="G641" s="27">
        <v>117356</v>
      </c>
      <c r="H641" s="27">
        <v>1584306</v>
      </c>
      <c r="I641" s="6" t="s">
        <v>3002</v>
      </c>
      <c r="J641" s="56"/>
      <c r="K641" s="58">
        <f t="shared" si="9"/>
        <v>45716</v>
      </c>
      <c r="L641">
        <f>VLOOKUP(VALUE(B641),Sheet2!E:E,1,0)</f>
        <v>3587</v>
      </c>
      <c r="O641" s="51" t="str">
        <f>"Thanh toán ngày "&amp;TEXT(_xlfn.XLOOKUP(L641,Sheet2!E:E,Sheet2!A:A),"dd/mm/yyyy")&amp;" - Tổng số tiền "&amp;TEXT(_xlfn.XLOOKUP(_xlfn.XLOOKUP(L641,Sheet2!E:E,Sheet2!B:B),Sheet2!M:M,Sheet2!O:O),"#.###")</f>
        <v>Thanh toán ngày 28/02/2025 - Tổng số tiền 10.576.794</v>
      </c>
    </row>
    <row r="642" spans="2:15" ht="26.3" x14ac:dyDescent="0.3">
      <c r="B642">
        <v>29065</v>
      </c>
      <c r="C642" s="25">
        <v>45785</v>
      </c>
      <c r="D642" s="5" t="s">
        <v>11</v>
      </c>
      <c r="F642" s="27">
        <v>425729</v>
      </c>
      <c r="G642" s="27">
        <v>34058</v>
      </c>
      <c r="H642" s="27">
        <v>459787</v>
      </c>
      <c r="I642" s="6" t="s">
        <v>3006</v>
      </c>
      <c r="J642" s="56"/>
      <c r="K642" s="58">
        <f t="shared" si="9"/>
        <v>45838</v>
      </c>
      <c r="L642">
        <f>VLOOKUP(VALUE(B642),Sheet2!E:E,1,0)</f>
        <v>29065</v>
      </c>
      <c r="O642" s="51" t="str">
        <f>"Thanh toán ngày "&amp;TEXT(_xlfn.XLOOKUP(L642,Sheet2!E:E,Sheet2!A:A),"dd/mm/yyyy")&amp;" - Tổng số tiền "&amp;TEXT(_xlfn.XLOOKUP(_xlfn.XLOOKUP(L642,Sheet2!E:E,Sheet2!B:B),Sheet2!M:M,Sheet2!O:O),"#.###")</f>
        <v>Thanh toán ngày 30/06/2025 - Tổng số tiền 13.114.236</v>
      </c>
    </row>
    <row r="643" spans="2:15" ht="26.3" x14ac:dyDescent="0.3">
      <c r="B643">
        <v>12510</v>
      </c>
      <c r="C643" s="25">
        <v>45710</v>
      </c>
      <c r="D643" s="5" t="s">
        <v>11</v>
      </c>
      <c r="F643" s="27">
        <v>651554</v>
      </c>
      <c r="G643" s="27">
        <v>52124</v>
      </c>
      <c r="H643" s="27">
        <v>703678</v>
      </c>
      <c r="I643" s="6" t="s">
        <v>3003</v>
      </c>
      <c r="J643" s="56"/>
      <c r="K643" s="58">
        <f t="shared" ref="K643:K706" si="10">IFERROR(DATEVALUE(MID(I643,16,11)),"")</f>
        <v>45747</v>
      </c>
      <c r="L643">
        <f>VLOOKUP(VALUE(B643),Sheet2!E:E,1,0)</f>
        <v>12510</v>
      </c>
      <c r="O643" s="51" t="str">
        <f>"Thanh toán ngày "&amp;TEXT(_xlfn.XLOOKUP(L643,Sheet2!E:E,Sheet2!A:A),"dd/mm/yyyy")&amp;" - Tổng số tiền "&amp;TEXT(_xlfn.XLOOKUP(_xlfn.XLOOKUP(L643,Sheet2!E:E,Sheet2!B:B),Sheet2!M:M,Sheet2!O:O),"#.###")</f>
        <v>Thanh toán ngày 31/03/2025 - Tổng số tiền 4.330.202</v>
      </c>
    </row>
    <row r="644" spans="2:15" ht="26.3" x14ac:dyDescent="0.3">
      <c r="B644">
        <v>34516</v>
      </c>
      <c r="C644" s="25">
        <v>45812</v>
      </c>
      <c r="D644" s="5" t="s">
        <v>11</v>
      </c>
      <c r="F644" s="27">
        <v>973655</v>
      </c>
      <c r="G644" s="27">
        <v>77892</v>
      </c>
      <c r="H644" s="27">
        <v>1051547</v>
      </c>
      <c r="I644" s="6" t="s">
        <v>3007</v>
      </c>
      <c r="J644" s="56"/>
      <c r="K644" s="58">
        <f t="shared" si="10"/>
        <v>45868</v>
      </c>
      <c r="L644">
        <f>VLOOKUP(VALUE(B644),Sheet2!E:E,1,0)</f>
        <v>34516</v>
      </c>
      <c r="O644" s="51" t="str">
        <f>"Thanh toán ngày "&amp;TEXT(_xlfn.XLOOKUP(L644,Sheet2!E:E,Sheet2!A:A),"dd/mm/yyyy")&amp;" - Tổng số tiền "&amp;TEXT(_xlfn.XLOOKUP(_xlfn.XLOOKUP(L644,Sheet2!E:E,Sheet2!B:B),Sheet2!M:M,Sheet2!O:O),"#.###")</f>
        <v>Thanh toán ngày 30/07/2025 - Tổng số tiền 15.004.353</v>
      </c>
    </row>
    <row r="645" spans="2:15" ht="26.3" x14ac:dyDescent="0.3">
      <c r="B645">
        <v>44963</v>
      </c>
      <c r="C645" s="25">
        <v>45855</v>
      </c>
      <c r="D645" s="5" t="s">
        <v>11</v>
      </c>
      <c r="F645" s="27">
        <v>608955</v>
      </c>
      <c r="G645" s="27">
        <v>48716</v>
      </c>
      <c r="H645" s="27">
        <v>657671</v>
      </c>
      <c r="I645" s="6"/>
      <c r="J645" s="56"/>
      <c r="K645" s="58" t="str">
        <f t="shared" si="10"/>
        <v/>
      </c>
      <c r="L645" t="e">
        <f>VLOOKUP(VALUE(B645),Sheet2!E:E,1,0)</f>
        <v>#N/A</v>
      </c>
      <c r="O645" s="51" t="e">
        <f>"Thanh toán ngày "&amp;TEXT(_xlfn.XLOOKUP(L645,Sheet2!E:E,Sheet2!A:A),"dd/mm/yyyy")&amp;" - Tổng số tiền "&amp;TEXT(_xlfn.XLOOKUP(_xlfn.XLOOKUP(L645,Sheet2!E:E,Sheet2!B:B),Sheet2!M:M,Sheet2!O:O),"#.###")</f>
        <v>#N/A</v>
      </c>
    </row>
    <row r="646" spans="2:15" ht="26.3" x14ac:dyDescent="0.3">
      <c r="B646">
        <v>36161</v>
      </c>
      <c r="C646" s="25">
        <v>45820</v>
      </c>
      <c r="D646" s="5" t="s">
        <v>11</v>
      </c>
      <c r="F646" s="27">
        <v>785567</v>
      </c>
      <c r="G646" s="27">
        <v>62845</v>
      </c>
      <c r="H646" s="27">
        <v>848412</v>
      </c>
      <c r="I646" s="6" t="s">
        <v>3007</v>
      </c>
      <c r="J646" s="56"/>
      <c r="K646" s="58">
        <f t="shared" si="10"/>
        <v>45868</v>
      </c>
      <c r="L646">
        <f>VLOOKUP(VALUE(B646),Sheet2!E:E,1,0)</f>
        <v>36161</v>
      </c>
      <c r="O646" s="51" t="str">
        <f>"Thanh toán ngày "&amp;TEXT(_xlfn.XLOOKUP(L646,Sheet2!E:E,Sheet2!A:A),"dd/mm/yyyy")&amp;" - Tổng số tiền "&amp;TEXT(_xlfn.XLOOKUP(_xlfn.XLOOKUP(L646,Sheet2!E:E,Sheet2!B:B),Sheet2!M:M,Sheet2!O:O),"#.###")</f>
        <v>Thanh toán ngày 30/07/2025 - Tổng số tiền 15.004.353</v>
      </c>
    </row>
    <row r="647" spans="2:15" ht="26.3" x14ac:dyDescent="0.3">
      <c r="B647">
        <v>42739</v>
      </c>
      <c r="C647" s="25">
        <v>45848</v>
      </c>
      <c r="D647" s="5" t="s">
        <v>11</v>
      </c>
      <c r="F647" s="27">
        <v>1252253</v>
      </c>
      <c r="G647" s="27">
        <v>100180</v>
      </c>
      <c r="H647" s="27">
        <v>1352433</v>
      </c>
      <c r="I647" s="6"/>
      <c r="J647" s="56"/>
      <c r="K647" s="58" t="str">
        <f t="shared" si="10"/>
        <v/>
      </c>
      <c r="L647" t="e">
        <f>VLOOKUP(VALUE(B647),Sheet2!E:E,1,0)</f>
        <v>#N/A</v>
      </c>
      <c r="O647" s="51" t="e">
        <f>"Thanh toán ngày "&amp;TEXT(_xlfn.XLOOKUP(L647,Sheet2!E:E,Sheet2!A:A),"dd/mm/yyyy")&amp;" - Tổng số tiền "&amp;TEXT(_xlfn.XLOOKUP(_xlfn.XLOOKUP(L647,Sheet2!E:E,Sheet2!B:B),Sheet2!M:M,Sheet2!O:O),"#.###")</f>
        <v>#N/A</v>
      </c>
    </row>
    <row r="648" spans="2:15" ht="26.3" x14ac:dyDescent="0.3">
      <c r="B648">
        <v>32945</v>
      </c>
      <c r="C648" s="25">
        <v>45805</v>
      </c>
      <c r="D648" s="5" t="s">
        <v>11</v>
      </c>
      <c r="F648" s="27">
        <v>691325</v>
      </c>
      <c r="G648" s="27">
        <v>55306</v>
      </c>
      <c r="H648" s="27">
        <v>746631</v>
      </c>
      <c r="I648" s="6" t="s">
        <v>3006</v>
      </c>
      <c r="J648" s="56"/>
      <c r="K648" s="58">
        <f t="shared" si="10"/>
        <v>45838</v>
      </c>
      <c r="L648">
        <f>VLOOKUP(VALUE(B648),Sheet2!E:E,1,0)</f>
        <v>32945</v>
      </c>
      <c r="O648" s="51" t="str">
        <f>"Thanh toán ngày "&amp;TEXT(_xlfn.XLOOKUP(L648,Sheet2!E:E,Sheet2!A:A),"dd/mm/yyyy")&amp;" - Tổng số tiền "&amp;TEXT(_xlfn.XLOOKUP(_xlfn.XLOOKUP(L648,Sheet2!E:E,Sheet2!B:B),Sheet2!M:M,Sheet2!O:O),"#.###")</f>
        <v>Thanh toán ngày 30/06/2025 - Tổng số tiền 13.114.236</v>
      </c>
    </row>
    <row r="649" spans="2:15" ht="26.3" x14ac:dyDescent="0.3">
      <c r="B649">
        <v>38850</v>
      </c>
      <c r="C649" s="25">
        <v>45832</v>
      </c>
      <c r="D649" s="5" t="s">
        <v>11</v>
      </c>
      <c r="F649" s="27">
        <v>788590</v>
      </c>
      <c r="G649" s="27">
        <v>63087</v>
      </c>
      <c r="H649" s="27">
        <v>851677</v>
      </c>
      <c r="I649" s="6" t="s">
        <v>3007</v>
      </c>
      <c r="J649" s="56"/>
      <c r="K649" s="58">
        <f t="shared" si="10"/>
        <v>45868</v>
      </c>
      <c r="L649">
        <f>VLOOKUP(VALUE(B649),Sheet2!E:E,1,0)</f>
        <v>38850</v>
      </c>
      <c r="O649" s="51" t="str">
        <f>"Thanh toán ngày "&amp;TEXT(_xlfn.XLOOKUP(L649,Sheet2!E:E,Sheet2!A:A),"dd/mm/yyyy")&amp;" - Tổng số tiền "&amp;TEXT(_xlfn.XLOOKUP(_xlfn.XLOOKUP(L649,Sheet2!E:E,Sheet2!B:B),Sheet2!M:M,Sheet2!O:O),"#.###")</f>
        <v>Thanh toán ngày 30/07/2025 - Tổng số tiền 15.004.353</v>
      </c>
    </row>
    <row r="650" spans="2:15" ht="26.3" x14ac:dyDescent="0.3">
      <c r="B650">
        <v>29298</v>
      </c>
      <c r="C650" s="25">
        <v>45786</v>
      </c>
      <c r="D650" s="5" t="s">
        <v>11</v>
      </c>
      <c r="F650" s="27">
        <v>960736</v>
      </c>
      <c r="G650" s="27">
        <v>76859</v>
      </c>
      <c r="H650" s="27">
        <v>1037595</v>
      </c>
      <c r="I650" s="6" t="s">
        <v>3006</v>
      </c>
      <c r="J650" s="56"/>
      <c r="K650" s="58">
        <f t="shared" si="10"/>
        <v>45838</v>
      </c>
      <c r="L650">
        <f>VLOOKUP(VALUE(B650),Sheet2!E:E,1,0)</f>
        <v>29298</v>
      </c>
      <c r="O650" s="51" t="str">
        <f>"Thanh toán ngày "&amp;TEXT(_xlfn.XLOOKUP(L650,Sheet2!E:E,Sheet2!A:A),"dd/mm/yyyy")&amp;" - Tổng số tiền "&amp;TEXT(_xlfn.XLOOKUP(_xlfn.XLOOKUP(L650,Sheet2!E:E,Sheet2!B:B),Sheet2!M:M,Sheet2!O:O),"#.###")</f>
        <v>Thanh toán ngày 30/06/2025 - Tổng số tiền 13.114.236</v>
      </c>
    </row>
    <row r="651" spans="2:15" ht="26.3" x14ac:dyDescent="0.3">
      <c r="B651">
        <v>50694</v>
      </c>
      <c r="C651" s="25">
        <v>45878</v>
      </c>
      <c r="D651" s="5" t="s">
        <v>11</v>
      </c>
      <c r="F651" s="27">
        <v>653391</v>
      </c>
      <c r="G651" s="27">
        <v>52271</v>
      </c>
      <c r="H651" s="27">
        <v>705662</v>
      </c>
      <c r="I651" s="6"/>
      <c r="J651" s="56"/>
      <c r="K651" s="58" t="str">
        <f t="shared" si="10"/>
        <v/>
      </c>
      <c r="L651" t="e">
        <f>VLOOKUP(VALUE(B651),Sheet2!E:E,1,0)</f>
        <v>#N/A</v>
      </c>
      <c r="O651" s="51" t="e">
        <f>"Thanh toán ngày "&amp;TEXT(_xlfn.XLOOKUP(L651,Sheet2!E:E,Sheet2!A:A),"dd/mm/yyyy")&amp;" - Tổng số tiền "&amp;TEXT(_xlfn.XLOOKUP(_xlfn.XLOOKUP(L651,Sheet2!E:E,Sheet2!B:B),Sheet2!M:M,Sheet2!O:O),"#.###")</f>
        <v>#N/A</v>
      </c>
    </row>
    <row r="652" spans="2:15" ht="26.3" x14ac:dyDescent="0.3">
      <c r="B652">
        <v>45102</v>
      </c>
      <c r="C652" s="25">
        <v>45856</v>
      </c>
      <c r="D652" s="5" t="s">
        <v>11</v>
      </c>
      <c r="F652" s="27">
        <v>856121</v>
      </c>
      <c r="G652" s="27">
        <v>68490</v>
      </c>
      <c r="H652" s="27">
        <v>924611</v>
      </c>
      <c r="I652" s="6"/>
      <c r="J652" s="56"/>
      <c r="K652" s="58" t="str">
        <f t="shared" si="10"/>
        <v/>
      </c>
      <c r="L652" t="e">
        <f>VLOOKUP(VALUE(B652),Sheet2!E:E,1,0)</f>
        <v>#N/A</v>
      </c>
      <c r="O652" s="51" t="e">
        <f>"Thanh toán ngày "&amp;TEXT(_xlfn.XLOOKUP(L652,Sheet2!E:E,Sheet2!A:A),"dd/mm/yyyy")&amp;" - Tổng số tiền "&amp;TEXT(_xlfn.XLOOKUP(_xlfn.XLOOKUP(L652,Sheet2!E:E,Sheet2!B:B),Sheet2!M:M,Sheet2!O:O),"#.###")</f>
        <v>#N/A</v>
      </c>
    </row>
    <row r="653" spans="2:15" ht="26.3" x14ac:dyDescent="0.3">
      <c r="B653">
        <v>45905</v>
      </c>
      <c r="C653" s="25">
        <v>45862</v>
      </c>
      <c r="D653" s="5" t="s">
        <v>11</v>
      </c>
      <c r="F653" s="27">
        <v>1514175</v>
      </c>
      <c r="G653" s="27">
        <v>121134</v>
      </c>
      <c r="H653" s="27">
        <v>1635309</v>
      </c>
      <c r="I653" s="6"/>
      <c r="J653" s="56"/>
      <c r="K653" s="58" t="str">
        <f t="shared" si="10"/>
        <v/>
      </c>
      <c r="L653" t="e">
        <f>VLOOKUP(VALUE(B653),Sheet2!E:E,1,0)</f>
        <v>#N/A</v>
      </c>
      <c r="O653" s="51" t="e">
        <f>"Thanh toán ngày "&amp;TEXT(_xlfn.XLOOKUP(L653,Sheet2!E:E,Sheet2!A:A),"dd/mm/yyyy")&amp;" - Tổng số tiền "&amp;TEXT(_xlfn.XLOOKUP(_xlfn.XLOOKUP(L653,Sheet2!E:E,Sheet2!B:B),Sheet2!M:M,Sheet2!O:O),"#.###")</f>
        <v>#N/A</v>
      </c>
    </row>
    <row r="654" spans="2:15" ht="26.3" x14ac:dyDescent="0.3">
      <c r="B654">
        <v>6818</v>
      </c>
      <c r="C654" s="25">
        <v>45682</v>
      </c>
      <c r="D654" s="5" t="s">
        <v>11</v>
      </c>
      <c r="F654" s="27">
        <v>1189580</v>
      </c>
      <c r="G654" s="27">
        <v>95166</v>
      </c>
      <c r="H654" s="27">
        <v>1284746</v>
      </c>
      <c r="I654" s="6" t="s">
        <v>3002</v>
      </c>
      <c r="J654" s="56"/>
      <c r="K654" s="58">
        <f t="shared" si="10"/>
        <v>45716</v>
      </c>
      <c r="L654">
        <f>VLOOKUP(VALUE(B654),Sheet2!E:E,1,0)</f>
        <v>6818</v>
      </c>
      <c r="O654" s="51" t="str">
        <f>"Thanh toán ngày "&amp;TEXT(_xlfn.XLOOKUP(L654,Sheet2!E:E,Sheet2!A:A),"dd/mm/yyyy")&amp;" - Tổng số tiền "&amp;TEXT(_xlfn.XLOOKUP(_xlfn.XLOOKUP(L654,Sheet2!E:E,Sheet2!B:B),Sheet2!M:M,Sheet2!O:O),"#.###")</f>
        <v>Thanh toán ngày 28/02/2025 - Tổng số tiền 10.576.794</v>
      </c>
    </row>
    <row r="655" spans="2:15" ht="26.3" x14ac:dyDescent="0.3">
      <c r="B655">
        <v>39215</v>
      </c>
      <c r="C655" s="25">
        <v>45834</v>
      </c>
      <c r="D655" s="5" t="s">
        <v>11</v>
      </c>
      <c r="F655" s="27">
        <v>843119</v>
      </c>
      <c r="G655" s="27">
        <v>67450</v>
      </c>
      <c r="H655" s="27">
        <v>910569</v>
      </c>
      <c r="I655" s="6" t="s">
        <v>3007</v>
      </c>
      <c r="J655" s="56"/>
      <c r="K655" s="58">
        <f t="shared" si="10"/>
        <v>45868</v>
      </c>
      <c r="L655">
        <f>VLOOKUP(VALUE(B655),Sheet2!E:E,1,0)</f>
        <v>39215</v>
      </c>
      <c r="O655" s="51" t="str">
        <f>"Thanh toán ngày "&amp;TEXT(_xlfn.XLOOKUP(L655,Sheet2!E:E,Sheet2!A:A),"dd/mm/yyyy")&amp;" - Tổng số tiền "&amp;TEXT(_xlfn.XLOOKUP(_xlfn.XLOOKUP(L655,Sheet2!E:E,Sheet2!B:B),Sheet2!M:M,Sheet2!O:O),"#.###")</f>
        <v>Thanh toán ngày 30/07/2025 - Tổng số tiền 15.004.353</v>
      </c>
    </row>
    <row r="656" spans="2:15" ht="26.3" x14ac:dyDescent="0.3">
      <c r="B656">
        <v>40703</v>
      </c>
      <c r="C656" s="25">
        <v>45836</v>
      </c>
      <c r="D656" s="5" t="s">
        <v>11</v>
      </c>
      <c r="F656" s="27">
        <v>753540</v>
      </c>
      <c r="G656" s="27">
        <v>60283</v>
      </c>
      <c r="H656" s="27">
        <v>813823</v>
      </c>
      <c r="I656" s="6" t="s">
        <v>3007</v>
      </c>
      <c r="J656" s="56"/>
      <c r="K656" s="58">
        <f t="shared" si="10"/>
        <v>45868</v>
      </c>
      <c r="L656">
        <f>VLOOKUP(VALUE(B656),Sheet2!E:E,1,0)</f>
        <v>40703</v>
      </c>
      <c r="O656" s="51" t="str">
        <f>"Thanh toán ngày "&amp;TEXT(_xlfn.XLOOKUP(L656,Sheet2!E:E,Sheet2!A:A),"dd/mm/yyyy")&amp;" - Tổng số tiền "&amp;TEXT(_xlfn.XLOOKUP(_xlfn.XLOOKUP(L656,Sheet2!E:E,Sheet2!B:B),Sheet2!M:M,Sheet2!O:O),"#.###")</f>
        <v>Thanh toán ngày 30/07/2025 - Tổng số tiền 15.004.353</v>
      </c>
    </row>
    <row r="657" spans="2:15" ht="26.3" x14ac:dyDescent="0.3">
      <c r="B657">
        <v>45813</v>
      </c>
      <c r="C657" s="25">
        <v>45861</v>
      </c>
      <c r="D657" s="5" t="s">
        <v>11</v>
      </c>
      <c r="F657" s="27">
        <v>706538</v>
      </c>
      <c r="G657" s="27">
        <v>56523</v>
      </c>
      <c r="H657" s="27">
        <v>763061</v>
      </c>
      <c r="I657" s="6"/>
      <c r="J657" s="56"/>
      <c r="K657" s="58" t="str">
        <f t="shared" si="10"/>
        <v/>
      </c>
      <c r="L657" t="e">
        <f>VLOOKUP(VALUE(B657),Sheet2!E:E,1,0)</f>
        <v>#N/A</v>
      </c>
      <c r="O657" s="51" t="e">
        <f>"Thanh toán ngày "&amp;TEXT(_xlfn.XLOOKUP(L657,Sheet2!E:E,Sheet2!A:A),"dd/mm/yyyy")&amp;" - Tổng số tiền "&amp;TEXT(_xlfn.XLOOKUP(_xlfn.XLOOKUP(L657,Sheet2!E:E,Sheet2!B:B),Sheet2!M:M,Sheet2!O:O),"#.###")</f>
        <v>#N/A</v>
      </c>
    </row>
    <row r="658" spans="2:15" ht="26.3" x14ac:dyDescent="0.3">
      <c r="B658">
        <v>35328</v>
      </c>
      <c r="C658" s="25">
        <v>45813</v>
      </c>
      <c r="D658" s="5" t="s">
        <v>11</v>
      </c>
      <c r="F658" s="27">
        <v>962376</v>
      </c>
      <c r="G658" s="27">
        <v>76990</v>
      </c>
      <c r="H658" s="27">
        <v>1039366</v>
      </c>
      <c r="I658" s="6" t="s">
        <v>3007</v>
      </c>
      <c r="J658" s="56"/>
      <c r="K658" s="58">
        <f t="shared" si="10"/>
        <v>45868</v>
      </c>
      <c r="L658">
        <f>VLOOKUP(VALUE(B658),Sheet2!E:E,1,0)</f>
        <v>35328</v>
      </c>
      <c r="O658" s="51" t="str">
        <f>"Thanh toán ngày "&amp;TEXT(_xlfn.XLOOKUP(L658,Sheet2!E:E,Sheet2!A:A),"dd/mm/yyyy")&amp;" - Tổng số tiền "&amp;TEXT(_xlfn.XLOOKUP(_xlfn.XLOOKUP(L658,Sheet2!E:E,Sheet2!B:B),Sheet2!M:M,Sheet2!O:O),"#.###")</f>
        <v>Thanh toán ngày 30/07/2025 - Tổng số tiền 15.004.353</v>
      </c>
    </row>
    <row r="659" spans="2:15" ht="26.3" x14ac:dyDescent="0.3">
      <c r="B659">
        <v>20695</v>
      </c>
      <c r="C659" s="25">
        <v>45749</v>
      </c>
      <c r="D659" s="5" t="s">
        <v>11</v>
      </c>
      <c r="F659" s="27">
        <v>424089</v>
      </c>
      <c r="G659" s="27">
        <v>33927</v>
      </c>
      <c r="H659" s="27">
        <v>458016</v>
      </c>
      <c r="I659" s="6" t="s">
        <v>3005</v>
      </c>
      <c r="J659" s="56"/>
      <c r="K659" s="58">
        <f t="shared" si="10"/>
        <v>45807</v>
      </c>
      <c r="L659">
        <f>VLOOKUP(VALUE(B659),Sheet2!E:E,1,0)</f>
        <v>20695</v>
      </c>
      <c r="O659" s="51" t="str">
        <f>"Thanh toán ngày "&amp;TEXT(_xlfn.XLOOKUP(L659,Sheet2!E:E,Sheet2!A:A),"dd/mm/yyyy")&amp;" - Tổng số tiền "&amp;TEXT(_xlfn.XLOOKUP(_xlfn.XLOOKUP(L659,Sheet2!E:E,Sheet2!B:B),Sheet2!M:M,Sheet2!O:O),"#.###")</f>
        <v>Thanh toán ngày 30/05/2025 - Tổng số tiền 20.237.658</v>
      </c>
    </row>
    <row r="660" spans="2:15" ht="26.3" x14ac:dyDescent="0.3">
      <c r="B660">
        <v>35971</v>
      </c>
      <c r="C660" s="25">
        <v>45818</v>
      </c>
      <c r="D660" s="5" t="s">
        <v>11</v>
      </c>
      <c r="F660" s="27">
        <v>589733</v>
      </c>
      <c r="G660" s="27">
        <v>47179</v>
      </c>
      <c r="H660" s="27">
        <v>636912</v>
      </c>
      <c r="I660" s="6" t="s">
        <v>3007</v>
      </c>
      <c r="J660" s="56"/>
      <c r="K660" s="58">
        <f t="shared" si="10"/>
        <v>45868</v>
      </c>
      <c r="L660">
        <f>VLOOKUP(VALUE(B660),Sheet2!E:E,1,0)</f>
        <v>35971</v>
      </c>
      <c r="O660" s="51" t="str">
        <f>"Thanh toán ngày "&amp;TEXT(_xlfn.XLOOKUP(L660,Sheet2!E:E,Sheet2!A:A),"dd/mm/yyyy")&amp;" - Tổng số tiền "&amp;TEXT(_xlfn.XLOOKUP(_xlfn.XLOOKUP(L660,Sheet2!E:E,Sheet2!B:B),Sheet2!M:M,Sheet2!O:O),"#.###")</f>
        <v>Thanh toán ngày 30/07/2025 - Tổng số tiền 15.004.353</v>
      </c>
    </row>
    <row r="661" spans="2:15" ht="26.3" x14ac:dyDescent="0.3">
      <c r="B661">
        <v>36668</v>
      </c>
      <c r="C661" s="25">
        <v>45821</v>
      </c>
      <c r="D661" s="5" t="s">
        <v>11</v>
      </c>
      <c r="F661" s="27">
        <v>638550</v>
      </c>
      <c r="G661" s="27">
        <v>51084</v>
      </c>
      <c r="H661" s="27">
        <v>689634</v>
      </c>
      <c r="I661" s="6" t="s">
        <v>3007</v>
      </c>
      <c r="J661" s="56"/>
      <c r="K661" s="58">
        <f t="shared" si="10"/>
        <v>45868</v>
      </c>
      <c r="L661">
        <f>VLOOKUP(VALUE(B661),Sheet2!E:E,1,0)</f>
        <v>36668</v>
      </c>
      <c r="O661" s="51" t="str">
        <f>"Thanh toán ngày "&amp;TEXT(_xlfn.XLOOKUP(L661,Sheet2!E:E,Sheet2!A:A),"dd/mm/yyyy")&amp;" - Tổng số tiền "&amp;TEXT(_xlfn.XLOOKUP(_xlfn.XLOOKUP(L661,Sheet2!E:E,Sheet2!B:B),Sheet2!M:M,Sheet2!O:O),"#.###")</f>
        <v>Thanh toán ngày 30/07/2025 - Tổng số tiền 15.004.353</v>
      </c>
    </row>
    <row r="662" spans="2:15" ht="26.3" x14ac:dyDescent="0.3">
      <c r="B662">
        <v>10245</v>
      </c>
      <c r="C662" s="25">
        <v>45702</v>
      </c>
      <c r="D662" s="5" t="s">
        <v>11</v>
      </c>
      <c r="F662" s="27">
        <v>398168</v>
      </c>
      <c r="G662" s="27">
        <v>31853</v>
      </c>
      <c r="H662" s="27">
        <v>430021</v>
      </c>
      <c r="I662" s="6" t="s">
        <v>3003</v>
      </c>
      <c r="J662" s="56"/>
      <c r="K662" s="58">
        <f t="shared" si="10"/>
        <v>45747</v>
      </c>
      <c r="L662">
        <f>VLOOKUP(VALUE(B662),Sheet2!E:E,1,0)</f>
        <v>10245</v>
      </c>
      <c r="O662" s="51" t="str">
        <f>"Thanh toán ngày "&amp;TEXT(_xlfn.XLOOKUP(L662,Sheet2!E:E,Sheet2!A:A),"dd/mm/yyyy")&amp;" - Tổng số tiền "&amp;TEXT(_xlfn.XLOOKUP(_xlfn.XLOOKUP(L662,Sheet2!E:E,Sheet2!B:B),Sheet2!M:M,Sheet2!O:O),"#.###")</f>
        <v>Thanh toán ngày 31/03/2025 - Tổng số tiền 4.330.202</v>
      </c>
    </row>
    <row r="663" spans="2:15" ht="26.3" x14ac:dyDescent="0.3">
      <c r="B663">
        <v>29826</v>
      </c>
      <c r="C663" s="25">
        <v>45789</v>
      </c>
      <c r="D663" s="5" t="s">
        <v>11</v>
      </c>
      <c r="F663" s="27">
        <v>570846</v>
      </c>
      <c r="G663" s="27">
        <v>45668</v>
      </c>
      <c r="H663" s="27">
        <v>616514</v>
      </c>
      <c r="I663" s="6" t="s">
        <v>3006</v>
      </c>
      <c r="J663" s="56"/>
      <c r="K663" s="58">
        <f t="shared" si="10"/>
        <v>45838</v>
      </c>
      <c r="L663">
        <f>VLOOKUP(VALUE(B663),Sheet2!E:E,1,0)</f>
        <v>29826</v>
      </c>
      <c r="O663" s="51" t="str">
        <f>"Thanh toán ngày "&amp;TEXT(_xlfn.XLOOKUP(L663,Sheet2!E:E,Sheet2!A:A),"dd/mm/yyyy")&amp;" - Tổng số tiền "&amp;TEXT(_xlfn.XLOOKUP(_xlfn.XLOOKUP(L663,Sheet2!E:E,Sheet2!B:B),Sheet2!M:M,Sheet2!O:O),"#.###")</f>
        <v>Thanh toán ngày 30/06/2025 - Tổng số tiền 13.114.236</v>
      </c>
    </row>
    <row r="664" spans="2:15" ht="26.3" x14ac:dyDescent="0.3">
      <c r="B664">
        <v>31287</v>
      </c>
      <c r="C664" s="25">
        <v>45798</v>
      </c>
      <c r="D664" s="5" t="s">
        <v>11</v>
      </c>
      <c r="F664" s="27">
        <v>458150</v>
      </c>
      <c r="G664" s="27">
        <v>36652</v>
      </c>
      <c r="H664" s="27">
        <v>494802</v>
      </c>
      <c r="I664" s="6" t="s">
        <v>3006</v>
      </c>
      <c r="J664" s="56"/>
      <c r="K664" s="58">
        <f t="shared" si="10"/>
        <v>45838</v>
      </c>
      <c r="L664">
        <f>VLOOKUP(VALUE(B664),Sheet2!E:E,1,0)</f>
        <v>31287</v>
      </c>
      <c r="O664" s="51" t="str">
        <f>"Thanh toán ngày "&amp;TEXT(_xlfn.XLOOKUP(L664,Sheet2!E:E,Sheet2!A:A),"dd/mm/yyyy")&amp;" - Tổng số tiền "&amp;TEXT(_xlfn.XLOOKUP(_xlfn.XLOOKUP(L664,Sheet2!E:E,Sheet2!B:B),Sheet2!M:M,Sheet2!O:O),"#.###")</f>
        <v>Thanh toán ngày 30/06/2025 - Tổng số tiền 13.114.236</v>
      </c>
    </row>
    <row r="665" spans="2:15" ht="26.3" x14ac:dyDescent="0.3">
      <c r="B665">
        <v>15942</v>
      </c>
      <c r="C665" s="25">
        <v>45728</v>
      </c>
      <c r="D665" s="5" t="s">
        <v>11</v>
      </c>
      <c r="F665" s="27">
        <v>856121</v>
      </c>
      <c r="G665" s="27">
        <v>68490</v>
      </c>
      <c r="H665" s="27">
        <v>924611</v>
      </c>
      <c r="I665" s="6" t="s">
        <v>3004</v>
      </c>
      <c r="J665" s="56"/>
      <c r="K665" s="58">
        <f t="shared" si="10"/>
        <v>45776</v>
      </c>
      <c r="L665">
        <f>VLOOKUP(VALUE(B665),Sheet2!E:E,1,0)</f>
        <v>15942</v>
      </c>
      <c r="O665" s="51" t="str">
        <f>"Thanh toán ngày "&amp;TEXT(_xlfn.XLOOKUP(L665,Sheet2!E:E,Sheet2!A:A),"dd/mm/yyyy")&amp;" - Tổng số tiền "&amp;TEXT(_xlfn.XLOOKUP(_xlfn.XLOOKUP(L665,Sheet2!E:E,Sheet2!B:B),Sheet2!M:M,Sheet2!O:O),"#.###")</f>
        <v>Thanh toán ngày 29/04/2025 - Tổng số tiền 10.835.974</v>
      </c>
    </row>
    <row r="666" spans="2:15" ht="26.3" x14ac:dyDescent="0.3">
      <c r="B666">
        <v>14260</v>
      </c>
      <c r="C666" s="25">
        <v>45719</v>
      </c>
      <c r="D666" s="5" t="s">
        <v>11</v>
      </c>
      <c r="F666" s="27">
        <v>556265</v>
      </c>
      <c r="G666" s="27">
        <v>44501</v>
      </c>
      <c r="H666" s="27">
        <v>600766</v>
      </c>
      <c r="I666" s="6" t="s">
        <v>3004</v>
      </c>
      <c r="J666" s="56"/>
      <c r="K666" s="58">
        <f t="shared" si="10"/>
        <v>45776</v>
      </c>
      <c r="L666">
        <f>VLOOKUP(VALUE(B666),Sheet2!E:E,1,0)</f>
        <v>14260</v>
      </c>
      <c r="O666" s="51" t="str">
        <f>"Thanh toán ngày "&amp;TEXT(_xlfn.XLOOKUP(L666,Sheet2!E:E,Sheet2!A:A),"dd/mm/yyyy")&amp;" - Tổng số tiền "&amp;TEXT(_xlfn.XLOOKUP(_xlfn.XLOOKUP(L666,Sheet2!E:E,Sheet2!B:B),Sheet2!M:M,Sheet2!O:O),"#.###")</f>
        <v>Thanh toán ngày 29/04/2025 - Tổng số tiền 10.835.974</v>
      </c>
    </row>
    <row r="667" spans="2:15" ht="26.3" x14ac:dyDescent="0.3">
      <c r="B667">
        <v>43547</v>
      </c>
      <c r="C667" s="25">
        <v>45849</v>
      </c>
      <c r="D667" s="5" t="s">
        <v>11</v>
      </c>
      <c r="F667" s="27">
        <v>689685</v>
      </c>
      <c r="G667" s="27">
        <v>55175</v>
      </c>
      <c r="H667" s="27">
        <v>744860</v>
      </c>
      <c r="I667" s="6"/>
      <c r="J667" s="56"/>
      <c r="K667" s="58" t="str">
        <f t="shared" si="10"/>
        <v/>
      </c>
      <c r="L667" t="e">
        <f>VLOOKUP(VALUE(B667),Sheet2!E:E,1,0)</f>
        <v>#N/A</v>
      </c>
      <c r="O667" s="51" t="e">
        <f>"Thanh toán ngày "&amp;TEXT(_xlfn.XLOOKUP(L667,Sheet2!E:E,Sheet2!A:A),"dd/mm/yyyy")&amp;" - Tổng số tiền "&amp;TEXT(_xlfn.XLOOKUP(_xlfn.XLOOKUP(L667,Sheet2!E:E,Sheet2!B:B),Sheet2!M:M,Sheet2!O:O),"#.###")</f>
        <v>#N/A</v>
      </c>
    </row>
    <row r="668" spans="2:15" ht="26.3" x14ac:dyDescent="0.3">
      <c r="B668">
        <v>21599</v>
      </c>
      <c r="C668" s="25">
        <v>45750</v>
      </c>
      <c r="D668" s="5" t="s">
        <v>11</v>
      </c>
      <c r="F668" s="27">
        <v>424795</v>
      </c>
      <c r="G668" s="27">
        <v>33984</v>
      </c>
      <c r="H668" s="27">
        <v>458779</v>
      </c>
      <c r="I668" s="6" t="s">
        <v>3005</v>
      </c>
      <c r="J668" s="56"/>
      <c r="K668" s="58">
        <f t="shared" si="10"/>
        <v>45807</v>
      </c>
      <c r="L668">
        <f>VLOOKUP(VALUE(B668),Sheet2!E:E,1,0)</f>
        <v>21599</v>
      </c>
      <c r="O668" s="51" t="str">
        <f>"Thanh toán ngày "&amp;TEXT(_xlfn.XLOOKUP(L668,Sheet2!E:E,Sheet2!A:A),"dd/mm/yyyy")&amp;" - Tổng số tiền "&amp;TEXT(_xlfn.XLOOKUP(_xlfn.XLOOKUP(L668,Sheet2!E:E,Sheet2!B:B),Sheet2!M:M,Sheet2!O:O),"#.###")</f>
        <v>Thanh toán ngày 30/05/2025 - Tổng số tiền 20.237.658</v>
      </c>
    </row>
    <row r="669" spans="2:15" ht="26.3" x14ac:dyDescent="0.3">
      <c r="B669">
        <v>23845</v>
      </c>
      <c r="C669" s="25">
        <v>45763</v>
      </c>
      <c r="D669" s="5" t="s">
        <v>11</v>
      </c>
      <c r="F669" s="27">
        <v>991320</v>
      </c>
      <c r="G669" s="27">
        <v>79306</v>
      </c>
      <c r="H669" s="27">
        <v>1070626</v>
      </c>
      <c r="I669" s="6" t="s">
        <v>3005</v>
      </c>
      <c r="J669" s="56"/>
      <c r="K669" s="58">
        <f t="shared" si="10"/>
        <v>45807</v>
      </c>
      <c r="L669">
        <f>VLOOKUP(VALUE(B669),Sheet2!E:E,1,0)</f>
        <v>23845</v>
      </c>
      <c r="O669" s="51" t="str">
        <f>"Thanh toán ngày "&amp;TEXT(_xlfn.XLOOKUP(L669,Sheet2!E:E,Sheet2!A:A),"dd/mm/yyyy")&amp;" - Tổng số tiền "&amp;TEXT(_xlfn.XLOOKUP(_xlfn.XLOOKUP(L669,Sheet2!E:E,Sheet2!B:B),Sheet2!M:M,Sheet2!O:O),"#.###")</f>
        <v>Thanh toán ngày 30/05/2025 - Tổng số tiền 20.237.658</v>
      </c>
    </row>
    <row r="670" spans="2:15" ht="26.3" x14ac:dyDescent="0.3">
      <c r="B670">
        <v>3586</v>
      </c>
      <c r="C670" s="25">
        <v>45672</v>
      </c>
      <c r="D670" s="5" t="s">
        <v>11</v>
      </c>
      <c r="F670" s="27">
        <v>1466950</v>
      </c>
      <c r="G670" s="27">
        <v>117356</v>
      </c>
      <c r="H670" s="27">
        <v>1584306</v>
      </c>
      <c r="I670" s="6" t="s">
        <v>3002</v>
      </c>
      <c r="J670" s="56"/>
      <c r="K670" s="58">
        <f t="shared" si="10"/>
        <v>45716</v>
      </c>
      <c r="L670">
        <f>VLOOKUP(VALUE(B670),Sheet2!E:E,1,0)</f>
        <v>3586</v>
      </c>
      <c r="O670" s="51" t="str">
        <f>"Thanh toán ngày "&amp;TEXT(_xlfn.XLOOKUP(L670,Sheet2!E:E,Sheet2!A:A),"dd/mm/yyyy")&amp;" - Tổng số tiền "&amp;TEXT(_xlfn.XLOOKUP(_xlfn.XLOOKUP(L670,Sheet2!E:E,Sheet2!B:B),Sheet2!M:M,Sheet2!O:O),"#.###")</f>
        <v>Thanh toán ngày 15/11/2022 - Tổng số tiền 142.121.822</v>
      </c>
    </row>
    <row r="671" spans="2:15" ht="26.3" x14ac:dyDescent="0.3">
      <c r="B671">
        <v>32307</v>
      </c>
      <c r="C671" s="25">
        <v>45800</v>
      </c>
      <c r="D671" s="5" t="s">
        <v>11</v>
      </c>
      <c r="F671" s="27">
        <v>862424</v>
      </c>
      <c r="G671" s="27">
        <v>68994</v>
      </c>
      <c r="H671" s="27">
        <v>931418</v>
      </c>
      <c r="I671" s="6" t="s">
        <v>3006</v>
      </c>
      <c r="J671" s="56"/>
      <c r="K671" s="58">
        <f t="shared" si="10"/>
        <v>45838</v>
      </c>
      <c r="L671">
        <f>VLOOKUP(VALUE(B671),Sheet2!E:E,1,0)</f>
        <v>32307</v>
      </c>
      <c r="O671" s="51" t="str">
        <f>"Thanh toán ngày "&amp;TEXT(_xlfn.XLOOKUP(L671,Sheet2!E:E,Sheet2!A:A),"dd/mm/yyyy")&amp;" - Tổng số tiền "&amp;TEXT(_xlfn.XLOOKUP(_xlfn.XLOOKUP(L671,Sheet2!E:E,Sheet2!B:B),Sheet2!M:M,Sheet2!O:O),"#.###")</f>
        <v>Thanh toán ngày 30/06/2025 - Tổng số tiền 13.114.236</v>
      </c>
    </row>
    <row r="672" spans="2:15" ht="26.3" x14ac:dyDescent="0.3">
      <c r="B672">
        <v>20584</v>
      </c>
      <c r="C672" s="25">
        <v>45748</v>
      </c>
      <c r="D672" s="5" t="s">
        <v>11</v>
      </c>
      <c r="F672" s="27">
        <v>1056623</v>
      </c>
      <c r="G672" s="27">
        <v>84530</v>
      </c>
      <c r="H672" s="27">
        <v>1141153</v>
      </c>
      <c r="I672" s="6" t="s">
        <v>3005</v>
      </c>
      <c r="J672" s="56"/>
      <c r="K672" s="58">
        <f t="shared" si="10"/>
        <v>45807</v>
      </c>
      <c r="L672">
        <f>VLOOKUP(VALUE(B672),Sheet2!E:E,1,0)</f>
        <v>20584</v>
      </c>
      <c r="O672" s="51" t="str">
        <f>"Thanh toán ngày "&amp;TEXT(_xlfn.XLOOKUP(L672,Sheet2!E:E,Sheet2!A:A),"dd/mm/yyyy")&amp;" - Tổng số tiền "&amp;TEXT(_xlfn.XLOOKUP(_xlfn.XLOOKUP(L672,Sheet2!E:E,Sheet2!B:B),Sheet2!M:M,Sheet2!O:O),"#.###")</f>
        <v>Thanh toán ngày 30/05/2025 - Tổng số tiền 20.237.658</v>
      </c>
    </row>
    <row r="673" spans="2:15" ht="26.3" x14ac:dyDescent="0.3">
      <c r="B673">
        <v>6838</v>
      </c>
      <c r="C673" s="25">
        <v>45682</v>
      </c>
      <c r="D673" s="5" t="s">
        <v>11</v>
      </c>
      <c r="F673" s="27">
        <v>722640</v>
      </c>
      <c r="G673" s="27">
        <v>57811</v>
      </c>
      <c r="H673" s="27">
        <v>780451</v>
      </c>
      <c r="I673" s="6" t="s">
        <v>3002</v>
      </c>
      <c r="J673" s="56"/>
      <c r="K673" s="58">
        <f t="shared" si="10"/>
        <v>45716</v>
      </c>
      <c r="L673">
        <f>VLOOKUP(VALUE(B673),Sheet2!E:E,1,0)</f>
        <v>6838</v>
      </c>
      <c r="O673" s="51" t="str">
        <f>"Thanh toán ngày "&amp;TEXT(_xlfn.XLOOKUP(L673,Sheet2!E:E,Sheet2!A:A),"dd/mm/yyyy")&amp;" - Tổng số tiền "&amp;TEXT(_xlfn.XLOOKUP(_xlfn.XLOOKUP(L673,Sheet2!E:E,Sheet2!B:B),Sheet2!M:M,Sheet2!O:O),"#.###")</f>
        <v>Thanh toán ngày 28/02/2025 - Tổng số tiền 10.576.794</v>
      </c>
    </row>
    <row r="674" spans="2:15" ht="26.3" x14ac:dyDescent="0.3">
      <c r="B674">
        <v>29287</v>
      </c>
      <c r="C674" s="25">
        <v>45786</v>
      </c>
      <c r="D674" s="5" t="s">
        <v>11</v>
      </c>
      <c r="F674" s="27">
        <v>1306068</v>
      </c>
      <c r="G674" s="27">
        <v>104485</v>
      </c>
      <c r="H674" s="27">
        <v>1410553</v>
      </c>
      <c r="I674" s="6" t="s">
        <v>3006</v>
      </c>
      <c r="J674" s="56"/>
      <c r="K674" s="58">
        <f t="shared" si="10"/>
        <v>45838</v>
      </c>
      <c r="L674">
        <f>VLOOKUP(VALUE(B674),Sheet2!E:E,1,0)</f>
        <v>29287</v>
      </c>
      <c r="O674" s="51" t="str">
        <f>"Thanh toán ngày "&amp;TEXT(_xlfn.XLOOKUP(L674,Sheet2!E:E,Sheet2!A:A),"dd/mm/yyyy")&amp;" - Tổng số tiền "&amp;TEXT(_xlfn.XLOOKUP(_xlfn.XLOOKUP(L674,Sheet2!E:E,Sheet2!B:B),Sheet2!M:M,Sheet2!O:O),"#.###")</f>
        <v>Thanh toán ngày 30/06/2025 - Tổng số tiền 13.114.236</v>
      </c>
    </row>
    <row r="675" spans="2:15" ht="26.3" x14ac:dyDescent="0.3">
      <c r="B675">
        <v>3182</v>
      </c>
      <c r="C675" s="25">
        <v>45670</v>
      </c>
      <c r="D675" s="5" t="s">
        <v>11</v>
      </c>
      <c r="F675" s="27">
        <v>432032</v>
      </c>
      <c r="G675" s="27">
        <v>34563</v>
      </c>
      <c r="H675" s="27">
        <v>466595</v>
      </c>
      <c r="I675" s="6" t="s">
        <v>3002</v>
      </c>
      <c r="J675" s="56"/>
      <c r="K675" s="58">
        <f t="shared" si="10"/>
        <v>45716</v>
      </c>
      <c r="L675">
        <f>VLOOKUP(VALUE(B675),Sheet2!E:E,1,0)</f>
        <v>3182</v>
      </c>
      <c r="O675" s="51" t="str">
        <f>"Thanh toán ngày "&amp;TEXT(_xlfn.XLOOKUP(L675,Sheet2!E:E,Sheet2!A:A),"dd/mm/yyyy")&amp;" - Tổng số tiền "&amp;TEXT(_xlfn.XLOOKUP(_xlfn.XLOOKUP(L675,Sheet2!E:E,Sheet2!B:B),Sheet2!M:M,Sheet2!O:O),"#.###")</f>
        <v>Thanh toán ngày 28/02/2025 - Tổng số tiền 10.576.794</v>
      </c>
    </row>
    <row r="676" spans="2:15" ht="26.3" x14ac:dyDescent="0.3">
      <c r="B676">
        <v>36627</v>
      </c>
      <c r="C676" s="25">
        <v>45820</v>
      </c>
      <c r="D676" s="5" t="s">
        <v>11</v>
      </c>
      <c r="F676" s="27">
        <v>1112530</v>
      </c>
      <c r="G676" s="27">
        <v>89002</v>
      </c>
      <c r="H676" s="27">
        <v>1201532</v>
      </c>
      <c r="I676" s="6" t="s">
        <v>3007</v>
      </c>
      <c r="J676" s="56"/>
      <c r="K676" s="58">
        <f t="shared" si="10"/>
        <v>45868</v>
      </c>
      <c r="L676">
        <f>VLOOKUP(VALUE(B676),Sheet2!E:E,1,0)</f>
        <v>36627</v>
      </c>
      <c r="O676" s="51" t="str">
        <f>"Thanh toán ngày "&amp;TEXT(_xlfn.XLOOKUP(L676,Sheet2!E:E,Sheet2!A:A),"dd/mm/yyyy")&amp;" - Tổng số tiền "&amp;TEXT(_xlfn.XLOOKUP(_xlfn.XLOOKUP(L676,Sheet2!E:E,Sheet2!B:B),Sheet2!M:M,Sheet2!O:O),"#.###")</f>
        <v>Thanh toán ngày 30/07/2025 - Tổng số tiền 15.004.353</v>
      </c>
    </row>
    <row r="677" spans="2:15" ht="26.3" x14ac:dyDescent="0.3">
      <c r="B677">
        <v>22009</v>
      </c>
      <c r="C677" s="25">
        <v>45755</v>
      </c>
      <c r="D677" s="5" t="s">
        <v>11</v>
      </c>
      <c r="F677" s="27">
        <v>2149020</v>
      </c>
      <c r="G677" s="27">
        <v>171922</v>
      </c>
      <c r="H677" s="27">
        <v>2320942</v>
      </c>
      <c r="I677" s="6" t="s">
        <v>3005</v>
      </c>
      <c r="J677" s="56"/>
      <c r="K677" s="58">
        <f t="shared" si="10"/>
        <v>45807</v>
      </c>
      <c r="L677">
        <f>VLOOKUP(VALUE(B677),Sheet2!E:E,1,0)</f>
        <v>22009</v>
      </c>
      <c r="O677" s="51" t="str">
        <f>"Thanh toán ngày "&amp;TEXT(_xlfn.XLOOKUP(L677,Sheet2!E:E,Sheet2!A:A),"dd/mm/yyyy")&amp;" - Tổng số tiền "&amp;TEXT(_xlfn.XLOOKUP(_xlfn.XLOOKUP(L677,Sheet2!E:E,Sheet2!B:B),Sheet2!M:M,Sheet2!O:O),"#.###")</f>
        <v>Thanh toán ngày 30/05/2025 - Tổng số tiền 20.237.658</v>
      </c>
    </row>
    <row r="678" spans="2:15" ht="26.3" x14ac:dyDescent="0.3">
      <c r="B678">
        <v>20696</v>
      </c>
      <c r="C678" s="25">
        <v>45749</v>
      </c>
      <c r="D678" s="5" t="s">
        <v>11</v>
      </c>
      <c r="F678" s="27">
        <v>720812</v>
      </c>
      <c r="G678" s="27">
        <v>57665</v>
      </c>
      <c r="H678" s="27">
        <v>778477</v>
      </c>
      <c r="I678" s="6" t="s">
        <v>3005</v>
      </c>
      <c r="J678" s="56"/>
      <c r="K678" s="58">
        <f t="shared" si="10"/>
        <v>45807</v>
      </c>
      <c r="L678">
        <f>VLOOKUP(VALUE(B678),Sheet2!E:E,1,0)</f>
        <v>20696</v>
      </c>
      <c r="O678" s="51" t="str">
        <f>"Thanh toán ngày "&amp;TEXT(_xlfn.XLOOKUP(L678,Sheet2!E:E,Sheet2!A:A),"dd/mm/yyyy")&amp;" - Tổng số tiền "&amp;TEXT(_xlfn.XLOOKUP(_xlfn.XLOOKUP(L678,Sheet2!E:E,Sheet2!B:B),Sheet2!M:M,Sheet2!O:O),"#.###")</f>
        <v>Thanh toán ngày 30/05/2025 - Tổng số tiền 20.237.658</v>
      </c>
    </row>
    <row r="679" spans="2:15" ht="26.3" x14ac:dyDescent="0.3">
      <c r="B679">
        <v>40776</v>
      </c>
      <c r="C679" s="25">
        <v>45839</v>
      </c>
      <c r="D679" s="5" t="s">
        <v>11</v>
      </c>
      <c r="F679" s="27">
        <v>991320</v>
      </c>
      <c r="G679" s="27">
        <v>79306</v>
      </c>
      <c r="H679" s="27">
        <v>1070626</v>
      </c>
      <c r="I679" s="6"/>
      <c r="J679" s="56"/>
      <c r="K679" s="58" t="str">
        <f t="shared" si="10"/>
        <v/>
      </c>
      <c r="L679" t="e">
        <f>VLOOKUP(VALUE(B679),Sheet2!E:E,1,0)</f>
        <v>#N/A</v>
      </c>
      <c r="O679" s="51" t="e">
        <f>"Thanh toán ngày "&amp;TEXT(_xlfn.XLOOKUP(L679,Sheet2!E:E,Sheet2!A:A),"dd/mm/yyyy")&amp;" - Tổng số tiền "&amp;TEXT(_xlfn.XLOOKUP(_xlfn.XLOOKUP(L679,Sheet2!E:E,Sheet2!B:B),Sheet2!M:M,Sheet2!O:O),"#.###")</f>
        <v>#N/A</v>
      </c>
    </row>
    <row r="680" spans="2:15" ht="26.3" x14ac:dyDescent="0.3">
      <c r="B680">
        <v>44941</v>
      </c>
      <c r="C680" s="25">
        <v>45855</v>
      </c>
      <c r="D680" s="5" t="s">
        <v>11</v>
      </c>
      <c r="F680" s="27">
        <v>620674</v>
      </c>
      <c r="G680" s="27">
        <v>49654</v>
      </c>
      <c r="H680" s="27">
        <v>670328</v>
      </c>
      <c r="I680" s="6"/>
      <c r="J680" s="56"/>
      <c r="K680" s="58" t="str">
        <f t="shared" si="10"/>
        <v/>
      </c>
      <c r="L680" t="e">
        <f>VLOOKUP(VALUE(B680),Sheet2!E:E,1,0)</f>
        <v>#N/A</v>
      </c>
      <c r="O680" s="51" t="e">
        <f>"Thanh toán ngày "&amp;TEXT(_xlfn.XLOOKUP(L680,Sheet2!E:E,Sheet2!A:A),"dd/mm/yyyy")&amp;" - Tổng số tiền "&amp;TEXT(_xlfn.XLOOKUP(_xlfn.XLOOKUP(L680,Sheet2!E:E,Sheet2!B:B),Sheet2!M:M,Sheet2!O:O),"#.###")</f>
        <v>#N/A</v>
      </c>
    </row>
    <row r="681" spans="2:15" ht="26.3" x14ac:dyDescent="0.3">
      <c r="B681">
        <v>26299</v>
      </c>
      <c r="C681" s="25">
        <v>45772</v>
      </c>
      <c r="D681" s="5" t="s">
        <v>11</v>
      </c>
      <c r="F681" s="27">
        <v>844956</v>
      </c>
      <c r="G681" s="27">
        <v>67596</v>
      </c>
      <c r="H681" s="27">
        <v>912552</v>
      </c>
      <c r="I681" s="6" t="s">
        <v>3005</v>
      </c>
      <c r="J681" s="56"/>
      <c r="K681" s="58">
        <f t="shared" si="10"/>
        <v>45807</v>
      </c>
      <c r="L681">
        <f>VLOOKUP(VALUE(B681),Sheet2!E:E,1,0)</f>
        <v>26299</v>
      </c>
      <c r="O681" s="51" t="str">
        <f>"Thanh toán ngày "&amp;TEXT(_xlfn.XLOOKUP(L681,Sheet2!E:E,Sheet2!A:A),"dd/mm/yyyy")&amp;" - Tổng số tiền "&amp;TEXT(_xlfn.XLOOKUP(_xlfn.XLOOKUP(L681,Sheet2!E:E,Sheet2!B:B),Sheet2!M:M,Sheet2!O:O),"#.###")</f>
        <v>Thanh toán ngày 30/05/2025 - Tổng số tiền 20.237.658</v>
      </c>
    </row>
    <row r="682" spans="2:15" ht="26.3" x14ac:dyDescent="0.3">
      <c r="B682">
        <v>47120</v>
      </c>
      <c r="C682" s="25">
        <v>45863</v>
      </c>
      <c r="D682" s="5" t="s">
        <v>11</v>
      </c>
      <c r="F682" s="27">
        <v>427012</v>
      </c>
      <c r="G682" s="27">
        <v>34161</v>
      </c>
      <c r="H682" s="27">
        <v>461173</v>
      </c>
      <c r="I682" s="6"/>
      <c r="J682" s="56"/>
      <c r="K682" s="58" t="str">
        <f t="shared" si="10"/>
        <v/>
      </c>
      <c r="L682" t="e">
        <f>VLOOKUP(VALUE(B682),Sheet2!E:E,1,0)</f>
        <v>#N/A</v>
      </c>
      <c r="O682" s="51" t="e">
        <f>"Thanh toán ngày "&amp;TEXT(_xlfn.XLOOKUP(L682,Sheet2!E:E,Sheet2!A:A),"dd/mm/yyyy")&amp;" - Tổng số tiền "&amp;TEXT(_xlfn.XLOOKUP(_xlfn.XLOOKUP(L682,Sheet2!E:E,Sheet2!B:B),Sheet2!M:M,Sheet2!O:O),"#.###")</f>
        <v>#N/A</v>
      </c>
    </row>
    <row r="683" spans="2:15" ht="26.3" x14ac:dyDescent="0.3">
      <c r="B683">
        <v>35972</v>
      </c>
      <c r="C683" s="25">
        <v>45818</v>
      </c>
      <c r="D683" s="5" t="s">
        <v>11</v>
      </c>
      <c r="F683" s="27">
        <v>556265</v>
      </c>
      <c r="G683" s="27">
        <v>44501</v>
      </c>
      <c r="H683" s="27">
        <v>600766</v>
      </c>
      <c r="I683" s="6" t="s">
        <v>3007</v>
      </c>
      <c r="J683" s="56"/>
      <c r="K683" s="58">
        <f t="shared" si="10"/>
        <v>45868</v>
      </c>
      <c r="L683">
        <f>VLOOKUP(VALUE(B683),Sheet2!E:E,1,0)</f>
        <v>35972</v>
      </c>
      <c r="O683" s="51" t="str">
        <f>"Thanh toán ngày "&amp;TEXT(_xlfn.XLOOKUP(L683,Sheet2!E:E,Sheet2!A:A),"dd/mm/yyyy")&amp;" - Tổng số tiền "&amp;TEXT(_xlfn.XLOOKUP(_xlfn.XLOOKUP(L683,Sheet2!E:E,Sheet2!B:B),Sheet2!M:M,Sheet2!O:O),"#.###")</f>
        <v>Thanh toán ngày 30/07/2025 - Tổng số tiền 15.004.353</v>
      </c>
    </row>
    <row r="684" spans="2:15" ht="26.3" x14ac:dyDescent="0.3">
      <c r="B684">
        <v>28293</v>
      </c>
      <c r="C684" s="25">
        <v>45784</v>
      </c>
      <c r="D684" s="5" t="s">
        <v>11</v>
      </c>
      <c r="F684" s="27">
        <v>424089</v>
      </c>
      <c r="G684" s="27">
        <v>33927</v>
      </c>
      <c r="H684" s="27">
        <v>458016</v>
      </c>
      <c r="I684" s="6" t="s">
        <v>3006</v>
      </c>
      <c r="J684" s="56"/>
      <c r="K684" s="58">
        <f t="shared" si="10"/>
        <v>45838</v>
      </c>
      <c r="L684">
        <f>VLOOKUP(VALUE(B684),Sheet2!E:E,1,0)</f>
        <v>28293</v>
      </c>
      <c r="O684" s="51" t="str">
        <f>"Thanh toán ngày "&amp;TEXT(_xlfn.XLOOKUP(L684,Sheet2!E:E,Sheet2!A:A),"dd/mm/yyyy")&amp;" - Tổng số tiền "&amp;TEXT(_xlfn.XLOOKUP(_xlfn.XLOOKUP(L684,Sheet2!E:E,Sheet2!B:B),Sheet2!M:M,Sheet2!O:O),"#.###")</f>
        <v>Thanh toán ngày 30/06/2025 - Tổng số tiền 13.114.236</v>
      </c>
    </row>
    <row r="685" spans="2:15" ht="26.3" x14ac:dyDescent="0.3">
      <c r="B685">
        <v>32939</v>
      </c>
      <c r="C685" s="25">
        <v>45805</v>
      </c>
      <c r="D685" s="5" t="s">
        <v>11</v>
      </c>
      <c r="F685" s="27">
        <v>425729</v>
      </c>
      <c r="G685" s="27">
        <v>34058</v>
      </c>
      <c r="H685" s="27">
        <v>459787</v>
      </c>
      <c r="I685" s="6" t="s">
        <v>3006</v>
      </c>
      <c r="J685" s="56"/>
      <c r="K685" s="58">
        <f t="shared" si="10"/>
        <v>45838</v>
      </c>
      <c r="L685">
        <f>VLOOKUP(VALUE(B685),Sheet2!E:E,1,0)</f>
        <v>32939</v>
      </c>
      <c r="O685" s="51" t="str">
        <f>"Thanh toán ngày "&amp;TEXT(_xlfn.XLOOKUP(L685,Sheet2!E:E,Sheet2!A:A),"dd/mm/yyyy")&amp;" - Tổng số tiền "&amp;TEXT(_xlfn.XLOOKUP(_xlfn.XLOOKUP(L685,Sheet2!E:E,Sheet2!B:B),Sheet2!M:M,Sheet2!O:O),"#.###")</f>
        <v>Thanh toán ngày 30/06/2025 - Tổng số tiền 13.114.236</v>
      </c>
    </row>
    <row r="686" spans="2:15" ht="26.3" x14ac:dyDescent="0.3">
      <c r="B686">
        <v>4730</v>
      </c>
      <c r="C686" s="25">
        <v>45674</v>
      </c>
      <c r="D686" s="5" t="s">
        <v>11</v>
      </c>
      <c r="F686" s="27">
        <v>1466950</v>
      </c>
      <c r="G686" s="27">
        <v>117356</v>
      </c>
      <c r="H686" s="27">
        <v>1584306</v>
      </c>
      <c r="I686" s="6" t="s">
        <v>3002</v>
      </c>
      <c r="J686" s="56"/>
      <c r="K686" s="58">
        <f t="shared" si="10"/>
        <v>45716</v>
      </c>
      <c r="L686">
        <f>VLOOKUP(VALUE(B686),Sheet2!E:E,1,0)</f>
        <v>4730</v>
      </c>
      <c r="O686" s="51" t="str">
        <f>"Thanh toán ngày "&amp;TEXT(_xlfn.XLOOKUP(L686,Sheet2!E:E,Sheet2!A:A),"dd/mm/yyyy")&amp;" - Tổng số tiền "&amp;TEXT(_xlfn.XLOOKUP(_xlfn.XLOOKUP(L686,Sheet2!E:E,Sheet2!B:B),Sheet2!M:M,Sheet2!O:O),"#.###")</f>
        <v>Thanh toán ngày 28/02/2025 - Tổng số tiền 10.576.794</v>
      </c>
    </row>
    <row r="687" spans="2:15" ht="26.3" x14ac:dyDescent="0.3">
      <c r="B687">
        <v>36665</v>
      </c>
      <c r="C687" s="25">
        <v>45821</v>
      </c>
      <c r="D687" s="5" t="s">
        <v>11</v>
      </c>
      <c r="F687" s="27">
        <v>875540</v>
      </c>
      <c r="G687" s="27">
        <v>70043</v>
      </c>
      <c r="H687" s="27">
        <v>945583</v>
      </c>
      <c r="I687" s="6" t="s">
        <v>3007</v>
      </c>
      <c r="J687" s="56"/>
      <c r="K687" s="58">
        <f t="shared" si="10"/>
        <v>45868</v>
      </c>
      <c r="L687">
        <f>VLOOKUP(VALUE(B687),Sheet2!E:E,1,0)</f>
        <v>36665</v>
      </c>
      <c r="O687" s="51" t="str">
        <f>"Thanh toán ngày "&amp;TEXT(_xlfn.XLOOKUP(L687,Sheet2!E:E,Sheet2!A:A),"dd/mm/yyyy")&amp;" - Tổng số tiền "&amp;TEXT(_xlfn.XLOOKUP(_xlfn.XLOOKUP(L687,Sheet2!E:E,Sheet2!B:B),Sheet2!M:M,Sheet2!O:O),"#.###")</f>
        <v>Thanh toán ngày 30/07/2025 - Tổng số tiền 15.004.353</v>
      </c>
    </row>
    <row r="688" spans="2:15" ht="26.3" x14ac:dyDescent="0.3">
      <c r="B688">
        <v>26770</v>
      </c>
      <c r="C688" s="25">
        <v>45776</v>
      </c>
      <c r="D688" s="5" t="s">
        <v>11</v>
      </c>
      <c r="F688" s="27">
        <v>864375</v>
      </c>
      <c r="G688" s="27">
        <v>69150</v>
      </c>
      <c r="H688" s="27">
        <v>933525</v>
      </c>
      <c r="I688" s="6" t="s">
        <v>3005</v>
      </c>
      <c r="J688" s="56"/>
      <c r="K688" s="58">
        <f t="shared" si="10"/>
        <v>45807</v>
      </c>
      <c r="L688">
        <f>VLOOKUP(VALUE(B688),Sheet2!E:E,1,0)</f>
        <v>26770</v>
      </c>
      <c r="O688" s="51" t="str">
        <f>"Thanh toán ngày "&amp;TEXT(_xlfn.XLOOKUP(L688,Sheet2!E:E,Sheet2!A:A),"dd/mm/yyyy")&amp;" - Tổng số tiền "&amp;TEXT(_xlfn.XLOOKUP(_xlfn.XLOOKUP(L688,Sheet2!E:E,Sheet2!B:B),Sheet2!M:M,Sheet2!O:O),"#.###")</f>
        <v>Thanh toán ngày 30/05/2025 - Tổng số tiền 20.237.658</v>
      </c>
    </row>
    <row r="689" spans="2:15" ht="26.3" x14ac:dyDescent="0.3">
      <c r="B689">
        <v>6317</v>
      </c>
      <c r="C689" s="25">
        <v>45680</v>
      </c>
      <c r="D689" s="5" t="s">
        <v>11</v>
      </c>
      <c r="F689" s="27">
        <v>1700420</v>
      </c>
      <c r="G689" s="27">
        <v>136034</v>
      </c>
      <c r="H689" s="27">
        <v>1836454</v>
      </c>
      <c r="I689" s="6" t="s">
        <v>3002</v>
      </c>
      <c r="J689" s="56"/>
      <c r="K689" s="58">
        <f t="shared" si="10"/>
        <v>45716</v>
      </c>
      <c r="L689">
        <f>VLOOKUP(VALUE(B689),Sheet2!E:E,1,0)</f>
        <v>6317</v>
      </c>
      <c r="O689" s="51" t="str">
        <f>"Thanh toán ngày "&amp;TEXT(_xlfn.XLOOKUP(L689,Sheet2!E:E,Sheet2!A:A),"dd/mm/yyyy")&amp;" - Tổng số tiền "&amp;TEXT(_xlfn.XLOOKUP(_xlfn.XLOOKUP(L689,Sheet2!E:E,Sheet2!B:B),Sheet2!M:M,Sheet2!O:O),"#.###")</f>
        <v>Thanh toán ngày 28/02/2025 - Tổng số tiền 10.576.794</v>
      </c>
    </row>
    <row r="690" spans="2:15" ht="26.3" x14ac:dyDescent="0.3">
      <c r="B690">
        <v>41083</v>
      </c>
      <c r="C690" s="25">
        <v>45841</v>
      </c>
      <c r="D690" s="5" t="s">
        <v>11</v>
      </c>
      <c r="F690" s="27">
        <v>689685</v>
      </c>
      <c r="G690" s="27">
        <v>55175</v>
      </c>
      <c r="H690" s="27">
        <v>744860</v>
      </c>
      <c r="I690" s="6"/>
      <c r="J690" s="56"/>
      <c r="K690" s="58" t="str">
        <f t="shared" si="10"/>
        <v/>
      </c>
      <c r="L690" t="e">
        <f>VLOOKUP(VALUE(B690),Sheet2!E:E,1,0)</f>
        <v>#N/A</v>
      </c>
      <c r="O690" s="51" t="e">
        <f>"Thanh toán ngày "&amp;TEXT(_xlfn.XLOOKUP(L690,Sheet2!E:E,Sheet2!A:A),"dd/mm/yyyy")&amp;" - Tổng số tiền "&amp;TEXT(_xlfn.XLOOKUP(_xlfn.XLOOKUP(L690,Sheet2!E:E,Sheet2!B:B),Sheet2!M:M,Sheet2!O:O),"#.###")</f>
        <v>#N/A</v>
      </c>
    </row>
    <row r="691" spans="2:15" ht="26.3" x14ac:dyDescent="0.3">
      <c r="B691">
        <v>17355</v>
      </c>
      <c r="C691" s="25">
        <v>45734</v>
      </c>
      <c r="D691" s="5" t="s">
        <v>11</v>
      </c>
      <c r="F691" s="27">
        <v>1112530</v>
      </c>
      <c r="G691" s="27">
        <v>89002</v>
      </c>
      <c r="H691" s="27">
        <v>1201532</v>
      </c>
      <c r="I691" s="6" t="s">
        <v>3004</v>
      </c>
      <c r="J691" s="56"/>
      <c r="K691" s="58">
        <f t="shared" si="10"/>
        <v>45776</v>
      </c>
      <c r="L691">
        <f>VLOOKUP(VALUE(B691),Sheet2!E:E,1,0)</f>
        <v>17355</v>
      </c>
      <c r="O691" s="51" t="str">
        <f>"Thanh toán ngày "&amp;TEXT(_xlfn.XLOOKUP(L691,Sheet2!E:E,Sheet2!A:A),"dd/mm/yyyy")&amp;" - Tổng số tiền "&amp;TEXT(_xlfn.XLOOKUP(_xlfn.XLOOKUP(L691,Sheet2!E:E,Sheet2!B:B),Sheet2!M:M,Sheet2!O:O),"#.###")</f>
        <v>Thanh toán ngày 29/04/2025 - Tổng số tiền 10.835.974</v>
      </c>
    </row>
    <row r="692" spans="2:15" ht="26.3" x14ac:dyDescent="0.3">
      <c r="B692">
        <v>23645</v>
      </c>
      <c r="C692" s="25">
        <v>45762</v>
      </c>
      <c r="D692" s="5" t="s">
        <v>11</v>
      </c>
      <c r="F692" s="27">
        <v>660880</v>
      </c>
      <c r="G692" s="27">
        <v>52870</v>
      </c>
      <c r="H692" s="27">
        <v>713750</v>
      </c>
      <c r="I692" s="6" t="s">
        <v>3005</v>
      </c>
      <c r="J692" s="56"/>
      <c r="K692" s="58">
        <f t="shared" si="10"/>
        <v>45807</v>
      </c>
      <c r="L692">
        <f>VLOOKUP(VALUE(B692),Sheet2!E:E,1,0)</f>
        <v>23645</v>
      </c>
      <c r="O692" s="51" t="str">
        <f>"Thanh toán ngày "&amp;TEXT(_xlfn.XLOOKUP(L692,Sheet2!E:E,Sheet2!A:A),"dd/mm/yyyy")&amp;" - Tổng số tiền "&amp;TEXT(_xlfn.XLOOKUP(_xlfn.XLOOKUP(L692,Sheet2!E:E,Sheet2!B:B),Sheet2!M:M,Sheet2!O:O),"#.###")</f>
        <v>Thanh toán ngày 30/05/2025 - Tổng số tiền 20.237.658</v>
      </c>
    </row>
    <row r="693" spans="2:15" ht="26.3" x14ac:dyDescent="0.3">
      <c r="B693">
        <v>24652</v>
      </c>
      <c r="C693" s="25">
        <v>45765</v>
      </c>
      <c r="D693" s="5" t="s">
        <v>11</v>
      </c>
      <c r="F693" s="27">
        <v>923849</v>
      </c>
      <c r="G693" s="27">
        <v>73908</v>
      </c>
      <c r="H693" s="27">
        <v>997757</v>
      </c>
      <c r="I693" s="6" t="s">
        <v>3005</v>
      </c>
      <c r="J693" s="56"/>
      <c r="K693" s="58">
        <f t="shared" si="10"/>
        <v>45807</v>
      </c>
      <c r="L693">
        <f>VLOOKUP(VALUE(B693),Sheet2!E:E,1,0)</f>
        <v>24652</v>
      </c>
      <c r="O693" s="51" t="str">
        <f>"Thanh toán ngày "&amp;TEXT(_xlfn.XLOOKUP(L693,Sheet2!E:E,Sheet2!A:A),"dd/mm/yyyy")&amp;" - Tổng số tiền "&amp;TEXT(_xlfn.XLOOKUP(_xlfn.XLOOKUP(L693,Sheet2!E:E,Sheet2!B:B),Sheet2!M:M,Sheet2!O:O),"#.###")</f>
        <v>Thanh toán ngày 30/05/2025 - Tổng số tiền 20.237.658</v>
      </c>
    </row>
    <row r="694" spans="2:15" ht="26.3" x14ac:dyDescent="0.3">
      <c r="B694">
        <v>44962</v>
      </c>
      <c r="C694" s="25">
        <v>45855</v>
      </c>
      <c r="D694" s="5" t="s">
        <v>11</v>
      </c>
      <c r="F694" s="27">
        <v>330440</v>
      </c>
      <c r="G694" s="27">
        <v>26435</v>
      </c>
      <c r="H694" s="27">
        <v>356875</v>
      </c>
      <c r="I694" s="6"/>
      <c r="J694" s="56"/>
      <c r="K694" s="58" t="str">
        <f t="shared" si="10"/>
        <v/>
      </c>
      <c r="L694" t="e">
        <f>VLOOKUP(VALUE(B694),Sheet2!E:E,1,0)</f>
        <v>#N/A</v>
      </c>
      <c r="O694" s="51" t="e">
        <f>"Thanh toán ngày "&amp;TEXT(_xlfn.XLOOKUP(L694,Sheet2!E:E,Sheet2!A:A),"dd/mm/yyyy")&amp;" - Tổng số tiền "&amp;TEXT(_xlfn.XLOOKUP(_xlfn.XLOOKUP(L694,Sheet2!E:E,Sheet2!B:B),Sheet2!M:M,Sheet2!O:O),"#.###")</f>
        <v>#N/A</v>
      </c>
    </row>
    <row r="695" spans="2:15" ht="26.3" x14ac:dyDescent="0.3">
      <c r="B695">
        <v>17347</v>
      </c>
      <c r="C695" s="25">
        <v>45734</v>
      </c>
      <c r="D695" s="5" t="s">
        <v>11</v>
      </c>
      <c r="F695" s="27">
        <v>525324</v>
      </c>
      <c r="G695" s="27">
        <v>42026</v>
      </c>
      <c r="H695" s="27">
        <v>567350</v>
      </c>
      <c r="I695" s="6" t="s">
        <v>3004</v>
      </c>
      <c r="J695" s="56"/>
      <c r="K695" s="58">
        <f t="shared" si="10"/>
        <v>45776</v>
      </c>
      <c r="L695">
        <f>VLOOKUP(VALUE(B695),Sheet2!E:E,1,0)</f>
        <v>17347</v>
      </c>
      <c r="O695" s="51" t="str">
        <f>"Thanh toán ngày "&amp;TEXT(_xlfn.XLOOKUP(L695,Sheet2!E:E,Sheet2!A:A),"dd/mm/yyyy")&amp;" - Tổng số tiền "&amp;TEXT(_xlfn.XLOOKUP(_xlfn.XLOOKUP(L695,Sheet2!E:E,Sheet2!B:B),Sheet2!M:M,Sheet2!O:O),"#.###")</f>
        <v>Thanh toán ngày 29/04/2025 - Tổng số tiền 10.835.974</v>
      </c>
    </row>
    <row r="696" spans="2:15" ht="26.3" x14ac:dyDescent="0.3">
      <c r="B696">
        <v>19100</v>
      </c>
      <c r="C696" s="25">
        <v>45743</v>
      </c>
      <c r="D696" s="5" t="s">
        <v>11</v>
      </c>
      <c r="F696" s="27">
        <v>1075444</v>
      </c>
      <c r="G696" s="27">
        <v>86036</v>
      </c>
      <c r="H696" s="27">
        <v>1161480</v>
      </c>
      <c r="I696" s="6" t="s">
        <v>3004</v>
      </c>
      <c r="J696" s="56"/>
      <c r="K696" s="58">
        <f t="shared" si="10"/>
        <v>45776</v>
      </c>
      <c r="L696">
        <f>VLOOKUP(VALUE(B696),Sheet2!E:E,1,0)</f>
        <v>19100</v>
      </c>
      <c r="O696" s="51" t="str">
        <f>"Thanh toán ngày "&amp;TEXT(_xlfn.XLOOKUP(L696,Sheet2!E:E,Sheet2!A:A),"dd/mm/yyyy")&amp;" - Tổng số tiền "&amp;TEXT(_xlfn.XLOOKUP(_xlfn.XLOOKUP(L696,Sheet2!E:E,Sheet2!B:B),Sheet2!M:M,Sheet2!O:O),"#.###")</f>
        <v>Thanh toán ngày 29/04/2025 - Tổng số tiền 10.835.974</v>
      </c>
    </row>
    <row r="697" spans="2:15" ht="26.3" x14ac:dyDescent="0.3">
      <c r="B697">
        <v>31277</v>
      </c>
      <c r="C697" s="25">
        <v>45798</v>
      </c>
      <c r="D697" s="5" t="s">
        <v>11</v>
      </c>
      <c r="F697" s="27">
        <v>1087853</v>
      </c>
      <c r="G697" s="27">
        <v>87028</v>
      </c>
      <c r="H697" s="27">
        <v>1174881</v>
      </c>
      <c r="I697" s="6" t="s">
        <v>3006</v>
      </c>
      <c r="J697" s="56"/>
      <c r="K697" s="58">
        <f t="shared" si="10"/>
        <v>45838</v>
      </c>
      <c r="L697">
        <f>VLOOKUP(VALUE(B697),Sheet2!E:E,1,0)</f>
        <v>31277</v>
      </c>
      <c r="O697" s="51" t="str">
        <f>"Thanh toán ngày "&amp;TEXT(_xlfn.XLOOKUP(L697,Sheet2!E:E,Sheet2!A:A),"dd/mm/yyyy")&amp;" - Tổng số tiền "&amp;TEXT(_xlfn.XLOOKUP(_xlfn.XLOOKUP(L697,Sheet2!E:E,Sheet2!B:B),Sheet2!M:M,Sheet2!O:O),"#.###")</f>
        <v>Thanh toán ngày 30/06/2025 - Tổng số tiền 13.114.236</v>
      </c>
    </row>
    <row r="698" spans="2:15" ht="26.3" x14ac:dyDescent="0.3">
      <c r="B698">
        <v>48812</v>
      </c>
      <c r="C698" s="25">
        <v>45870</v>
      </c>
      <c r="D698" s="5" t="s">
        <v>11</v>
      </c>
      <c r="F698" s="27">
        <v>1056025</v>
      </c>
      <c r="G698" s="27">
        <v>84482</v>
      </c>
      <c r="H698" s="27">
        <v>1140507</v>
      </c>
      <c r="I698" s="6"/>
      <c r="J698" s="56"/>
      <c r="K698" s="58" t="str">
        <f t="shared" si="10"/>
        <v/>
      </c>
      <c r="L698" t="e">
        <f>VLOOKUP(VALUE(B698),Sheet2!E:E,1,0)</f>
        <v>#N/A</v>
      </c>
      <c r="O698" s="51" t="e">
        <f>"Thanh toán ngày "&amp;TEXT(_xlfn.XLOOKUP(L698,Sheet2!E:E,Sheet2!A:A),"dd/mm/yyyy")&amp;" - Tổng số tiền "&amp;TEXT(_xlfn.XLOOKUP(_xlfn.XLOOKUP(L698,Sheet2!E:E,Sheet2!B:B),Sheet2!M:M,Sheet2!O:O),"#.###")</f>
        <v>#N/A</v>
      </c>
    </row>
    <row r="699" spans="2:15" ht="26.3" x14ac:dyDescent="0.3">
      <c r="B699">
        <v>35868</v>
      </c>
      <c r="C699" s="25">
        <v>45817</v>
      </c>
      <c r="D699" s="5" t="s">
        <v>11</v>
      </c>
      <c r="F699" s="27">
        <v>991320</v>
      </c>
      <c r="G699" s="27">
        <v>79306</v>
      </c>
      <c r="H699" s="27">
        <v>1070626</v>
      </c>
      <c r="I699" s="6" t="s">
        <v>3007</v>
      </c>
      <c r="J699" s="56"/>
      <c r="K699" s="58">
        <f t="shared" si="10"/>
        <v>45868</v>
      </c>
      <c r="L699">
        <f>VLOOKUP(VALUE(B699),Sheet2!E:E,1,0)</f>
        <v>35868</v>
      </c>
      <c r="O699" s="51" t="str">
        <f>"Thanh toán ngày "&amp;TEXT(_xlfn.XLOOKUP(L699,Sheet2!E:E,Sheet2!A:A),"dd/mm/yyyy")&amp;" - Tổng số tiền "&amp;TEXT(_xlfn.XLOOKUP(_xlfn.XLOOKUP(L699,Sheet2!E:E,Sheet2!B:B),Sheet2!M:M,Sheet2!O:O),"#.###")</f>
        <v>Thanh toán ngày 30/07/2025 - Tổng số tiền 15.004.353</v>
      </c>
    </row>
    <row r="700" spans="2:15" ht="26.3" x14ac:dyDescent="0.3">
      <c r="B700">
        <v>29707</v>
      </c>
      <c r="C700" s="25">
        <v>45787</v>
      </c>
      <c r="D700" s="5" t="s">
        <v>11</v>
      </c>
      <c r="F700" s="27">
        <v>660880</v>
      </c>
      <c r="G700" s="27">
        <v>52870</v>
      </c>
      <c r="H700" s="27">
        <v>713750</v>
      </c>
      <c r="I700" s="6" t="s">
        <v>3006</v>
      </c>
      <c r="J700" s="56"/>
      <c r="K700" s="58">
        <f t="shared" si="10"/>
        <v>45838</v>
      </c>
      <c r="L700">
        <f>VLOOKUP(VALUE(B700),Sheet2!E:E,1,0)</f>
        <v>29707</v>
      </c>
      <c r="O700" s="51" t="str">
        <f>"Thanh toán ngày "&amp;TEXT(_xlfn.XLOOKUP(L700,Sheet2!E:E,Sheet2!A:A),"dd/mm/yyyy")&amp;" - Tổng số tiền "&amp;TEXT(_xlfn.XLOOKUP(_xlfn.XLOOKUP(L700,Sheet2!E:E,Sheet2!B:B),Sheet2!M:M,Sheet2!O:O),"#.###")</f>
        <v>Thanh toán ngày 30/06/2025 - Tổng số tiền 13.114.236</v>
      </c>
    </row>
    <row r="701" spans="2:15" ht="26.3" x14ac:dyDescent="0.3">
      <c r="B701">
        <v>23767</v>
      </c>
      <c r="C701" s="25">
        <v>45763</v>
      </c>
      <c r="D701" s="5" t="s">
        <v>11</v>
      </c>
      <c r="F701" s="27">
        <v>1260592</v>
      </c>
      <c r="G701" s="27">
        <v>100847</v>
      </c>
      <c r="H701" s="27">
        <v>1361439</v>
      </c>
      <c r="I701" s="6" t="s">
        <v>3005</v>
      </c>
      <c r="J701" s="56"/>
      <c r="K701" s="58">
        <f t="shared" si="10"/>
        <v>45807</v>
      </c>
      <c r="L701">
        <f>VLOOKUP(VALUE(B701),Sheet2!E:E,1,0)</f>
        <v>23767</v>
      </c>
      <c r="O701" s="51" t="str">
        <f>"Thanh toán ngày "&amp;TEXT(_xlfn.XLOOKUP(L701,Sheet2!E:E,Sheet2!A:A),"dd/mm/yyyy")&amp;" - Tổng số tiền "&amp;TEXT(_xlfn.XLOOKUP(_xlfn.XLOOKUP(L701,Sheet2!E:E,Sheet2!B:B),Sheet2!M:M,Sheet2!O:O),"#.###")</f>
        <v>Thanh toán ngày 30/05/2025 - Tổng số tiền 20.237.658</v>
      </c>
    </row>
    <row r="702" spans="2:15" ht="26.3" x14ac:dyDescent="0.3">
      <c r="B702">
        <v>45515</v>
      </c>
      <c r="C702" s="25">
        <v>45857</v>
      </c>
      <c r="D702" s="5" t="s">
        <v>11</v>
      </c>
      <c r="F702" s="27">
        <v>417390</v>
      </c>
      <c r="G702" s="27">
        <v>33391</v>
      </c>
      <c r="H702" s="27">
        <v>450781</v>
      </c>
      <c r="I702" s="6"/>
      <c r="J702" s="56"/>
      <c r="K702" s="58" t="str">
        <f t="shared" si="10"/>
        <v/>
      </c>
      <c r="L702" t="e">
        <f>VLOOKUP(VALUE(B702),Sheet2!E:E,1,0)</f>
        <v>#N/A</v>
      </c>
      <c r="O702" s="51" t="e">
        <f>"Thanh toán ngày "&amp;TEXT(_xlfn.XLOOKUP(L702,Sheet2!E:E,Sheet2!A:A),"dd/mm/yyyy")&amp;" - Tổng số tiền "&amp;TEXT(_xlfn.XLOOKUP(_xlfn.XLOOKUP(L702,Sheet2!E:E,Sheet2!B:B),Sheet2!M:M,Sheet2!O:O),"#.###")</f>
        <v>#N/A</v>
      </c>
    </row>
    <row r="703" spans="2:15" ht="26.3" x14ac:dyDescent="0.3">
      <c r="B703">
        <v>5366</v>
      </c>
      <c r="C703" s="25">
        <v>45679</v>
      </c>
      <c r="D703" s="5" t="s">
        <v>11</v>
      </c>
      <c r="F703" s="27">
        <v>399810</v>
      </c>
      <c r="G703" s="27">
        <v>31985</v>
      </c>
      <c r="H703" s="27">
        <v>431795</v>
      </c>
      <c r="I703" s="6" t="s">
        <v>3002</v>
      </c>
      <c r="J703" s="56"/>
      <c r="K703" s="58">
        <f t="shared" si="10"/>
        <v>45716</v>
      </c>
      <c r="L703">
        <f>VLOOKUP(VALUE(B703),Sheet2!E:E,1,0)</f>
        <v>5366</v>
      </c>
      <c r="O703" s="51" t="str">
        <f>"Thanh toán ngày "&amp;TEXT(_xlfn.XLOOKUP(L703,Sheet2!E:E,Sheet2!A:A),"dd/mm/yyyy")&amp;" - Tổng số tiền "&amp;TEXT(_xlfn.XLOOKUP(_xlfn.XLOOKUP(L703,Sheet2!E:E,Sheet2!B:B),Sheet2!M:M,Sheet2!O:O),"#.###")</f>
        <v>Thanh toán ngày 28/02/2025 - Tổng số tiền 10.576.794</v>
      </c>
    </row>
    <row r="704" spans="2:15" ht="26.3" x14ac:dyDescent="0.3">
      <c r="B704">
        <v>26094</v>
      </c>
      <c r="C704" s="25">
        <v>45771</v>
      </c>
      <c r="D704" s="5" t="s">
        <v>11</v>
      </c>
      <c r="F704" s="27">
        <v>751506</v>
      </c>
      <c r="G704" s="27">
        <v>60120</v>
      </c>
      <c r="H704" s="27">
        <v>811626</v>
      </c>
      <c r="I704" s="6" t="s">
        <v>3005</v>
      </c>
      <c r="J704" s="56"/>
      <c r="K704" s="58">
        <f t="shared" si="10"/>
        <v>45807</v>
      </c>
      <c r="L704">
        <f>VLOOKUP(VALUE(B704),Sheet2!E:E,1,0)</f>
        <v>26094</v>
      </c>
      <c r="O704" s="51" t="str">
        <f>"Thanh toán ngày "&amp;TEXT(_xlfn.XLOOKUP(L704,Sheet2!E:E,Sheet2!A:A),"dd/mm/yyyy")&amp;" - Tổng số tiền "&amp;TEXT(_xlfn.XLOOKUP(_xlfn.XLOOKUP(L704,Sheet2!E:E,Sheet2!B:B),Sheet2!M:M,Sheet2!O:O),"#.###")</f>
        <v>Thanh toán ngày 30/05/2025 - Tổng số tiền 20.237.658</v>
      </c>
    </row>
    <row r="705" spans="2:15" ht="26.3" x14ac:dyDescent="0.3">
      <c r="B705">
        <v>26096</v>
      </c>
      <c r="C705" s="25">
        <v>45771</v>
      </c>
      <c r="D705" s="5" t="s">
        <v>11</v>
      </c>
      <c r="F705" s="27">
        <v>915510</v>
      </c>
      <c r="G705" s="27">
        <v>73241</v>
      </c>
      <c r="H705" s="27">
        <v>988751</v>
      </c>
      <c r="I705" s="6" t="s">
        <v>3005</v>
      </c>
      <c r="J705" s="56"/>
      <c r="K705" s="58">
        <f t="shared" si="10"/>
        <v>45807</v>
      </c>
      <c r="L705">
        <f>VLOOKUP(VALUE(B705),Sheet2!E:E,1,0)</f>
        <v>26096</v>
      </c>
      <c r="O705" s="51" t="str">
        <f>"Thanh toán ngày "&amp;TEXT(_xlfn.XLOOKUP(L705,Sheet2!E:E,Sheet2!A:A),"dd/mm/yyyy")&amp;" - Tổng số tiền "&amp;TEXT(_xlfn.XLOOKUP(_xlfn.XLOOKUP(L705,Sheet2!E:E,Sheet2!B:B),Sheet2!M:M,Sheet2!O:O),"#.###")</f>
        <v>Thanh toán ngày 30/05/2025 - Tổng số tiền 20.237.658</v>
      </c>
    </row>
    <row r="706" spans="2:15" ht="26.3" x14ac:dyDescent="0.3">
      <c r="B706">
        <v>38307</v>
      </c>
      <c r="C706" s="25">
        <v>45828</v>
      </c>
      <c r="D706" s="5" t="s">
        <v>11</v>
      </c>
      <c r="F706" s="27">
        <v>1462214</v>
      </c>
      <c r="G706" s="27">
        <v>116977</v>
      </c>
      <c r="H706" s="27">
        <v>1579191</v>
      </c>
      <c r="I706" s="6" t="s">
        <v>3007</v>
      </c>
      <c r="J706" s="56"/>
      <c r="K706" s="58">
        <f t="shared" si="10"/>
        <v>45868</v>
      </c>
      <c r="L706">
        <f>VLOOKUP(VALUE(B706),Sheet2!E:E,1,0)</f>
        <v>38307</v>
      </c>
      <c r="O706" s="51" t="str">
        <f>"Thanh toán ngày "&amp;TEXT(_xlfn.XLOOKUP(L706,Sheet2!E:E,Sheet2!A:A),"dd/mm/yyyy")&amp;" - Tổng số tiền "&amp;TEXT(_xlfn.XLOOKUP(_xlfn.XLOOKUP(L706,Sheet2!E:E,Sheet2!B:B),Sheet2!M:M,Sheet2!O:O),"#.###")</f>
        <v>Thanh toán ngày 30/07/2025 - Tổng số tiền 15.004.353</v>
      </c>
    </row>
    <row r="707" spans="2:15" ht="26.3" x14ac:dyDescent="0.3">
      <c r="B707">
        <v>10541</v>
      </c>
      <c r="C707" s="25">
        <v>45705</v>
      </c>
      <c r="D707" s="5" t="s">
        <v>11</v>
      </c>
      <c r="F707" s="27">
        <v>830200</v>
      </c>
      <c r="G707" s="27">
        <v>66416</v>
      </c>
      <c r="H707" s="27">
        <v>896616</v>
      </c>
      <c r="I707" s="6" t="s">
        <v>3003</v>
      </c>
      <c r="J707" s="56"/>
      <c r="K707" s="58">
        <f t="shared" ref="K707:K733" si="11">IFERROR(DATEVALUE(MID(I707,16,11)),"")</f>
        <v>45747</v>
      </c>
      <c r="L707">
        <f>VLOOKUP(VALUE(B707),Sheet2!E:E,1,0)</f>
        <v>10541</v>
      </c>
      <c r="O707" s="51" t="str">
        <f>"Thanh toán ngày "&amp;TEXT(_xlfn.XLOOKUP(L707,Sheet2!E:E,Sheet2!A:A),"dd/mm/yyyy")&amp;" - Tổng số tiền "&amp;TEXT(_xlfn.XLOOKUP(_xlfn.XLOOKUP(L707,Sheet2!E:E,Sheet2!B:B),Sheet2!M:M,Sheet2!O:O),"#.###")</f>
        <v>Thanh toán ngày 31/03/2025 - Tổng số tiền 4.330.202</v>
      </c>
    </row>
    <row r="708" spans="2:15" ht="26.3" x14ac:dyDescent="0.3">
      <c r="B708">
        <v>31174</v>
      </c>
      <c r="C708" s="25">
        <v>45797</v>
      </c>
      <c r="D708" s="5" t="s">
        <v>11</v>
      </c>
      <c r="F708" s="27">
        <v>949571</v>
      </c>
      <c r="G708" s="27">
        <v>75966</v>
      </c>
      <c r="H708" s="27">
        <v>1025537</v>
      </c>
      <c r="I708" s="6" t="s">
        <v>3006</v>
      </c>
      <c r="J708" s="56"/>
      <c r="K708" s="58">
        <f t="shared" si="11"/>
        <v>45838</v>
      </c>
      <c r="L708">
        <f>VLOOKUP(VALUE(B708),Sheet2!E:E,1,0)</f>
        <v>31174</v>
      </c>
      <c r="O708" s="51" t="str">
        <f>"Thanh toán ngày "&amp;TEXT(_xlfn.XLOOKUP(L708,Sheet2!E:E,Sheet2!A:A),"dd/mm/yyyy")&amp;" - Tổng số tiền "&amp;TEXT(_xlfn.XLOOKUP(_xlfn.XLOOKUP(L708,Sheet2!E:E,Sheet2!B:B),Sheet2!M:M,Sheet2!O:O),"#.###")</f>
        <v>Thanh toán ngày 30/06/2025 - Tổng số tiền 13.114.236</v>
      </c>
    </row>
    <row r="709" spans="2:15" ht="26.3" x14ac:dyDescent="0.3">
      <c r="B709">
        <v>41005</v>
      </c>
      <c r="C709" s="25">
        <v>45840</v>
      </c>
      <c r="D709" s="5" t="s">
        <v>11</v>
      </c>
      <c r="F709" s="27">
        <v>596964</v>
      </c>
      <c r="G709" s="27">
        <v>47757</v>
      </c>
      <c r="H709" s="27">
        <v>644721</v>
      </c>
      <c r="I709" s="6"/>
      <c r="J709" s="56"/>
      <c r="K709" s="58" t="str">
        <f t="shared" si="11"/>
        <v/>
      </c>
      <c r="L709" t="e">
        <f>VLOOKUP(VALUE(B709),Sheet2!E:E,1,0)</f>
        <v>#N/A</v>
      </c>
      <c r="O709" s="51" t="e">
        <f>"Thanh toán ngày "&amp;TEXT(_xlfn.XLOOKUP(L709,Sheet2!E:E,Sheet2!A:A),"dd/mm/yyyy")&amp;" - Tổng số tiền "&amp;TEXT(_xlfn.XLOOKUP(_xlfn.XLOOKUP(L709,Sheet2!E:E,Sheet2!B:B),Sheet2!M:M,Sheet2!O:O),"#.###")</f>
        <v>#N/A</v>
      </c>
    </row>
    <row r="710" spans="2:15" ht="26.3" x14ac:dyDescent="0.3">
      <c r="B710">
        <v>23451</v>
      </c>
      <c r="C710" s="25">
        <v>45759</v>
      </c>
      <c r="D710" s="5" t="s">
        <v>11</v>
      </c>
      <c r="F710" s="27">
        <v>1045453</v>
      </c>
      <c r="G710" s="27">
        <v>83636</v>
      </c>
      <c r="H710" s="27">
        <v>1129089</v>
      </c>
      <c r="I710" s="6" t="s">
        <v>3005</v>
      </c>
      <c r="J710" s="56"/>
      <c r="K710" s="58">
        <f t="shared" si="11"/>
        <v>45807</v>
      </c>
      <c r="L710">
        <f>VLOOKUP(VALUE(B710),Sheet2!E:E,1,0)</f>
        <v>23451</v>
      </c>
      <c r="O710" s="51" t="str">
        <f>"Thanh toán ngày "&amp;TEXT(_xlfn.XLOOKUP(L710,Sheet2!E:E,Sheet2!A:A),"dd/mm/yyyy")&amp;" - Tổng số tiền "&amp;TEXT(_xlfn.XLOOKUP(_xlfn.XLOOKUP(L710,Sheet2!E:E,Sheet2!B:B),Sheet2!M:M,Sheet2!O:O),"#.###")</f>
        <v>Thanh toán ngày 30/05/2025 - Tổng số tiền 20.237.658</v>
      </c>
    </row>
    <row r="711" spans="2:15" ht="26.3" x14ac:dyDescent="0.3">
      <c r="B711">
        <v>23098</v>
      </c>
      <c r="C711" s="25">
        <v>45758</v>
      </c>
      <c r="D711" s="5" t="s">
        <v>11</v>
      </c>
      <c r="F711" s="27">
        <v>556265</v>
      </c>
      <c r="G711" s="27">
        <v>44501</v>
      </c>
      <c r="H711" s="27">
        <v>600766</v>
      </c>
      <c r="I711" s="6" t="s">
        <v>3005</v>
      </c>
      <c r="J711" s="56"/>
      <c r="K711" s="58">
        <f t="shared" si="11"/>
        <v>45807</v>
      </c>
      <c r="L711">
        <f>VLOOKUP(VALUE(B711),Sheet2!E:E,1,0)</f>
        <v>23098</v>
      </c>
      <c r="O711" s="51" t="str">
        <f>"Thanh toán ngày "&amp;TEXT(_xlfn.XLOOKUP(L711,Sheet2!E:E,Sheet2!A:A),"dd/mm/yyyy")&amp;" - Tổng số tiền "&amp;TEXT(_xlfn.XLOOKUP(_xlfn.XLOOKUP(L711,Sheet2!E:E,Sheet2!B:B),Sheet2!M:M,Sheet2!O:O),"#.###")</f>
        <v>Thanh toán ngày 30/05/2025 - Tổng số tiền 20.237.658</v>
      </c>
    </row>
    <row r="712" spans="2:15" ht="26.3" x14ac:dyDescent="0.3">
      <c r="B712">
        <v>32338</v>
      </c>
      <c r="C712" s="25">
        <v>45800</v>
      </c>
      <c r="D712" s="5" t="s">
        <v>11</v>
      </c>
      <c r="F712" s="27">
        <v>660880</v>
      </c>
      <c r="G712" s="27">
        <v>52870</v>
      </c>
      <c r="H712" s="27">
        <v>713750</v>
      </c>
      <c r="I712" s="6" t="s">
        <v>3006</v>
      </c>
      <c r="J712" s="56"/>
      <c r="K712" s="58">
        <f t="shared" si="11"/>
        <v>45838</v>
      </c>
      <c r="L712">
        <f>VLOOKUP(VALUE(B712),Sheet2!E:E,1,0)</f>
        <v>32338</v>
      </c>
      <c r="O712" s="51" t="str">
        <f>"Thanh toán ngày "&amp;TEXT(_xlfn.XLOOKUP(L712,Sheet2!E:E,Sheet2!A:A),"dd/mm/yyyy")&amp;" - Tổng số tiền "&amp;TEXT(_xlfn.XLOOKUP(_xlfn.XLOOKUP(L712,Sheet2!E:E,Sheet2!B:B),Sheet2!M:M,Sheet2!O:O),"#.###")</f>
        <v>Thanh toán ngày 30/06/2025 - Tổng số tiền 13.114.236</v>
      </c>
    </row>
    <row r="713" spans="2:15" ht="26.3" x14ac:dyDescent="0.3">
      <c r="B713">
        <v>3220</v>
      </c>
      <c r="C713" s="25">
        <v>45670</v>
      </c>
      <c r="D713" s="5" t="s">
        <v>11</v>
      </c>
      <c r="F713" s="27">
        <v>696384</v>
      </c>
      <c r="G713" s="27">
        <v>55711</v>
      </c>
      <c r="H713" s="27">
        <v>752095</v>
      </c>
      <c r="I713" s="6" t="s">
        <v>3002</v>
      </c>
      <c r="J713" s="56"/>
      <c r="K713" s="58">
        <f t="shared" si="11"/>
        <v>45716</v>
      </c>
      <c r="L713">
        <f>VLOOKUP(VALUE(B713),Sheet2!E:E,1,0)</f>
        <v>3220</v>
      </c>
      <c r="O713" s="51" t="str">
        <f>"Thanh toán ngày "&amp;TEXT(_xlfn.XLOOKUP(L713,Sheet2!E:E,Sheet2!A:A),"dd/mm/yyyy")&amp;" - Tổng số tiền "&amp;TEXT(_xlfn.XLOOKUP(_xlfn.XLOOKUP(L713,Sheet2!E:E,Sheet2!B:B),Sheet2!M:M,Sheet2!O:O),"#.###")</f>
        <v>Thanh toán ngày 28/02/2025 - Tổng số tiền 10.576.794</v>
      </c>
    </row>
    <row r="714" spans="2:15" ht="26.3" x14ac:dyDescent="0.3">
      <c r="B714">
        <v>32753</v>
      </c>
      <c r="C714" s="25">
        <v>45803</v>
      </c>
      <c r="D714" s="5" t="s">
        <v>11</v>
      </c>
      <c r="F714" s="27">
        <v>696384</v>
      </c>
      <c r="G714" s="27">
        <v>55711</v>
      </c>
      <c r="H714" s="27">
        <v>752095</v>
      </c>
      <c r="I714" s="6" t="s">
        <v>3006</v>
      </c>
      <c r="J714" s="56"/>
      <c r="K714" s="58">
        <f t="shared" si="11"/>
        <v>45838</v>
      </c>
      <c r="L714">
        <f>VLOOKUP(VALUE(B714),Sheet2!E:E,1,0)</f>
        <v>32753</v>
      </c>
      <c r="O714" s="51" t="str">
        <f>"Thanh toán ngày "&amp;TEXT(_xlfn.XLOOKUP(L714,Sheet2!E:E,Sheet2!A:A),"dd/mm/yyyy")&amp;" - Tổng số tiền "&amp;TEXT(_xlfn.XLOOKUP(_xlfn.XLOOKUP(L714,Sheet2!E:E,Sheet2!B:B),Sheet2!M:M,Sheet2!O:O),"#.###")</f>
        <v>Thanh toán ngày 30/06/2025 - Tổng số tiền 13.114.236</v>
      </c>
    </row>
    <row r="715" spans="2:15" ht="26.3" x14ac:dyDescent="0.3">
      <c r="B715">
        <v>38830</v>
      </c>
      <c r="C715" s="25">
        <v>45832</v>
      </c>
      <c r="D715" s="5" t="s">
        <v>11</v>
      </c>
      <c r="F715" s="27">
        <v>619131</v>
      </c>
      <c r="G715" s="27">
        <v>49530</v>
      </c>
      <c r="H715" s="27">
        <v>668661</v>
      </c>
      <c r="I715" s="6" t="s">
        <v>3007</v>
      </c>
      <c r="J715" s="56"/>
      <c r="K715" s="58">
        <f t="shared" si="11"/>
        <v>45868</v>
      </c>
      <c r="L715">
        <f>VLOOKUP(VALUE(B715),Sheet2!E:E,1,0)</f>
        <v>38830</v>
      </c>
      <c r="O715" s="51" t="str">
        <f>"Thanh toán ngày "&amp;TEXT(_xlfn.XLOOKUP(L715,Sheet2!E:E,Sheet2!A:A),"dd/mm/yyyy")&amp;" - Tổng số tiền "&amp;TEXT(_xlfn.XLOOKUP(_xlfn.XLOOKUP(L715,Sheet2!E:E,Sheet2!B:B),Sheet2!M:M,Sheet2!O:O),"#.###")</f>
        <v>Thanh toán ngày 30/07/2025 - Tổng số tiền 15.004.353</v>
      </c>
    </row>
    <row r="716" spans="2:15" ht="26.3" x14ac:dyDescent="0.3">
      <c r="B716">
        <v>26758</v>
      </c>
      <c r="C716" s="25">
        <v>45775</v>
      </c>
      <c r="D716" s="5" t="s">
        <v>11</v>
      </c>
      <c r="F716" s="27">
        <v>1079514</v>
      </c>
      <c r="G716" s="27">
        <v>86361</v>
      </c>
      <c r="H716" s="27">
        <v>1165875</v>
      </c>
      <c r="I716" s="6" t="s">
        <v>3005</v>
      </c>
      <c r="J716" s="56"/>
      <c r="K716" s="58">
        <f t="shared" si="11"/>
        <v>45807</v>
      </c>
      <c r="L716">
        <f>VLOOKUP(VALUE(B716),Sheet2!E:E,1,0)</f>
        <v>26758</v>
      </c>
      <c r="O716" s="51" t="str">
        <f>"Thanh toán ngày "&amp;TEXT(_xlfn.XLOOKUP(L716,Sheet2!E:E,Sheet2!A:A),"dd/mm/yyyy")&amp;" - Tổng số tiền "&amp;TEXT(_xlfn.XLOOKUP(_xlfn.XLOOKUP(L716,Sheet2!E:E,Sheet2!B:B),Sheet2!M:M,Sheet2!O:O),"#.###")</f>
        <v>Thanh toán ngày 30/05/2025 - Tổng số tiền 20.237.658</v>
      </c>
    </row>
    <row r="717" spans="2:15" ht="26.3" x14ac:dyDescent="0.3">
      <c r="B717">
        <v>30823</v>
      </c>
      <c r="C717" s="25">
        <v>45793</v>
      </c>
      <c r="D717" s="5" t="s">
        <v>11</v>
      </c>
      <c r="F717" s="27">
        <v>877180</v>
      </c>
      <c r="G717" s="27">
        <v>70174</v>
      </c>
      <c r="H717" s="27">
        <v>947354</v>
      </c>
      <c r="I717" s="6" t="s">
        <v>3006</v>
      </c>
      <c r="J717" s="56"/>
      <c r="K717" s="58">
        <f t="shared" si="11"/>
        <v>45838</v>
      </c>
      <c r="L717">
        <f>VLOOKUP(VALUE(B717),Sheet2!E:E,1,0)</f>
        <v>30823</v>
      </c>
      <c r="O717" s="51" t="str">
        <f>"Thanh toán ngày "&amp;TEXT(_xlfn.XLOOKUP(L717,Sheet2!E:E,Sheet2!A:A),"dd/mm/yyyy")&amp;" - Tổng số tiền "&amp;TEXT(_xlfn.XLOOKUP(_xlfn.XLOOKUP(L717,Sheet2!E:E,Sheet2!B:B),Sheet2!M:M,Sheet2!O:O),"#.###")</f>
        <v>Thanh toán ngày 30/06/2025 - Tổng số tiền 13.114.236</v>
      </c>
    </row>
    <row r="718" spans="2:15" ht="26.3" x14ac:dyDescent="0.3">
      <c r="B718" t="s">
        <v>2982</v>
      </c>
      <c r="C718" s="25">
        <v>45896</v>
      </c>
      <c r="D718" s="5" t="s">
        <v>11</v>
      </c>
      <c r="E718" t="s">
        <v>152</v>
      </c>
      <c r="F718" s="27">
        <v>-330440</v>
      </c>
      <c r="G718" s="27">
        <v>-26435</v>
      </c>
      <c r="H718" s="27">
        <v>-356875</v>
      </c>
      <c r="I718" s="6"/>
      <c r="J718" s="56"/>
      <c r="K718" s="58" t="str">
        <f t="shared" si="11"/>
        <v/>
      </c>
      <c r="L718" t="e">
        <f>VLOOKUP(VALUE(B718),Sheet2!E:E,1,0)</f>
        <v>#N/A</v>
      </c>
      <c r="M718" s="35"/>
      <c r="N718" s="35"/>
      <c r="O718" s="51" t="e">
        <f>"Thanh toán ngày "&amp;TEXT(_xlfn.XLOOKUP(L718,Sheet2!E:E,Sheet2!A:A),"dd/mm/yyyy")&amp;" - Tổng số tiền "&amp;TEXT(_xlfn.XLOOKUP(_xlfn.XLOOKUP(L718,Sheet2!E:E,Sheet2!B:B),Sheet2!M:M,Sheet2!O:O),"#.###")</f>
        <v>#N/A</v>
      </c>
    </row>
    <row r="719" spans="2:15" ht="26.3" x14ac:dyDescent="0.3">
      <c r="B719" t="s">
        <v>2983</v>
      </c>
      <c r="C719" s="25">
        <v>45896</v>
      </c>
      <c r="D719" s="5" t="s">
        <v>11</v>
      </c>
      <c r="E719" t="s">
        <v>152</v>
      </c>
      <c r="F719" s="27">
        <v>-99952</v>
      </c>
      <c r="G719" s="27">
        <v>-7996</v>
      </c>
      <c r="H719" s="27">
        <v>-107948</v>
      </c>
      <c r="I719" s="6"/>
      <c r="J719" s="56"/>
      <c r="K719" s="58" t="str">
        <f t="shared" si="11"/>
        <v/>
      </c>
      <c r="L719" t="e">
        <f>VLOOKUP(VALUE(B719),Sheet2!E:E,1,0)</f>
        <v>#N/A</v>
      </c>
      <c r="M719" s="35"/>
      <c r="N719" s="35"/>
      <c r="O719" s="51" t="e">
        <f>"Thanh toán ngày "&amp;TEXT(_xlfn.XLOOKUP(L719,Sheet2!E:E,Sheet2!A:A),"dd/mm/yyyy")&amp;" - Tổng số tiền "&amp;TEXT(_xlfn.XLOOKUP(_xlfn.XLOOKUP(L719,Sheet2!E:E,Sheet2!B:B),Sheet2!M:M,Sheet2!O:O),"#.###")</f>
        <v>#N/A</v>
      </c>
    </row>
    <row r="720" spans="2:15" ht="26.3" x14ac:dyDescent="0.3">
      <c r="B720" t="s">
        <v>2981</v>
      </c>
      <c r="C720" s="25">
        <v>45895</v>
      </c>
      <c r="D720" s="5" t="s">
        <v>11</v>
      </c>
      <c r="E720" t="s">
        <v>152</v>
      </c>
      <c r="F720" s="27">
        <v>-341148</v>
      </c>
      <c r="G720" s="27">
        <v>-27292</v>
      </c>
      <c r="H720" s="27">
        <v>-368440</v>
      </c>
      <c r="I720" s="6"/>
      <c r="J720" s="56"/>
      <c r="K720" s="58" t="str">
        <f t="shared" si="11"/>
        <v/>
      </c>
      <c r="L720">
        <f>VLOOKUP(VALUE(B720),Sheet2!E:E,1,0)</f>
        <v>32</v>
      </c>
      <c r="M720" s="35"/>
      <c r="N720" s="35"/>
      <c r="O720" s="51" t="str">
        <f>"Thanh toán ngày "&amp;TEXT(_xlfn.XLOOKUP(L720,Sheet2!E:E,Sheet2!A:A),"dd/mm/yyyy")&amp;" - Tổng số tiền "&amp;TEXT(_xlfn.XLOOKUP(_xlfn.XLOOKUP(L720,Sheet2!E:E,Sheet2!B:B),Sheet2!M:M,Sheet2!O:O),"#.###")</f>
        <v>Thanh toán ngày 15/11/2022 - Tổng số tiền 142.121.822</v>
      </c>
    </row>
    <row r="721" spans="2:15" ht="26.3" x14ac:dyDescent="0.3">
      <c r="B721" t="s">
        <v>2920</v>
      </c>
      <c r="C721" s="25">
        <v>45895</v>
      </c>
      <c r="D721" s="5" t="s">
        <v>11</v>
      </c>
      <c r="E721" t="s">
        <v>152</v>
      </c>
      <c r="F721" s="27">
        <v>-359838</v>
      </c>
      <c r="G721" s="27">
        <v>-28787</v>
      </c>
      <c r="H721" s="27">
        <v>-388625</v>
      </c>
      <c r="I721" s="6"/>
      <c r="J721" s="56"/>
      <c r="K721" s="58" t="str">
        <f t="shared" si="11"/>
        <v/>
      </c>
      <c r="L721" t="e">
        <f>VLOOKUP(VALUE(B721),Sheet2!E:E,1,0)</f>
        <v>#N/A</v>
      </c>
      <c r="M721" s="35"/>
      <c r="N721" s="35"/>
      <c r="O721" s="51" t="e">
        <f>"Thanh toán ngày "&amp;TEXT(_xlfn.XLOOKUP(L721,Sheet2!E:E,Sheet2!A:A),"dd/mm/yyyy")&amp;" - Tổng số tiền "&amp;TEXT(_xlfn.XLOOKUP(_xlfn.XLOOKUP(L721,Sheet2!E:E,Sheet2!B:B),Sheet2!M:M,Sheet2!O:O),"#.###")</f>
        <v>#N/A</v>
      </c>
    </row>
    <row r="722" spans="2:15" ht="26.3" x14ac:dyDescent="0.3">
      <c r="B722" t="s">
        <v>405</v>
      </c>
      <c r="C722" s="25">
        <v>45895</v>
      </c>
      <c r="D722" s="5" t="s">
        <v>11</v>
      </c>
      <c r="E722" t="s">
        <v>152</v>
      </c>
      <c r="F722" s="27">
        <v>-1475449</v>
      </c>
      <c r="G722" s="27">
        <v>-118036</v>
      </c>
      <c r="H722" s="27">
        <v>-1593485</v>
      </c>
      <c r="I722" s="6"/>
      <c r="J722" s="56"/>
      <c r="K722" s="58" t="str">
        <f t="shared" si="11"/>
        <v/>
      </c>
      <c r="L722">
        <f>VLOOKUP(VALUE(B722),Sheet2!E:E,1,0)</f>
        <v>30</v>
      </c>
      <c r="M722" s="35"/>
      <c r="N722" s="35"/>
      <c r="O722" s="51" t="str">
        <f>"Thanh toán ngày "&amp;TEXT(_xlfn.XLOOKUP(L722,Sheet2!E:E,Sheet2!A:A),"dd/mm/yyyy")&amp;" - Tổng số tiền "&amp;TEXT(_xlfn.XLOOKUP(_xlfn.XLOOKUP(L722,Sheet2!E:E,Sheet2!B:B),Sheet2!M:M,Sheet2!O:O),"#.###")</f>
        <v>Thanh toán ngày 29/02/2024 - Tổng số tiền 23.681.313</v>
      </c>
    </row>
    <row r="723" spans="2:15" ht="26.3" x14ac:dyDescent="0.3">
      <c r="B723" t="s">
        <v>2980</v>
      </c>
      <c r="C723" s="25">
        <v>45894</v>
      </c>
      <c r="D723" s="5" t="s">
        <v>11</v>
      </c>
      <c r="E723" t="s">
        <v>152</v>
      </c>
      <c r="F723" s="27">
        <v>-328207</v>
      </c>
      <c r="G723" s="27">
        <v>-26257</v>
      </c>
      <c r="H723" s="27">
        <v>-354464</v>
      </c>
      <c r="I723" s="6"/>
      <c r="J723" s="56"/>
      <c r="K723" s="58" t="str">
        <f t="shared" si="11"/>
        <v/>
      </c>
      <c r="L723" t="e">
        <f>VLOOKUP(VALUE(B723),Sheet2!E:E,1,0)</f>
        <v>#N/A</v>
      </c>
      <c r="M723" s="35"/>
      <c r="N723" s="35"/>
      <c r="O723" s="51" t="e">
        <f>"Thanh toán ngày "&amp;TEXT(_xlfn.XLOOKUP(L723,Sheet2!E:E,Sheet2!A:A),"dd/mm/yyyy")&amp;" - Tổng số tiền "&amp;TEXT(_xlfn.XLOOKUP(_xlfn.XLOOKUP(L723,Sheet2!E:E,Sheet2!B:B),Sheet2!M:M,Sheet2!O:O),"#.###")</f>
        <v>#N/A</v>
      </c>
    </row>
    <row r="724" spans="2:15" ht="26.3" x14ac:dyDescent="0.3">
      <c r="B724" t="s">
        <v>2977</v>
      </c>
      <c r="C724" s="25">
        <v>45890</v>
      </c>
      <c r="D724" s="5" t="s">
        <v>11</v>
      </c>
      <c r="E724" t="s">
        <v>152</v>
      </c>
      <c r="F724" s="27">
        <v>-599712</v>
      </c>
      <c r="G724" s="27">
        <v>-47977</v>
      </c>
      <c r="H724" s="27">
        <v>-647689</v>
      </c>
      <c r="I724" s="6"/>
      <c r="J724" s="56"/>
      <c r="K724" s="58" t="str">
        <f t="shared" si="11"/>
        <v/>
      </c>
      <c r="L724" t="e">
        <f>VLOOKUP(VALUE(B724),Sheet2!E:E,1,0)</f>
        <v>#N/A</v>
      </c>
      <c r="M724" s="35"/>
      <c r="N724" s="35"/>
      <c r="O724" s="51" t="e">
        <f>"Thanh toán ngày "&amp;TEXT(_xlfn.XLOOKUP(L724,Sheet2!E:E,Sheet2!A:A),"dd/mm/yyyy")&amp;" - Tổng số tiền "&amp;TEXT(_xlfn.XLOOKUP(_xlfn.XLOOKUP(L724,Sheet2!E:E,Sheet2!B:B),Sheet2!M:M,Sheet2!O:O),"#.###")</f>
        <v>#N/A</v>
      </c>
    </row>
    <row r="725" spans="2:15" ht="26.3" x14ac:dyDescent="0.3">
      <c r="B725" t="s">
        <v>2928</v>
      </c>
      <c r="C725" s="25">
        <v>45887</v>
      </c>
      <c r="D725" s="5" t="s">
        <v>11</v>
      </c>
      <c r="E725" t="s">
        <v>152</v>
      </c>
      <c r="F725" s="27">
        <v>-330440</v>
      </c>
      <c r="G725" s="27">
        <v>-26435</v>
      </c>
      <c r="H725" s="27">
        <v>-356875</v>
      </c>
      <c r="I725" s="6"/>
      <c r="J725" s="56"/>
      <c r="K725" s="58" t="str">
        <f t="shared" si="11"/>
        <v/>
      </c>
      <c r="L725" t="e">
        <f>VLOOKUP(VALUE(B725),Sheet2!E:E,1,0)</f>
        <v>#N/A</v>
      </c>
      <c r="M725" s="35"/>
      <c r="N725" s="35"/>
      <c r="O725" s="51" t="e">
        <f>"Thanh toán ngày "&amp;TEXT(_xlfn.XLOOKUP(L725,Sheet2!E:E,Sheet2!A:A),"dd/mm/yyyy")&amp;" - Tổng số tiền "&amp;TEXT(_xlfn.XLOOKUP(_xlfn.XLOOKUP(L725,Sheet2!E:E,Sheet2!B:B),Sheet2!M:M,Sheet2!O:O),"#.###")</f>
        <v>#N/A</v>
      </c>
    </row>
    <row r="726" spans="2:15" ht="26.3" x14ac:dyDescent="0.3">
      <c r="B726" t="s">
        <v>2979</v>
      </c>
      <c r="C726" s="25">
        <v>45882</v>
      </c>
      <c r="D726" s="5" t="s">
        <v>11</v>
      </c>
      <c r="E726" t="s">
        <v>152</v>
      </c>
      <c r="F726" s="27">
        <v>-132176</v>
      </c>
      <c r="G726" s="27">
        <v>-10574</v>
      </c>
      <c r="H726" s="27">
        <v>-142750</v>
      </c>
      <c r="I726" s="6"/>
      <c r="J726" s="56"/>
      <c r="K726" s="58" t="str">
        <f t="shared" si="11"/>
        <v/>
      </c>
      <c r="L726" t="e">
        <f>VLOOKUP(VALUE(B726),Sheet2!E:E,1,0)</f>
        <v>#N/A</v>
      </c>
      <c r="M726" s="35"/>
      <c r="N726" s="35"/>
      <c r="O726" s="51" t="e">
        <f>"Thanh toán ngày "&amp;TEXT(_xlfn.XLOOKUP(L726,Sheet2!E:E,Sheet2!A:A),"dd/mm/yyyy")&amp;" - Tổng số tiền "&amp;TEXT(_xlfn.XLOOKUP(_xlfn.XLOOKUP(L726,Sheet2!E:E,Sheet2!B:B),Sheet2!M:M,Sheet2!O:O),"#.###")</f>
        <v>#N/A</v>
      </c>
    </row>
    <row r="727" spans="2:15" ht="26.3" x14ac:dyDescent="0.3">
      <c r="B727" t="s">
        <v>2927</v>
      </c>
      <c r="C727" s="25">
        <v>45881</v>
      </c>
      <c r="D727" s="5" t="s">
        <v>11</v>
      </c>
      <c r="E727" t="s">
        <v>152</v>
      </c>
      <c r="F727" s="27">
        <v>-132176</v>
      </c>
      <c r="G727" s="27">
        <v>-10574</v>
      </c>
      <c r="H727" s="27">
        <v>-142750</v>
      </c>
      <c r="I727" s="6"/>
      <c r="J727" s="56"/>
      <c r="K727" s="58" t="str">
        <f t="shared" si="11"/>
        <v/>
      </c>
      <c r="L727" t="e">
        <f>VLOOKUP(VALUE(B727),Sheet2!E:E,1,0)</f>
        <v>#N/A</v>
      </c>
      <c r="M727" s="35"/>
      <c r="N727" s="35"/>
      <c r="O727" s="51" t="e">
        <f>"Thanh toán ngày "&amp;TEXT(_xlfn.XLOOKUP(L727,Sheet2!E:E,Sheet2!A:A),"dd/mm/yyyy")&amp;" - Tổng số tiền "&amp;TEXT(_xlfn.XLOOKUP(_xlfn.XLOOKUP(L727,Sheet2!E:E,Sheet2!B:B),Sheet2!M:M,Sheet2!O:O),"#.###")</f>
        <v>#N/A</v>
      </c>
    </row>
    <row r="728" spans="2:15" ht="26.3" x14ac:dyDescent="0.3">
      <c r="B728" t="s">
        <v>405</v>
      </c>
      <c r="C728" s="25">
        <v>45868</v>
      </c>
      <c r="D728" s="5" t="s">
        <v>11</v>
      </c>
      <c r="E728" t="s">
        <v>152</v>
      </c>
      <c r="F728" s="27">
        <v>-532713</v>
      </c>
      <c r="G728" s="27">
        <v>-42617</v>
      </c>
      <c r="H728" s="27">
        <v>-575330</v>
      </c>
      <c r="I728" s="6"/>
      <c r="J728" s="56"/>
      <c r="K728" s="58" t="str">
        <f t="shared" si="11"/>
        <v/>
      </c>
      <c r="L728">
        <f>VLOOKUP(VALUE(B728),Sheet2!E:E,1,0)</f>
        <v>30</v>
      </c>
      <c r="M728" s="35"/>
      <c r="N728" s="35"/>
      <c r="O728" s="51" t="str">
        <f>"Thanh toán ngày "&amp;TEXT(_xlfn.XLOOKUP(L728,Sheet2!E:E,Sheet2!A:A),"dd/mm/yyyy")&amp;" - Tổng số tiền "&amp;TEXT(_xlfn.XLOOKUP(_xlfn.XLOOKUP(L728,Sheet2!E:E,Sheet2!B:B),Sheet2!M:M,Sheet2!O:O),"#.###")</f>
        <v>Thanh toán ngày 29/02/2024 - Tổng số tiền 23.681.313</v>
      </c>
    </row>
    <row r="729" spans="2:15" ht="26.3" x14ac:dyDescent="0.3">
      <c r="B729" t="s">
        <v>2978</v>
      </c>
      <c r="C729" s="25">
        <v>45863</v>
      </c>
      <c r="D729" s="5" t="s">
        <v>11</v>
      </c>
      <c r="E729" t="s">
        <v>2988</v>
      </c>
      <c r="F729" s="27">
        <v>-311510</v>
      </c>
      <c r="G729" s="27">
        <v>-24921</v>
      </c>
      <c r="H729" s="27">
        <v>-336431</v>
      </c>
      <c r="I729" s="6"/>
      <c r="J729" s="56"/>
      <c r="K729" s="58" t="str">
        <f t="shared" si="11"/>
        <v/>
      </c>
      <c r="L729" t="e">
        <f>VLOOKUP(VALUE(B729),Sheet2!E:E,1,0)</f>
        <v>#N/A</v>
      </c>
      <c r="M729" s="35"/>
      <c r="N729" s="35"/>
      <c r="O729" s="51" t="e">
        <f>"Thanh toán ngày "&amp;TEXT(_xlfn.XLOOKUP(L729,Sheet2!E:E,Sheet2!A:A),"dd/mm/yyyy")&amp;" - Tổng số tiền "&amp;TEXT(_xlfn.XLOOKUP(_xlfn.XLOOKUP(L729,Sheet2!E:E,Sheet2!B:B),Sheet2!M:M,Sheet2!O:O),"#.###")</f>
        <v>#N/A</v>
      </c>
    </row>
    <row r="730" spans="2:15" ht="26.3" x14ac:dyDescent="0.3">
      <c r="B730" t="s">
        <v>2929</v>
      </c>
      <c r="C730" s="25">
        <v>45863</v>
      </c>
      <c r="D730" s="5" t="s">
        <v>11</v>
      </c>
      <c r="E730" t="s">
        <v>2989</v>
      </c>
      <c r="F730" s="27">
        <v>-445702</v>
      </c>
      <c r="G730" s="27">
        <v>-35656</v>
      </c>
      <c r="H730" s="27">
        <v>-481358</v>
      </c>
      <c r="I730" s="6"/>
      <c r="J730" s="56"/>
      <c r="K730" s="58" t="str">
        <f t="shared" si="11"/>
        <v/>
      </c>
      <c r="L730" t="e">
        <f>VLOOKUP(VALUE(B730),Sheet2!E:E,1,0)</f>
        <v>#N/A</v>
      </c>
      <c r="M730" s="35"/>
      <c r="N730" s="35"/>
      <c r="O730" s="51" t="e">
        <f>"Thanh toán ngày "&amp;TEXT(_xlfn.XLOOKUP(L730,Sheet2!E:E,Sheet2!A:A),"dd/mm/yyyy")&amp;" - Tổng số tiền "&amp;TEXT(_xlfn.XLOOKUP(_xlfn.XLOOKUP(L730,Sheet2!E:E,Sheet2!B:B),Sheet2!M:M,Sheet2!O:O),"#.###")</f>
        <v>#N/A</v>
      </c>
    </row>
    <row r="731" spans="2:15" ht="26.3" x14ac:dyDescent="0.3">
      <c r="B731" t="s">
        <v>2977</v>
      </c>
      <c r="C731" s="25">
        <v>45808</v>
      </c>
      <c r="D731" s="5" t="s">
        <v>11</v>
      </c>
      <c r="E731" t="s">
        <v>1647</v>
      </c>
      <c r="F731" s="27">
        <v>-638550</v>
      </c>
      <c r="G731" s="27">
        <v>-51084</v>
      </c>
      <c r="H731" s="27">
        <v>-689634</v>
      </c>
      <c r="I731" s="6" t="s">
        <v>3002</v>
      </c>
      <c r="J731" s="56"/>
      <c r="K731" s="58">
        <f t="shared" si="11"/>
        <v>45716</v>
      </c>
      <c r="L731" t="e">
        <f>VLOOKUP(VALUE(B731),Sheet2!E:E,1,0)</f>
        <v>#N/A</v>
      </c>
      <c r="M731" s="35"/>
      <c r="N731" s="35"/>
      <c r="O731" s="51" t="e">
        <f>"Thanh toán ngày "&amp;TEXT(_xlfn.XLOOKUP(L731,Sheet2!E:E,Sheet2!A:A),"dd/mm/yyyy")&amp;" - Tổng số tiền "&amp;TEXT(_xlfn.XLOOKUP(_xlfn.XLOOKUP(L731,Sheet2!E:E,Sheet2!B:B),Sheet2!M:M,Sheet2!O:O),"#.###")</f>
        <v>#N/A</v>
      </c>
    </row>
    <row r="732" spans="2:15" ht="26.3" x14ac:dyDescent="0.3">
      <c r="B732" t="s">
        <v>2976</v>
      </c>
      <c r="C732" s="25">
        <v>45769</v>
      </c>
      <c r="D732" s="5" t="s">
        <v>11</v>
      </c>
      <c r="E732" t="s">
        <v>1611</v>
      </c>
      <c r="F732" s="27">
        <v>-1559316</v>
      </c>
      <c r="G732" s="27">
        <v>-124745</v>
      </c>
      <c r="H732" s="27">
        <v>-1684061</v>
      </c>
      <c r="I732" s="6" t="s">
        <v>3005</v>
      </c>
      <c r="J732" s="56"/>
      <c r="K732" s="58">
        <f t="shared" si="11"/>
        <v>45807</v>
      </c>
      <c r="L732" t="e">
        <f>VLOOKUP(VALUE(B732),Sheet2!E:E,1,0)</f>
        <v>#N/A</v>
      </c>
      <c r="M732" s="35"/>
      <c r="N732" s="35"/>
      <c r="O732" s="51" t="e">
        <f>"Thanh toán ngày "&amp;TEXT(_xlfn.XLOOKUP(L732,Sheet2!E:E,Sheet2!A:A),"dd/mm/yyyy")&amp;" - Tổng số tiền "&amp;TEXT(_xlfn.XLOOKUP(_xlfn.XLOOKUP(L732,Sheet2!E:E,Sheet2!B:B),Sheet2!M:M,Sheet2!O:O),"#.###")</f>
        <v>#N/A</v>
      </c>
    </row>
    <row r="733" spans="2:15" ht="26.3" x14ac:dyDescent="0.3">
      <c r="B733" t="s">
        <v>1559</v>
      </c>
      <c r="C733" s="25">
        <v>45716</v>
      </c>
      <c r="D733" s="5" t="s">
        <v>11</v>
      </c>
      <c r="E733" t="s">
        <v>1526</v>
      </c>
      <c r="H733" s="27">
        <v>-10822107</v>
      </c>
      <c r="I733" s="6" t="s">
        <v>3002</v>
      </c>
      <c r="J733" s="56"/>
      <c r="K733" s="58">
        <f t="shared" si="11"/>
        <v>45716</v>
      </c>
      <c r="L733" t="e">
        <f>VLOOKUP(VALUE(B733),Sheet2!E:E,1,0)</f>
        <v>#VALUE!</v>
      </c>
    </row>
  </sheetData>
  <autoFilter ref="A1:N733" xr:uid="{602BC131-213F-4173-B57B-514D51422E23}"/>
  <conditionalFormatting sqref="B59">
    <cfRule type="duplicateValues" dxfId="3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C1EC4-5F70-463B-9C06-88193514E3F7}">
  <dimension ref="A1:R461"/>
  <sheetViews>
    <sheetView topLeftCell="B1" workbookViewId="0">
      <pane ySplit="1" topLeftCell="A426" activePane="bottomLeft" state="frozen"/>
      <selection activeCell="I427" sqref="I427"/>
      <selection pane="bottomLeft" activeCell="I427" sqref="I427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9" width="13.88671875" style="83" customWidth="1"/>
    <col min="10" max="10" width="42.109375" style="64" customWidth="1"/>
    <col min="11" max="12" width="13.88671875" style="64" customWidth="1"/>
    <col min="13" max="13" width="18.33203125" style="64" bestFit="1" customWidth="1"/>
    <col min="14" max="14" width="9" style="64" bestFit="1" customWidth="1"/>
    <col min="15" max="15" width="10.5546875" style="64" bestFit="1" customWidth="1"/>
    <col min="16" max="16" width="10.109375" style="82" bestFit="1" customWidth="1"/>
    <col min="17" max="16384" width="9.109375" style="64"/>
  </cols>
  <sheetData>
    <row r="1" spans="1:18" ht="26.3" x14ac:dyDescent="0.25">
      <c r="A1" s="59" t="s">
        <v>3016</v>
      </c>
      <c r="B1" s="59" t="s">
        <v>1</v>
      </c>
      <c r="C1" s="60" t="s">
        <v>2</v>
      </c>
      <c r="D1" s="59" t="s">
        <v>3</v>
      </c>
      <c r="E1" s="59" t="s">
        <v>4</v>
      </c>
      <c r="F1" s="61" t="s">
        <v>5</v>
      </c>
      <c r="G1" s="61" t="s">
        <v>6</v>
      </c>
      <c r="H1" s="61" t="s">
        <v>7</v>
      </c>
      <c r="I1" s="61"/>
      <c r="J1" s="62" t="s">
        <v>8</v>
      </c>
      <c r="K1" s="63" t="s">
        <v>3011</v>
      </c>
      <c r="L1" s="63" t="s">
        <v>3015</v>
      </c>
      <c r="M1" s="63" t="s">
        <v>3009</v>
      </c>
      <c r="N1" s="63"/>
      <c r="O1" s="63" t="s">
        <v>3012</v>
      </c>
    </row>
    <row r="2" spans="1:18" ht="26.3" x14ac:dyDescent="0.25">
      <c r="A2" s="66" t="s">
        <v>3017</v>
      </c>
      <c r="B2" s="5" t="s">
        <v>403</v>
      </c>
      <c r="C2" s="8">
        <v>44621</v>
      </c>
      <c r="D2" s="5" t="s">
        <v>11</v>
      </c>
      <c r="E2" s="5" t="s">
        <v>222</v>
      </c>
      <c r="F2" s="17">
        <v>1007196</v>
      </c>
      <c r="G2" s="17">
        <v>80576</v>
      </c>
      <c r="H2" s="17">
        <f>+F2+G2</f>
        <v>1087772</v>
      </c>
      <c r="I2" s="17"/>
      <c r="J2" s="88"/>
      <c r="L2" s="84">
        <f>H2</f>
        <v>1087772</v>
      </c>
      <c r="M2" s="64" t="s">
        <v>3010</v>
      </c>
      <c r="N2" s="71" t="str">
        <f t="shared" ref="N2:N33" si="0">IFERROR(DATEVALUE(MID(J2,16,11)),"")</f>
        <v/>
      </c>
      <c r="O2" s="71"/>
      <c r="P2" s="82">
        <f t="shared" ref="P2:P65" si="1">IFERROR(DATEVALUE(C2),C2)</f>
        <v>44621</v>
      </c>
      <c r="Q2" s="65"/>
    </row>
    <row r="3" spans="1:18" ht="26.3" x14ac:dyDescent="0.25">
      <c r="A3" s="66" t="s">
        <v>3017</v>
      </c>
      <c r="B3" s="5" t="s">
        <v>405</v>
      </c>
      <c r="C3" s="8">
        <v>44624</v>
      </c>
      <c r="D3" s="5" t="s">
        <v>11</v>
      </c>
      <c r="E3" s="5" t="s">
        <v>222</v>
      </c>
      <c r="F3" s="17">
        <v>1760952</v>
      </c>
      <c r="G3" s="17">
        <v>140876</v>
      </c>
      <c r="H3" s="17">
        <f>+F3+G3</f>
        <v>1901828</v>
      </c>
      <c r="I3" s="17"/>
      <c r="J3" s="88"/>
      <c r="L3" s="84">
        <f t="shared" ref="L3:L66" si="2">L2+H3-K3</f>
        <v>2989600</v>
      </c>
      <c r="M3" s="64" t="s">
        <v>3010</v>
      </c>
      <c r="N3" s="71" t="str">
        <f t="shared" si="0"/>
        <v/>
      </c>
      <c r="O3" s="71"/>
      <c r="P3" s="82">
        <f t="shared" si="1"/>
        <v>44624</v>
      </c>
      <c r="Q3" s="65"/>
    </row>
    <row r="4" spans="1:18" ht="26.3" x14ac:dyDescent="0.25">
      <c r="A4" s="66" t="s">
        <v>3017</v>
      </c>
      <c r="B4" s="77" t="s">
        <v>104</v>
      </c>
      <c r="C4" s="78">
        <v>44625</v>
      </c>
      <c r="D4" s="79" t="s">
        <v>11</v>
      </c>
      <c r="E4" s="79" t="s">
        <v>12</v>
      </c>
      <c r="F4" s="80">
        <v>996240</v>
      </c>
      <c r="G4" s="80">
        <v>79699</v>
      </c>
      <c r="H4" s="80">
        <v>1075939</v>
      </c>
      <c r="I4" s="80"/>
      <c r="J4" s="96" t="s">
        <v>399</v>
      </c>
      <c r="K4" s="81"/>
      <c r="L4" s="84">
        <f t="shared" si="2"/>
        <v>4065539</v>
      </c>
      <c r="M4" s="84" t="s">
        <v>3013</v>
      </c>
      <c r="N4" s="71">
        <f t="shared" si="0"/>
        <v>45071</v>
      </c>
      <c r="O4" s="71"/>
      <c r="P4" s="82">
        <f t="shared" si="1"/>
        <v>44625</v>
      </c>
      <c r="Q4" s="81"/>
      <c r="R4" s="81"/>
    </row>
    <row r="5" spans="1:18" ht="26.3" x14ac:dyDescent="0.25">
      <c r="A5" s="66" t="s">
        <v>3017</v>
      </c>
      <c r="B5" s="9" t="s">
        <v>407</v>
      </c>
      <c r="C5" s="8">
        <v>44625</v>
      </c>
      <c r="D5" s="5" t="s">
        <v>11</v>
      </c>
      <c r="E5" s="5" t="s">
        <v>222</v>
      </c>
      <c r="F5" s="17">
        <v>424084</v>
      </c>
      <c r="G5" s="17">
        <v>33927</v>
      </c>
      <c r="H5" s="17">
        <f t="shared" ref="H5:H33" si="3">+F5+G5</f>
        <v>458011</v>
      </c>
      <c r="I5" s="17"/>
      <c r="J5" s="88"/>
      <c r="L5" s="84">
        <f t="shared" si="2"/>
        <v>4523550</v>
      </c>
      <c r="M5" s="64" t="s">
        <v>3010</v>
      </c>
      <c r="N5" s="71" t="str">
        <f t="shared" si="0"/>
        <v/>
      </c>
      <c r="O5" s="71"/>
      <c r="P5" s="82">
        <f t="shared" si="1"/>
        <v>44625</v>
      </c>
      <c r="Q5" s="65"/>
    </row>
    <row r="6" spans="1:18" ht="26.3" x14ac:dyDescent="0.25">
      <c r="A6" s="66" t="s">
        <v>3017</v>
      </c>
      <c r="B6" s="9" t="s">
        <v>409</v>
      </c>
      <c r="C6" s="8">
        <v>44625</v>
      </c>
      <c r="D6" s="5" t="s">
        <v>11</v>
      </c>
      <c r="E6" s="5" t="s">
        <v>222</v>
      </c>
      <c r="F6" s="17">
        <v>1675625</v>
      </c>
      <c r="G6" s="17">
        <v>134050</v>
      </c>
      <c r="H6" s="17">
        <f t="shared" si="3"/>
        <v>1809675</v>
      </c>
      <c r="I6" s="17"/>
      <c r="J6" s="88"/>
      <c r="L6" s="84">
        <f t="shared" si="2"/>
        <v>6333225</v>
      </c>
      <c r="M6" s="64" t="s">
        <v>3010</v>
      </c>
      <c r="N6" s="71" t="str">
        <f t="shared" si="0"/>
        <v/>
      </c>
      <c r="O6" s="71"/>
      <c r="P6" s="82">
        <f t="shared" si="1"/>
        <v>44625</v>
      </c>
      <c r="Q6" s="65"/>
    </row>
    <row r="7" spans="1:18" ht="26.3" x14ac:dyDescent="0.25">
      <c r="A7" s="66" t="s">
        <v>3017</v>
      </c>
      <c r="B7" s="5" t="s">
        <v>410</v>
      </c>
      <c r="C7" s="8">
        <v>44629</v>
      </c>
      <c r="D7" s="5" t="s">
        <v>11</v>
      </c>
      <c r="E7" s="5" t="s">
        <v>222</v>
      </c>
      <c r="F7" s="17">
        <v>1749790</v>
      </c>
      <c r="G7" s="17">
        <v>139983</v>
      </c>
      <c r="H7" s="17">
        <f t="shared" si="3"/>
        <v>1889773</v>
      </c>
      <c r="I7" s="17"/>
      <c r="J7" s="88"/>
      <c r="L7" s="84">
        <f t="shared" si="2"/>
        <v>8222998</v>
      </c>
      <c r="M7" s="64" t="s">
        <v>3010</v>
      </c>
      <c r="N7" s="71" t="str">
        <f t="shared" si="0"/>
        <v/>
      </c>
      <c r="O7" s="71"/>
      <c r="P7" s="82">
        <f t="shared" si="1"/>
        <v>44629</v>
      </c>
      <c r="Q7" s="65"/>
    </row>
    <row r="8" spans="1:18" ht="26.3" x14ac:dyDescent="0.25">
      <c r="A8" s="66" t="s">
        <v>3017</v>
      </c>
      <c r="B8" s="5" t="s">
        <v>412</v>
      </c>
      <c r="C8" s="8">
        <v>44629</v>
      </c>
      <c r="D8" s="5" t="s">
        <v>11</v>
      </c>
      <c r="E8" s="5" t="s">
        <v>222</v>
      </c>
      <c r="F8" s="17">
        <v>2131888</v>
      </c>
      <c r="G8" s="17">
        <v>170551</v>
      </c>
      <c r="H8" s="17">
        <f t="shared" si="3"/>
        <v>2302439</v>
      </c>
      <c r="I8" s="17"/>
      <c r="J8" s="88"/>
      <c r="L8" s="84">
        <f t="shared" si="2"/>
        <v>10525437</v>
      </c>
      <c r="M8" s="64" t="s">
        <v>3010</v>
      </c>
      <c r="N8" s="71" t="str">
        <f t="shared" si="0"/>
        <v/>
      </c>
      <c r="O8" s="71"/>
      <c r="P8" s="82">
        <f t="shared" si="1"/>
        <v>44629</v>
      </c>
      <c r="Q8" s="65"/>
    </row>
    <row r="9" spans="1:18" ht="26.3" x14ac:dyDescent="0.25">
      <c r="A9" s="66" t="s">
        <v>3017</v>
      </c>
      <c r="B9" s="9" t="s">
        <v>413</v>
      </c>
      <c r="C9" s="8">
        <v>44629</v>
      </c>
      <c r="D9" s="5" t="s">
        <v>11</v>
      </c>
      <c r="E9" s="5" t="s">
        <v>222</v>
      </c>
      <c r="F9" s="17">
        <v>1499106</v>
      </c>
      <c r="G9" s="17">
        <v>119928</v>
      </c>
      <c r="H9" s="17">
        <f t="shared" si="3"/>
        <v>1619034</v>
      </c>
      <c r="I9" s="17"/>
      <c r="J9" s="88"/>
      <c r="L9" s="84">
        <f t="shared" si="2"/>
        <v>12144471</v>
      </c>
      <c r="M9" s="64" t="s">
        <v>3010</v>
      </c>
      <c r="N9" s="71" t="str">
        <f t="shared" si="0"/>
        <v/>
      </c>
      <c r="O9" s="71"/>
      <c r="P9" s="82">
        <f t="shared" si="1"/>
        <v>44629</v>
      </c>
      <c r="Q9" s="65"/>
    </row>
    <row r="10" spans="1:18" ht="26.3" x14ac:dyDescent="0.25">
      <c r="A10" s="66" t="s">
        <v>3017</v>
      </c>
      <c r="B10" s="5" t="s">
        <v>415</v>
      </c>
      <c r="C10" s="8">
        <v>44629</v>
      </c>
      <c r="D10" s="5" t="s">
        <v>416</v>
      </c>
      <c r="E10" s="5" t="s">
        <v>239</v>
      </c>
      <c r="F10" s="17">
        <v>1636640</v>
      </c>
      <c r="G10" s="17">
        <v>130931</v>
      </c>
      <c r="H10" s="17">
        <f t="shared" si="3"/>
        <v>1767571</v>
      </c>
      <c r="I10" s="17"/>
      <c r="J10" s="88"/>
      <c r="L10" s="84">
        <f t="shared" si="2"/>
        <v>13912042</v>
      </c>
      <c r="M10" s="64" t="s">
        <v>3010</v>
      </c>
      <c r="N10" s="71" t="str">
        <f t="shared" si="0"/>
        <v/>
      </c>
      <c r="O10" s="71"/>
      <c r="P10" s="82">
        <f t="shared" si="1"/>
        <v>44629</v>
      </c>
      <c r="Q10" s="65"/>
    </row>
    <row r="11" spans="1:18" ht="26.3" x14ac:dyDescent="0.25">
      <c r="A11" s="66" t="s">
        <v>3017</v>
      </c>
      <c r="B11" s="5" t="s">
        <v>417</v>
      </c>
      <c r="C11" s="8">
        <v>44632</v>
      </c>
      <c r="D11" s="5" t="s">
        <v>11</v>
      </c>
      <c r="E11" s="5" t="s">
        <v>222</v>
      </c>
      <c r="F11" s="17">
        <v>733564</v>
      </c>
      <c r="G11" s="17">
        <v>58685</v>
      </c>
      <c r="H11" s="17">
        <f t="shared" si="3"/>
        <v>792249</v>
      </c>
      <c r="I11" s="17"/>
      <c r="J11" s="88"/>
      <c r="L11" s="84">
        <f t="shared" si="2"/>
        <v>14704291</v>
      </c>
      <c r="M11" s="64" t="s">
        <v>3010</v>
      </c>
      <c r="N11" s="71" t="str">
        <f t="shared" si="0"/>
        <v/>
      </c>
      <c r="O11" s="71"/>
      <c r="P11" s="82">
        <f t="shared" si="1"/>
        <v>44632</v>
      </c>
      <c r="Q11" s="65"/>
    </row>
    <row r="12" spans="1:18" ht="26.3" x14ac:dyDescent="0.25">
      <c r="A12" s="66" t="s">
        <v>3017</v>
      </c>
      <c r="B12" s="9" t="s">
        <v>418</v>
      </c>
      <c r="C12" s="8">
        <v>44632</v>
      </c>
      <c r="D12" s="5" t="s">
        <v>11</v>
      </c>
      <c r="E12" s="5" t="s">
        <v>222</v>
      </c>
      <c r="F12" s="17">
        <v>2600530</v>
      </c>
      <c r="G12" s="17">
        <v>208042</v>
      </c>
      <c r="H12" s="17">
        <f t="shared" si="3"/>
        <v>2808572</v>
      </c>
      <c r="I12" s="17"/>
      <c r="J12" s="88"/>
      <c r="L12" s="84">
        <f t="shared" si="2"/>
        <v>17512863</v>
      </c>
      <c r="M12" s="64" t="s">
        <v>3010</v>
      </c>
      <c r="N12" s="71" t="str">
        <f t="shared" si="0"/>
        <v/>
      </c>
      <c r="O12" s="71"/>
      <c r="P12" s="82">
        <f t="shared" si="1"/>
        <v>44632</v>
      </c>
      <c r="Q12" s="65"/>
    </row>
    <row r="13" spans="1:18" ht="26.3" x14ac:dyDescent="0.25">
      <c r="A13" s="66" t="s">
        <v>3017</v>
      </c>
      <c r="B13" s="5" t="s">
        <v>420</v>
      </c>
      <c r="C13" s="8">
        <v>44632</v>
      </c>
      <c r="D13" s="5" t="s">
        <v>11</v>
      </c>
      <c r="E13" s="5" t="s">
        <v>222</v>
      </c>
      <c r="F13" s="17">
        <v>1974204</v>
      </c>
      <c r="G13" s="17">
        <v>157936</v>
      </c>
      <c r="H13" s="17">
        <f t="shared" si="3"/>
        <v>2132140</v>
      </c>
      <c r="I13" s="17"/>
      <c r="J13" s="88"/>
      <c r="L13" s="84">
        <f t="shared" si="2"/>
        <v>19645003</v>
      </c>
      <c r="M13" s="64" t="s">
        <v>3010</v>
      </c>
      <c r="N13" s="71" t="str">
        <f t="shared" si="0"/>
        <v/>
      </c>
      <c r="O13" s="71"/>
      <c r="P13" s="82">
        <f t="shared" si="1"/>
        <v>44632</v>
      </c>
      <c r="Q13" s="65"/>
    </row>
    <row r="14" spans="1:18" ht="26.3" x14ac:dyDescent="0.25">
      <c r="A14" s="66" t="s">
        <v>3017</v>
      </c>
      <c r="B14" s="9" t="s">
        <v>141</v>
      </c>
      <c r="C14" s="8">
        <v>44632</v>
      </c>
      <c r="D14" s="5" t="s">
        <v>11</v>
      </c>
      <c r="E14" s="5" t="s">
        <v>222</v>
      </c>
      <c r="F14" s="17">
        <v>859223</v>
      </c>
      <c r="G14" s="17">
        <v>68738</v>
      </c>
      <c r="H14" s="17">
        <f t="shared" si="3"/>
        <v>927961</v>
      </c>
      <c r="I14" s="17"/>
      <c r="J14" s="88"/>
      <c r="L14" s="84">
        <f t="shared" si="2"/>
        <v>20572964</v>
      </c>
      <c r="M14" s="64" t="s">
        <v>3010</v>
      </c>
      <c r="N14" s="71" t="str">
        <f t="shared" si="0"/>
        <v/>
      </c>
      <c r="O14" s="71"/>
      <c r="P14" s="82">
        <f t="shared" si="1"/>
        <v>44632</v>
      </c>
      <c r="Q14" s="65"/>
    </row>
    <row r="15" spans="1:18" ht="26.3" x14ac:dyDescent="0.25">
      <c r="A15" s="66" t="s">
        <v>3017</v>
      </c>
      <c r="B15" s="5" t="s">
        <v>421</v>
      </c>
      <c r="C15" s="8">
        <v>44634</v>
      </c>
      <c r="D15" s="5" t="s">
        <v>11</v>
      </c>
      <c r="E15" s="5" t="s">
        <v>222</v>
      </c>
      <c r="F15" s="17">
        <v>1306200</v>
      </c>
      <c r="G15" s="17">
        <v>104496</v>
      </c>
      <c r="H15" s="17">
        <f t="shared" si="3"/>
        <v>1410696</v>
      </c>
      <c r="I15" s="17"/>
      <c r="J15" s="88"/>
      <c r="L15" s="84">
        <f t="shared" si="2"/>
        <v>21983660</v>
      </c>
      <c r="M15" s="64" t="s">
        <v>3010</v>
      </c>
      <c r="N15" s="71" t="str">
        <f t="shared" si="0"/>
        <v/>
      </c>
      <c r="O15" s="71"/>
      <c r="P15" s="82">
        <f t="shared" si="1"/>
        <v>44634</v>
      </c>
      <c r="Q15" s="65"/>
    </row>
    <row r="16" spans="1:18" ht="26.3" x14ac:dyDescent="0.25">
      <c r="A16" s="66" t="s">
        <v>3017</v>
      </c>
      <c r="B16" s="5" t="s">
        <v>422</v>
      </c>
      <c r="C16" s="8">
        <v>44634</v>
      </c>
      <c r="D16" s="5" t="s">
        <v>11</v>
      </c>
      <c r="E16" s="5" t="s">
        <v>222</v>
      </c>
      <c r="F16" s="17">
        <v>999520</v>
      </c>
      <c r="G16" s="17">
        <v>79962</v>
      </c>
      <c r="H16" s="17">
        <f t="shared" si="3"/>
        <v>1079482</v>
      </c>
      <c r="I16" s="17"/>
      <c r="J16" s="88"/>
      <c r="L16" s="84">
        <f t="shared" si="2"/>
        <v>23063142</v>
      </c>
      <c r="M16" s="64" t="s">
        <v>3010</v>
      </c>
      <c r="N16" s="71" t="str">
        <f t="shared" si="0"/>
        <v/>
      </c>
      <c r="O16" s="71"/>
      <c r="P16" s="82">
        <f t="shared" si="1"/>
        <v>44634</v>
      </c>
      <c r="Q16" s="65"/>
    </row>
    <row r="17" spans="1:17" ht="26.3" x14ac:dyDescent="0.25">
      <c r="A17" s="66" t="s">
        <v>3017</v>
      </c>
      <c r="B17" s="9" t="s">
        <v>423</v>
      </c>
      <c r="C17" s="8">
        <v>44635</v>
      </c>
      <c r="D17" s="5" t="s">
        <v>11</v>
      </c>
      <c r="E17" s="5" t="s">
        <v>222</v>
      </c>
      <c r="F17" s="17">
        <v>1241500</v>
      </c>
      <c r="G17" s="17">
        <v>99320</v>
      </c>
      <c r="H17" s="17">
        <f t="shared" si="3"/>
        <v>1340820</v>
      </c>
      <c r="I17" s="17"/>
      <c r="J17" s="88"/>
      <c r="L17" s="84">
        <f t="shared" si="2"/>
        <v>24403962</v>
      </c>
      <c r="M17" s="64" t="s">
        <v>3010</v>
      </c>
      <c r="N17" s="71" t="str">
        <f t="shared" si="0"/>
        <v/>
      </c>
      <c r="O17" s="71"/>
      <c r="P17" s="82">
        <f t="shared" si="1"/>
        <v>44635</v>
      </c>
      <c r="Q17" s="65"/>
    </row>
    <row r="18" spans="1:17" ht="26.3" x14ac:dyDescent="0.25">
      <c r="A18" s="66" t="s">
        <v>3017</v>
      </c>
      <c r="B18" s="5" t="s">
        <v>424</v>
      </c>
      <c r="C18" s="8">
        <v>44642</v>
      </c>
      <c r="D18" s="5" t="s">
        <v>11</v>
      </c>
      <c r="E18" s="5" t="s">
        <v>222</v>
      </c>
      <c r="F18" s="17">
        <v>999520</v>
      </c>
      <c r="G18" s="17">
        <v>79962</v>
      </c>
      <c r="H18" s="17">
        <f t="shared" si="3"/>
        <v>1079482</v>
      </c>
      <c r="I18" s="17"/>
      <c r="J18" s="88"/>
      <c r="L18" s="84">
        <f t="shared" si="2"/>
        <v>25483444</v>
      </c>
      <c r="M18" s="64" t="s">
        <v>3010</v>
      </c>
      <c r="N18" s="71" t="str">
        <f t="shared" si="0"/>
        <v/>
      </c>
      <c r="O18" s="71"/>
      <c r="P18" s="82">
        <f t="shared" si="1"/>
        <v>44642</v>
      </c>
      <c r="Q18" s="65"/>
    </row>
    <row r="19" spans="1:17" ht="26.3" x14ac:dyDescent="0.25">
      <c r="A19" s="66" t="s">
        <v>3017</v>
      </c>
      <c r="B19" s="9" t="s">
        <v>425</v>
      </c>
      <c r="C19" s="8">
        <v>44642</v>
      </c>
      <c r="D19" s="5" t="s">
        <v>11</v>
      </c>
      <c r="E19" s="5" t="s">
        <v>222</v>
      </c>
      <c r="F19" s="17">
        <v>922204</v>
      </c>
      <c r="G19" s="17">
        <v>73776</v>
      </c>
      <c r="H19" s="17">
        <f t="shared" si="3"/>
        <v>995980</v>
      </c>
      <c r="I19" s="17"/>
      <c r="J19" s="88"/>
      <c r="L19" s="84">
        <f t="shared" si="2"/>
        <v>26479424</v>
      </c>
      <c r="M19" s="64" t="s">
        <v>3010</v>
      </c>
      <c r="N19" s="71" t="str">
        <f t="shared" si="0"/>
        <v/>
      </c>
      <c r="O19" s="71"/>
      <c r="P19" s="82">
        <f t="shared" si="1"/>
        <v>44642</v>
      </c>
      <c r="Q19" s="65"/>
    </row>
    <row r="20" spans="1:17" ht="26.3" x14ac:dyDescent="0.25">
      <c r="A20" s="66" t="s">
        <v>3017</v>
      </c>
      <c r="B20" s="5" t="s">
        <v>426</v>
      </c>
      <c r="C20" s="8">
        <v>44642</v>
      </c>
      <c r="D20" s="5" t="s">
        <v>11</v>
      </c>
      <c r="E20" s="5" t="s">
        <v>222</v>
      </c>
      <c r="F20" s="17">
        <v>2345434</v>
      </c>
      <c r="G20" s="17">
        <v>187635</v>
      </c>
      <c r="H20" s="17">
        <f t="shared" si="3"/>
        <v>2533069</v>
      </c>
      <c r="I20" s="17"/>
      <c r="J20" s="88"/>
      <c r="L20" s="84">
        <f t="shared" si="2"/>
        <v>29012493</v>
      </c>
      <c r="M20" s="64" t="s">
        <v>3010</v>
      </c>
      <c r="N20" s="71" t="str">
        <f t="shared" si="0"/>
        <v/>
      </c>
      <c r="O20" s="71"/>
      <c r="P20" s="82">
        <f t="shared" si="1"/>
        <v>44642</v>
      </c>
      <c r="Q20" s="65"/>
    </row>
    <row r="21" spans="1:17" ht="26.3" x14ac:dyDescent="0.25">
      <c r="A21" s="66" t="s">
        <v>3017</v>
      </c>
      <c r="B21" s="9" t="s">
        <v>427</v>
      </c>
      <c r="C21" s="8">
        <v>44642</v>
      </c>
      <c r="D21" s="5" t="s">
        <v>11</v>
      </c>
      <c r="E21" s="5" t="s">
        <v>222</v>
      </c>
      <c r="F21" s="17">
        <v>984362</v>
      </c>
      <c r="G21" s="17">
        <v>78749</v>
      </c>
      <c r="H21" s="17">
        <f t="shared" si="3"/>
        <v>1063111</v>
      </c>
      <c r="I21" s="17"/>
      <c r="J21" s="88"/>
      <c r="L21" s="84">
        <f t="shared" si="2"/>
        <v>30075604</v>
      </c>
      <c r="M21" s="64" t="s">
        <v>3010</v>
      </c>
      <c r="N21" s="71" t="str">
        <f t="shared" si="0"/>
        <v/>
      </c>
      <c r="O21" s="71"/>
      <c r="P21" s="82">
        <f t="shared" si="1"/>
        <v>44642</v>
      </c>
      <c r="Q21" s="65"/>
    </row>
    <row r="22" spans="1:17" ht="26.3" x14ac:dyDescent="0.25">
      <c r="A22" s="66" t="s">
        <v>3017</v>
      </c>
      <c r="B22" s="5" t="s">
        <v>428</v>
      </c>
      <c r="C22" s="8">
        <v>44642</v>
      </c>
      <c r="D22" s="5" t="s">
        <v>11</v>
      </c>
      <c r="E22" s="5" t="s">
        <v>222</v>
      </c>
      <c r="F22" s="17">
        <v>1678060</v>
      </c>
      <c r="G22" s="17">
        <v>134245</v>
      </c>
      <c r="H22" s="17">
        <f t="shared" si="3"/>
        <v>1812305</v>
      </c>
      <c r="I22" s="17"/>
      <c r="J22" s="88"/>
      <c r="L22" s="84">
        <f t="shared" si="2"/>
        <v>31887909</v>
      </c>
      <c r="M22" s="64" t="s">
        <v>3010</v>
      </c>
      <c r="N22" s="71" t="str">
        <f t="shared" si="0"/>
        <v/>
      </c>
      <c r="O22" s="71"/>
      <c r="P22" s="82">
        <f t="shared" si="1"/>
        <v>44642</v>
      </c>
      <c r="Q22" s="65"/>
    </row>
    <row r="23" spans="1:17" ht="26.3" x14ac:dyDescent="0.25">
      <c r="A23" s="66" t="s">
        <v>3017</v>
      </c>
      <c r="B23" s="5" t="s">
        <v>429</v>
      </c>
      <c r="C23" s="8">
        <v>44646</v>
      </c>
      <c r="D23" s="5" t="s">
        <v>416</v>
      </c>
      <c r="E23" s="5" t="s">
        <v>239</v>
      </c>
      <c r="F23" s="17">
        <v>1736592</v>
      </c>
      <c r="G23" s="17">
        <v>138927</v>
      </c>
      <c r="H23" s="17">
        <f t="shared" si="3"/>
        <v>1875519</v>
      </c>
      <c r="I23" s="17"/>
      <c r="J23" s="88"/>
      <c r="L23" s="84">
        <f t="shared" si="2"/>
        <v>33763428</v>
      </c>
      <c r="M23" s="64" t="s">
        <v>3010</v>
      </c>
      <c r="N23" s="71" t="str">
        <f t="shared" si="0"/>
        <v/>
      </c>
      <c r="O23" s="71"/>
      <c r="P23" s="82">
        <f t="shared" si="1"/>
        <v>44646</v>
      </c>
      <c r="Q23" s="65"/>
    </row>
    <row r="24" spans="1:17" ht="26.3" x14ac:dyDescent="0.25">
      <c r="A24" s="66" t="s">
        <v>3017</v>
      </c>
      <c r="B24" s="9" t="s">
        <v>430</v>
      </c>
      <c r="C24" s="8">
        <v>44648</v>
      </c>
      <c r="D24" s="5" t="s">
        <v>11</v>
      </c>
      <c r="E24" s="5" t="s">
        <v>222</v>
      </c>
      <c r="F24" s="17">
        <v>996240</v>
      </c>
      <c r="G24" s="17">
        <v>79699</v>
      </c>
      <c r="H24" s="17">
        <f t="shared" si="3"/>
        <v>1075939</v>
      </c>
      <c r="I24" s="17"/>
      <c r="J24" s="88"/>
      <c r="L24" s="84">
        <f t="shared" si="2"/>
        <v>34839367</v>
      </c>
      <c r="M24" s="64" t="s">
        <v>3010</v>
      </c>
      <c r="N24" s="71" t="str">
        <f t="shared" si="0"/>
        <v/>
      </c>
      <c r="O24" s="71"/>
      <c r="P24" s="82">
        <f t="shared" si="1"/>
        <v>44648</v>
      </c>
      <c r="Q24" s="65"/>
    </row>
    <row r="25" spans="1:17" ht="26.3" x14ac:dyDescent="0.25">
      <c r="A25" s="66" t="s">
        <v>3017</v>
      </c>
      <c r="B25" s="9" t="s">
        <v>431</v>
      </c>
      <c r="C25" s="8">
        <v>44648</v>
      </c>
      <c r="D25" s="5" t="s">
        <v>11</v>
      </c>
      <c r="E25" s="5" t="s">
        <v>222</v>
      </c>
      <c r="F25" s="17">
        <v>2130465</v>
      </c>
      <c r="G25" s="17">
        <v>170437</v>
      </c>
      <c r="H25" s="17">
        <f t="shared" si="3"/>
        <v>2300902</v>
      </c>
      <c r="I25" s="17"/>
      <c r="J25" s="88"/>
      <c r="L25" s="84">
        <f t="shared" si="2"/>
        <v>37140269</v>
      </c>
      <c r="M25" s="64" t="s">
        <v>3010</v>
      </c>
      <c r="N25" s="71" t="str">
        <f t="shared" si="0"/>
        <v/>
      </c>
      <c r="O25" s="71"/>
      <c r="P25" s="82">
        <f t="shared" si="1"/>
        <v>44648</v>
      </c>
      <c r="Q25" s="65"/>
    </row>
    <row r="26" spans="1:17" ht="26.3" x14ac:dyDescent="0.25">
      <c r="A26" s="66" t="s">
        <v>3017</v>
      </c>
      <c r="B26" s="5" t="s">
        <v>433</v>
      </c>
      <c r="C26" s="8">
        <v>44649</v>
      </c>
      <c r="D26" s="5" t="s">
        <v>11</v>
      </c>
      <c r="E26" s="5" t="s">
        <v>222</v>
      </c>
      <c r="F26" s="17">
        <v>1249700</v>
      </c>
      <c r="G26" s="17">
        <v>99976</v>
      </c>
      <c r="H26" s="17">
        <f t="shared" si="3"/>
        <v>1349676</v>
      </c>
      <c r="I26" s="17"/>
      <c r="J26" s="88"/>
      <c r="L26" s="84">
        <f t="shared" si="2"/>
        <v>38489945</v>
      </c>
      <c r="M26" s="64" t="s">
        <v>3010</v>
      </c>
      <c r="N26" s="71" t="str">
        <f t="shared" si="0"/>
        <v/>
      </c>
      <c r="O26" s="71"/>
      <c r="P26" s="82">
        <f t="shared" si="1"/>
        <v>44649</v>
      </c>
      <c r="Q26" s="65"/>
    </row>
    <row r="27" spans="1:17" ht="26.3" x14ac:dyDescent="0.25">
      <c r="A27" s="66" t="s">
        <v>3017</v>
      </c>
      <c r="B27" s="5" t="s">
        <v>434</v>
      </c>
      <c r="C27" s="8">
        <v>44649</v>
      </c>
      <c r="D27" s="5" t="s">
        <v>11</v>
      </c>
      <c r="E27" s="5" t="s">
        <v>222</v>
      </c>
      <c r="F27" s="17">
        <v>1291536</v>
      </c>
      <c r="G27" s="17">
        <v>103323</v>
      </c>
      <c r="H27" s="17">
        <f t="shared" si="3"/>
        <v>1394859</v>
      </c>
      <c r="I27" s="17"/>
      <c r="J27" s="88"/>
      <c r="L27" s="84">
        <f t="shared" si="2"/>
        <v>39884804</v>
      </c>
      <c r="M27" s="64" t="s">
        <v>3010</v>
      </c>
      <c r="N27" s="71" t="str">
        <f t="shared" si="0"/>
        <v/>
      </c>
      <c r="O27" s="71"/>
      <c r="P27" s="82">
        <f t="shared" si="1"/>
        <v>44649</v>
      </c>
      <c r="Q27" s="65"/>
    </row>
    <row r="28" spans="1:17" ht="26.3" x14ac:dyDescent="0.25">
      <c r="A28" s="66" t="s">
        <v>3017</v>
      </c>
      <c r="B28" s="5" t="s">
        <v>436</v>
      </c>
      <c r="C28" s="8">
        <v>44653</v>
      </c>
      <c r="D28" s="5" t="s">
        <v>11</v>
      </c>
      <c r="E28" s="5" t="s">
        <v>222</v>
      </c>
      <c r="F28" s="17">
        <v>1951520</v>
      </c>
      <c r="G28" s="17">
        <v>156122</v>
      </c>
      <c r="H28" s="17">
        <f t="shared" si="3"/>
        <v>2107642</v>
      </c>
      <c r="I28" s="17"/>
      <c r="J28" s="88"/>
      <c r="L28" s="84">
        <f t="shared" si="2"/>
        <v>41992446</v>
      </c>
      <c r="M28" s="64" t="s">
        <v>3010</v>
      </c>
      <c r="N28" s="71" t="str">
        <f t="shared" si="0"/>
        <v/>
      </c>
      <c r="O28" s="71"/>
      <c r="P28" s="82">
        <f t="shared" si="1"/>
        <v>44653</v>
      </c>
      <c r="Q28" s="65"/>
    </row>
    <row r="29" spans="1:17" ht="26.3" x14ac:dyDescent="0.25">
      <c r="A29" s="66" t="s">
        <v>3017</v>
      </c>
      <c r="B29" s="5" t="s">
        <v>437</v>
      </c>
      <c r="C29" s="8">
        <v>44655</v>
      </c>
      <c r="D29" s="5" t="s">
        <v>11</v>
      </c>
      <c r="E29" s="5" t="s">
        <v>222</v>
      </c>
      <c r="F29" s="17">
        <v>1256874</v>
      </c>
      <c r="G29" s="17">
        <v>100550</v>
      </c>
      <c r="H29" s="17">
        <f t="shared" si="3"/>
        <v>1357424</v>
      </c>
      <c r="I29" s="17"/>
      <c r="J29" s="88"/>
      <c r="L29" s="84">
        <f t="shared" si="2"/>
        <v>43349870</v>
      </c>
      <c r="M29" s="64" t="s">
        <v>3010</v>
      </c>
      <c r="N29" s="71" t="str">
        <f t="shared" si="0"/>
        <v/>
      </c>
      <c r="O29" s="71"/>
      <c r="P29" s="82">
        <f t="shared" si="1"/>
        <v>44655</v>
      </c>
      <c r="Q29" s="65"/>
    </row>
    <row r="30" spans="1:17" ht="26.3" x14ac:dyDescent="0.25">
      <c r="A30" s="66" t="s">
        <v>3017</v>
      </c>
      <c r="B30" s="9" t="s">
        <v>438</v>
      </c>
      <c r="C30" s="8">
        <v>44655</v>
      </c>
      <c r="D30" s="5" t="s">
        <v>11</v>
      </c>
      <c r="E30" s="5" t="s">
        <v>222</v>
      </c>
      <c r="F30" s="17">
        <v>3290940</v>
      </c>
      <c r="G30" s="17">
        <v>263275</v>
      </c>
      <c r="H30" s="17">
        <f t="shared" si="3"/>
        <v>3554215</v>
      </c>
      <c r="I30" s="17"/>
      <c r="J30" s="88"/>
      <c r="L30" s="84">
        <f t="shared" si="2"/>
        <v>46904085</v>
      </c>
      <c r="M30" s="64" t="s">
        <v>3010</v>
      </c>
      <c r="N30" s="71" t="str">
        <f t="shared" si="0"/>
        <v/>
      </c>
      <c r="O30" s="71"/>
      <c r="P30" s="82">
        <f t="shared" si="1"/>
        <v>44655</v>
      </c>
      <c r="Q30" s="65"/>
    </row>
    <row r="31" spans="1:17" ht="26.3" x14ac:dyDescent="0.25">
      <c r="A31" s="66" t="s">
        <v>3017</v>
      </c>
      <c r="B31" s="5" t="s">
        <v>439</v>
      </c>
      <c r="C31" s="8">
        <v>44659</v>
      </c>
      <c r="D31" s="5" t="s">
        <v>11</v>
      </c>
      <c r="E31" s="5" t="s">
        <v>222</v>
      </c>
      <c r="F31" s="17">
        <v>1369458</v>
      </c>
      <c r="G31" s="17">
        <v>109557</v>
      </c>
      <c r="H31" s="17">
        <f t="shared" si="3"/>
        <v>1479015</v>
      </c>
      <c r="I31" s="17"/>
      <c r="J31" s="88"/>
      <c r="L31" s="84">
        <f t="shared" si="2"/>
        <v>48383100</v>
      </c>
      <c r="M31" s="64" t="s">
        <v>3010</v>
      </c>
      <c r="N31" s="71" t="str">
        <f t="shared" si="0"/>
        <v/>
      </c>
      <c r="O31" s="71"/>
      <c r="P31" s="82">
        <f t="shared" si="1"/>
        <v>44659</v>
      </c>
      <c r="Q31" s="65"/>
    </row>
    <row r="32" spans="1:17" ht="26.3" x14ac:dyDescent="0.25">
      <c r="A32" s="66" t="s">
        <v>3017</v>
      </c>
      <c r="B32" s="9" t="s">
        <v>440</v>
      </c>
      <c r="C32" s="8">
        <v>44663</v>
      </c>
      <c r="D32" s="5" t="s">
        <v>11</v>
      </c>
      <c r="E32" s="5" t="s">
        <v>222</v>
      </c>
      <c r="F32" s="17">
        <v>1377040</v>
      </c>
      <c r="G32" s="17">
        <v>110163</v>
      </c>
      <c r="H32" s="17">
        <f t="shared" si="3"/>
        <v>1487203</v>
      </c>
      <c r="I32" s="17"/>
      <c r="J32" s="88"/>
      <c r="L32" s="84">
        <f t="shared" si="2"/>
        <v>49870303</v>
      </c>
      <c r="M32" s="64" t="s">
        <v>3010</v>
      </c>
      <c r="N32" s="71" t="str">
        <f t="shared" si="0"/>
        <v/>
      </c>
      <c r="O32" s="71"/>
      <c r="P32" s="82">
        <f t="shared" si="1"/>
        <v>44663</v>
      </c>
      <c r="Q32" s="65"/>
    </row>
    <row r="33" spans="1:17" ht="26.3" x14ac:dyDescent="0.25">
      <c r="A33" s="66" t="s">
        <v>3017</v>
      </c>
      <c r="B33" s="9" t="s">
        <v>441</v>
      </c>
      <c r="C33" s="8">
        <v>44664</v>
      </c>
      <c r="D33" s="5" t="s">
        <v>11</v>
      </c>
      <c r="E33" s="5" t="s">
        <v>222</v>
      </c>
      <c r="F33" s="17">
        <v>1206520</v>
      </c>
      <c r="G33" s="17">
        <v>96522</v>
      </c>
      <c r="H33" s="17">
        <f t="shared" si="3"/>
        <v>1303042</v>
      </c>
      <c r="I33" s="17"/>
      <c r="J33" s="88"/>
      <c r="L33" s="84">
        <f t="shared" si="2"/>
        <v>51173345</v>
      </c>
      <c r="M33" s="64" t="s">
        <v>3010</v>
      </c>
      <c r="N33" s="71" t="str">
        <f t="shared" si="0"/>
        <v/>
      </c>
      <c r="O33" s="71"/>
      <c r="P33" s="82">
        <f t="shared" si="1"/>
        <v>44664</v>
      </c>
      <c r="Q33" s="65"/>
    </row>
    <row r="34" spans="1:17" ht="26.3" x14ac:dyDescent="0.25">
      <c r="A34" s="66" t="s">
        <v>3017</v>
      </c>
      <c r="B34" s="72">
        <v>26244</v>
      </c>
      <c r="C34" s="73">
        <v>44697</v>
      </c>
      <c r="D34" s="72"/>
      <c r="E34" s="72" t="s">
        <v>52</v>
      </c>
      <c r="F34" s="74">
        <v>-132176</v>
      </c>
      <c r="G34" s="74">
        <v>-10574</v>
      </c>
      <c r="H34" s="74">
        <v>-142750</v>
      </c>
      <c r="I34" s="74"/>
      <c r="J34" s="75" t="s">
        <v>102</v>
      </c>
      <c r="K34" s="85"/>
      <c r="L34" s="84">
        <f t="shared" si="2"/>
        <v>51030595</v>
      </c>
      <c r="M34" s="84" t="s">
        <v>3013</v>
      </c>
      <c r="N34" s="71">
        <f t="shared" ref="N34:N65" si="4">IFERROR(DATEVALUE(MID(J34,16,11)),"")</f>
        <v>44929</v>
      </c>
      <c r="O34" s="71" t="s">
        <v>639</v>
      </c>
      <c r="P34" s="82">
        <f t="shared" si="1"/>
        <v>44697</v>
      </c>
    </row>
    <row r="35" spans="1:17" ht="26.3" x14ac:dyDescent="0.25">
      <c r="A35" s="66" t="s">
        <v>3017</v>
      </c>
      <c r="B35" s="67" t="s">
        <v>9</v>
      </c>
      <c r="C35" s="68">
        <v>44866</v>
      </c>
      <c r="D35" s="67" t="s">
        <v>11</v>
      </c>
      <c r="E35" s="67" t="s">
        <v>12</v>
      </c>
      <c r="F35" s="69">
        <v>898075</v>
      </c>
      <c r="G35" s="69">
        <v>71846</v>
      </c>
      <c r="H35" s="69">
        <v>969921</v>
      </c>
      <c r="I35" s="69"/>
      <c r="J35" s="70" t="s">
        <v>102</v>
      </c>
      <c r="K35" s="84"/>
      <c r="L35" s="84">
        <f t="shared" si="2"/>
        <v>52000516</v>
      </c>
      <c r="M35" s="84" t="s">
        <v>3013</v>
      </c>
      <c r="N35" s="71">
        <f t="shared" si="4"/>
        <v>44929</v>
      </c>
      <c r="O35" s="71" t="s">
        <v>639</v>
      </c>
      <c r="P35" s="82">
        <f t="shared" si="1"/>
        <v>44866</v>
      </c>
    </row>
    <row r="36" spans="1:17" ht="26.3" x14ac:dyDescent="0.25">
      <c r="A36" s="66" t="s">
        <v>3017</v>
      </c>
      <c r="B36" s="67" t="s">
        <v>13</v>
      </c>
      <c r="C36" s="68">
        <v>44866</v>
      </c>
      <c r="D36" s="67" t="s">
        <v>11</v>
      </c>
      <c r="E36" s="67" t="s">
        <v>12</v>
      </c>
      <c r="F36" s="69">
        <v>830200</v>
      </c>
      <c r="G36" s="69">
        <v>66416</v>
      </c>
      <c r="H36" s="69">
        <v>896616</v>
      </c>
      <c r="I36" s="69"/>
      <c r="J36" s="70" t="s">
        <v>102</v>
      </c>
      <c r="K36" s="84"/>
      <c r="L36" s="84">
        <f t="shared" si="2"/>
        <v>52897132</v>
      </c>
      <c r="M36" s="84" t="s">
        <v>3013</v>
      </c>
      <c r="N36" s="71">
        <f t="shared" si="4"/>
        <v>44929</v>
      </c>
      <c r="O36" s="71" t="s">
        <v>639</v>
      </c>
      <c r="P36" s="82">
        <f t="shared" si="1"/>
        <v>44866</v>
      </c>
    </row>
    <row r="37" spans="1:17" ht="26.3" x14ac:dyDescent="0.25">
      <c r="A37" s="66" t="s">
        <v>3017</v>
      </c>
      <c r="B37" s="67" t="s">
        <v>14</v>
      </c>
      <c r="C37" s="68">
        <v>44866</v>
      </c>
      <c r="D37" s="67" t="s">
        <v>11</v>
      </c>
      <c r="E37" s="67" t="s">
        <v>12</v>
      </c>
      <c r="F37" s="69">
        <v>725580</v>
      </c>
      <c r="G37" s="69">
        <v>58046</v>
      </c>
      <c r="H37" s="69">
        <v>783626</v>
      </c>
      <c r="I37" s="69"/>
      <c r="J37" s="70" t="s">
        <v>102</v>
      </c>
      <c r="K37" s="84"/>
      <c r="L37" s="84">
        <f t="shared" si="2"/>
        <v>53680758</v>
      </c>
      <c r="M37" s="84" t="s">
        <v>3013</v>
      </c>
      <c r="N37" s="71">
        <f t="shared" si="4"/>
        <v>44929</v>
      </c>
      <c r="O37" s="71" t="s">
        <v>639</v>
      </c>
      <c r="P37" s="82">
        <f t="shared" si="1"/>
        <v>44866</v>
      </c>
    </row>
    <row r="38" spans="1:17" ht="39.450000000000003" x14ac:dyDescent="0.25">
      <c r="A38" s="66" t="s">
        <v>3017</v>
      </c>
      <c r="B38" s="67" t="s">
        <v>15</v>
      </c>
      <c r="C38" s="68">
        <v>44868</v>
      </c>
      <c r="D38" s="67" t="s">
        <v>17</v>
      </c>
      <c r="E38" s="67" t="s">
        <v>18</v>
      </c>
      <c r="F38" s="69">
        <v>1686972</v>
      </c>
      <c r="G38" s="69">
        <v>134958</v>
      </c>
      <c r="H38" s="69">
        <v>1821930</v>
      </c>
      <c r="I38" s="69"/>
      <c r="J38" s="70" t="s">
        <v>102</v>
      </c>
      <c r="K38" s="84"/>
      <c r="L38" s="84">
        <f t="shared" si="2"/>
        <v>55502688</v>
      </c>
      <c r="M38" s="84" t="s">
        <v>3013</v>
      </c>
      <c r="N38" s="71">
        <f t="shared" si="4"/>
        <v>44929</v>
      </c>
      <c r="O38" s="71" t="s">
        <v>639</v>
      </c>
      <c r="P38" s="82">
        <f t="shared" si="1"/>
        <v>44868</v>
      </c>
    </row>
    <row r="39" spans="1:17" ht="26.3" x14ac:dyDescent="0.25">
      <c r="A39" s="66" t="s">
        <v>3017</v>
      </c>
      <c r="B39" s="67" t="s">
        <v>19</v>
      </c>
      <c r="C39" s="68">
        <v>44869</v>
      </c>
      <c r="D39" s="67" t="s">
        <v>11</v>
      </c>
      <c r="E39" s="67" t="s">
        <v>12</v>
      </c>
      <c r="F39" s="69">
        <v>999522</v>
      </c>
      <c r="G39" s="69">
        <v>79962</v>
      </c>
      <c r="H39" s="69">
        <v>1079484</v>
      </c>
      <c r="I39" s="69"/>
      <c r="J39" s="70" t="s">
        <v>102</v>
      </c>
      <c r="K39" s="84"/>
      <c r="L39" s="84">
        <f t="shared" si="2"/>
        <v>56582172</v>
      </c>
      <c r="M39" s="84" t="s">
        <v>3013</v>
      </c>
      <c r="N39" s="71">
        <f t="shared" si="4"/>
        <v>44929</v>
      </c>
      <c r="O39" s="71" t="s">
        <v>639</v>
      </c>
      <c r="P39" s="82">
        <f t="shared" si="1"/>
        <v>44869</v>
      </c>
    </row>
    <row r="40" spans="1:17" ht="26.3" x14ac:dyDescent="0.25">
      <c r="A40" s="66" t="s">
        <v>3017</v>
      </c>
      <c r="B40" s="67" t="s">
        <v>21</v>
      </c>
      <c r="C40" s="68">
        <v>44874</v>
      </c>
      <c r="D40" s="67" t="s">
        <v>11</v>
      </c>
      <c r="E40" s="67" t="s">
        <v>12</v>
      </c>
      <c r="F40" s="69">
        <v>1277583</v>
      </c>
      <c r="G40" s="69">
        <v>102207</v>
      </c>
      <c r="H40" s="69">
        <v>1379790</v>
      </c>
      <c r="I40" s="69"/>
      <c r="J40" s="70" t="s">
        <v>102</v>
      </c>
      <c r="K40" s="84"/>
      <c r="L40" s="84">
        <f t="shared" si="2"/>
        <v>57961962</v>
      </c>
      <c r="M40" s="84" t="s">
        <v>3013</v>
      </c>
      <c r="N40" s="71">
        <f t="shared" si="4"/>
        <v>44929</v>
      </c>
      <c r="O40" s="71" t="s">
        <v>639</v>
      </c>
      <c r="P40" s="82">
        <f t="shared" si="1"/>
        <v>44874</v>
      </c>
    </row>
    <row r="41" spans="1:17" ht="26.3" x14ac:dyDescent="0.25">
      <c r="A41" s="66" t="s">
        <v>3017</v>
      </c>
      <c r="B41" s="67" t="s">
        <v>23</v>
      </c>
      <c r="C41" s="68">
        <v>44874</v>
      </c>
      <c r="D41" s="67" t="s">
        <v>11</v>
      </c>
      <c r="E41" s="67" t="s">
        <v>12</v>
      </c>
      <c r="F41" s="69">
        <v>1449716</v>
      </c>
      <c r="G41" s="69">
        <v>115977</v>
      </c>
      <c r="H41" s="69">
        <v>1565693</v>
      </c>
      <c r="I41" s="69"/>
      <c r="J41" s="70" t="s">
        <v>102</v>
      </c>
      <c r="K41" s="84"/>
      <c r="L41" s="84">
        <f t="shared" si="2"/>
        <v>59527655</v>
      </c>
      <c r="M41" s="84" t="s">
        <v>3013</v>
      </c>
      <c r="N41" s="71">
        <f t="shared" si="4"/>
        <v>44929</v>
      </c>
      <c r="O41" s="71" t="s">
        <v>639</v>
      </c>
      <c r="P41" s="82">
        <f t="shared" si="1"/>
        <v>44874</v>
      </c>
    </row>
    <row r="42" spans="1:17" ht="26.3" x14ac:dyDescent="0.25">
      <c r="A42" s="66" t="s">
        <v>3017</v>
      </c>
      <c r="B42" s="67" t="s">
        <v>24</v>
      </c>
      <c r="C42" s="68">
        <v>44875</v>
      </c>
      <c r="D42" s="67" t="s">
        <v>11</v>
      </c>
      <c r="E42" s="67" t="s">
        <v>12</v>
      </c>
      <c r="F42" s="69">
        <v>830200</v>
      </c>
      <c r="G42" s="69">
        <v>66416</v>
      </c>
      <c r="H42" s="69">
        <v>896616</v>
      </c>
      <c r="I42" s="69"/>
      <c r="J42" s="70" t="s">
        <v>102</v>
      </c>
      <c r="K42" s="84"/>
      <c r="L42" s="84">
        <f t="shared" si="2"/>
        <v>60424271</v>
      </c>
      <c r="M42" s="84" t="s">
        <v>3013</v>
      </c>
      <c r="N42" s="71">
        <f t="shared" si="4"/>
        <v>44929</v>
      </c>
      <c r="O42" s="71" t="s">
        <v>639</v>
      </c>
      <c r="P42" s="82">
        <f t="shared" si="1"/>
        <v>44875</v>
      </c>
    </row>
    <row r="43" spans="1:17" ht="26.3" x14ac:dyDescent="0.25">
      <c r="A43" s="66" t="s">
        <v>3017</v>
      </c>
      <c r="B43" s="67" t="s">
        <v>26</v>
      </c>
      <c r="C43" s="68">
        <v>44876</v>
      </c>
      <c r="D43" s="67" t="s">
        <v>11</v>
      </c>
      <c r="E43" s="67" t="s">
        <v>12</v>
      </c>
      <c r="F43" s="69">
        <v>1119335</v>
      </c>
      <c r="G43" s="69">
        <v>89547</v>
      </c>
      <c r="H43" s="69">
        <v>1208882</v>
      </c>
      <c r="I43" s="69"/>
      <c r="J43" s="70" t="s">
        <v>102</v>
      </c>
      <c r="K43" s="84"/>
      <c r="L43" s="84">
        <f t="shared" si="2"/>
        <v>61633153</v>
      </c>
      <c r="M43" s="84" t="s">
        <v>3013</v>
      </c>
      <c r="N43" s="71">
        <f t="shared" si="4"/>
        <v>44929</v>
      </c>
      <c r="O43" s="71" t="s">
        <v>639</v>
      </c>
      <c r="P43" s="82">
        <f t="shared" si="1"/>
        <v>44876</v>
      </c>
    </row>
    <row r="44" spans="1:17" ht="26.3" x14ac:dyDescent="0.25">
      <c r="A44" s="66" t="s">
        <v>3017</v>
      </c>
      <c r="B44" s="67" t="s">
        <v>28</v>
      </c>
      <c r="C44" s="68">
        <v>44876</v>
      </c>
      <c r="D44" s="67" t="s">
        <v>11</v>
      </c>
      <c r="E44" s="67" t="s">
        <v>12</v>
      </c>
      <c r="F44" s="69">
        <v>1030104</v>
      </c>
      <c r="G44" s="69">
        <v>82408</v>
      </c>
      <c r="H44" s="69">
        <v>1112512</v>
      </c>
      <c r="I44" s="69"/>
      <c r="J44" s="70" t="s">
        <v>102</v>
      </c>
      <c r="K44" s="84"/>
      <c r="L44" s="84">
        <f t="shared" si="2"/>
        <v>62745665</v>
      </c>
      <c r="M44" s="84" t="s">
        <v>3013</v>
      </c>
      <c r="N44" s="71">
        <f t="shared" si="4"/>
        <v>44929</v>
      </c>
      <c r="O44" s="71" t="s">
        <v>639</v>
      </c>
      <c r="P44" s="82">
        <f t="shared" si="1"/>
        <v>44876</v>
      </c>
    </row>
    <row r="45" spans="1:17" ht="26.3" x14ac:dyDescent="0.25">
      <c r="A45" s="66" t="s">
        <v>3017</v>
      </c>
      <c r="B45" s="67" t="s">
        <v>29</v>
      </c>
      <c r="C45" s="68">
        <v>44876</v>
      </c>
      <c r="D45" s="67" t="s">
        <v>11</v>
      </c>
      <c r="E45" s="67" t="s">
        <v>12</v>
      </c>
      <c r="F45" s="69">
        <v>2232845</v>
      </c>
      <c r="G45" s="69">
        <v>178628</v>
      </c>
      <c r="H45" s="69">
        <v>2411473</v>
      </c>
      <c r="I45" s="69"/>
      <c r="J45" s="70" t="s">
        <v>102</v>
      </c>
      <c r="K45" s="84"/>
      <c r="L45" s="84">
        <f t="shared" si="2"/>
        <v>65157138</v>
      </c>
      <c r="M45" s="84" t="s">
        <v>3013</v>
      </c>
      <c r="N45" s="71">
        <f t="shared" si="4"/>
        <v>44929</v>
      </c>
      <c r="O45" s="71" t="s">
        <v>639</v>
      </c>
      <c r="P45" s="82">
        <f t="shared" si="1"/>
        <v>44876</v>
      </c>
    </row>
    <row r="46" spans="1:17" ht="26.3" x14ac:dyDescent="0.25">
      <c r="A46" s="66" t="s">
        <v>3017</v>
      </c>
      <c r="B46" s="67" t="s">
        <v>30</v>
      </c>
      <c r="C46" s="68">
        <v>44876</v>
      </c>
      <c r="D46" s="67" t="s">
        <v>11</v>
      </c>
      <c r="E46" s="67" t="s">
        <v>12</v>
      </c>
      <c r="F46" s="69">
        <v>996240</v>
      </c>
      <c r="G46" s="69">
        <v>79699</v>
      </c>
      <c r="H46" s="69">
        <v>1075939</v>
      </c>
      <c r="I46" s="69"/>
      <c r="J46" s="70" t="s">
        <v>102</v>
      </c>
      <c r="K46" s="84"/>
      <c r="L46" s="84">
        <f t="shared" si="2"/>
        <v>66233077</v>
      </c>
      <c r="M46" s="84" t="s">
        <v>3013</v>
      </c>
      <c r="N46" s="71">
        <f t="shared" si="4"/>
        <v>44929</v>
      </c>
      <c r="O46" s="71" t="s">
        <v>639</v>
      </c>
      <c r="P46" s="82">
        <f t="shared" si="1"/>
        <v>44876</v>
      </c>
    </row>
    <row r="47" spans="1:17" ht="26.3" x14ac:dyDescent="0.25">
      <c r="A47" s="66" t="s">
        <v>3017</v>
      </c>
      <c r="B47" s="67" t="s">
        <v>31</v>
      </c>
      <c r="C47" s="68">
        <v>44880</v>
      </c>
      <c r="D47" s="67" t="s">
        <v>11</v>
      </c>
      <c r="E47" s="67" t="s">
        <v>12</v>
      </c>
      <c r="F47" s="69">
        <v>1580138</v>
      </c>
      <c r="G47" s="69">
        <v>126411</v>
      </c>
      <c r="H47" s="69">
        <v>1706549</v>
      </c>
      <c r="I47" s="69"/>
      <c r="J47" s="70" t="s">
        <v>102</v>
      </c>
      <c r="K47" s="84"/>
      <c r="L47" s="84">
        <f t="shared" si="2"/>
        <v>67939626</v>
      </c>
      <c r="M47" s="84" t="s">
        <v>3013</v>
      </c>
      <c r="N47" s="71">
        <f t="shared" si="4"/>
        <v>44929</v>
      </c>
      <c r="O47" s="71" t="s">
        <v>639</v>
      </c>
      <c r="P47" s="82">
        <f t="shared" si="1"/>
        <v>44880</v>
      </c>
    </row>
    <row r="48" spans="1:17" ht="39.450000000000003" x14ac:dyDescent="0.25">
      <c r="A48" s="66" t="s">
        <v>3017</v>
      </c>
      <c r="B48" s="67" t="s">
        <v>33</v>
      </c>
      <c r="C48" s="68">
        <v>44881</v>
      </c>
      <c r="D48" s="67" t="s">
        <v>17</v>
      </c>
      <c r="E48" s="67" t="s">
        <v>18</v>
      </c>
      <c r="F48" s="69">
        <v>1621069</v>
      </c>
      <c r="G48" s="69">
        <v>129686</v>
      </c>
      <c r="H48" s="69">
        <v>1750755</v>
      </c>
      <c r="I48" s="69"/>
      <c r="J48" s="70" t="s">
        <v>102</v>
      </c>
      <c r="K48" s="84"/>
      <c r="L48" s="84">
        <f t="shared" si="2"/>
        <v>69690381</v>
      </c>
      <c r="M48" s="84" t="s">
        <v>3013</v>
      </c>
      <c r="N48" s="71">
        <f t="shared" si="4"/>
        <v>44929</v>
      </c>
      <c r="O48" s="71" t="s">
        <v>639</v>
      </c>
      <c r="P48" s="82">
        <f t="shared" si="1"/>
        <v>44881</v>
      </c>
    </row>
    <row r="49" spans="1:18" ht="26.3" x14ac:dyDescent="0.25">
      <c r="A49" s="66" t="s">
        <v>3017</v>
      </c>
      <c r="B49" s="67" t="s">
        <v>35</v>
      </c>
      <c r="C49" s="68">
        <v>44881</v>
      </c>
      <c r="D49" s="67" t="s">
        <v>11</v>
      </c>
      <c r="E49" s="67" t="s">
        <v>12</v>
      </c>
      <c r="F49" s="69">
        <v>2779410</v>
      </c>
      <c r="G49" s="69">
        <v>222353</v>
      </c>
      <c r="H49" s="69">
        <v>3001763</v>
      </c>
      <c r="I49" s="69"/>
      <c r="J49" s="70" t="s">
        <v>102</v>
      </c>
      <c r="K49" s="84"/>
      <c r="L49" s="84">
        <f t="shared" si="2"/>
        <v>72692144</v>
      </c>
      <c r="M49" s="84" t="s">
        <v>3013</v>
      </c>
      <c r="N49" s="71">
        <f t="shared" si="4"/>
        <v>44929</v>
      </c>
      <c r="O49" s="71" t="s">
        <v>639</v>
      </c>
      <c r="P49" s="82">
        <f t="shared" si="1"/>
        <v>44881</v>
      </c>
    </row>
    <row r="50" spans="1:18" ht="26.3" x14ac:dyDescent="0.25">
      <c r="A50" s="66" t="s">
        <v>3017</v>
      </c>
      <c r="B50" s="67" t="s">
        <v>36</v>
      </c>
      <c r="C50" s="68">
        <v>44881</v>
      </c>
      <c r="D50" s="67" t="s">
        <v>11</v>
      </c>
      <c r="E50" s="67" t="s">
        <v>12</v>
      </c>
      <c r="F50" s="69">
        <v>898048</v>
      </c>
      <c r="G50" s="69">
        <v>71844</v>
      </c>
      <c r="H50" s="69">
        <v>969892</v>
      </c>
      <c r="I50" s="69"/>
      <c r="J50" s="70" t="s">
        <v>102</v>
      </c>
      <c r="K50" s="84"/>
      <c r="L50" s="84">
        <f t="shared" si="2"/>
        <v>73662036</v>
      </c>
      <c r="M50" s="84" t="s">
        <v>3013</v>
      </c>
      <c r="N50" s="71">
        <f t="shared" si="4"/>
        <v>44929</v>
      </c>
      <c r="O50" s="71" t="s">
        <v>639</v>
      </c>
      <c r="P50" s="82">
        <f t="shared" si="1"/>
        <v>44881</v>
      </c>
    </row>
    <row r="51" spans="1:18" ht="26.3" x14ac:dyDescent="0.25">
      <c r="A51" s="66" t="s">
        <v>3017</v>
      </c>
      <c r="B51" s="67" t="s">
        <v>37</v>
      </c>
      <c r="C51" s="68">
        <v>44882</v>
      </c>
      <c r="D51" s="67" t="s">
        <v>11</v>
      </c>
      <c r="E51" s="67" t="s">
        <v>12</v>
      </c>
      <c r="F51" s="69">
        <v>1051514</v>
      </c>
      <c r="G51" s="69">
        <v>84121</v>
      </c>
      <c r="H51" s="69">
        <v>1135635</v>
      </c>
      <c r="I51" s="69"/>
      <c r="J51" s="70" t="s">
        <v>102</v>
      </c>
      <c r="K51" s="84"/>
      <c r="L51" s="84">
        <f t="shared" si="2"/>
        <v>74797671</v>
      </c>
      <c r="M51" s="84" t="s">
        <v>3013</v>
      </c>
      <c r="N51" s="71">
        <f t="shared" si="4"/>
        <v>44929</v>
      </c>
      <c r="O51" s="71" t="s">
        <v>639</v>
      </c>
      <c r="P51" s="82">
        <f t="shared" si="1"/>
        <v>44882</v>
      </c>
    </row>
    <row r="52" spans="1:18" ht="26.3" x14ac:dyDescent="0.25">
      <c r="A52" s="66" t="s">
        <v>3017</v>
      </c>
      <c r="B52" s="67" t="s">
        <v>39</v>
      </c>
      <c r="C52" s="68">
        <v>44883</v>
      </c>
      <c r="D52" s="67" t="s">
        <v>11</v>
      </c>
      <c r="E52" s="67" t="s">
        <v>12</v>
      </c>
      <c r="F52" s="69">
        <v>1160640</v>
      </c>
      <c r="G52" s="69">
        <v>92851</v>
      </c>
      <c r="H52" s="69">
        <v>1253491</v>
      </c>
      <c r="I52" s="69"/>
      <c r="J52" s="70" t="s">
        <v>102</v>
      </c>
      <c r="K52" s="84"/>
      <c r="L52" s="84">
        <f t="shared" si="2"/>
        <v>76051162</v>
      </c>
      <c r="M52" s="84" t="s">
        <v>3013</v>
      </c>
      <c r="N52" s="71">
        <f t="shared" si="4"/>
        <v>44929</v>
      </c>
      <c r="O52" s="71" t="s">
        <v>639</v>
      </c>
      <c r="P52" s="82">
        <f t="shared" si="1"/>
        <v>44883</v>
      </c>
    </row>
    <row r="53" spans="1:18" ht="26.3" x14ac:dyDescent="0.25">
      <c r="A53" s="66" t="s">
        <v>3017</v>
      </c>
      <c r="B53" s="67" t="s">
        <v>41</v>
      </c>
      <c r="C53" s="68">
        <v>44883</v>
      </c>
      <c r="D53" s="67" t="s">
        <v>11</v>
      </c>
      <c r="E53" s="67" t="s">
        <v>12</v>
      </c>
      <c r="F53" s="69">
        <v>551890</v>
      </c>
      <c r="G53" s="69">
        <v>44151</v>
      </c>
      <c r="H53" s="69">
        <v>596041</v>
      </c>
      <c r="I53" s="69"/>
      <c r="J53" s="70" t="s">
        <v>102</v>
      </c>
      <c r="K53" s="84"/>
      <c r="L53" s="84">
        <f t="shared" si="2"/>
        <v>76647203</v>
      </c>
      <c r="M53" s="84" t="s">
        <v>3013</v>
      </c>
      <c r="N53" s="71">
        <f t="shared" si="4"/>
        <v>44929</v>
      </c>
      <c r="O53" s="71" t="s">
        <v>639</v>
      </c>
      <c r="P53" s="82">
        <f t="shared" si="1"/>
        <v>44883</v>
      </c>
    </row>
    <row r="54" spans="1:18" ht="26.3" x14ac:dyDescent="0.25">
      <c r="A54" s="66" t="s">
        <v>3017</v>
      </c>
      <c r="B54" s="67" t="s">
        <v>42</v>
      </c>
      <c r="C54" s="68">
        <v>44884</v>
      </c>
      <c r="D54" s="67" t="s">
        <v>11</v>
      </c>
      <c r="E54" s="67" t="s">
        <v>12</v>
      </c>
      <c r="F54" s="69">
        <v>1604188</v>
      </c>
      <c r="G54" s="69">
        <v>128335</v>
      </c>
      <c r="H54" s="69">
        <v>1732523</v>
      </c>
      <c r="I54" s="69"/>
      <c r="J54" s="70" t="s">
        <v>102</v>
      </c>
      <c r="K54" s="84"/>
      <c r="L54" s="84">
        <f t="shared" si="2"/>
        <v>78379726</v>
      </c>
      <c r="M54" s="84" t="s">
        <v>3013</v>
      </c>
      <c r="N54" s="71">
        <f t="shared" si="4"/>
        <v>44929</v>
      </c>
      <c r="O54" s="71" t="s">
        <v>639</v>
      </c>
      <c r="P54" s="82">
        <f t="shared" si="1"/>
        <v>44884</v>
      </c>
    </row>
    <row r="55" spans="1:18" ht="26.3" x14ac:dyDescent="0.25">
      <c r="A55" s="66" t="s">
        <v>3017</v>
      </c>
      <c r="B55" s="67" t="s">
        <v>44</v>
      </c>
      <c r="C55" s="68">
        <v>44887</v>
      </c>
      <c r="D55" s="67" t="s">
        <v>11</v>
      </c>
      <c r="E55" s="67" t="s">
        <v>12</v>
      </c>
      <c r="F55" s="69">
        <v>299857</v>
      </c>
      <c r="G55" s="69">
        <v>23989</v>
      </c>
      <c r="H55" s="69">
        <v>323846</v>
      </c>
      <c r="I55" s="69"/>
      <c r="J55" s="70" t="s">
        <v>102</v>
      </c>
      <c r="K55" s="84"/>
      <c r="L55" s="84">
        <f t="shared" si="2"/>
        <v>78703572</v>
      </c>
      <c r="M55" s="84" t="s">
        <v>3013</v>
      </c>
      <c r="N55" s="71">
        <f t="shared" si="4"/>
        <v>44929</v>
      </c>
      <c r="O55" s="71" t="s">
        <v>639</v>
      </c>
      <c r="P55" s="82">
        <f t="shared" si="1"/>
        <v>44887</v>
      </c>
    </row>
    <row r="56" spans="1:18" ht="26.3" x14ac:dyDescent="0.25">
      <c r="A56" s="66" t="s">
        <v>3017</v>
      </c>
      <c r="B56" s="67" t="s">
        <v>46</v>
      </c>
      <c r="C56" s="68">
        <v>44889</v>
      </c>
      <c r="D56" s="67" t="s">
        <v>11</v>
      </c>
      <c r="E56" s="67" t="s">
        <v>12</v>
      </c>
      <c r="F56" s="69">
        <v>1780201</v>
      </c>
      <c r="G56" s="69">
        <v>142416</v>
      </c>
      <c r="H56" s="69">
        <v>1922617</v>
      </c>
      <c r="I56" s="69"/>
      <c r="J56" s="70" t="s">
        <v>102</v>
      </c>
      <c r="K56" s="84"/>
      <c r="L56" s="84">
        <f t="shared" si="2"/>
        <v>80626189</v>
      </c>
      <c r="M56" s="84" t="s">
        <v>3013</v>
      </c>
      <c r="N56" s="71">
        <f t="shared" si="4"/>
        <v>44929</v>
      </c>
      <c r="O56" s="71" t="s">
        <v>639</v>
      </c>
      <c r="P56" s="82">
        <f t="shared" si="1"/>
        <v>44889</v>
      </c>
    </row>
    <row r="57" spans="1:18" ht="26.3" x14ac:dyDescent="0.25">
      <c r="A57" s="66" t="s">
        <v>3017</v>
      </c>
      <c r="B57" s="67" t="s">
        <v>48</v>
      </c>
      <c r="C57" s="68">
        <v>44890</v>
      </c>
      <c r="D57" s="67" t="s">
        <v>11</v>
      </c>
      <c r="E57" s="67" t="s">
        <v>12</v>
      </c>
      <c r="F57" s="69">
        <v>896288</v>
      </c>
      <c r="G57" s="69">
        <v>71703</v>
      </c>
      <c r="H57" s="69">
        <v>967991</v>
      </c>
      <c r="I57" s="69"/>
      <c r="J57" s="70" t="s">
        <v>102</v>
      </c>
      <c r="K57" s="84"/>
      <c r="L57" s="84">
        <f t="shared" si="2"/>
        <v>81594180</v>
      </c>
      <c r="M57" s="84" t="s">
        <v>3013</v>
      </c>
      <c r="N57" s="71">
        <f t="shared" si="4"/>
        <v>44929</v>
      </c>
      <c r="O57" s="71" t="s">
        <v>639</v>
      </c>
      <c r="P57" s="82">
        <f t="shared" si="1"/>
        <v>44890</v>
      </c>
    </row>
    <row r="58" spans="1:18" ht="26.3" x14ac:dyDescent="0.25">
      <c r="A58" s="66" t="s">
        <v>3017</v>
      </c>
      <c r="B58" s="67" t="s">
        <v>50</v>
      </c>
      <c r="C58" s="68">
        <v>44894</v>
      </c>
      <c r="D58" s="67" t="s">
        <v>11</v>
      </c>
      <c r="E58" s="67" t="s">
        <v>12</v>
      </c>
      <c r="F58" s="69">
        <v>1743268</v>
      </c>
      <c r="G58" s="69">
        <v>139461</v>
      </c>
      <c r="H58" s="69">
        <v>1882729</v>
      </c>
      <c r="I58" s="69"/>
      <c r="J58" s="70" t="s">
        <v>102</v>
      </c>
      <c r="K58" s="84"/>
      <c r="L58" s="84">
        <f t="shared" si="2"/>
        <v>83476909</v>
      </c>
      <c r="M58" s="84" t="s">
        <v>3013</v>
      </c>
      <c r="N58" s="71">
        <f t="shared" si="4"/>
        <v>44929</v>
      </c>
      <c r="O58" s="71" t="s">
        <v>639</v>
      </c>
      <c r="P58" s="82">
        <f t="shared" si="1"/>
        <v>44894</v>
      </c>
    </row>
    <row r="59" spans="1:18" s="81" customFormat="1" ht="26.3" x14ac:dyDescent="0.25">
      <c r="A59" s="66" t="s">
        <v>3017</v>
      </c>
      <c r="B59" s="67" t="s">
        <v>53</v>
      </c>
      <c r="C59" s="68">
        <v>44897</v>
      </c>
      <c r="D59" s="67" t="s">
        <v>11</v>
      </c>
      <c r="E59" s="67" t="s">
        <v>12</v>
      </c>
      <c r="F59" s="69">
        <v>1132484</v>
      </c>
      <c r="G59" s="69">
        <v>90599</v>
      </c>
      <c r="H59" s="69">
        <v>1223083</v>
      </c>
      <c r="I59" s="131"/>
      <c r="J59" s="84" t="s">
        <v>101</v>
      </c>
      <c r="K59" s="84"/>
      <c r="L59" s="84">
        <f t="shared" si="2"/>
        <v>84699992</v>
      </c>
      <c r="M59" s="84" t="s">
        <v>3013</v>
      </c>
      <c r="N59" s="71">
        <f t="shared" si="4"/>
        <v>44974</v>
      </c>
      <c r="O59" s="71" t="s">
        <v>674</v>
      </c>
      <c r="P59" s="82">
        <f t="shared" si="1"/>
        <v>44897</v>
      </c>
      <c r="Q59" s="64"/>
      <c r="R59" s="64"/>
    </row>
    <row r="60" spans="1:18" ht="26.3" x14ac:dyDescent="0.25">
      <c r="A60" s="66" t="s">
        <v>3017</v>
      </c>
      <c r="B60" s="67" t="s">
        <v>55</v>
      </c>
      <c r="C60" s="68">
        <v>44897</v>
      </c>
      <c r="D60" s="67" t="s">
        <v>11</v>
      </c>
      <c r="E60" s="67" t="s">
        <v>12</v>
      </c>
      <c r="F60" s="69">
        <v>1306196</v>
      </c>
      <c r="G60" s="69">
        <v>104496</v>
      </c>
      <c r="H60" s="69">
        <v>1410692</v>
      </c>
      <c r="I60" s="131"/>
      <c r="J60" s="84" t="s">
        <v>101</v>
      </c>
      <c r="K60" s="84"/>
      <c r="L60" s="84">
        <f t="shared" si="2"/>
        <v>86110684</v>
      </c>
      <c r="M60" s="84" t="s">
        <v>3013</v>
      </c>
      <c r="N60" s="71">
        <f t="shared" si="4"/>
        <v>44974</v>
      </c>
      <c r="O60" s="71" t="s">
        <v>674</v>
      </c>
      <c r="P60" s="82">
        <f t="shared" si="1"/>
        <v>44897</v>
      </c>
    </row>
    <row r="61" spans="1:18" ht="26.3" x14ac:dyDescent="0.25">
      <c r="A61" s="66" t="s">
        <v>3017</v>
      </c>
      <c r="B61" s="67" t="s">
        <v>56</v>
      </c>
      <c r="C61" s="68">
        <v>44898</v>
      </c>
      <c r="D61" s="67" t="s">
        <v>11</v>
      </c>
      <c r="E61" s="67" t="s">
        <v>12</v>
      </c>
      <c r="F61" s="69">
        <v>1263019</v>
      </c>
      <c r="G61" s="69">
        <v>101042</v>
      </c>
      <c r="H61" s="69">
        <v>1364061</v>
      </c>
      <c r="I61" s="131"/>
      <c r="J61" s="84" t="s">
        <v>101</v>
      </c>
      <c r="K61" s="84"/>
      <c r="L61" s="84">
        <f t="shared" si="2"/>
        <v>87474745</v>
      </c>
      <c r="M61" s="84" t="s">
        <v>3013</v>
      </c>
      <c r="N61" s="71">
        <f t="shared" si="4"/>
        <v>44974</v>
      </c>
      <c r="O61" s="71" t="s">
        <v>674</v>
      </c>
      <c r="P61" s="82">
        <f t="shared" si="1"/>
        <v>44898</v>
      </c>
    </row>
    <row r="62" spans="1:18" ht="26.3" x14ac:dyDescent="0.25">
      <c r="A62" s="66" t="s">
        <v>3017</v>
      </c>
      <c r="B62" s="67" t="s">
        <v>58</v>
      </c>
      <c r="C62" s="68">
        <v>44901</v>
      </c>
      <c r="D62" s="67" t="s">
        <v>11</v>
      </c>
      <c r="E62" s="67" t="s">
        <v>12</v>
      </c>
      <c r="F62" s="69">
        <v>1849741</v>
      </c>
      <c r="G62" s="69">
        <v>147979</v>
      </c>
      <c r="H62" s="69">
        <v>1997720</v>
      </c>
      <c r="I62" s="131"/>
      <c r="J62" s="84" t="s">
        <v>101</v>
      </c>
      <c r="K62" s="84"/>
      <c r="L62" s="84">
        <f t="shared" si="2"/>
        <v>89472465</v>
      </c>
      <c r="M62" s="84" t="s">
        <v>3013</v>
      </c>
      <c r="N62" s="71">
        <f t="shared" si="4"/>
        <v>44974</v>
      </c>
      <c r="O62" s="71" t="s">
        <v>674</v>
      </c>
      <c r="P62" s="82">
        <f t="shared" si="1"/>
        <v>44901</v>
      </c>
    </row>
    <row r="63" spans="1:18" ht="39.450000000000003" x14ac:dyDescent="0.25">
      <c r="A63" s="66" t="s">
        <v>3017</v>
      </c>
      <c r="B63" s="67" t="s">
        <v>60</v>
      </c>
      <c r="C63" s="68">
        <v>44902</v>
      </c>
      <c r="D63" s="67" t="s">
        <v>17</v>
      </c>
      <c r="E63" s="67" t="s">
        <v>18</v>
      </c>
      <c r="F63" s="69">
        <v>1478435</v>
      </c>
      <c r="G63" s="69">
        <v>118275</v>
      </c>
      <c r="H63" s="69">
        <v>1596710</v>
      </c>
      <c r="I63" s="131"/>
      <c r="J63" s="84" t="s">
        <v>101</v>
      </c>
      <c r="K63" s="84"/>
      <c r="L63" s="84">
        <f t="shared" si="2"/>
        <v>91069175</v>
      </c>
      <c r="M63" s="84" t="s">
        <v>3013</v>
      </c>
      <c r="N63" s="71">
        <f t="shared" si="4"/>
        <v>44974</v>
      </c>
      <c r="O63" s="71" t="s">
        <v>674</v>
      </c>
      <c r="P63" s="82">
        <f t="shared" si="1"/>
        <v>44902</v>
      </c>
    </row>
    <row r="64" spans="1:18" ht="26.3" x14ac:dyDescent="0.25">
      <c r="A64" s="66" t="s">
        <v>3017</v>
      </c>
      <c r="B64" s="67" t="s">
        <v>62</v>
      </c>
      <c r="C64" s="68">
        <v>44902</v>
      </c>
      <c r="D64" s="67" t="s">
        <v>11</v>
      </c>
      <c r="E64" s="67" t="s">
        <v>12</v>
      </c>
      <c r="F64" s="69">
        <v>1042095</v>
      </c>
      <c r="G64" s="69">
        <v>83368</v>
      </c>
      <c r="H64" s="69">
        <v>1125463</v>
      </c>
      <c r="I64" s="131"/>
      <c r="J64" s="84" t="s">
        <v>101</v>
      </c>
      <c r="K64" s="84"/>
      <c r="L64" s="84">
        <f t="shared" si="2"/>
        <v>92194638</v>
      </c>
      <c r="M64" s="84" t="s">
        <v>3013</v>
      </c>
      <c r="N64" s="71">
        <f t="shared" si="4"/>
        <v>44974</v>
      </c>
      <c r="O64" s="71" t="s">
        <v>674</v>
      </c>
      <c r="P64" s="82">
        <f t="shared" si="1"/>
        <v>44902</v>
      </c>
    </row>
    <row r="65" spans="1:16" ht="26.3" x14ac:dyDescent="0.25">
      <c r="A65" s="66" t="s">
        <v>3017</v>
      </c>
      <c r="B65" s="67" t="s">
        <v>63</v>
      </c>
      <c r="C65" s="68">
        <v>44903</v>
      </c>
      <c r="D65" s="67" t="s">
        <v>11</v>
      </c>
      <c r="E65" s="67" t="s">
        <v>12</v>
      </c>
      <c r="F65" s="69">
        <v>999522</v>
      </c>
      <c r="G65" s="69">
        <v>79962</v>
      </c>
      <c r="H65" s="69">
        <v>1079484</v>
      </c>
      <c r="I65" s="131"/>
      <c r="J65" s="84" t="s">
        <v>101</v>
      </c>
      <c r="K65" s="84"/>
      <c r="L65" s="84">
        <f t="shared" si="2"/>
        <v>93274122</v>
      </c>
      <c r="M65" s="84" t="s">
        <v>3013</v>
      </c>
      <c r="N65" s="71">
        <f t="shared" si="4"/>
        <v>44974</v>
      </c>
      <c r="O65" s="71" t="s">
        <v>674</v>
      </c>
      <c r="P65" s="82">
        <f t="shared" si="1"/>
        <v>44903</v>
      </c>
    </row>
    <row r="66" spans="1:16" ht="26.3" x14ac:dyDescent="0.25">
      <c r="A66" s="66" t="s">
        <v>3017</v>
      </c>
      <c r="B66" s="67" t="s">
        <v>65</v>
      </c>
      <c r="C66" s="68">
        <v>44904</v>
      </c>
      <c r="D66" s="67" t="s">
        <v>11</v>
      </c>
      <c r="E66" s="67" t="s">
        <v>12</v>
      </c>
      <c r="F66" s="69">
        <v>2092053</v>
      </c>
      <c r="G66" s="69">
        <v>167364</v>
      </c>
      <c r="H66" s="69">
        <v>2259417</v>
      </c>
      <c r="I66" s="131"/>
      <c r="J66" s="84" t="s">
        <v>101</v>
      </c>
      <c r="K66" s="84"/>
      <c r="L66" s="84">
        <f t="shared" si="2"/>
        <v>95533539</v>
      </c>
      <c r="M66" s="84" t="s">
        <v>3013</v>
      </c>
      <c r="N66" s="71">
        <f t="shared" ref="N66:N95" si="5">IFERROR(DATEVALUE(MID(J66,16,11)),"")</f>
        <v>44974</v>
      </c>
      <c r="O66" s="71" t="s">
        <v>674</v>
      </c>
      <c r="P66" s="82">
        <f t="shared" ref="P66:P129" si="6">IFERROR(DATEVALUE(C66),C66)</f>
        <v>44904</v>
      </c>
    </row>
    <row r="67" spans="1:16" ht="26.3" x14ac:dyDescent="0.25">
      <c r="A67" s="66" t="s">
        <v>3017</v>
      </c>
      <c r="B67" s="67" t="s">
        <v>67</v>
      </c>
      <c r="C67" s="68">
        <v>44905</v>
      </c>
      <c r="D67" s="67" t="s">
        <v>11</v>
      </c>
      <c r="E67" s="67" t="s">
        <v>12</v>
      </c>
      <c r="F67" s="69">
        <v>1056019</v>
      </c>
      <c r="G67" s="69">
        <v>84482</v>
      </c>
      <c r="H67" s="69">
        <v>1140501</v>
      </c>
      <c r="I67" s="131"/>
      <c r="J67" s="84" t="s">
        <v>101</v>
      </c>
      <c r="K67" s="84"/>
      <c r="L67" s="84">
        <f t="shared" ref="L67:L130" si="7">L66+H67-K67</f>
        <v>96674040</v>
      </c>
      <c r="M67" s="84" t="s">
        <v>3013</v>
      </c>
      <c r="N67" s="71">
        <f t="shared" si="5"/>
        <v>44974</v>
      </c>
      <c r="O67" s="71" t="s">
        <v>674</v>
      </c>
      <c r="P67" s="82">
        <f t="shared" si="6"/>
        <v>44905</v>
      </c>
    </row>
    <row r="68" spans="1:16" ht="26.3" x14ac:dyDescent="0.25">
      <c r="A68" s="66" t="s">
        <v>3017</v>
      </c>
      <c r="B68" s="67" t="s">
        <v>69</v>
      </c>
      <c r="C68" s="68">
        <v>44907</v>
      </c>
      <c r="D68" s="67" t="s">
        <v>11</v>
      </c>
      <c r="E68" s="67" t="s">
        <v>12</v>
      </c>
      <c r="F68" s="69">
        <v>499761</v>
      </c>
      <c r="G68" s="69">
        <v>39981</v>
      </c>
      <c r="H68" s="69">
        <v>539742</v>
      </c>
      <c r="I68" s="131"/>
      <c r="J68" s="84" t="s">
        <v>101</v>
      </c>
      <c r="K68" s="84"/>
      <c r="L68" s="84">
        <f t="shared" si="7"/>
        <v>97213782</v>
      </c>
      <c r="M68" s="84" t="s">
        <v>3013</v>
      </c>
      <c r="N68" s="71">
        <f t="shared" si="5"/>
        <v>44974</v>
      </c>
      <c r="O68" s="71" t="s">
        <v>674</v>
      </c>
      <c r="P68" s="82">
        <f t="shared" si="6"/>
        <v>44907</v>
      </c>
    </row>
    <row r="69" spans="1:16" ht="26.3" x14ac:dyDescent="0.25">
      <c r="A69" s="66" t="s">
        <v>3017</v>
      </c>
      <c r="B69" s="67" t="s">
        <v>71</v>
      </c>
      <c r="C69" s="68">
        <v>44907</v>
      </c>
      <c r="D69" s="67" t="s">
        <v>11</v>
      </c>
      <c r="E69" s="67" t="s">
        <v>12</v>
      </c>
      <c r="F69" s="69">
        <v>2758905</v>
      </c>
      <c r="G69" s="69">
        <v>220712</v>
      </c>
      <c r="H69" s="69">
        <v>2979617</v>
      </c>
      <c r="I69" s="131"/>
      <c r="J69" s="84" t="s">
        <v>101</v>
      </c>
      <c r="K69" s="84"/>
      <c r="L69" s="84">
        <f t="shared" si="7"/>
        <v>100193399</v>
      </c>
      <c r="M69" s="84" t="s">
        <v>3013</v>
      </c>
      <c r="N69" s="71">
        <f t="shared" si="5"/>
        <v>44974</v>
      </c>
      <c r="O69" s="71" t="s">
        <v>674</v>
      </c>
      <c r="P69" s="82">
        <f t="shared" si="6"/>
        <v>44907</v>
      </c>
    </row>
    <row r="70" spans="1:16" ht="26.3" x14ac:dyDescent="0.25">
      <c r="A70" s="66" t="s">
        <v>3017</v>
      </c>
      <c r="B70" s="67" t="s">
        <v>72</v>
      </c>
      <c r="C70" s="68">
        <v>44908</v>
      </c>
      <c r="D70" s="67" t="s">
        <v>11</v>
      </c>
      <c r="E70" s="67" t="s">
        <v>12</v>
      </c>
      <c r="F70" s="69">
        <v>1567436</v>
      </c>
      <c r="G70" s="69">
        <v>125395</v>
      </c>
      <c r="H70" s="69">
        <v>1692831</v>
      </c>
      <c r="I70" s="131"/>
      <c r="J70" s="84" t="s">
        <v>101</v>
      </c>
      <c r="K70" s="84"/>
      <c r="L70" s="84">
        <f t="shared" si="7"/>
        <v>101886230</v>
      </c>
      <c r="M70" s="84" t="s">
        <v>3013</v>
      </c>
      <c r="N70" s="71">
        <f t="shared" si="5"/>
        <v>44974</v>
      </c>
      <c r="O70" s="71" t="s">
        <v>674</v>
      </c>
      <c r="P70" s="82">
        <f t="shared" si="6"/>
        <v>44908</v>
      </c>
    </row>
    <row r="71" spans="1:16" ht="26.3" x14ac:dyDescent="0.25">
      <c r="A71" s="66" t="s">
        <v>3017</v>
      </c>
      <c r="B71" s="67" t="s">
        <v>74</v>
      </c>
      <c r="C71" s="68">
        <v>44908</v>
      </c>
      <c r="D71" s="67" t="s">
        <v>11</v>
      </c>
      <c r="E71" s="67" t="s">
        <v>12</v>
      </c>
      <c r="F71" s="69">
        <v>1231719</v>
      </c>
      <c r="G71" s="69">
        <v>98538</v>
      </c>
      <c r="H71" s="69">
        <v>1330257</v>
      </c>
      <c r="I71" s="131"/>
      <c r="J71" s="84" t="s">
        <v>101</v>
      </c>
      <c r="K71" s="84"/>
      <c r="L71" s="84">
        <f t="shared" si="7"/>
        <v>103216487</v>
      </c>
      <c r="M71" s="84" t="s">
        <v>3013</v>
      </c>
      <c r="N71" s="71">
        <f t="shared" si="5"/>
        <v>44974</v>
      </c>
      <c r="O71" s="71" t="s">
        <v>674</v>
      </c>
      <c r="P71" s="82">
        <f t="shared" si="6"/>
        <v>44908</v>
      </c>
    </row>
    <row r="72" spans="1:16" ht="26.3" x14ac:dyDescent="0.25">
      <c r="A72" s="66" t="s">
        <v>3017</v>
      </c>
      <c r="B72" s="67" t="s">
        <v>75</v>
      </c>
      <c r="C72" s="68">
        <v>44909</v>
      </c>
      <c r="D72" s="67" t="s">
        <v>11</v>
      </c>
      <c r="E72" s="67" t="s">
        <v>12</v>
      </c>
      <c r="F72" s="69">
        <v>1765868</v>
      </c>
      <c r="G72" s="69">
        <v>141269</v>
      </c>
      <c r="H72" s="69">
        <v>1907137</v>
      </c>
      <c r="I72" s="131"/>
      <c r="J72" s="84" t="s">
        <v>101</v>
      </c>
      <c r="K72" s="84"/>
      <c r="L72" s="84">
        <f t="shared" si="7"/>
        <v>105123624</v>
      </c>
      <c r="M72" s="84" t="s">
        <v>3013</v>
      </c>
      <c r="N72" s="71">
        <f t="shared" si="5"/>
        <v>44974</v>
      </c>
      <c r="O72" s="71" t="s">
        <v>674</v>
      </c>
      <c r="P72" s="82">
        <f t="shared" si="6"/>
        <v>44909</v>
      </c>
    </row>
    <row r="73" spans="1:16" ht="26.3" x14ac:dyDescent="0.25">
      <c r="A73" s="66" t="s">
        <v>3017</v>
      </c>
      <c r="B73" s="67" t="s">
        <v>77</v>
      </c>
      <c r="C73" s="68">
        <v>44909</v>
      </c>
      <c r="D73" s="67" t="s">
        <v>11</v>
      </c>
      <c r="E73" s="67" t="s">
        <v>12</v>
      </c>
      <c r="F73" s="69">
        <v>1014368</v>
      </c>
      <c r="G73" s="69">
        <v>81149</v>
      </c>
      <c r="H73" s="69">
        <v>1095517</v>
      </c>
      <c r="I73" s="131"/>
      <c r="J73" s="84" t="s">
        <v>101</v>
      </c>
      <c r="K73" s="84"/>
      <c r="L73" s="84">
        <f t="shared" si="7"/>
        <v>106219141</v>
      </c>
      <c r="M73" s="84" t="s">
        <v>3013</v>
      </c>
      <c r="N73" s="71">
        <f t="shared" si="5"/>
        <v>44974</v>
      </c>
      <c r="O73" s="71" t="s">
        <v>674</v>
      </c>
      <c r="P73" s="82">
        <f t="shared" si="6"/>
        <v>44909</v>
      </c>
    </row>
    <row r="74" spans="1:16" ht="26.3" x14ac:dyDescent="0.25">
      <c r="A74" s="66" t="s">
        <v>3017</v>
      </c>
      <c r="B74" s="67" t="s">
        <v>78</v>
      </c>
      <c r="C74" s="68">
        <v>44911</v>
      </c>
      <c r="D74" s="67" t="s">
        <v>11</v>
      </c>
      <c r="E74" s="67" t="s">
        <v>12</v>
      </c>
      <c r="F74" s="69">
        <v>1263019</v>
      </c>
      <c r="G74" s="69">
        <v>101042</v>
      </c>
      <c r="H74" s="69">
        <v>1364061</v>
      </c>
      <c r="I74" s="131"/>
      <c r="J74" s="84" t="s">
        <v>101</v>
      </c>
      <c r="K74" s="84"/>
      <c r="L74" s="84">
        <f t="shared" si="7"/>
        <v>107583202</v>
      </c>
      <c r="M74" s="84" t="s">
        <v>3013</v>
      </c>
      <c r="N74" s="71">
        <f t="shared" si="5"/>
        <v>44974</v>
      </c>
      <c r="O74" s="71" t="s">
        <v>674</v>
      </c>
      <c r="P74" s="82">
        <f t="shared" si="6"/>
        <v>44911</v>
      </c>
    </row>
    <row r="75" spans="1:16" ht="26.3" x14ac:dyDescent="0.25">
      <c r="A75" s="66" t="s">
        <v>3017</v>
      </c>
      <c r="B75" s="67" t="s">
        <v>80</v>
      </c>
      <c r="C75" s="68">
        <v>44911</v>
      </c>
      <c r="D75" s="67" t="s">
        <v>11</v>
      </c>
      <c r="E75" s="67" t="s">
        <v>12</v>
      </c>
      <c r="F75" s="69">
        <v>1669869</v>
      </c>
      <c r="G75" s="69">
        <v>133590</v>
      </c>
      <c r="H75" s="69">
        <v>1803459</v>
      </c>
      <c r="I75" s="131"/>
      <c r="J75" s="84" t="s">
        <v>101</v>
      </c>
      <c r="K75" s="84"/>
      <c r="L75" s="84">
        <f t="shared" si="7"/>
        <v>109386661</v>
      </c>
      <c r="M75" s="84" t="s">
        <v>3013</v>
      </c>
      <c r="N75" s="71">
        <f t="shared" si="5"/>
        <v>44974</v>
      </c>
      <c r="O75" s="71" t="s">
        <v>674</v>
      </c>
      <c r="P75" s="82">
        <f t="shared" si="6"/>
        <v>44911</v>
      </c>
    </row>
    <row r="76" spans="1:16" ht="26.3" x14ac:dyDescent="0.25">
      <c r="A76" s="66" t="s">
        <v>3017</v>
      </c>
      <c r="B76" s="67" t="s">
        <v>81</v>
      </c>
      <c r="C76" s="68">
        <v>44915</v>
      </c>
      <c r="D76" s="67" t="s">
        <v>11</v>
      </c>
      <c r="E76" s="67" t="s">
        <v>12</v>
      </c>
      <c r="F76" s="69">
        <v>1478511</v>
      </c>
      <c r="G76" s="69">
        <v>118281</v>
      </c>
      <c r="H76" s="69">
        <v>1596792</v>
      </c>
      <c r="I76" s="131"/>
      <c r="J76" s="84" t="s">
        <v>101</v>
      </c>
      <c r="K76" s="84"/>
      <c r="L76" s="84">
        <f t="shared" si="7"/>
        <v>110983453</v>
      </c>
      <c r="M76" s="84" t="s">
        <v>3013</v>
      </c>
      <c r="N76" s="71">
        <f t="shared" si="5"/>
        <v>44974</v>
      </c>
      <c r="O76" s="71" t="s">
        <v>674</v>
      </c>
      <c r="P76" s="82">
        <f t="shared" si="6"/>
        <v>44915</v>
      </c>
    </row>
    <row r="77" spans="1:16" ht="26.3" x14ac:dyDescent="0.25">
      <c r="A77" s="66" t="s">
        <v>3017</v>
      </c>
      <c r="B77" s="67" t="s">
        <v>83</v>
      </c>
      <c r="C77" s="68">
        <v>44915</v>
      </c>
      <c r="D77" s="67" t="s">
        <v>11</v>
      </c>
      <c r="E77" s="67" t="s">
        <v>12</v>
      </c>
      <c r="F77" s="69">
        <v>872169</v>
      </c>
      <c r="G77" s="69">
        <v>69774</v>
      </c>
      <c r="H77" s="69">
        <v>941943</v>
      </c>
      <c r="I77" s="131"/>
      <c r="J77" s="84" t="s">
        <v>101</v>
      </c>
      <c r="K77" s="84"/>
      <c r="L77" s="84">
        <f t="shared" si="7"/>
        <v>111925396</v>
      </c>
      <c r="M77" s="84" t="s">
        <v>3013</v>
      </c>
      <c r="N77" s="71">
        <f t="shared" si="5"/>
        <v>44974</v>
      </c>
      <c r="O77" s="71" t="s">
        <v>674</v>
      </c>
      <c r="P77" s="82">
        <f t="shared" si="6"/>
        <v>44915</v>
      </c>
    </row>
    <row r="78" spans="1:16" ht="26.3" x14ac:dyDescent="0.25">
      <c r="A78" s="66" t="s">
        <v>3017</v>
      </c>
      <c r="B78" s="67" t="s">
        <v>84</v>
      </c>
      <c r="C78" s="68">
        <v>44916</v>
      </c>
      <c r="D78" s="67" t="s">
        <v>11</v>
      </c>
      <c r="E78" s="67" t="s">
        <v>12</v>
      </c>
      <c r="F78" s="69">
        <v>1160640</v>
      </c>
      <c r="G78" s="69">
        <v>92851</v>
      </c>
      <c r="H78" s="69">
        <v>1253491</v>
      </c>
      <c r="I78" s="131"/>
      <c r="J78" s="84" t="s">
        <v>101</v>
      </c>
      <c r="K78" s="84"/>
      <c r="L78" s="84">
        <f t="shared" si="7"/>
        <v>113178887</v>
      </c>
      <c r="M78" s="84" t="s">
        <v>3013</v>
      </c>
      <c r="N78" s="71">
        <f t="shared" si="5"/>
        <v>44974</v>
      </c>
      <c r="O78" s="71" t="s">
        <v>674</v>
      </c>
      <c r="P78" s="82">
        <f t="shared" si="6"/>
        <v>44916</v>
      </c>
    </row>
    <row r="79" spans="1:16" ht="26.3" x14ac:dyDescent="0.25">
      <c r="A79" s="66" t="s">
        <v>3017</v>
      </c>
      <c r="B79" s="67" t="s">
        <v>86</v>
      </c>
      <c r="C79" s="68">
        <v>44916</v>
      </c>
      <c r="D79" s="67" t="s">
        <v>11</v>
      </c>
      <c r="E79" s="67" t="s">
        <v>12</v>
      </c>
      <c r="F79" s="69">
        <v>608172</v>
      </c>
      <c r="G79" s="69">
        <v>48654</v>
      </c>
      <c r="H79" s="69">
        <v>656826</v>
      </c>
      <c r="I79" s="131"/>
      <c r="J79" s="84" t="s">
        <v>101</v>
      </c>
      <c r="K79" s="84"/>
      <c r="L79" s="84">
        <f t="shared" si="7"/>
        <v>113835713</v>
      </c>
      <c r="M79" s="84" t="s">
        <v>3013</v>
      </c>
      <c r="N79" s="71">
        <f t="shared" si="5"/>
        <v>44974</v>
      </c>
      <c r="O79" s="71" t="s">
        <v>674</v>
      </c>
      <c r="P79" s="82">
        <f t="shared" si="6"/>
        <v>44916</v>
      </c>
    </row>
    <row r="80" spans="1:16" ht="26.3" x14ac:dyDescent="0.25">
      <c r="A80" s="66" t="s">
        <v>3017</v>
      </c>
      <c r="B80" s="67" t="s">
        <v>87</v>
      </c>
      <c r="C80" s="68">
        <v>44917</v>
      </c>
      <c r="D80" s="67" t="s">
        <v>11</v>
      </c>
      <c r="E80" s="67" t="s">
        <v>12</v>
      </c>
      <c r="F80" s="69">
        <v>1490260</v>
      </c>
      <c r="G80" s="69">
        <v>119221</v>
      </c>
      <c r="H80" s="69">
        <v>1609481</v>
      </c>
      <c r="I80" s="131"/>
      <c r="J80" s="84" t="s">
        <v>101</v>
      </c>
      <c r="K80" s="84"/>
      <c r="L80" s="84">
        <f t="shared" si="7"/>
        <v>115445194</v>
      </c>
      <c r="M80" s="84" t="s">
        <v>3013</v>
      </c>
      <c r="N80" s="71">
        <f t="shared" si="5"/>
        <v>44974</v>
      </c>
      <c r="O80" s="71" t="s">
        <v>674</v>
      </c>
      <c r="P80" s="82">
        <f t="shared" si="6"/>
        <v>44917</v>
      </c>
    </row>
    <row r="81" spans="1:16" ht="26.3" x14ac:dyDescent="0.25">
      <c r="A81" s="66" t="s">
        <v>3017</v>
      </c>
      <c r="B81" s="67" t="s">
        <v>89</v>
      </c>
      <c r="C81" s="68">
        <v>44917</v>
      </c>
      <c r="D81" s="67" t="s">
        <v>11</v>
      </c>
      <c r="E81" s="67" t="s">
        <v>12</v>
      </c>
      <c r="F81" s="69">
        <v>775853</v>
      </c>
      <c r="G81" s="69">
        <v>62068</v>
      </c>
      <c r="H81" s="69">
        <v>837921</v>
      </c>
      <c r="I81" s="131"/>
      <c r="J81" s="84" t="s">
        <v>101</v>
      </c>
      <c r="K81" s="84"/>
      <c r="L81" s="84">
        <f t="shared" si="7"/>
        <v>116283115</v>
      </c>
      <c r="M81" s="84" t="s">
        <v>3013</v>
      </c>
      <c r="N81" s="71">
        <f t="shared" si="5"/>
        <v>44974</v>
      </c>
      <c r="O81" s="71" t="s">
        <v>674</v>
      </c>
      <c r="P81" s="82">
        <f t="shared" si="6"/>
        <v>44917</v>
      </c>
    </row>
    <row r="82" spans="1:16" ht="26.3" x14ac:dyDescent="0.25">
      <c r="A82" s="66" t="s">
        <v>3017</v>
      </c>
      <c r="B82" s="67" t="s">
        <v>90</v>
      </c>
      <c r="C82" s="68">
        <v>44917</v>
      </c>
      <c r="D82" s="67" t="s">
        <v>11</v>
      </c>
      <c r="E82" s="67" t="s">
        <v>12</v>
      </c>
      <c r="F82" s="69">
        <v>987238</v>
      </c>
      <c r="G82" s="69">
        <v>78979</v>
      </c>
      <c r="H82" s="69">
        <v>1066217</v>
      </c>
      <c r="I82" s="131"/>
      <c r="J82" s="84" t="s">
        <v>101</v>
      </c>
      <c r="K82" s="84"/>
      <c r="L82" s="84">
        <f t="shared" si="7"/>
        <v>117349332</v>
      </c>
      <c r="M82" s="84" t="s">
        <v>3013</v>
      </c>
      <c r="N82" s="71">
        <f t="shared" si="5"/>
        <v>44974</v>
      </c>
      <c r="O82" s="71" t="s">
        <v>674</v>
      </c>
      <c r="P82" s="82">
        <f t="shared" si="6"/>
        <v>44917</v>
      </c>
    </row>
    <row r="83" spans="1:16" ht="26.3" x14ac:dyDescent="0.25">
      <c r="A83" s="66" t="s">
        <v>3017</v>
      </c>
      <c r="B83" s="67" t="s">
        <v>91</v>
      </c>
      <c r="C83" s="68">
        <v>44917</v>
      </c>
      <c r="D83" s="67" t="s">
        <v>11</v>
      </c>
      <c r="E83" s="67" t="s">
        <v>12</v>
      </c>
      <c r="F83" s="69">
        <v>1030104</v>
      </c>
      <c r="G83" s="69">
        <v>82408</v>
      </c>
      <c r="H83" s="69">
        <v>1112512</v>
      </c>
      <c r="I83" s="131"/>
      <c r="J83" s="84" t="s">
        <v>101</v>
      </c>
      <c r="K83" s="84"/>
      <c r="L83" s="84">
        <f t="shared" si="7"/>
        <v>118461844</v>
      </c>
      <c r="M83" s="84" t="s">
        <v>3013</v>
      </c>
      <c r="N83" s="71">
        <f t="shared" si="5"/>
        <v>44974</v>
      </c>
      <c r="O83" s="71" t="s">
        <v>674</v>
      </c>
      <c r="P83" s="82">
        <f t="shared" si="6"/>
        <v>44917</v>
      </c>
    </row>
    <row r="84" spans="1:16" ht="26.3" x14ac:dyDescent="0.25">
      <c r="A84" s="66" t="s">
        <v>3017</v>
      </c>
      <c r="B84" s="67" t="s">
        <v>92</v>
      </c>
      <c r="C84" s="68">
        <v>44921</v>
      </c>
      <c r="D84" s="67" t="s">
        <v>11</v>
      </c>
      <c r="E84" s="67" t="s">
        <v>12</v>
      </c>
      <c r="F84" s="69">
        <v>1207116</v>
      </c>
      <c r="G84" s="69">
        <v>96569</v>
      </c>
      <c r="H84" s="69">
        <v>1303685</v>
      </c>
      <c r="I84" s="131"/>
      <c r="J84" s="84" t="s">
        <v>101</v>
      </c>
      <c r="K84" s="84"/>
      <c r="L84" s="84">
        <f t="shared" si="7"/>
        <v>119765529</v>
      </c>
      <c r="M84" s="84" t="s">
        <v>3013</v>
      </c>
      <c r="N84" s="71">
        <f t="shared" si="5"/>
        <v>44974</v>
      </c>
      <c r="O84" s="71" t="s">
        <v>674</v>
      </c>
      <c r="P84" s="82">
        <f t="shared" si="6"/>
        <v>44921</v>
      </c>
    </row>
    <row r="85" spans="1:16" ht="26.3" x14ac:dyDescent="0.25">
      <c r="A85" s="66" t="s">
        <v>3017</v>
      </c>
      <c r="B85" s="72">
        <v>125494</v>
      </c>
      <c r="C85" s="73">
        <v>44921</v>
      </c>
      <c r="D85" s="72"/>
      <c r="E85" s="72" t="s">
        <v>52</v>
      </c>
      <c r="F85" s="74">
        <v>-1236371</v>
      </c>
      <c r="G85" s="74">
        <v>-98909</v>
      </c>
      <c r="H85" s="74">
        <v>-1335280</v>
      </c>
      <c r="I85" s="132"/>
      <c r="J85" s="85" t="s">
        <v>101</v>
      </c>
      <c r="K85" s="85"/>
      <c r="L85" s="84">
        <f t="shared" si="7"/>
        <v>118430249</v>
      </c>
      <c r="M85" s="84" t="s">
        <v>3013</v>
      </c>
      <c r="N85" s="71">
        <f t="shared" si="5"/>
        <v>44974</v>
      </c>
      <c r="O85" s="71" t="s">
        <v>674</v>
      </c>
      <c r="P85" s="82">
        <f t="shared" si="6"/>
        <v>44921</v>
      </c>
    </row>
    <row r="86" spans="1:16" ht="26.3" x14ac:dyDescent="0.25">
      <c r="A86" s="66" t="s">
        <v>3017</v>
      </c>
      <c r="B86" s="67" t="s">
        <v>94</v>
      </c>
      <c r="C86" s="68">
        <v>44922</v>
      </c>
      <c r="D86" s="67" t="s">
        <v>11</v>
      </c>
      <c r="E86" s="67" t="s">
        <v>12</v>
      </c>
      <c r="F86" s="69">
        <v>1260592</v>
      </c>
      <c r="G86" s="69">
        <v>100847</v>
      </c>
      <c r="H86" s="69">
        <v>1361439</v>
      </c>
      <c r="I86" s="131"/>
      <c r="J86" s="84" t="s">
        <v>101</v>
      </c>
      <c r="K86" s="84"/>
      <c r="L86" s="84">
        <f t="shared" si="7"/>
        <v>119791688</v>
      </c>
      <c r="M86" s="84" t="s">
        <v>3013</v>
      </c>
      <c r="N86" s="71">
        <f t="shared" si="5"/>
        <v>44974</v>
      </c>
      <c r="O86" s="71" t="s">
        <v>674</v>
      </c>
      <c r="P86" s="82">
        <f t="shared" si="6"/>
        <v>44922</v>
      </c>
    </row>
    <row r="87" spans="1:16" ht="26.3" x14ac:dyDescent="0.25">
      <c r="A87" s="66" t="s">
        <v>3017</v>
      </c>
      <c r="B87" s="67" t="s">
        <v>96</v>
      </c>
      <c r="C87" s="68">
        <v>44923</v>
      </c>
      <c r="D87" s="67" t="s">
        <v>11</v>
      </c>
      <c r="E87" s="67" t="s">
        <v>12</v>
      </c>
      <c r="F87" s="69">
        <v>937248</v>
      </c>
      <c r="G87" s="69">
        <v>74980</v>
      </c>
      <c r="H87" s="69">
        <v>1012228</v>
      </c>
      <c r="I87" s="131"/>
      <c r="J87" s="84" t="s">
        <v>101</v>
      </c>
      <c r="K87" s="84"/>
      <c r="L87" s="84">
        <f t="shared" si="7"/>
        <v>120803916</v>
      </c>
      <c r="M87" s="84" t="s">
        <v>3013</v>
      </c>
      <c r="N87" s="71">
        <f t="shared" si="5"/>
        <v>44974</v>
      </c>
      <c r="O87" s="71" t="s">
        <v>674</v>
      </c>
      <c r="P87" s="82">
        <f t="shared" si="6"/>
        <v>44923</v>
      </c>
    </row>
    <row r="88" spans="1:16" ht="26.3" x14ac:dyDescent="0.25">
      <c r="A88" s="66" t="s">
        <v>3017</v>
      </c>
      <c r="B88" s="67" t="s">
        <v>98</v>
      </c>
      <c r="C88" s="68">
        <v>44923</v>
      </c>
      <c r="D88" s="67" t="s">
        <v>11</v>
      </c>
      <c r="E88" s="67" t="s">
        <v>12</v>
      </c>
      <c r="F88" s="69">
        <v>1819278</v>
      </c>
      <c r="G88" s="69">
        <v>145542</v>
      </c>
      <c r="H88" s="69">
        <v>1964820</v>
      </c>
      <c r="I88" s="131"/>
      <c r="J88" s="84" t="s">
        <v>101</v>
      </c>
      <c r="K88" s="84"/>
      <c r="L88" s="84">
        <f t="shared" si="7"/>
        <v>122768736</v>
      </c>
      <c r="M88" s="84" t="s">
        <v>3013</v>
      </c>
      <c r="N88" s="71">
        <f t="shared" si="5"/>
        <v>44974</v>
      </c>
      <c r="O88" s="71" t="s">
        <v>674</v>
      </c>
      <c r="P88" s="82">
        <f t="shared" si="6"/>
        <v>44923</v>
      </c>
    </row>
    <row r="89" spans="1:16" ht="26.3" x14ac:dyDescent="0.25">
      <c r="A89" s="66" t="s">
        <v>3017</v>
      </c>
      <c r="B89" s="67" t="s">
        <v>99</v>
      </c>
      <c r="C89" s="68">
        <v>44925</v>
      </c>
      <c r="D89" s="67" t="s">
        <v>11</v>
      </c>
      <c r="E89" s="67" t="s">
        <v>12</v>
      </c>
      <c r="F89" s="69">
        <v>1951565</v>
      </c>
      <c r="G89" s="69">
        <v>156125</v>
      </c>
      <c r="H89" s="69">
        <v>2107690</v>
      </c>
      <c r="I89" s="131"/>
      <c r="J89" s="84" t="s">
        <v>101</v>
      </c>
      <c r="K89" s="84"/>
      <c r="L89" s="84">
        <f t="shared" si="7"/>
        <v>124876426</v>
      </c>
      <c r="M89" s="84" t="s">
        <v>3013</v>
      </c>
      <c r="N89" s="71">
        <f t="shared" si="5"/>
        <v>44974</v>
      </c>
      <c r="O89" s="71" t="s">
        <v>674</v>
      </c>
      <c r="P89" s="82">
        <f t="shared" si="6"/>
        <v>44925</v>
      </c>
    </row>
    <row r="90" spans="1:16" ht="26.3" x14ac:dyDescent="0.25">
      <c r="A90" s="66" t="s">
        <v>3017</v>
      </c>
      <c r="B90" s="72">
        <v>31991</v>
      </c>
      <c r="C90" s="73">
        <v>44925</v>
      </c>
      <c r="D90" s="72"/>
      <c r="E90" s="72" t="s">
        <v>52</v>
      </c>
      <c r="F90" s="74">
        <v>-1228336</v>
      </c>
      <c r="G90" s="74">
        <v>-98267</v>
      </c>
      <c r="H90" s="74">
        <v>-1326603</v>
      </c>
      <c r="I90" s="132"/>
      <c r="J90" s="85" t="s">
        <v>101</v>
      </c>
      <c r="K90" s="85"/>
      <c r="L90" s="84">
        <f t="shared" si="7"/>
        <v>123549823</v>
      </c>
      <c r="M90" s="84" t="s">
        <v>3013</v>
      </c>
      <c r="N90" s="71">
        <f t="shared" si="5"/>
        <v>44974</v>
      </c>
      <c r="O90" s="71" t="s">
        <v>674</v>
      </c>
      <c r="P90" s="82">
        <f t="shared" si="6"/>
        <v>44925</v>
      </c>
    </row>
    <row r="91" spans="1:16" ht="26.3" x14ac:dyDescent="0.25">
      <c r="A91" s="4" t="s">
        <v>3018</v>
      </c>
      <c r="B91" s="5" t="s">
        <v>106</v>
      </c>
      <c r="C91" s="8">
        <v>44929</v>
      </c>
      <c r="D91" s="5" t="s">
        <v>11</v>
      </c>
      <c r="E91" s="5" t="s">
        <v>108</v>
      </c>
      <c r="F91" s="13">
        <v>1037200</v>
      </c>
      <c r="G91" s="13">
        <v>103720</v>
      </c>
      <c r="H91" s="13">
        <v>1140920</v>
      </c>
      <c r="I91" s="13"/>
      <c r="J91" s="7" t="s">
        <v>219</v>
      </c>
      <c r="K91" s="54"/>
      <c r="L91" s="84">
        <f t="shared" si="7"/>
        <v>124690743</v>
      </c>
      <c r="M91" s="64" t="s">
        <v>3014</v>
      </c>
      <c r="N91" s="71">
        <f t="shared" si="5"/>
        <v>45000</v>
      </c>
      <c r="O91" s="71" t="s">
        <v>717</v>
      </c>
      <c r="P91" s="82">
        <f t="shared" si="6"/>
        <v>44929</v>
      </c>
    </row>
    <row r="92" spans="1:16" ht="26.3" x14ac:dyDescent="0.25">
      <c r="A92" s="4" t="s">
        <v>3018</v>
      </c>
      <c r="B92" s="5" t="s">
        <v>109</v>
      </c>
      <c r="C92" s="8">
        <v>44929</v>
      </c>
      <c r="D92" s="5" t="s">
        <v>11</v>
      </c>
      <c r="E92" s="5" t="s">
        <v>110</v>
      </c>
      <c r="F92" s="13">
        <v>2160756</v>
      </c>
      <c r="G92" s="13">
        <v>216076</v>
      </c>
      <c r="H92" s="13">
        <v>2376832</v>
      </c>
      <c r="I92" s="13"/>
      <c r="J92" s="7" t="s">
        <v>219</v>
      </c>
      <c r="K92" s="54"/>
      <c r="L92" s="84">
        <f t="shared" si="7"/>
        <v>127067575</v>
      </c>
      <c r="M92" s="64" t="s">
        <v>3014</v>
      </c>
      <c r="N92" s="71">
        <f t="shared" si="5"/>
        <v>45000</v>
      </c>
      <c r="O92" s="71" t="s">
        <v>717</v>
      </c>
      <c r="P92" s="82">
        <f t="shared" si="6"/>
        <v>44929</v>
      </c>
    </row>
    <row r="93" spans="1:16" ht="26.3" x14ac:dyDescent="0.25">
      <c r="A93" s="4" t="s">
        <v>3018</v>
      </c>
      <c r="B93" s="5" t="s">
        <v>111</v>
      </c>
      <c r="C93" s="8">
        <v>44929</v>
      </c>
      <c r="D93" s="5" t="s">
        <v>11</v>
      </c>
      <c r="E93" s="5" t="s">
        <v>112</v>
      </c>
      <c r="F93" s="13">
        <v>1232075</v>
      </c>
      <c r="G93" s="13">
        <v>123208</v>
      </c>
      <c r="H93" s="13">
        <v>1355283</v>
      </c>
      <c r="I93" s="13"/>
      <c r="J93" s="7" t="s">
        <v>219</v>
      </c>
      <c r="K93" s="54"/>
      <c r="L93" s="84">
        <f t="shared" si="7"/>
        <v>128422858</v>
      </c>
      <c r="M93" s="64" t="s">
        <v>3014</v>
      </c>
      <c r="N93" s="71">
        <f t="shared" si="5"/>
        <v>45000</v>
      </c>
      <c r="O93" s="71" t="s">
        <v>717</v>
      </c>
      <c r="P93" s="82">
        <f t="shared" si="6"/>
        <v>44929</v>
      </c>
    </row>
    <row r="94" spans="1:16" ht="26.3" x14ac:dyDescent="0.25">
      <c r="A94" s="4" t="s">
        <v>3018</v>
      </c>
      <c r="B94" s="5" t="s">
        <v>113</v>
      </c>
      <c r="C94" s="8">
        <v>44929</v>
      </c>
      <c r="D94" s="5" t="s">
        <v>11</v>
      </c>
      <c r="E94" s="5" t="s">
        <v>114</v>
      </c>
      <c r="F94" s="13">
        <v>1516277</v>
      </c>
      <c r="G94" s="13">
        <v>151628</v>
      </c>
      <c r="H94" s="13">
        <v>1667905</v>
      </c>
      <c r="I94" s="13"/>
      <c r="J94" s="7" t="s">
        <v>219</v>
      </c>
      <c r="K94" s="54"/>
      <c r="L94" s="84">
        <f t="shared" si="7"/>
        <v>130090763</v>
      </c>
      <c r="M94" s="64" t="s">
        <v>3014</v>
      </c>
      <c r="N94" s="71">
        <f t="shared" si="5"/>
        <v>45000</v>
      </c>
      <c r="O94" s="71" t="s">
        <v>717</v>
      </c>
      <c r="P94" s="82">
        <f t="shared" si="6"/>
        <v>44929</v>
      </c>
    </row>
    <row r="95" spans="1:16" ht="26.3" x14ac:dyDescent="0.25">
      <c r="A95" s="4" t="s">
        <v>3018</v>
      </c>
      <c r="B95" s="5" t="s">
        <v>115</v>
      </c>
      <c r="C95" s="8">
        <v>44929</v>
      </c>
      <c r="D95" s="5" t="s">
        <v>11</v>
      </c>
      <c r="E95" s="5" t="s">
        <v>116</v>
      </c>
      <c r="F95" s="13">
        <v>660879</v>
      </c>
      <c r="G95" s="13">
        <v>66088</v>
      </c>
      <c r="H95" s="13">
        <v>726967</v>
      </c>
      <c r="I95" s="13"/>
      <c r="J95" s="7" t="s">
        <v>219</v>
      </c>
      <c r="K95" s="54"/>
      <c r="L95" s="84">
        <f t="shared" si="7"/>
        <v>130817730</v>
      </c>
      <c r="M95" s="64" t="s">
        <v>3014</v>
      </c>
      <c r="N95" s="71">
        <f t="shared" si="5"/>
        <v>45000</v>
      </c>
      <c r="O95" s="71" t="s">
        <v>717</v>
      </c>
      <c r="P95" s="82">
        <f t="shared" si="6"/>
        <v>44929</v>
      </c>
    </row>
    <row r="96" spans="1:16" ht="26.3" x14ac:dyDescent="0.25">
      <c r="A96" s="4" t="s">
        <v>3018</v>
      </c>
      <c r="B96" s="3"/>
      <c r="C96" s="24">
        <v>44929</v>
      </c>
      <c r="D96" s="3" t="s">
        <v>11</v>
      </c>
      <c r="E96" s="3"/>
      <c r="F96" s="14"/>
      <c r="G96" s="14"/>
      <c r="H96" s="14"/>
      <c r="I96" s="14"/>
      <c r="J96" s="86" t="s">
        <v>3013</v>
      </c>
      <c r="K96" s="87">
        <v>32303564</v>
      </c>
      <c r="L96" s="84">
        <f t="shared" si="7"/>
        <v>98514166</v>
      </c>
      <c r="M96" s="64" t="s">
        <v>3014</v>
      </c>
      <c r="N96" s="71">
        <v>44929</v>
      </c>
      <c r="O96" s="71" t="s">
        <v>639</v>
      </c>
      <c r="P96" s="82">
        <f t="shared" si="6"/>
        <v>44929</v>
      </c>
    </row>
    <row r="97" spans="1:16" ht="26.3" x14ac:dyDescent="0.25">
      <c r="A97" s="4" t="s">
        <v>3018</v>
      </c>
      <c r="B97" s="5" t="s">
        <v>117</v>
      </c>
      <c r="C97" s="8">
        <v>44930</v>
      </c>
      <c r="D97" s="5" t="s">
        <v>11</v>
      </c>
      <c r="E97" s="5" t="s">
        <v>119</v>
      </c>
      <c r="F97" s="13">
        <v>1550442</v>
      </c>
      <c r="G97" s="13">
        <v>155044</v>
      </c>
      <c r="H97" s="13">
        <v>1705486</v>
      </c>
      <c r="I97" s="13"/>
      <c r="J97" s="7" t="s">
        <v>219</v>
      </c>
      <c r="K97" s="54"/>
      <c r="L97" s="84">
        <f t="shared" si="7"/>
        <v>100219652</v>
      </c>
      <c r="M97" s="64" t="s">
        <v>3014</v>
      </c>
      <c r="N97" s="71">
        <f t="shared" ref="N97:N127" si="8">IFERROR(DATEVALUE(MID(J97,16,11)),"")</f>
        <v>45000</v>
      </c>
      <c r="O97" s="71" t="s">
        <v>717</v>
      </c>
      <c r="P97" s="82">
        <f t="shared" si="6"/>
        <v>44930</v>
      </c>
    </row>
    <row r="98" spans="1:16" ht="26.3" x14ac:dyDescent="0.25">
      <c r="A98" s="4" t="s">
        <v>3018</v>
      </c>
      <c r="B98" s="5" t="s">
        <v>120</v>
      </c>
      <c r="C98" s="8">
        <v>44931</v>
      </c>
      <c r="D98" s="5" t="s">
        <v>17</v>
      </c>
      <c r="E98" s="5" t="s">
        <v>122</v>
      </c>
      <c r="F98" s="13">
        <v>1120873</v>
      </c>
      <c r="G98" s="13">
        <v>112087</v>
      </c>
      <c r="H98" s="13">
        <v>1232960</v>
      </c>
      <c r="I98" s="13"/>
      <c r="J98" s="7" t="s">
        <v>219</v>
      </c>
      <c r="K98" s="54"/>
      <c r="L98" s="84">
        <f t="shared" si="7"/>
        <v>101452612</v>
      </c>
      <c r="M98" s="64" t="s">
        <v>3014</v>
      </c>
      <c r="N98" s="71">
        <f t="shared" si="8"/>
        <v>45000</v>
      </c>
      <c r="O98" s="71" t="s">
        <v>717</v>
      </c>
      <c r="P98" s="82">
        <f t="shared" si="6"/>
        <v>44931</v>
      </c>
    </row>
    <row r="99" spans="1:16" ht="26.3" x14ac:dyDescent="0.25">
      <c r="A99" s="4" t="s">
        <v>3018</v>
      </c>
      <c r="B99" s="5" t="s">
        <v>123</v>
      </c>
      <c r="C99" s="8">
        <v>44932</v>
      </c>
      <c r="D99" s="5" t="s">
        <v>11</v>
      </c>
      <c r="E99" s="5" t="s">
        <v>125</v>
      </c>
      <c r="F99" s="13">
        <v>999522</v>
      </c>
      <c r="G99" s="13">
        <v>99952</v>
      </c>
      <c r="H99" s="13">
        <v>1099474</v>
      </c>
      <c r="I99" s="13"/>
      <c r="J99" s="7" t="s">
        <v>219</v>
      </c>
      <c r="K99" s="54"/>
      <c r="L99" s="84">
        <f t="shared" si="7"/>
        <v>102552086</v>
      </c>
      <c r="M99" s="64" t="s">
        <v>3014</v>
      </c>
      <c r="N99" s="71">
        <f t="shared" si="8"/>
        <v>45000</v>
      </c>
      <c r="O99" s="71" t="s">
        <v>717</v>
      </c>
      <c r="P99" s="82">
        <f t="shared" si="6"/>
        <v>44932</v>
      </c>
    </row>
    <row r="100" spans="1:16" ht="26.3" x14ac:dyDescent="0.25">
      <c r="A100" s="4" t="s">
        <v>3018</v>
      </c>
      <c r="B100" s="5" t="s">
        <v>126</v>
      </c>
      <c r="C100" s="8">
        <v>44932</v>
      </c>
      <c r="D100" s="5" t="s">
        <v>11</v>
      </c>
      <c r="E100" s="5" t="s">
        <v>127</v>
      </c>
      <c r="F100" s="13">
        <v>1845072</v>
      </c>
      <c r="G100" s="13">
        <v>184507</v>
      </c>
      <c r="H100" s="13">
        <v>2029579</v>
      </c>
      <c r="I100" s="13"/>
      <c r="J100" s="7" t="s">
        <v>219</v>
      </c>
      <c r="K100" s="54"/>
      <c r="L100" s="84">
        <f t="shared" si="7"/>
        <v>104581665</v>
      </c>
      <c r="M100" s="64" t="s">
        <v>3014</v>
      </c>
      <c r="N100" s="71">
        <f t="shared" si="8"/>
        <v>45000</v>
      </c>
      <c r="O100" s="71" t="s">
        <v>717</v>
      </c>
      <c r="P100" s="82">
        <f t="shared" si="6"/>
        <v>44932</v>
      </c>
    </row>
    <row r="101" spans="1:16" ht="26.3" x14ac:dyDescent="0.25">
      <c r="A101" s="4" t="s">
        <v>3018</v>
      </c>
      <c r="B101" s="5" t="s">
        <v>128</v>
      </c>
      <c r="C101" s="8">
        <v>44932</v>
      </c>
      <c r="D101" s="5" t="s">
        <v>11</v>
      </c>
      <c r="E101" s="5" t="s">
        <v>129</v>
      </c>
      <c r="F101" s="13">
        <v>649986</v>
      </c>
      <c r="G101" s="13">
        <v>64999</v>
      </c>
      <c r="H101" s="13">
        <v>714985</v>
      </c>
      <c r="I101" s="13"/>
      <c r="J101" s="7" t="s">
        <v>219</v>
      </c>
      <c r="K101" s="54"/>
      <c r="L101" s="84">
        <f t="shared" si="7"/>
        <v>105296650</v>
      </c>
      <c r="M101" s="64" t="s">
        <v>3014</v>
      </c>
      <c r="N101" s="71">
        <f t="shared" si="8"/>
        <v>45000</v>
      </c>
      <c r="O101" s="71" t="s">
        <v>717</v>
      </c>
      <c r="P101" s="82">
        <f t="shared" si="6"/>
        <v>44932</v>
      </c>
    </row>
    <row r="102" spans="1:16" ht="26.3" x14ac:dyDescent="0.25">
      <c r="A102" s="4" t="s">
        <v>3018</v>
      </c>
      <c r="B102" s="5" t="s">
        <v>130</v>
      </c>
      <c r="C102" s="8">
        <v>44938</v>
      </c>
      <c r="D102" s="5" t="s">
        <v>11</v>
      </c>
      <c r="E102" s="5" t="s">
        <v>129</v>
      </c>
      <c r="F102" s="13">
        <v>793055</v>
      </c>
      <c r="G102" s="13">
        <v>79306</v>
      </c>
      <c r="H102" s="13">
        <v>872361</v>
      </c>
      <c r="I102" s="13"/>
      <c r="J102" s="7" t="s">
        <v>219</v>
      </c>
      <c r="K102" s="54"/>
      <c r="L102" s="84">
        <f t="shared" si="7"/>
        <v>106169011</v>
      </c>
      <c r="M102" s="64" t="s">
        <v>3014</v>
      </c>
      <c r="N102" s="71">
        <f t="shared" si="8"/>
        <v>45000</v>
      </c>
      <c r="O102" s="71" t="s">
        <v>717</v>
      </c>
      <c r="P102" s="82">
        <f t="shared" si="6"/>
        <v>44938</v>
      </c>
    </row>
    <row r="103" spans="1:16" ht="26.3" x14ac:dyDescent="0.25">
      <c r="A103" s="4" t="s">
        <v>3018</v>
      </c>
      <c r="B103" s="5" t="s">
        <v>132</v>
      </c>
      <c r="C103" s="8">
        <v>44940</v>
      </c>
      <c r="D103" s="5" t="s">
        <v>11</v>
      </c>
      <c r="E103" s="5" t="s">
        <v>134</v>
      </c>
      <c r="F103" s="13">
        <v>1494592</v>
      </c>
      <c r="G103" s="13">
        <v>149459</v>
      </c>
      <c r="H103" s="13">
        <v>1644051</v>
      </c>
      <c r="I103" s="13"/>
      <c r="J103" s="7" t="s">
        <v>219</v>
      </c>
      <c r="K103" s="54"/>
      <c r="L103" s="84">
        <f t="shared" si="7"/>
        <v>107813062</v>
      </c>
      <c r="M103" s="64" t="s">
        <v>3014</v>
      </c>
      <c r="N103" s="71">
        <f t="shared" si="8"/>
        <v>45000</v>
      </c>
      <c r="O103" s="71" t="s">
        <v>717</v>
      </c>
      <c r="P103" s="82">
        <f t="shared" si="6"/>
        <v>44940</v>
      </c>
    </row>
    <row r="104" spans="1:16" ht="26.3" x14ac:dyDescent="0.25">
      <c r="A104" s="4" t="s">
        <v>3018</v>
      </c>
      <c r="B104" s="5" t="s">
        <v>135</v>
      </c>
      <c r="C104" s="8">
        <v>44942</v>
      </c>
      <c r="D104" s="5" t="s">
        <v>11</v>
      </c>
      <c r="E104" s="5" t="s">
        <v>108</v>
      </c>
      <c r="F104" s="13">
        <v>1942717</v>
      </c>
      <c r="G104" s="13">
        <v>194272</v>
      </c>
      <c r="H104" s="13">
        <v>2136989</v>
      </c>
      <c r="I104" s="13"/>
      <c r="J104" s="7" t="s">
        <v>219</v>
      </c>
      <c r="K104" s="54"/>
      <c r="L104" s="84">
        <f t="shared" si="7"/>
        <v>109950051</v>
      </c>
      <c r="M104" s="64" t="s">
        <v>3014</v>
      </c>
      <c r="N104" s="71">
        <f t="shared" si="8"/>
        <v>45000</v>
      </c>
      <c r="O104" s="71" t="s">
        <v>717</v>
      </c>
      <c r="P104" s="82">
        <f t="shared" si="6"/>
        <v>44942</v>
      </c>
    </row>
    <row r="105" spans="1:16" ht="26.3" x14ac:dyDescent="0.25">
      <c r="A105" s="4" t="s">
        <v>3018</v>
      </c>
      <c r="B105" s="5" t="s">
        <v>137</v>
      </c>
      <c r="C105" s="8">
        <v>44942</v>
      </c>
      <c r="D105" s="5" t="s">
        <v>11</v>
      </c>
      <c r="E105" s="5" t="s">
        <v>116</v>
      </c>
      <c r="F105" s="13">
        <v>1365002</v>
      </c>
      <c r="G105" s="13">
        <v>136500</v>
      </c>
      <c r="H105" s="13">
        <v>1501502</v>
      </c>
      <c r="I105" s="13"/>
      <c r="J105" s="7" t="s">
        <v>219</v>
      </c>
      <c r="K105" s="54"/>
      <c r="L105" s="84">
        <f t="shared" si="7"/>
        <v>111451553</v>
      </c>
      <c r="M105" s="64" t="s">
        <v>3014</v>
      </c>
      <c r="N105" s="71">
        <f t="shared" si="8"/>
        <v>45000</v>
      </c>
      <c r="O105" s="71" t="s">
        <v>717</v>
      </c>
      <c r="P105" s="82">
        <f t="shared" si="6"/>
        <v>44942</v>
      </c>
    </row>
    <row r="106" spans="1:16" ht="26.3" x14ac:dyDescent="0.25">
      <c r="A106" s="4" t="s">
        <v>3018</v>
      </c>
      <c r="B106" s="5" t="s">
        <v>138</v>
      </c>
      <c r="C106" s="8">
        <v>44943</v>
      </c>
      <c r="D106" s="5" t="s">
        <v>11</v>
      </c>
      <c r="E106" s="5" t="s">
        <v>140</v>
      </c>
      <c r="F106" s="13">
        <v>1814490</v>
      </c>
      <c r="G106" s="13">
        <v>181449</v>
      </c>
      <c r="H106" s="13">
        <v>1995939</v>
      </c>
      <c r="I106" s="13"/>
      <c r="J106" s="7" t="s">
        <v>219</v>
      </c>
      <c r="K106" s="54"/>
      <c r="L106" s="84">
        <f t="shared" si="7"/>
        <v>113447492</v>
      </c>
      <c r="M106" s="64" t="s">
        <v>3014</v>
      </c>
      <c r="N106" s="71">
        <f t="shared" si="8"/>
        <v>45000</v>
      </c>
      <c r="O106" s="71" t="s">
        <v>717</v>
      </c>
      <c r="P106" s="82">
        <f t="shared" si="6"/>
        <v>44943</v>
      </c>
    </row>
    <row r="107" spans="1:16" ht="26.3" x14ac:dyDescent="0.25">
      <c r="A107" s="4" t="s">
        <v>3018</v>
      </c>
      <c r="B107" s="5" t="s">
        <v>141</v>
      </c>
      <c r="C107" s="8">
        <v>44943</v>
      </c>
      <c r="D107" s="5" t="s">
        <v>17</v>
      </c>
      <c r="E107" s="5" t="s">
        <v>122</v>
      </c>
      <c r="F107" s="13">
        <v>799618</v>
      </c>
      <c r="G107" s="13">
        <v>79962</v>
      </c>
      <c r="H107" s="13">
        <v>879580</v>
      </c>
      <c r="I107" s="13"/>
      <c r="J107" s="7" t="s">
        <v>219</v>
      </c>
      <c r="K107" s="54"/>
      <c r="L107" s="84">
        <f t="shared" si="7"/>
        <v>114327072</v>
      </c>
      <c r="M107" s="64" t="s">
        <v>3014</v>
      </c>
      <c r="N107" s="71">
        <f t="shared" si="8"/>
        <v>45000</v>
      </c>
      <c r="O107" s="71" t="s">
        <v>717</v>
      </c>
      <c r="P107" s="82">
        <f t="shared" si="6"/>
        <v>44943</v>
      </c>
    </row>
    <row r="108" spans="1:16" ht="26.3" x14ac:dyDescent="0.25">
      <c r="A108" s="4" t="s">
        <v>3018</v>
      </c>
      <c r="B108" s="5" t="s">
        <v>142</v>
      </c>
      <c r="C108" s="8">
        <v>44943</v>
      </c>
      <c r="D108" s="5" t="s">
        <v>17</v>
      </c>
      <c r="E108" s="5" t="s">
        <v>122</v>
      </c>
      <c r="F108" s="13">
        <v>2038752</v>
      </c>
      <c r="G108" s="13">
        <v>203875</v>
      </c>
      <c r="H108" s="13">
        <v>2242627</v>
      </c>
      <c r="I108" s="13"/>
      <c r="J108" s="7" t="s">
        <v>219</v>
      </c>
      <c r="K108" s="54"/>
      <c r="L108" s="84">
        <f t="shared" si="7"/>
        <v>116569699</v>
      </c>
      <c r="M108" s="64" t="s">
        <v>3014</v>
      </c>
      <c r="N108" s="71">
        <f t="shared" si="8"/>
        <v>45000</v>
      </c>
      <c r="O108" s="71" t="s">
        <v>717</v>
      </c>
      <c r="P108" s="82">
        <f t="shared" si="6"/>
        <v>44943</v>
      </c>
    </row>
    <row r="109" spans="1:16" ht="26.3" x14ac:dyDescent="0.25">
      <c r="A109" s="4" t="s">
        <v>3018</v>
      </c>
      <c r="B109" s="5" t="s">
        <v>143</v>
      </c>
      <c r="C109" s="8">
        <v>44944</v>
      </c>
      <c r="D109" s="5" t="s">
        <v>11</v>
      </c>
      <c r="E109" s="5" t="s">
        <v>145</v>
      </c>
      <c r="F109" s="13">
        <v>903523</v>
      </c>
      <c r="G109" s="13">
        <v>90352</v>
      </c>
      <c r="H109" s="13">
        <v>993875</v>
      </c>
      <c r="I109" s="13"/>
      <c r="J109" s="7" t="s">
        <v>219</v>
      </c>
      <c r="K109" s="54"/>
      <c r="L109" s="84">
        <f t="shared" si="7"/>
        <v>117563574</v>
      </c>
      <c r="M109" s="64" t="s">
        <v>3014</v>
      </c>
      <c r="N109" s="71">
        <f t="shared" si="8"/>
        <v>45000</v>
      </c>
      <c r="O109" s="71" t="s">
        <v>717</v>
      </c>
      <c r="P109" s="82">
        <f t="shared" si="6"/>
        <v>44944</v>
      </c>
    </row>
    <row r="110" spans="1:16" ht="26.3" x14ac:dyDescent="0.25">
      <c r="A110" s="4" t="s">
        <v>3018</v>
      </c>
      <c r="B110" s="5" t="s">
        <v>146</v>
      </c>
      <c r="C110" s="8">
        <v>44945</v>
      </c>
      <c r="D110" s="5" t="s">
        <v>11</v>
      </c>
      <c r="E110" s="5" t="s">
        <v>110</v>
      </c>
      <c r="F110" s="13">
        <v>830200</v>
      </c>
      <c r="G110" s="13">
        <v>83020</v>
      </c>
      <c r="H110" s="13">
        <v>913220</v>
      </c>
      <c r="I110" s="13"/>
      <c r="J110" s="7" t="s">
        <v>219</v>
      </c>
      <c r="K110" s="54"/>
      <c r="L110" s="84">
        <f t="shared" si="7"/>
        <v>118476794</v>
      </c>
      <c r="M110" s="64" t="s">
        <v>3014</v>
      </c>
      <c r="N110" s="71">
        <f t="shared" si="8"/>
        <v>45000</v>
      </c>
      <c r="O110" s="71" t="s">
        <v>717</v>
      </c>
      <c r="P110" s="82">
        <f t="shared" si="6"/>
        <v>44945</v>
      </c>
    </row>
    <row r="111" spans="1:16" ht="26.3" x14ac:dyDescent="0.25">
      <c r="A111" s="4" t="s">
        <v>3018</v>
      </c>
      <c r="B111" s="5" t="s">
        <v>148</v>
      </c>
      <c r="C111" s="8">
        <v>44945</v>
      </c>
      <c r="D111" s="5" t="s">
        <v>11</v>
      </c>
      <c r="E111" s="5" t="s">
        <v>149</v>
      </c>
      <c r="F111" s="13">
        <v>2518592</v>
      </c>
      <c r="G111" s="13">
        <v>251859</v>
      </c>
      <c r="H111" s="13">
        <v>2770451</v>
      </c>
      <c r="I111" s="13"/>
      <c r="J111" s="7" t="s">
        <v>219</v>
      </c>
      <c r="K111" s="54"/>
      <c r="L111" s="84">
        <f t="shared" si="7"/>
        <v>121247245</v>
      </c>
      <c r="M111" s="64" t="s">
        <v>3014</v>
      </c>
      <c r="N111" s="71">
        <f t="shared" si="8"/>
        <v>45000</v>
      </c>
      <c r="O111" s="71" t="s">
        <v>717</v>
      </c>
      <c r="P111" s="82">
        <f t="shared" si="6"/>
        <v>44945</v>
      </c>
    </row>
    <row r="112" spans="1:16" ht="26.3" x14ac:dyDescent="0.25">
      <c r="A112" s="4" t="s">
        <v>3018</v>
      </c>
      <c r="B112" s="5" t="s">
        <v>150</v>
      </c>
      <c r="C112" s="8">
        <v>44945</v>
      </c>
      <c r="D112" s="5" t="s">
        <v>11</v>
      </c>
      <c r="E112" s="5" t="s">
        <v>151</v>
      </c>
      <c r="F112" s="13">
        <v>1849261</v>
      </c>
      <c r="G112" s="13">
        <v>184926</v>
      </c>
      <c r="H112" s="13">
        <v>2034187</v>
      </c>
      <c r="I112" s="13"/>
      <c r="J112" s="7" t="s">
        <v>219</v>
      </c>
      <c r="K112" s="54"/>
      <c r="L112" s="84">
        <f t="shared" si="7"/>
        <v>123281432</v>
      </c>
      <c r="M112" s="64" t="s">
        <v>3014</v>
      </c>
      <c r="N112" s="71">
        <f t="shared" si="8"/>
        <v>45000</v>
      </c>
      <c r="O112" s="71" t="s">
        <v>717</v>
      </c>
      <c r="P112" s="82">
        <f t="shared" si="6"/>
        <v>44945</v>
      </c>
    </row>
    <row r="113" spans="1:16" ht="26.3" x14ac:dyDescent="0.25">
      <c r="A113" s="4" t="s">
        <v>3018</v>
      </c>
      <c r="B113" s="29">
        <v>3268</v>
      </c>
      <c r="C113" s="30">
        <v>44945</v>
      </c>
      <c r="D113" s="29" t="s">
        <v>152</v>
      </c>
      <c r="E113" s="29"/>
      <c r="F113" s="31">
        <v>-689995</v>
      </c>
      <c r="G113" s="31">
        <v>-69000</v>
      </c>
      <c r="H113" s="31">
        <v>-758995</v>
      </c>
      <c r="I113" s="31"/>
      <c r="J113" s="32" t="s">
        <v>219</v>
      </c>
      <c r="K113" s="55"/>
      <c r="L113" s="84">
        <f t="shared" si="7"/>
        <v>122522437</v>
      </c>
      <c r="M113" s="64" t="s">
        <v>3014</v>
      </c>
      <c r="N113" s="71">
        <f t="shared" si="8"/>
        <v>45000</v>
      </c>
      <c r="O113" s="71" t="s">
        <v>717</v>
      </c>
      <c r="P113" s="82">
        <f t="shared" si="6"/>
        <v>44945</v>
      </c>
    </row>
    <row r="114" spans="1:16" ht="26.3" x14ac:dyDescent="0.25">
      <c r="A114" s="4" t="s">
        <v>3018</v>
      </c>
      <c r="B114" s="5" t="s">
        <v>153</v>
      </c>
      <c r="C114" s="8">
        <v>44963</v>
      </c>
      <c r="D114" s="5" t="s">
        <v>11</v>
      </c>
      <c r="E114" s="5" t="s">
        <v>151</v>
      </c>
      <c r="F114" s="13">
        <v>3032613</v>
      </c>
      <c r="G114" s="13">
        <v>303261</v>
      </c>
      <c r="H114" s="13">
        <v>3335874</v>
      </c>
      <c r="I114" s="13"/>
      <c r="J114" s="6" t="s">
        <v>399</v>
      </c>
      <c r="K114" s="56"/>
      <c r="L114" s="84">
        <f t="shared" si="7"/>
        <v>125858311</v>
      </c>
      <c r="M114" s="64" t="s">
        <v>3014</v>
      </c>
      <c r="N114" s="71">
        <f t="shared" si="8"/>
        <v>45071</v>
      </c>
      <c r="O114" s="71" t="s">
        <v>748</v>
      </c>
      <c r="P114" s="82">
        <f t="shared" si="6"/>
        <v>44963</v>
      </c>
    </row>
    <row r="115" spans="1:16" ht="26.3" x14ac:dyDescent="0.25">
      <c r="A115" s="4" t="s">
        <v>3018</v>
      </c>
      <c r="B115" s="5" t="s">
        <v>155</v>
      </c>
      <c r="C115" s="8">
        <v>44964</v>
      </c>
      <c r="D115" s="5" t="s">
        <v>11</v>
      </c>
      <c r="E115" s="5" t="s">
        <v>145</v>
      </c>
      <c r="F115" s="13">
        <v>299857</v>
      </c>
      <c r="G115" s="13">
        <v>29986</v>
      </c>
      <c r="H115" s="13">
        <v>329843</v>
      </c>
      <c r="I115" s="13"/>
      <c r="J115" s="6" t="s">
        <v>399</v>
      </c>
      <c r="K115" s="56"/>
      <c r="L115" s="84">
        <f t="shared" si="7"/>
        <v>126188154</v>
      </c>
      <c r="M115" s="64" t="s">
        <v>3014</v>
      </c>
      <c r="N115" s="71">
        <f t="shared" si="8"/>
        <v>45071</v>
      </c>
      <c r="O115" s="71" t="s">
        <v>748</v>
      </c>
      <c r="P115" s="82">
        <f t="shared" si="6"/>
        <v>44964</v>
      </c>
    </row>
    <row r="116" spans="1:16" ht="26.3" x14ac:dyDescent="0.25">
      <c r="A116" s="4" t="s">
        <v>3018</v>
      </c>
      <c r="B116" s="5" t="s">
        <v>157</v>
      </c>
      <c r="C116" s="8">
        <v>44966</v>
      </c>
      <c r="D116" s="5" t="s">
        <v>11</v>
      </c>
      <c r="E116" s="5" t="s">
        <v>116</v>
      </c>
      <c r="F116" s="13">
        <v>599951</v>
      </c>
      <c r="G116" s="13">
        <v>59995</v>
      </c>
      <c r="H116" s="13">
        <v>659946</v>
      </c>
      <c r="I116" s="13"/>
      <c r="J116" s="6" t="s">
        <v>399</v>
      </c>
      <c r="K116" s="56"/>
      <c r="L116" s="84">
        <f t="shared" si="7"/>
        <v>126848100</v>
      </c>
      <c r="M116" s="64" t="s">
        <v>3014</v>
      </c>
      <c r="N116" s="71">
        <f t="shared" si="8"/>
        <v>45071</v>
      </c>
      <c r="O116" s="71" t="s">
        <v>748</v>
      </c>
      <c r="P116" s="82">
        <f t="shared" si="6"/>
        <v>44966</v>
      </c>
    </row>
    <row r="117" spans="1:16" ht="26.3" x14ac:dyDescent="0.25">
      <c r="A117" s="4" t="s">
        <v>3018</v>
      </c>
      <c r="B117" s="5" t="s">
        <v>159</v>
      </c>
      <c r="C117" s="8">
        <v>44966</v>
      </c>
      <c r="D117" s="5" t="s">
        <v>11</v>
      </c>
      <c r="E117" s="5" t="s">
        <v>149</v>
      </c>
      <c r="F117" s="13">
        <v>983604</v>
      </c>
      <c r="G117" s="13">
        <v>98360</v>
      </c>
      <c r="H117" s="13">
        <v>1081964</v>
      </c>
      <c r="I117" s="13"/>
      <c r="J117" s="6" t="s">
        <v>399</v>
      </c>
      <c r="K117" s="56"/>
      <c r="L117" s="84">
        <f t="shared" si="7"/>
        <v>127930064</v>
      </c>
      <c r="M117" s="64" t="s">
        <v>3014</v>
      </c>
      <c r="N117" s="71">
        <f t="shared" si="8"/>
        <v>45071</v>
      </c>
      <c r="O117" s="71" t="s">
        <v>748</v>
      </c>
      <c r="P117" s="82">
        <f t="shared" si="6"/>
        <v>44966</v>
      </c>
    </row>
    <row r="118" spans="1:16" ht="26.3" x14ac:dyDescent="0.25">
      <c r="A118" s="4" t="s">
        <v>3018</v>
      </c>
      <c r="B118" s="5" t="s">
        <v>160</v>
      </c>
      <c r="C118" s="8">
        <v>44966</v>
      </c>
      <c r="D118" s="5" t="s">
        <v>11</v>
      </c>
      <c r="E118" s="5" t="s">
        <v>129</v>
      </c>
      <c r="F118" s="13">
        <v>499761</v>
      </c>
      <c r="G118" s="13">
        <v>49976</v>
      </c>
      <c r="H118" s="13">
        <v>549737</v>
      </c>
      <c r="I118" s="13"/>
      <c r="J118" s="6" t="s">
        <v>399</v>
      </c>
      <c r="K118" s="56"/>
      <c r="L118" s="84">
        <f t="shared" si="7"/>
        <v>128479801</v>
      </c>
      <c r="M118" s="64" t="s">
        <v>3014</v>
      </c>
      <c r="N118" s="71">
        <f t="shared" si="8"/>
        <v>45071</v>
      </c>
      <c r="O118" s="71" t="s">
        <v>748</v>
      </c>
      <c r="P118" s="82">
        <f t="shared" si="6"/>
        <v>44966</v>
      </c>
    </row>
    <row r="119" spans="1:16" ht="26.3" x14ac:dyDescent="0.25">
      <c r="A119" s="4" t="s">
        <v>3018</v>
      </c>
      <c r="B119" s="5" t="s">
        <v>161</v>
      </c>
      <c r="C119" s="8">
        <v>44966</v>
      </c>
      <c r="D119" s="5" t="s">
        <v>11</v>
      </c>
      <c r="E119" s="5" t="s">
        <v>134</v>
      </c>
      <c r="F119" s="13">
        <v>1162006</v>
      </c>
      <c r="G119" s="13">
        <v>116201</v>
      </c>
      <c r="H119" s="13">
        <v>1278207</v>
      </c>
      <c r="I119" s="13"/>
      <c r="J119" s="6" t="s">
        <v>399</v>
      </c>
      <c r="K119" s="56"/>
      <c r="L119" s="84">
        <f t="shared" si="7"/>
        <v>129758008</v>
      </c>
      <c r="M119" s="64" t="s">
        <v>3014</v>
      </c>
      <c r="N119" s="71">
        <f t="shared" si="8"/>
        <v>45071</v>
      </c>
      <c r="O119" s="71" t="s">
        <v>748</v>
      </c>
      <c r="P119" s="82">
        <f t="shared" si="6"/>
        <v>44966</v>
      </c>
    </row>
    <row r="120" spans="1:16" ht="26.3" x14ac:dyDescent="0.25">
      <c r="A120" s="4" t="s">
        <v>3018</v>
      </c>
      <c r="B120" s="5" t="s">
        <v>162</v>
      </c>
      <c r="C120" s="8">
        <v>44968</v>
      </c>
      <c r="D120" s="5" t="s">
        <v>17</v>
      </c>
      <c r="E120" s="5" t="s">
        <v>122</v>
      </c>
      <c r="F120" s="13">
        <v>1412730</v>
      </c>
      <c r="G120" s="13">
        <v>141273</v>
      </c>
      <c r="H120" s="13">
        <v>1554003</v>
      </c>
      <c r="I120" s="13"/>
      <c r="J120" s="6" t="s">
        <v>399</v>
      </c>
      <c r="K120" s="56"/>
      <c r="L120" s="84">
        <f t="shared" si="7"/>
        <v>131312011</v>
      </c>
      <c r="M120" s="64" t="s">
        <v>3014</v>
      </c>
      <c r="N120" s="71">
        <f t="shared" si="8"/>
        <v>45071</v>
      </c>
      <c r="O120" s="71" t="s">
        <v>748</v>
      </c>
      <c r="P120" s="82">
        <f t="shared" si="6"/>
        <v>44968</v>
      </c>
    </row>
    <row r="121" spans="1:16" ht="26.3" x14ac:dyDescent="0.25">
      <c r="A121" s="4" t="s">
        <v>3018</v>
      </c>
      <c r="B121" s="5" t="s">
        <v>164</v>
      </c>
      <c r="C121" s="8">
        <v>44968</v>
      </c>
      <c r="D121" s="5" t="s">
        <v>11</v>
      </c>
      <c r="E121" s="5" t="s">
        <v>140</v>
      </c>
      <c r="F121" s="13">
        <v>1136875</v>
      </c>
      <c r="G121" s="13">
        <v>113688</v>
      </c>
      <c r="H121" s="13">
        <v>1250563</v>
      </c>
      <c r="I121" s="13"/>
      <c r="J121" s="6" t="s">
        <v>399</v>
      </c>
      <c r="K121" s="56"/>
      <c r="L121" s="84">
        <f t="shared" si="7"/>
        <v>132562574</v>
      </c>
      <c r="M121" s="64" t="s">
        <v>3014</v>
      </c>
      <c r="N121" s="71">
        <f t="shared" si="8"/>
        <v>45071</v>
      </c>
      <c r="O121" s="71" t="s">
        <v>748</v>
      </c>
      <c r="P121" s="82">
        <f t="shared" si="6"/>
        <v>44968</v>
      </c>
    </row>
    <row r="122" spans="1:16" ht="26.3" x14ac:dyDescent="0.25">
      <c r="A122" s="4" t="s">
        <v>3018</v>
      </c>
      <c r="B122" s="5" t="s">
        <v>165</v>
      </c>
      <c r="C122" s="8">
        <v>44968</v>
      </c>
      <c r="D122" s="5" t="s">
        <v>11</v>
      </c>
      <c r="E122" s="5" t="s">
        <v>140</v>
      </c>
      <c r="F122" s="13">
        <v>999522</v>
      </c>
      <c r="G122" s="13">
        <v>99952</v>
      </c>
      <c r="H122" s="13">
        <v>1099474</v>
      </c>
      <c r="I122" s="13"/>
      <c r="J122" s="6" t="s">
        <v>399</v>
      </c>
      <c r="K122" s="56"/>
      <c r="L122" s="84">
        <f t="shared" si="7"/>
        <v>133662048</v>
      </c>
      <c r="M122" s="64" t="s">
        <v>3014</v>
      </c>
      <c r="N122" s="71">
        <f t="shared" si="8"/>
        <v>45071</v>
      </c>
      <c r="O122" s="71" t="s">
        <v>748</v>
      </c>
      <c r="P122" s="82">
        <f t="shared" si="6"/>
        <v>44968</v>
      </c>
    </row>
    <row r="123" spans="1:16" ht="26.3" x14ac:dyDescent="0.25">
      <c r="A123" s="4" t="s">
        <v>3018</v>
      </c>
      <c r="B123" s="5" t="s">
        <v>166</v>
      </c>
      <c r="C123" s="8">
        <v>44970</v>
      </c>
      <c r="D123" s="5" t="s">
        <v>11</v>
      </c>
      <c r="E123" s="5" t="s">
        <v>134</v>
      </c>
      <c r="F123" s="13">
        <v>930635</v>
      </c>
      <c r="G123" s="13">
        <v>93064</v>
      </c>
      <c r="H123" s="13">
        <v>1023699</v>
      </c>
      <c r="I123" s="13"/>
      <c r="J123" s="6" t="s">
        <v>399</v>
      </c>
      <c r="K123" s="56"/>
      <c r="L123" s="84">
        <f t="shared" si="7"/>
        <v>134685747</v>
      </c>
      <c r="M123" s="64" t="s">
        <v>3014</v>
      </c>
      <c r="N123" s="71">
        <f t="shared" si="8"/>
        <v>45071</v>
      </c>
      <c r="O123" s="71" t="s">
        <v>748</v>
      </c>
      <c r="P123" s="82">
        <f t="shared" si="6"/>
        <v>44970</v>
      </c>
    </row>
    <row r="124" spans="1:16" ht="26.3" x14ac:dyDescent="0.25">
      <c r="A124" s="4" t="s">
        <v>3018</v>
      </c>
      <c r="B124" s="5" t="s">
        <v>168</v>
      </c>
      <c r="C124" s="8">
        <v>44970</v>
      </c>
      <c r="D124" s="5" t="s">
        <v>11</v>
      </c>
      <c r="E124" s="5" t="s">
        <v>112</v>
      </c>
      <c r="F124" s="13">
        <v>2890528</v>
      </c>
      <c r="G124" s="13">
        <v>289053</v>
      </c>
      <c r="H124" s="13">
        <v>3179581</v>
      </c>
      <c r="I124" s="13"/>
      <c r="J124" s="6" t="s">
        <v>399</v>
      </c>
      <c r="K124" s="56"/>
      <c r="L124" s="84">
        <f t="shared" si="7"/>
        <v>137865328</v>
      </c>
      <c r="M124" s="64" t="s">
        <v>3014</v>
      </c>
      <c r="N124" s="71">
        <f t="shared" si="8"/>
        <v>45071</v>
      </c>
      <c r="O124" s="71" t="s">
        <v>748</v>
      </c>
      <c r="P124" s="82">
        <f t="shared" si="6"/>
        <v>44970</v>
      </c>
    </row>
    <row r="125" spans="1:16" ht="26.3" x14ac:dyDescent="0.25">
      <c r="A125" s="4" t="s">
        <v>3018</v>
      </c>
      <c r="B125" s="5" t="s">
        <v>169</v>
      </c>
      <c r="C125" s="8">
        <v>44970</v>
      </c>
      <c r="D125" s="5" t="s">
        <v>11</v>
      </c>
      <c r="E125" s="5" t="s">
        <v>110</v>
      </c>
      <c r="F125" s="13">
        <v>1246417</v>
      </c>
      <c r="G125" s="13">
        <v>124642</v>
      </c>
      <c r="H125" s="13">
        <v>1371059</v>
      </c>
      <c r="I125" s="13"/>
      <c r="J125" s="6" t="s">
        <v>399</v>
      </c>
      <c r="K125" s="56"/>
      <c r="L125" s="84">
        <f t="shared" si="7"/>
        <v>139236387</v>
      </c>
      <c r="M125" s="64" t="s">
        <v>3014</v>
      </c>
      <c r="N125" s="71">
        <f t="shared" si="8"/>
        <v>45071</v>
      </c>
      <c r="O125" s="71" t="s">
        <v>748</v>
      </c>
      <c r="P125" s="82">
        <f t="shared" si="6"/>
        <v>44970</v>
      </c>
    </row>
    <row r="126" spans="1:16" ht="26.3" x14ac:dyDescent="0.25">
      <c r="A126" s="4" t="s">
        <v>3018</v>
      </c>
      <c r="B126" s="29">
        <v>3176</v>
      </c>
      <c r="C126" s="30">
        <v>44972</v>
      </c>
      <c r="D126" s="29" t="s">
        <v>170</v>
      </c>
      <c r="E126" s="29"/>
      <c r="F126" s="31">
        <v>-235660</v>
      </c>
      <c r="G126" s="31">
        <v>-23566</v>
      </c>
      <c r="H126" s="31">
        <v>-259226</v>
      </c>
      <c r="I126" s="31"/>
      <c r="J126" s="33" t="s">
        <v>398</v>
      </c>
      <c r="K126" s="57"/>
      <c r="L126" s="84">
        <f t="shared" si="7"/>
        <v>138977161</v>
      </c>
      <c r="M126" s="64" t="s">
        <v>3014</v>
      </c>
      <c r="N126" s="71">
        <f t="shared" si="8"/>
        <v>45061</v>
      </c>
      <c r="O126" s="71" t="s">
        <v>717</v>
      </c>
      <c r="P126" s="82">
        <f t="shared" si="6"/>
        <v>44972</v>
      </c>
    </row>
    <row r="127" spans="1:16" ht="26.3" x14ac:dyDescent="0.25">
      <c r="A127" s="4" t="s">
        <v>3018</v>
      </c>
      <c r="B127" s="5" t="s">
        <v>171</v>
      </c>
      <c r="C127" s="8">
        <v>44973</v>
      </c>
      <c r="D127" s="5" t="s">
        <v>11</v>
      </c>
      <c r="E127" s="5" t="s">
        <v>119</v>
      </c>
      <c r="F127" s="13">
        <v>1326180</v>
      </c>
      <c r="G127" s="13">
        <v>132618</v>
      </c>
      <c r="H127" s="13">
        <v>1458798</v>
      </c>
      <c r="I127" s="13"/>
      <c r="J127" s="6" t="s">
        <v>399</v>
      </c>
      <c r="K127" s="56"/>
      <c r="L127" s="84">
        <f t="shared" si="7"/>
        <v>140435959</v>
      </c>
      <c r="M127" s="64" t="s">
        <v>3014</v>
      </c>
      <c r="N127" s="71">
        <f t="shared" si="8"/>
        <v>45071</v>
      </c>
      <c r="O127" s="71" t="s">
        <v>748</v>
      </c>
      <c r="P127" s="82">
        <f t="shared" si="6"/>
        <v>44973</v>
      </c>
    </row>
    <row r="128" spans="1:16" ht="26.3" x14ac:dyDescent="0.25">
      <c r="A128" s="4" t="s">
        <v>3018</v>
      </c>
      <c r="B128" s="3"/>
      <c r="C128" s="24">
        <v>44974</v>
      </c>
      <c r="D128" s="3" t="s">
        <v>11</v>
      </c>
      <c r="E128" s="3"/>
      <c r="F128" s="14"/>
      <c r="G128" s="14"/>
      <c r="H128" s="14"/>
      <c r="I128" s="14"/>
      <c r="J128" s="86" t="s">
        <v>3013</v>
      </c>
      <c r="K128" s="87">
        <v>40072914</v>
      </c>
      <c r="L128" s="84">
        <f t="shared" si="7"/>
        <v>100363045</v>
      </c>
      <c r="N128" s="24">
        <v>44974</v>
      </c>
      <c r="O128" s="71" t="s">
        <v>674</v>
      </c>
      <c r="P128" s="82">
        <f t="shared" si="6"/>
        <v>44974</v>
      </c>
    </row>
    <row r="129" spans="1:16" ht="26.3" x14ac:dyDescent="0.25">
      <c r="A129" s="4" t="s">
        <v>3018</v>
      </c>
      <c r="B129" s="5" t="s">
        <v>175</v>
      </c>
      <c r="C129" s="8">
        <v>44978</v>
      </c>
      <c r="D129" s="5" t="s">
        <v>11</v>
      </c>
      <c r="E129" s="5" t="s">
        <v>125</v>
      </c>
      <c r="F129" s="13">
        <v>1824452</v>
      </c>
      <c r="G129" s="13">
        <v>182445</v>
      </c>
      <c r="H129" s="13">
        <v>2006897</v>
      </c>
      <c r="I129" s="13"/>
      <c r="J129" s="6" t="s">
        <v>399</v>
      </c>
      <c r="K129" s="56"/>
      <c r="L129" s="84">
        <f t="shared" si="7"/>
        <v>102369942</v>
      </c>
      <c r="M129" s="64" t="s">
        <v>3014</v>
      </c>
      <c r="N129" s="71">
        <f>IFERROR(DATEVALUE(MID(J129,16,11)),"")</f>
        <v>45071</v>
      </c>
      <c r="O129" s="71" t="s">
        <v>748</v>
      </c>
      <c r="P129" s="82">
        <f t="shared" si="6"/>
        <v>44978</v>
      </c>
    </row>
    <row r="130" spans="1:16" ht="26.3" x14ac:dyDescent="0.25">
      <c r="A130" s="4" t="s">
        <v>3018</v>
      </c>
      <c r="B130" s="5" t="s">
        <v>177</v>
      </c>
      <c r="C130" s="8">
        <v>44978</v>
      </c>
      <c r="D130" s="5" t="s">
        <v>11</v>
      </c>
      <c r="E130" s="5" t="s">
        <v>151</v>
      </c>
      <c r="F130" s="13">
        <v>961936</v>
      </c>
      <c r="G130" s="13">
        <v>96194</v>
      </c>
      <c r="H130" s="13">
        <v>1058130</v>
      </c>
      <c r="I130" s="13"/>
      <c r="J130" s="6" t="s">
        <v>399</v>
      </c>
      <c r="K130" s="56"/>
      <c r="L130" s="84">
        <f t="shared" si="7"/>
        <v>103428072</v>
      </c>
      <c r="M130" s="64" t="s">
        <v>3014</v>
      </c>
      <c r="N130" s="71">
        <f>IFERROR(DATEVALUE(MID(J130,16,11)),"")</f>
        <v>45071</v>
      </c>
      <c r="O130" s="71" t="s">
        <v>748</v>
      </c>
      <c r="P130" s="82">
        <f t="shared" ref="P130:P193" si="9">IFERROR(DATEVALUE(C130),C130)</f>
        <v>44978</v>
      </c>
    </row>
    <row r="131" spans="1:16" ht="26.3" x14ac:dyDescent="0.25">
      <c r="A131" s="4" t="s">
        <v>3018</v>
      </c>
      <c r="B131" s="5" t="s">
        <v>178</v>
      </c>
      <c r="C131" s="8">
        <v>44978</v>
      </c>
      <c r="D131" s="5" t="s">
        <v>11</v>
      </c>
      <c r="E131" s="5" t="s">
        <v>127</v>
      </c>
      <c r="F131" s="13">
        <v>2673132</v>
      </c>
      <c r="G131" s="13">
        <v>267313</v>
      </c>
      <c r="H131" s="13">
        <v>2940445</v>
      </c>
      <c r="I131" s="13"/>
      <c r="J131" s="6" t="s">
        <v>399</v>
      </c>
      <c r="K131" s="56"/>
      <c r="L131" s="84">
        <f t="shared" ref="L131:L194" si="10">L130+H131-K131</f>
        <v>106368517</v>
      </c>
      <c r="M131" s="64" t="s">
        <v>3014</v>
      </c>
      <c r="N131" s="71">
        <f>IFERROR(DATEVALUE(MID(J131,16,11)),"")</f>
        <v>45071</v>
      </c>
      <c r="O131" s="71" t="s">
        <v>748</v>
      </c>
      <c r="P131" s="82">
        <f t="shared" si="9"/>
        <v>44978</v>
      </c>
    </row>
    <row r="132" spans="1:16" ht="26.3" x14ac:dyDescent="0.25">
      <c r="A132" s="4" t="s">
        <v>3018</v>
      </c>
      <c r="B132" s="5" t="s">
        <v>179</v>
      </c>
      <c r="C132" s="8">
        <v>44979</v>
      </c>
      <c r="D132" s="5" t="s">
        <v>11</v>
      </c>
      <c r="E132" s="5" t="s">
        <v>134</v>
      </c>
      <c r="F132" s="13">
        <v>781800</v>
      </c>
      <c r="G132" s="13">
        <v>78180</v>
      </c>
      <c r="H132" s="13">
        <v>859980</v>
      </c>
      <c r="I132" s="13"/>
      <c r="J132" s="6" t="s">
        <v>399</v>
      </c>
      <c r="K132" s="56"/>
      <c r="L132" s="84">
        <f t="shared" si="10"/>
        <v>107228497</v>
      </c>
      <c r="M132" s="64" t="s">
        <v>3014</v>
      </c>
      <c r="N132" s="71">
        <f>IFERROR(DATEVALUE(MID(J132,16,11)),"")</f>
        <v>45071</v>
      </c>
      <c r="O132" s="71" t="s">
        <v>748</v>
      </c>
      <c r="P132" s="82">
        <f t="shared" si="9"/>
        <v>44979</v>
      </c>
    </row>
    <row r="133" spans="1:16" ht="26.3" x14ac:dyDescent="0.25">
      <c r="A133" s="4" t="s">
        <v>3018</v>
      </c>
      <c r="B133" s="34" t="s">
        <v>173</v>
      </c>
      <c r="C133" s="30">
        <v>44981</v>
      </c>
      <c r="D133" s="29" t="s">
        <v>174</v>
      </c>
      <c r="E133" s="29"/>
      <c r="F133" s="31">
        <v>-31258861</v>
      </c>
      <c r="G133" s="31">
        <f>F133*0.1</f>
        <v>-3125886.1</v>
      </c>
      <c r="H133" s="31">
        <f>F133+G133</f>
        <v>-34384747.100000001</v>
      </c>
      <c r="I133" s="31"/>
      <c r="J133" s="33" t="s">
        <v>384</v>
      </c>
      <c r="K133" s="57"/>
      <c r="L133" s="84">
        <f t="shared" si="10"/>
        <v>72843749.900000006</v>
      </c>
      <c r="M133" s="64" t="s">
        <v>3014</v>
      </c>
      <c r="N133" s="97">
        <v>45072</v>
      </c>
      <c r="O133" s="71" t="s">
        <v>748</v>
      </c>
      <c r="P133" s="82">
        <f t="shared" si="9"/>
        <v>44981</v>
      </c>
    </row>
    <row r="134" spans="1:16" ht="26.3" x14ac:dyDescent="0.25">
      <c r="A134" s="4" t="s">
        <v>3018</v>
      </c>
      <c r="B134" s="29">
        <v>6249</v>
      </c>
      <c r="C134" s="30">
        <v>44984</v>
      </c>
      <c r="D134" s="29" t="s">
        <v>152</v>
      </c>
      <c r="E134" s="29"/>
      <c r="F134" s="31">
        <v>-1594966</v>
      </c>
      <c r="G134" s="31">
        <v>-159497</v>
      </c>
      <c r="H134" s="31">
        <v>-1754463</v>
      </c>
      <c r="I134" s="31"/>
      <c r="J134" s="33" t="s">
        <v>398</v>
      </c>
      <c r="K134" s="57"/>
      <c r="L134" s="84">
        <f t="shared" si="10"/>
        <v>71089286.900000006</v>
      </c>
      <c r="M134" s="64" t="s">
        <v>3014</v>
      </c>
      <c r="N134" s="71">
        <f t="shared" ref="N134:N148" si="11">IFERROR(DATEVALUE(MID(J134,16,11)),"")</f>
        <v>45061</v>
      </c>
      <c r="O134" s="71" t="s">
        <v>717</v>
      </c>
      <c r="P134" s="82">
        <f t="shared" si="9"/>
        <v>44984</v>
      </c>
    </row>
    <row r="135" spans="1:16" ht="26.3" x14ac:dyDescent="0.25">
      <c r="A135" s="4" t="s">
        <v>3018</v>
      </c>
      <c r="B135" s="29">
        <v>2805</v>
      </c>
      <c r="C135" s="30">
        <v>44985</v>
      </c>
      <c r="D135" s="29" t="s">
        <v>152</v>
      </c>
      <c r="E135" s="29"/>
      <c r="F135" s="31">
        <v>-917446</v>
      </c>
      <c r="G135" s="31">
        <v>-91745</v>
      </c>
      <c r="H135" s="31">
        <v>-1009191</v>
      </c>
      <c r="I135" s="31"/>
      <c r="J135" s="33" t="s">
        <v>398</v>
      </c>
      <c r="K135" s="57"/>
      <c r="L135" s="84">
        <f t="shared" si="10"/>
        <v>70080095.900000006</v>
      </c>
      <c r="M135" s="64" t="s">
        <v>3014</v>
      </c>
      <c r="N135" s="71">
        <f t="shared" si="11"/>
        <v>45061</v>
      </c>
      <c r="O135" s="71" t="s">
        <v>717</v>
      </c>
      <c r="P135" s="82">
        <f t="shared" si="9"/>
        <v>44985</v>
      </c>
    </row>
    <row r="136" spans="1:16" ht="26.3" x14ac:dyDescent="0.25">
      <c r="A136" s="4" t="s">
        <v>3018</v>
      </c>
      <c r="B136" s="5" t="s">
        <v>181</v>
      </c>
      <c r="C136" s="8">
        <v>44986</v>
      </c>
      <c r="D136" s="5" t="s">
        <v>11</v>
      </c>
      <c r="E136" s="5" t="s">
        <v>116</v>
      </c>
      <c r="F136" s="13">
        <v>725580</v>
      </c>
      <c r="G136" s="13">
        <v>72558</v>
      </c>
      <c r="H136" s="13">
        <v>798138</v>
      </c>
      <c r="I136" s="13"/>
      <c r="J136" s="6" t="s">
        <v>399</v>
      </c>
      <c r="K136" s="56"/>
      <c r="L136" s="84">
        <f t="shared" si="10"/>
        <v>70878233.900000006</v>
      </c>
      <c r="M136" s="64" t="s">
        <v>3014</v>
      </c>
      <c r="N136" s="71">
        <f t="shared" si="11"/>
        <v>45071</v>
      </c>
      <c r="O136" s="71" t="s">
        <v>748</v>
      </c>
      <c r="P136" s="82">
        <f t="shared" si="9"/>
        <v>44986</v>
      </c>
    </row>
    <row r="137" spans="1:16" ht="26.3" x14ac:dyDescent="0.25">
      <c r="A137" s="4" t="s">
        <v>3018</v>
      </c>
      <c r="B137" s="5" t="s">
        <v>183</v>
      </c>
      <c r="C137" s="8">
        <v>44986</v>
      </c>
      <c r="D137" s="5" t="s">
        <v>11</v>
      </c>
      <c r="E137" s="5" t="s">
        <v>108</v>
      </c>
      <c r="F137" s="13">
        <v>2453580</v>
      </c>
      <c r="G137" s="13">
        <v>245358</v>
      </c>
      <c r="H137" s="13">
        <v>2698938</v>
      </c>
      <c r="I137" s="13"/>
      <c r="J137" s="6" t="s">
        <v>399</v>
      </c>
      <c r="K137" s="56"/>
      <c r="L137" s="84">
        <f t="shared" si="10"/>
        <v>73577171.900000006</v>
      </c>
      <c r="M137" s="64" t="s">
        <v>3014</v>
      </c>
      <c r="N137" s="71">
        <f t="shared" si="11"/>
        <v>45071</v>
      </c>
      <c r="O137" s="71" t="s">
        <v>748</v>
      </c>
      <c r="P137" s="82">
        <f t="shared" si="9"/>
        <v>44986</v>
      </c>
    </row>
    <row r="138" spans="1:16" ht="26.3" x14ac:dyDescent="0.25">
      <c r="A138" s="4" t="s">
        <v>3018</v>
      </c>
      <c r="B138" s="5" t="s">
        <v>184</v>
      </c>
      <c r="C138" s="8">
        <v>44989</v>
      </c>
      <c r="D138" s="5" t="s">
        <v>17</v>
      </c>
      <c r="E138" s="5" t="s">
        <v>122</v>
      </c>
      <c r="F138" s="13">
        <v>1122107</v>
      </c>
      <c r="G138" s="13">
        <v>112211</v>
      </c>
      <c r="H138" s="13">
        <v>1234318</v>
      </c>
      <c r="I138" s="13"/>
      <c r="J138" s="6" t="s">
        <v>399</v>
      </c>
      <c r="K138" s="56"/>
      <c r="L138" s="84">
        <f t="shared" si="10"/>
        <v>74811489.900000006</v>
      </c>
      <c r="M138" s="64" t="s">
        <v>3014</v>
      </c>
      <c r="N138" s="71">
        <f t="shared" si="11"/>
        <v>45071</v>
      </c>
      <c r="O138" s="71" t="s">
        <v>748</v>
      </c>
      <c r="P138" s="82">
        <f t="shared" si="9"/>
        <v>44989</v>
      </c>
    </row>
    <row r="139" spans="1:16" ht="26.3" x14ac:dyDescent="0.25">
      <c r="A139" s="4" t="s">
        <v>3018</v>
      </c>
      <c r="B139" s="5" t="s">
        <v>186</v>
      </c>
      <c r="C139" s="8">
        <v>44991</v>
      </c>
      <c r="D139" s="5" t="s">
        <v>11</v>
      </c>
      <c r="E139" s="5" t="s">
        <v>125</v>
      </c>
      <c r="F139" s="13">
        <v>1096549</v>
      </c>
      <c r="G139" s="13">
        <v>109655</v>
      </c>
      <c r="H139" s="13">
        <v>1206204</v>
      </c>
      <c r="I139" s="13"/>
      <c r="J139" s="6" t="s">
        <v>399</v>
      </c>
      <c r="K139" s="56"/>
      <c r="L139" s="84">
        <f t="shared" si="10"/>
        <v>76017693.900000006</v>
      </c>
      <c r="M139" s="64" t="s">
        <v>3014</v>
      </c>
      <c r="N139" s="71">
        <f t="shared" si="11"/>
        <v>45071</v>
      </c>
      <c r="O139" s="71" t="s">
        <v>748</v>
      </c>
      <c r="P139" s="82">
        <f t="shared" si="9"/>
        <v>44991</v>
      </c>
    </row>
    <row r="140" spans="1:16" ht="26.3" x14ac:dyDescent="0.25">
      <c r="A140" s="4" t="s">
        <v>3018</v>
      </c>
      <c r="B140" s="5" t="s">
        <v>188</v>
      </c>
      <c r="C140" s="8">
        <v>44991</v>
      </c>
      <c r="D140" s="5" t="s">
        <v>11</v>
      </c>
      <c r="E140" s="5" t="s">
        <v>149</v>
      </c>
      <c r="F140" s="13">
        <v>1550442</v>
      </c>
      <c r="G140" s="13">
        <v>155044</v>
      </c>
      <c r="H140" s="13">
        <v>1705486</v>
      </c>
      <c r="I140" s="13"/>
      <c r="J140" s="6" t="s">
        <v>399</v>
      </c>
      <c r="K140" s="56"/>
      <c r="L140" s="84">
        <f t="shared" si="10"/>
        <v>77723179.900000006</v>
      </c>
      <c r="M140" s="64" t="s">
        <v>3014</v>
      </c>
      <c r="N140" s="71">
        <f t="shared" si="11"/>
        <v>45071</v>
      </c>
      <c r="O140" s="71" t="s">
        <v>748</v>
      </c>
      <c r="P140" s="82">
        <f t="shared" si="9"/>
        <v>44991</v>
      </c>
    </row>
    <row r="141" spans="1:16" ht="26.3" x14ac:dyDescent="0.25">
      <c r="A141" s="4" t="s">
        <v>3018</v>
      </c>
      <c r="B141" s="5" t="s">
        <v>189</v>
      </c>
      <c r="C141" s="8">
        <v>44991</v>
      </c>
      <c r="D141" s="5" t="s">
        <v>11</v>
      </c>
      <c r="E141" s="5" t="s">
        <v>129</v>
      </c>
      <c r="F141" s="13">
        <v>465930</v>
      </c>
      <c r="G141" s="13">
        <v>46593</v>
      </c>
      <c r="H141" s="13">
        <v>512523</v>
      </c>
      <c r="I141" s="13"/>
      <c r="J141" s="6" t="s">
        <v>399</v>
      </c>
      <c r="K141" s="56"/>
      <c r="L141" s="84">
        <f t="shared" si="10"/>
        <v>78235702.900000006</v>
      </c>
      <c r="M141" s="64" t="s">
        <v>3014</v>
      </c>
      <c r="N141" s="71">
        <f t="shared" si="11"/>
        <v>45071</v>
      </c>
      <c r="O141" s="71" t="s">
        <v>748</v>
      </c>
      <c r="P141" s="82">
        <f t="shared" si="9"/>
        <v>44991</v>
      </c>
    </row>
    <row r="142" spans="1:16" ht="26.3" x14ac:dyDescent="0.25">
      <c r="A142" s="4" t="s">
        <v>3018</v>
      </c>
      <c r="B142" s="5" t="s">
        <v>190</v>
      </c>
      <c r="C142" s="8">
        <v>44991</v>
      </c>
      <c r="D142" s="5" t="s">
        <v>11</v>
      </c>
      <c r="E142" s="5" t="s">
        <v>134</v>
      </c>
      <c r="F142" s="13">
        <v>1100361</v>
      </c>
      <c r="G142" s="13">
        <v>110036</v>
      </c>
      <c r="H142" s="13">
        <v>1210397</v>
      </c>
      <c r="I142" s="13"/>
      <c r="J142" s="6" t="s">
        <v>399</v>
      </c>
      <c r="K142" s="56"/>
      <c r="L142" s="84">
        <f t="shared" si="10"/>
        <v>79446099.900000006</v>
      </c>
      <c r="M142" s="64" t="s">
        <v>3014</v>
      </c>
      <c r="N142" s="71">
        <f t="shared" si="11"/>
        <v>45071</v>
      </c>
      <c r="O142" s="71" t="s">
        <v>748</v>
      </c>
      <c r="P142" s="82">
        <f t="shared" si="9"/>
        <v>44991</v>
      </c>
    </row>
    <row r="143" spans="1:16" ht="26.3" x14ac:dyDescent="0.25">
      <c r="A143" s="4" t="s">
        <v>3018</v>
      </c>
      <c r="B143" s="5" t="s">
        <v>191</v>
      </c>
      <c r="C143" s="8">
        <v>44992</v>
      </c>
      <c r="D143" s="5" t="s">
        <v>11</v>
      </c>
      <c r="E143" s="5" t="s">
        <v>134</v>
      </c>
      <c r="F143" s="13">
        <v>1300265</v>
      </c>
      <c r="G143" s="13">
        <v>130027</v>
      </c>
      <c r="H143" s="13">
        <v>1430292</v>
      </c>
      <c r="I143" s="13"/>
      <c r="J143" s="6" t="s">
        <v>399</v>
      </c>
      <c r="K143" s="56"/>
      <c r="L143" s="84">
        <f t="shared" si="10"/>
        <v>80876391.900000006</v>
      </c>
      <c r="M143" s="64" t="s">
        <v>3014</v>
      </c>
      <c r="N143" s="71">
        <f t="shared" si="11"/>
        <v>45071</v>
      </c>
      <c r="O143" s="71" t="s">
        <v>748</v>
      </c>
      <c r="P143" s="82">
        <f t="shared" si="9"/>
        <v>44992</v>
      </c>
    </row>
    <row r="144" spans="1:16" ht="26.3" x14ac:dyDescent="0.25">
      <c r="A144" s="4" t="s">
        <v>3018</v>
      </c>
      <c r="B144" s="5" t="s">
        <v>193</v>
      </c>
      <c r="C144" s="8">
        <v>44994</v>
      </c>
      <c r="D144" s="5" t="s">
        <v>11</v>
      </c>
      <c r="E144" s="5" t="s">
        <v>151</v>
      </c>
      <c r="F144" s="13">
        <v>825532</v>
      </c>
      <c r="G144" s="13">
        <v>82553</v>
      </c>
      <c r="H144" s="13">
        <v>908085</v>
      </c>
      <c r="I144" s="13"/>
      <c r="J144" s="6" t="s">
        <v>399</v>
      </c>
      <c r="K144" s="56"/>
      <c r="L144" s="84">
        <f t="shared" si="10"/>
        <v>81784476.900000006</v>
      </c>
      <c r="M144" s="64" t="s">
        <v>3014</v>
      </c>
      <c r="N144" s="71">
        <f t="shared" si="11"/>
        <v>45071</v>
      </c>
      <c r="O144" s="71" t="s">
        <v>748</v>
      </c>
      <c r="P144" s="82">
        <f t="shared" si="9"/>
        <v>44994</v>
      </c>
    </row>
    <row r="145" spans="1:16" ht="26.3" x14ac:dyDescent="0.25">
      <c r="A145" s="4" t="s">
        <v>3018</v>
      </c>
      <c r="B145" s="5" t="s">
        <v>195</v>
      </c>
      <c r="C145" s="8">
        <v>44994</v>
      </c>
      <c r="D145" s="5" t="s">
        <v>11</v>
      </c>
      <c r="E145" s="5" t="s">
        <v>110</v>
      </c>
      <c r="F145" s="13">
        <v>896288</v>
      </c>
      <c r="G145" s="13">
        <v>89629</v>
      </c>
      <c r="H145" s="13">
        <v>985917</v>
      </c>
      <c r="I145" s="13"/>
      <c r="J145" s="6" t="s">
        <v>399</v>
      </c>
      <c r="K145" s="56"/>
      <c r="L145" s="84">
        <f t="shared" si="10"/>
        <v>82770393.900000006</v>
      </c>
      <c r="M145" s="64" t="s">
        <v>3014</v>
      </c>
      <c r="N145" s="71">
        <f t="shared" si="11"/>
        <v>45071</v>
      </c>
      <c r="O145" s="71" t="s">
        <v>748</v>
      </c>
      <c r="P145" s="82">
        <f t="shared" si="9"/>
        <v>44994</v>
      </c>
    </row>
    <row r="146" spans="1:16" ht="26.3" x14ac:dyDescent="0.25">
      <c r="A146" s="4" t="s">
        <v>3018</v>
      </c>
      <c r="B146" s="5" t="s">
        <v>196</v>
      </c>
      <c r="C146" s="8">
        <v>44994</v>
      </c>
      <c r="D146" s="5" t="s">
        <v>11</v>
      </c>
      <c r="E146" s="5" t="s">
        <v>116</v>
      </c>
      <c r="F146" s="13">
        <v>1419349</v>
      </c>
      <c r="G146" s="13">
        <v>141935</v>
      </c>
      <c r="H146" s="13">
        <v>1561284</v>
      </c>
      <c r="I146" s="13"/>
      <c r="J146" s="6" t="s">
        <v>399</v>
      </c>
      <c r="K146" s="56"/>
      <c r="L146" s="84">
        <f t="shared" si="10"/>
        <v>84331677.900000006</v>
      </c>
      <c r="M146" s="64" t="s">
        <v>3014</v>
      </c>
      <c r="N146" s="71">
        <f t="shared" si="11"/>
        <v>45071</v>
      </c>
      <c r="O146" s="71" t="s">
        <v>748</v>
      </c>
      <c r="P146" s="82">
        <f t="shared" si="9"/>
        <v>44994</v>
      </c>
    </row>
    <row r="147" spans="1:16" ht="26.3" x14ac:dyDescent="0.25">
      <c r="A147" s="4" t="s">
        <v>3018</v>
      </c>
      <c r="B147" s="5" t="s">
        <v>197</v>
      </c>
      <c r="C147" s="8">
        <v>44998</v>
      </c>
      <c r="D147" s="5" t="s">
        <v>11</v>
      </c>
      <c r="E147" s="5" t="s">
        <v>140</v>
      </c>
      <c r="F147" s="13">
        <v>1514129</v>
      </c>
      <c r="G147" s="13">
        <v>151413</v>
      </c>
      <c r="H147" s="13">
        <v>1665542</v>
      </c>
      <c r="I147" s="13"/>
      <c r="J147" s="6" t="s">
        <v>399</v>
      </c>
      <c r="K147" s="56"/>
      <c r="L147" s="84">
        <f t="shared" si="10"/>
        <v>85997219.900000006</v>
      </c>
      <c r="M147" s="64" t="s">
        <v>3014</v>
      </c>
      <c r="N147" s="71">
        <f t="shared" si="11"/>
        <v>45071</v>
      </c>
      <c r="O147" s="71" t="s">
        <v>748</v>
      </c>
      <c r="P147" s="82">
        <f t="shared" si="9"/>
        <v>44998</v>
      </c>
    </row>
    <row r="148" spans="1:16" ht="26.3" x14ac:dyDescent="0.25">
      <c r="A148" s="4" t="s">
        <v>3018</v>
      </c>
      <c r="B148" s="5" t="s">
        <v>199</v>
      </c>
      <c r="C148" s="8">
        <v>45000</v>
      </c>
      <c r="D148" s="5" t="s">
        <v>11</v>
      </c>
      <c r="E148" s="5" t="s">
        <v>145</v>
      </c>
      <c r="F148" s="13">
        <v>853488</v>
      </c>
      <c r="G148" s="13">
        <v>85349</v>
      </c>
      <c r="H148" s="13">
        <v>938837</v>
      </c>
      <c r="I148" s="13"/>
      <c r="J148" s="6" t="s">
        <v>399</v>
      </c>
      <c r="K148" s="56"/>
      <c r="L148" s="84">
        <f t="shared" si="10"/>
        <v>86936056.900000006</v>
      </c>
      <c r="M148" s="64" t="s">
        <v>3014</v>
      </c>
      <c r="N148" s="98">
        <f t="shared" si="11"/>
        <v>45071</v>
      </c>
      <c r="O148" s="71" t="s">
        <v>748</v>
      </c>
      <c r="P148" s="82">
        <f t="shared" si="9"/>
        <v>45000</v>
      </c>
    </row>
    <row r="149" spans="1:16" ht="26.3" x14ac:dyDescent="0.25">
      <c r="A149" s="4" t="s">
        <v>3018</v>
      </c>
      <c r="B149" s="3"/>
      <c r="C149" s="24">
        <v>45000</v>
      </c>
      <c r="D149" s="3" t="s">
        <v>11</v>
      </c>
      <c r="E149" s="3"/>
      <c r="F149" s="14"/>
      <c r="G149" s="14"/>
      <c r="H149" s="14"/>
      <c r="I149" s="14"/>
      <c r="J149" s="86" t="s">
        <v>3014</v>
      </c>
      <c r="K149" s="87">
        <v>31276178</v>
      </c>
      <c r="L149" s="84">
        <f t="shared" si="10"/>
        <v>55659878.900000006</v>
      </c>
      <c r="N149" s="97">
        <v>45000</v>
      </c>
      <c r="O149" s="71" t="s">
        <v>717</v>
      </c>
      <c r="P149" s="82">
        <f t="shared" si="9"/>
        <v>45000</v>
      </c>
    </row>
    <row r="150" spans="1:16" ht="26.3" x14ac:dyDescent="0.25">
      <c r="A150" s="4" t="s">
        <v>3018</v>
      </c>
      <c r="B150" s="5" t="s">
        <v>201</v>
      </c>
      <c r="C150" s="8">
        <v>45001</v>
      </c>
      <c r="D150" s="5" t="s">
        <v>11</v>
      </c>
      <c r="E150" s="5" t="s">
        <v>112</v>
      </c>
      <c r="F150" s="13">
        <v>1362416</v>
      </c>
      <c r="G150" s="13">
        <v>136242</v>
      </c>
      <c r="H150" s="13">
        <v>1498658</v>
      </c>
      <c r="I150" s="13"/>
      <c r="J150" s="6" t="s">
        <v>399</v>
      </c>
      <c r="K150" s="56"/>
      <c r="L150" s="84">
        <f t="shared" si="10"/>
        <v>57158536.900000006</v>
      </c>
      <c r="M150" s="64" t="s">
        <v>3014</v>
      </c>
      <c r="N150" s="71">
        <f t="shared" ref="N150:N181" si="12">IFERROR(DATEVALUE(MID(J150,16,11)),"")</f>
        <v>45071</v>
      </c>
      <c r="O150" s="71" t="s">
        <v>748</v>
      </c>
      <c r="P150" s="82">
        <f t="shared" si="9"/>
        <v>45001</v>
      </c>
    </row>
    <row r="151" spans="1:16" ht="26.3" x14ac:dyDescent="0.25">
      <c r="A151" s="4" t="s">
        <v>3018</v>
      </c>
      <c r="B151" s="5" t="s">
        <v>203</v>
      </c>
      <c r="C151" s="8">
        <v>45002</v>
      </c>
      <c r="D151" s="5" t="s">
        <v>11</v>
      </c>
      <c r="E151" s="5" t="s">
        <v>205</v>
      </c>
      <c r="F151" s="13">
        <v>658187</v>
      </c>
      <c r="G151" s="13">
        <v>65819</v>
      </c>
      <c r="H151" s="13">
        <v>724006</v>
      </c>
      <c r="I151" s="13"/>
      <c r="J151" s="6" t="s">
        <v>399</v>
      </c>
      <c r="K151" s="56"/>
      <c r="L151" s="84">
        <f t="shared" si="10"/>
        <v>57882542.900000006</v>
      </c>
      <c r="M151" s="64" t="s">
        <v>3014</v>
      </c>
      <c r="N151" s="71">
        <f t="shared" si="12"/>
        <v>45071</v>
      </c>
      <c r="O151" s="71" t="s">
        <v>748</v>
      </c>
      <c r="P151" s="82">
        <f t="shared" si="9"/>
        <v>45002</v>
      </c>
    </row>
    <row r="152" spans="1:16" ht="26.3" x14ac:dyDescent="0.25">
      <c r="A152" s="4" t="s">
        <v>3018</v>
      </c>
      <c r="B152" s="34" t="s">
        <v>206</v>
      </c>
      <c r="C152" s="30">
        <v>45003</v>
      </c>
      <c r="D152" s="29" t="s">
        <v>152</v>
      </c>
      <c r="E152" s="29"/>
      <c r="F152" s="31">
        <v>-1282740</v>
      </c>
      <c r="G152" s="31">
        <v>-128274</v>
      </c>
      <c r="H152" s="31">
        <v>-1411014</v>
      </c>
      <c r="I152" s="31"/>
      <c r="J152" s="33" t="s">
        <v>399</v>
      </c>
      <c r="K152" s="57"/>
      <c r="L152" s="84">
        <f t="shared" si="10"/>
        <v>56471528.900000006</v>
      </c>
      <c r="M152" s="64" t="s">
        <v>3014</v>
      </c>
      <c r="N152" s="71">
        <f t="shared" si="12"/>
        <v>45071</v>
      </c>
      <c r="O152" s="71" t="s">
        <v>748</v>
      </c>
      <c r="P152" s="82">
        <f t="shared" si="9"/>
        <v>45003</v>
      </c>
    </row>
    <row r="153" spans="1:16" ht="26.3" x14ac:dyDescent="0.25">
      <c r="A153" s="4" t="s">
        <v>3018</v>
      </c>
      <c r="B153" s="5" t="s">
        <v>207</v>
      </c>
      <c r="C153" s="8">
        <v>45006</v>
      </c>
      <c r="D153" s="5" t="s">
        <v>11</v>
      </c>
      <c r="E153" s="5" t="s">
        <v>127</v>
      </c>
      <c r="F153" s="13">
        <v>2080732</v>
      </c>
      <c r="G153" s="13">
        <v>208073</v>
      </c>
      <c r="H153" s="13">
        <v>2288805</v>
      </c>
      <c r="I153" s="13"/>
      <c r="J153" s="6" t="s">
        <v>399</v>
      </c>
      <c r="K153" s="56"/>
      <c r="L153" s="84">
        <f t="shared" si="10"/>
        <v>58760333.900000006</v>
      </c>
      <c r="M153" s="64" t="s">
        <v>3014</v>
      </c>
      <c r="N153" s="71">
        <f t="shared" si="12"/>
        <v>45071</v>
      </c>
      <c r="O153" s="71" t="s">
        <v>748</v>
      </c>
      <c r="P153" s="82">
        <f t="shared" si="9"/>
        <v>45006</v>
      </c>
    </row>
    <row r="154" spans="1:16" ht="26.3" x14ac:dyDescent="0.25">
      <c r="A154" s="4" t="s">
        <v>3018</v>
      </c>
      <c r="B154" s="5" t="s">
        <v>209</v>
      </c>
      <c r="C154" s="8">
        <v>45006</v>
      </c>
      <c r="D154" s="5" t="s">
        <v>11</v>
      </c>
      <c r="E154" s="5" t="s">
        <v>116</v>
      </c>
      <c r="F154" s="13">
        <v>660879</v>
      </c>
      <c r="G154" s="13">
        <v>66088</v>
      </c>
      <c r="H154" s="13">
        <v>726967</v>
      </c>
      <c r="I154" s="13"/>
      <c r="J154" s="6" t="s">
        <v>399</v>
      </c>
      <c r="K154" s="56"/>
      <c r="L154" s="84">
        <f t="shared" si="10"/>
        <v>59487300.900000006</v>
      </c>
      <c r="M154" s="64" t="s">
        <v>3014</v>
      </c>
      <c r="N154" s="71">
        <f t="shared" si="12"/>
        <v>45071</v>
      </c>
      <c r="O154" s="71" t="s">
        <v>748</v>
      </c>
      <c r="P154" s="82">
        <f t="shared" si="9"/>
        <v>45006</v>
      </c>
    </row>
    <row r="155" spans="1:16" ht="26.3" x14ac:dyDescent="0.25">
      <c r="A155" s="4" t="s">
        <v>3018</v>
      </c>
      <c r="B155" s="5" t="s">
        <v>210</v>
      </c>
      <c r="C155" s="8">
        <v>45007</v>
      </c>
      <c r="D155" s="5" t="s">
        <v>11</v>
      </c>
      <c r="E155" s="5" t="s">
        <v>119</v>
      </c>
      <c r="F155" s="13">
        <v>630296</v>
      </c>
      <c r="G155" s="13">
        <v>63030</v>
      </c>
      <c r="H155" s="13">
        <v>693326</v>
      </c>
      <c r="I155" s="13"/>
      <c r="J155" s="6" t="s">
        <v>399</v>
      </c>
      <c r="K155" s="56"/>
      <c r="L155" s="84">
        <f t="shared" si="10"/>
        <v>60180626.900000006</v>
      </c>
      <c r="M155" s="64" t="s">
        <v>3014</v>
      </c>
      <c r="N155" s="71">
        <f t="shared" si="12"/>
        <v>45071</v>
      </c>
      <c r="O155" s="71" t="s">
        <v>748</v>
      </c>
      <c r="P155" s="82">
        <f t="shared" si="9"/>
        <v>45007</v>
      </c>
    </row>
    <row r="156" spans="1:16" ht="26.3" x14ac:dyDescent="0.25">
      <c r="A156" s="4" t="s">
        <v>3018</v>
      </c>
      <c r="B156" s="5" t="s">
        <v>212</v>
      </c>
      <c r="C156" s="8">
        <v>45007</v>
      </c>
      <c r="D156" s="5" t="s">
        <v>11</v>
      </c>
      <c r="E156" s="5" t="s">
        <v>151</v>
      </c>
      <c r="F156" s="13">
        <v>780520</v>
      </c>
      <c r="G156" s="13">
        <v>78052</v>
      </c>
      <c r="H156" s="13">
        <v>858572</v>
      </c>
      <c r="I156" s="13"/>
      <c r="J156" s="6" t="s">
        <v>399</v>
      </c>
      <c r="K156" s="56"/>
      <c r="L156" s="84">
        <f t="shared" si="10"/>
        <v>61039198.900000006</v>
      </c>
      <c r="M156" s="64" t="s">
        <v>3014</v>
      </c>
      <c r="N156" s="71">
        <f t="shared" si="12"/>
        <v>45071</v>
      </c>
      <c r="O156" s="71" t="s">
        <v>748</v>
      </c>
      <c r="P156" s="82">
        <f t="shared" si="9"/>
        <v>45007</v>
      </c>
    </row>
    <row r="157" spans="1:16" ht="26.3" x14ac:dyDescent="0.25">
      <c r="A157" s="4" t="s">
        <v>3018</v>
      </c>
      <c r="B157" s="5" t="s">
        <v>213</v>
      </c>
      <c r="C157" s="8">
        <v>45008</v>
      </c>
      <c r="D157" s="5" t="s">
        <v>11</v>
      </c>
      <c r="E157" s="5" t="s">
        <v>149</v>
      </c>
      <c r="F157" s="13">
        <v>1419246</v>
      </c>
      <c r="G157" s="13">
        <v>141925</v>
      </c>
      <c r="H157" s="13">
        <v>1561171</v>
      </c>
      <c r="I157" s="13"/>
      <c r="J157" s="6" t="s">
        <v>399</v>
      </c>
      <c r="K157" s="56"/>
      <c r="L157" s="84">
        <f t="shared" si="10"/>
        <v>62600369.900000006</v>
      </c>
      <c r="M157" s="64" t="s">
        <v>3014</v>
      </c>
      <c r="N157" s="71">
        <f t="shared" si="12"/>
        <v>45071</v>
      </c>
      <c r="O157" s="71" t="s">
        <v>748</v>
      </c>
      <c r="P157" s="82">
        <f t="shared" si="9"/>
        <v>45008</v>
      </c>
    </row>
    <row r="158" spans="1:16" ht="26.3" x14ac:dyDescent="0.25">
      <c r="A158" s="4" t="s">
        <v>3018</v>
      </c>
      <c r="B158" s="5" t="s">
        <v>215</v>
      </c>
      <c r="C158" s="8">
        <v>45009</v>
      </c>
      <c r="D158" s="5" t="s">
        <v>17</v>
      </c>
      <c r="E158" s="5" t="s">
        <v>122</v>
      </c>
      <c r="F158" s="13">
        <v>1063839</v>
      </c>
      <c r="G158" s="13">
        <v>106384</v>
      </c>
      <c r="H158" s="13">
        <v>1170223</v>
      </c>
      <c r="I158" s="13"/>
      <c r="J158" s="6" t="s">
        <v>399</v>
      </c>
      <c r="K158" s="56"/>
      <c r="L158" s="84">
        <f t="shared" si="10"/>
        <v>63770592.900000006</v>
      </c>
      <c r="M158" s="64" t="s">
        <v>3014</v>
      </c>
      <c r="N158" s="71">
        <f t="shared" si="12"/>
        <v>45071</v>
      </c>
      <c r="O158" s="71" t="s">
        <v>748</v>
      </c>
      <c r="P158" s="82">
        <f t="shared" si="9"/>
        <v>45009</v>
      </c>
    </row>
    <row r="159" spans="1:16" ht="26.3" x14ac:dyDescent="0.25">
      <c r="A159" s="4" t="s">
        <v>3018</v>
      </c>
      <c r="B159" s="5" t="s">
        <v>217</v>
      </c>
      <c r="C159" s="8">
        <v>45015</v>
      </c>
      <c r="D159" s="5" t="s">
        <v>11</v>
      </c>
      <c r="E159" s="5" t="s">
        <v>134</v>
      </c>
      <c r="F159" s="13">
        <v>1396864</v>
      </c>
      <c r="G159" s="13">
        <v>139686</v>
      </c>
      <c r="H159" s="13">
        <v>1536550</v>
      </c>
      <c r="I159" s="13"/>
      <c r="J159" s="6" t="s">
        <v>399</v>
      </c>
      <c r="K159" s="56"/>
      <c r="L159" s="84">
        <f t="shared" si="10"/>
        <v>65307142.900000006</v>
      </c>
      <c r="M159" s="64" t="s">
        <v>3014</v>
      </c>
      <c r="N159" s="71">
        <f t="shared" si="12"/>
        <v>45071</v>
      </c>
      <c r="O159" s="71" t="s">
        <v>748</v>
      </c>
      <c r="P159" s="82">
        <f t="shared" si="9"/>
        <v>45015</v>
      </c>
    </row>
    <row r="160" spans="1:16" ht="26.3" x14ac:dyDescent="0.25">
      <c r="A160" s="4" t="s">
        <v>3018</v>
      </c>
      <c r="B160" s="5" t="s">
        <v>220</v>
      </c>
      <c r="C160" s="8">
        <v>45019</v>
      </c>
      <c r="D160" s="5" t="s">
        <v>11</v>
      </c>
      <c r="E160" s="5" t="s">
        <v>116</v>
      </c>
      <c r="F160" s="13">
        <v>1170909</v>
      </c>
      <c r="G160" s="13">
        <v>117091</v>
      </c>
      <c r="H160" s="13">
        <v>1288000</v>
      </c>
      <c r="I160" s="13"/>
      <c r="J160" s="6" t="s">
        <v>383</v>
      </c>
      <c r="K160" s="56"/>
      <c r="L160" s="84">
        <f t="shared" si="10"/>
        <v>66595142.900000006</v>
      </c>
      <c r="M160" s="64" t="s">
        <v>3014</v>
      </c>
      <c r="N160" s="71">
        <f t="shared" si="12"/>
        <v>45133</v>
      </c>
      <c r="O160" s="71" t="s">
        <v>794</v>
      </c>
      <c r="P160" s="82">
        <f t="shared" si="9"/>
        <v>45019</v>
      </c>
    </row>
    <row r="161" spans="1:16" ht="26.3" x14ac:dyDescent="0.25">
      <c r="A161" s="4" t="s">
        <v>3018</v>
      </c>
      <c r="B161" s="5" t="s">
        <v>223</v>
      </c>
      <c r="C161" s="8">
        <v>45019</v>
      </c>
      <c r="D161" s="5" t="s">
        <v>11</v>
      </c>
      <c r="E161" s="5" t="s">
        <v>145</v>
      </c>
      <c r="F161" s="13">
        <v>1048035</v>
      </c>
      <c r="G161" s="13">
        <v>104804</v>
      </c>
      <c r="H161" s="13">
        <v>1152839</v>
      </c>
      <c r="I161" s="13"/>
      <c r="J161" s="6" t="s">
        <v>383</v>
      </c>
      <c r="K161" s="56"/>
      <c r="L161" s="84">
        <f t="shared" si="10"/>
        <v>67747981.900000006</v>
      </c>
      <c r="M161" s="64" t="s">
        <v>3014</v>
      </c>
      <c r="N161" s="71">
        <f t="shared" si="12"/>
        <v>45133</v>
      </c>
      <c r="O161" s="71" t="s">
        <v>794</v>
      </c>
      <c r="P161" s="82">
        <f t="shared" si="9"/>
        <v>45019</v>
      </c>
    </row>
    <row r="162" spans="1:16" ht="26.3" x14ac:dyDescent="0.25">
      <c r="A162" s="4" t="s">
        <v>3018</v>
      </c>
      <c r="B162" s="5" t="s">
        <v>224</v>
      </c>
      <c r="C162" s="8">
        <v>45019</v>
      </c>
      <c r="D162" s="5" t="s">
        <v>11</v>
      </c>
      <c r="E162" s="5" t="s">
        <v>129</v>
      </c>
      <c r="F162" s="13">
        <v>648227</v>
      </c>
      <c r="G162" s="13">
        <v>64823</v>
      </c>
      <c r="H162" s="13">
        <v>713050</v>
      </c>
      <c r="I162" s="13"/>
      <c r="J162" s="6" t="s">
        <v>383</v>
      </c>
      <c r="K162" s="56"/>
      <c r="L162" s="84">
        <f t="shared" si="10"/>
        <v>68461031.900000006</v>
      </c>
      <c r="M162" s="64" t="s">
        <v>3014</v>
      </c>
      <c r="N162" s="71">
        <f t="shared" si="12"/>
        <v>45133</v>
      </c>
      <c r="O162" s="71" t="s">
        <v>794</v>
      </c>
      <c r="P162" s="82">
        <f t="shared" si="9"/>
        <v>45019</v>
      </c>
    </row>
    <row r="163" spans="1:16" ht="26.3" x14ac:dyDescent="0.25">
      <c r="A163" s="4" t="s">
        <v>3018</v>
      </c>
      <c r="B163" s="5" t="s">
        <v>225</v>
      </c>
      <c r="C163" s="8">
        <v>45019</v>
      </c>
      <c r="D163" s="5" t="s">
        <v>11</v>
      </c>
      <c r="E163" s="5" t="s">
        <v>110</v>
      </c>
      <c r="F163" s="13">
        <v>911056</v>
      </c>
      <c r="G163" s="13">
        <v>91106</v>
      </c>
      <c r="H163" s="13">
        <v>1002162</v>
      </c>
      <c r="I163" s="13"/>
      <c r="J163" s="6" t="s">
        <v>383</v>
      </c>
      <c r="K163" s="56"/>
      <c r="L163" s="84">
        <f t="shared" si="10"/>
        <v>69463193.900000006</v>
      </c>
      <c r="M163" s="64" t="s">
        <v>3014</v>
      </c>
      <c r="N163" s="71">
        <f t="shared" si="12"/>
        <v>45133</v>
      </c>
      <c r="O163" s="71" t="s">
        <v>794</v>
      </c>
      <c r="P163" s="82">
        <f t="shared" si="9"/>
        <v>45019</v>
      </c>
    </row>
    <row r="164" spans="1:16" ht="26.3" x14ac:dyDescent="0.25">
      <c r="A164" s="4" t="s">
        <v>3018</v>
      </c>
      <c r="B164" s="5" t="s">
        <v>226</v>
      </c>
      <c r="C164" s="8">
        <v>45020</v>
      </c>
      <c r="D164" s="5" t="s">
        <v>11</v>
      </c>
      <c r="E164" s="5" t="s">
        <v>108</v>
      </c>
      <c r="F164" s="13">
        <v>1136875</v>
      </c>
      <c r="G164" s="13">
        <v>113688</v>
      </c>
      <c r="H164" s="13">
        <v>1250563</v>
      </c>
      <c r="I164" s="13"/>
      <c r="J164" s="6" t="s">
        <v>383</v>
      </c>
      <c r="K164" s="56"/>
      <c r="L164" s="84">
        <f t="shared" si="10"/>
        <v>70713756.900000006</v>
      </c>
      <c r="M164" s="64" t="s">
        <v>3014</v>
      </c>
      <c r="N164" s="71">
        <f t="shared" si="12"/>
        <v>45133</v>
      </c>
      <c r="O164" s="71" t="s">
        <v>794</v>
      </c>
      <c r="P164" s="82">
        <f t="shared" si="9"/>
        <v>45020</v>
      </c>
    </row>
    <row r="165" spans="1:16" ht="26.3" x14ac:dyDescent="0.25">
      <c r="A165" s="4" t="s">
        <v>3018</v>
      </c>
      <c r="B165" s="5" t="s">
        <v>228</v>
      </c>
      <c r="C165" s="8">
        <v>45020</v>
      </c>
      <c r="D165" s="5" t="s">
        <v>11</v>
      </c>
      <c r="E165" s="5" t="s">
        <v>134</v>
      </c>
      <c r="F165" s="13">
        <v>580616</v>
      </c>
      <c r="G165" s="13">
        <v>58062</v>
      </c>
      <c r="H165" s="13">
        <v>638678</v>
      </c>
      <c r="I165" s="13"/>
      <c r="J165" s="6" t="s">
        <v>383</v>
      </c>
      <c r="K165" s="56"/>
      <c r="L165" s="84">
        <f t="shared" si="10"/>
        <v>71352434.900000006</v>
      </c>
      <c r="M165" s="64" t="s">
        <v>3014</v>
      </c>
      <c r="N165" s="71">
        <f t="shared" si="12"/>
        <v>45133</v>
      </c>
      <c r="O165" s="71" t="s">
        <v>794</v>
      </c>
      <c r="P165" s="82">
        <f t="shared" si="9"/>
        <v>45020</v>
      </c>
    </row>
    <row r="166" spans="1:16" ht="26.3" x14ac:dyDescent="0.25">
      <c r="A166" s="4" t="s">
        <v>3018</v>
      </c>
      <c r="B166" s="5" t="s">
        <v>229</v>
      </c>
      <c r="C166" s="8">
        <v>45020</v>
      </c>
      <c r="D166" s="5" t="s">
        <v>11</v>
      </c>
      <c r="E166" s="5" t="s">
        <v>151</v>
      </c>
      <c r="F166" s="13">
        <v>1267580</v>
      </c>
      <c r="G166" s="13">
        <v>126758</v>
      </c>
      <c r="H166" s="13">
        <v>1394338</v>
      </c>
      <c r="I166" s="13"/>
      <c r="J166" s="6" t="s">
        <v>383</v>
      </c>
      <c r="K166" s="56"/>
      <c r="L166" s="84">
        <f t="shared" si="10"/>
        <v>72746772.900000006</v>
      </c>
      <c r="M166" s="64" t="s">
        <v>3014</v>
      </c>
      <c r="N166" s="71">
        <f t="shared" si="12"/>
        <v>45133</v>
      </c>
      <c r="O166" s="71" t="s">
        <v>794</v>
      </c>
      <c r="P166" s="82">
        <f t="shared" si="9"/>
        <v>45020</v>
      </c>
    </row>
    <row r="167" spans="1:16" ht="26.3" x14ac:dyDescent="0.25">
      <c r="A167" s="4" t="s">
        <v>3018</v>
      </c>
      <c r="B167" s="5" t="s">
        <v>230</v>
      </c>
      <c r="C167" s="8">
        <v>45021</v>
      </c>
      <c r="D167" s="5" t="s">
        <v>11</v>
      </c>
      <c r="E167" s="5" t="s">
        <v>127</v>
      </c>
      <c r="F167" s="13">
        <v>2909997</v>
      </c>
      <c r="G167" s="13">
        <v>291000</v>
      </c>
      <c r="H167" s="13">
        <v>3200997</v>
      </c>
      <c r="I167" s="13"/>
      <c r="J167" s="6" t="s">
        <v>383</v>
      </c>
      <c r="K167" s="56"/>
      <c r="L167" s="84">
        <f t="shared" si="10"/>
        <v>75947769.900000006</v>
      </c>
      <c r="M167" s="64" t="s">
        <v>3014</v>
      </c>
      <c r="N167" s="71">
        <f t="shared" si="12"/>
        <v>45133</v>
      </c>
      <c r="O167" s="71" t="s">
        <v>794</v>
      </c>
      <c r="P167" s="82">
        <f t="shared" si="9"/>
        <v>45021</v>
      </c>
    </row>
    <row r="168" spans="1:16" ht="26.3" x14ac:dyDescent="0.25">
      <c r="A168" s="4" t="s">
        <v>3018</v>
      </c>
      <c r="B168" s="5" t="s">
        <v>232</v>
      </c>
      <c r="C168" s="8">
        <v>45024</v>
      </c>
      <c r="D168" s="5" t="s">
        <v>11</v>
      </c>
      <c r="E168" s="5" t="s">
        <v>140</v>
      </c>
      <c r="F168" s="13">
        <v>1586364</v>
      </c>
      <c r="G168" s="13">
        <v>158636</v>
      </c>
      <c r="H168" s="13">
        <v>1745000</v>
      </c>
      <c r="I168" s="13"/>
      <c r="J168" s="6" t="s">
        <v>383</v>
      </c>
      <c r="K168" s="56"/>
      <c r="L168" s="84">
        <f t="shared" si="10"/>
        <v>77692769.900000006</v>
      </c>
      <c r="M168" s="64" t="s">
        <v>3014</v>
      </c>
      <c r="N168" s="71">
        <f t="shared" si="12"/>
        <v>45133</v>
      </c>
      <c r="O168" s="71" t="s">
        <v>794</v>
      </c>
      <c r="P168" s="82">
        <f t="shared" si="9"/>
        <v>45024</v>
      </c>
    </row>
    <row r="169" spans="1:16" ht="26.3" x14ac:dyDescent="0.25">
      <c r="A169" s="4" t="s">
        <v>3018</v>
      </c>
      <c r="B169" s="5" t="s">
        <v>234</v>
      </c>
      <c r="C169" s="8">
        <v>45024</v>
      </c>
      <c r="D169" s="5" t="s">
        <v>11</v>
      </c>
      <c r="E169" s="5" t="s">
        <v>125</v>
      </c>
      <c r="F169" s="13">
        <v>1090124</v>
      </c>
      <c r="G169" s="13">
        <v>109012</v>
      </c>
      <c r="H169" s="13">
        <v>1199136</v>
      </c>
      <c r="I169" s="13"/>
      <c r="J169" s="6" t="s">
        <v>383</v>
      </c>
      <c r="K169" s="56"/>
      <c r="L169" s="84">
        <f t="shared" si="10"/>
        <v>78891905.900000006</v>
      </c>
      <c r="M169" s="64" t="s">
        <v>3014</v>
      </c>
      <c r="N169" s="71">
        <f t="shared" si="12"/>
        <v>45133</v>
      </c>
      <c r="O169" s="71" t="s">
        <v>794</v>
      </c>
      <c r="P169" s="82">
        <f t="shared" si="9"/>
        <v>45024</v>
      </c>
    </row>
    <row r="170" spans="1:16" ht="26.3" x14ac:dyDescent="0.25">
      <c r="A170" s="4" t="s">
        <v>3018</v>
      </c>
      <c r="B170" s="5" t="s">
        <v>235</v>
      </c>
      <c r="C170" s="8">
        <v>45027</v>
      </c>
      <c r="D170" s="5" t="s">
        <v>11</v>
      </c>
      <c r="E170" s="5" t="s">
        <v>134</v>
      </c>
      <c r="F170" s="13">
        <v>660880</v>
      </c>
      <c r="G170" s="13">
        <v>66088</v>
      </c>
      <c r="H170" s="13">
        <v>726968</v>
      </c>
      <c r="I170" s="13"/>
      <c r="J170" s="6" t="s">
        <v>383</v>
      </c>
      <c r="K170" s="56"/>
      <c r="L170" s="84">
        <f t="shared" si="10"/>
        <v>79618873.900000006</v>
      </c>
      <c r="M170" s="64" t="s">
        <v>3014</v>
      </c>
      <c r="N170" s="71">
        <f t="shared" si="12"/>
        <v>45133</v>
      </c>
      <c r="O170" s="71" t="s">
        <v>794</v>
      </c>
      <c r="P170" s="82">
        <f t="shared" si="9"/>
        <v>45027</v>
      </c>
    </row>
    <row r="171" spans="1:16" ht="26.3" x14ac:dyDescent="0.25">
      <c r="A171" s="4" t="s">
        <v>3018</v>
      </c>
      <c r="B171" s="5" t="s">
        <v>237</v>
      </c>
      <c r="C171" s="8">
        <v>45029</v>
      </c>
      <c r="D171" s="5" t="s">
        <v>17</v>
      </c>
      <c r="E171" s="5" t="s">
        <v>122</v>
      </c>
      <c r="F171" s="13">
        <v>1088910</v>
      </c>
      <c r="G171" s="13">
        <v>108891</v>
      </c>
      <c r="H171" s="13">
        <v>1197801</v>
      </c>
      <c r="I171" s="13"/>
      <c r="J171" s="6" t="s">
        <v>383</v>
      </c>
      <c r="K171" s="56"/>
      <c r="L171" s="84">
        <f t="shared" si="10"/>
        <v>80816674.900000006</v>
      </c>
      <c r="M171" s="64" t="s">
        <v>3014</v>
      </c>
      <c r="N171" s="71">
        <f t="shared" si="12"/>
        <v>45133</v>
      </c>
      <c r="O171" s="71" t="s">
        <v>794</v>
      </c>
      <c r="P171" s="82">
        <f t="shared" si="9"/>
        <v>45029</v>
      </c>
    </row>
    <row r="172" spans="1:16" ht="26.3" x14ac:dyDescent="0.25">
      <c r="A172" s="4" t="s">
        <v>3018</v>
      </c>
      <c r="B172" s="5" t="s">
        <v>240</v>
      </c>
      <c r="C172" s="8">
        <v>45029</v>
      </c>
      <c r="D172" s="5" t="s">
        <v>11</v>
      </c>
      <c r="E172" s="5" t="s">
        <v>151</v>
      </c>
      <c r="F172" s="13">
        <v>1267656</v>
      </c>
      <c r="G172" s="13">
        <v>126766</v>
      </c>
      <c r="H172" s="13">
        <v>1394422</v>
      </c>
      <c r="I172" s="13"/>
      <c r="J172" s="6" t="s">
        <v>383</v>
      </c>
      <c r="K172" s="56"/>
      <c r="L172" s="84">
        <f t="shared" si="10"/>
        <v>82211096.900000006</v>
      </c>
      <c r="M172" s="64" t="s">
        <v>3014</v>
      </c>
      <c r="N172" s="71">
        <f t="shared" si="12"/>
        <v>45133</v>
      </c>
      <c r="O172" s="71" t="s">
        <v>794</v>
      </c>
      <c r="P172" s="82">
        <f t="shared" si="9"/>
        <v>45029</v>
      </c>
    </row>
    <row r="173" spans="1:16" ht="26.3" x14ac:dyDescent="0.25">
      <c r="A173" s="4" t="s">
        <v>3018</v>
      </c>
      <c r="B173" s="5" t="s">
        <v>241</v>
      </c>
      <c r="C173" s="8">
        <v>45030</v>
      </c>
      <c r="D173" s="5" t="s">
        <v>11</v>
      </c>
      <c r="E173" s="5" t="s">
        <v>119</v>
      </c>
      <c r="F173" s="13">
        <v>1835071</v>
      </c>
      <c r="G173" s="13">
        <v>183507</v>
      </c>
      <c r="H173" s="13">
        <v>2018578</v>
      </c>
      <c r="I173" s="13"/>
      <c r="J173" s="6" t="s">
        <v>383</v>
      </c>
      <c r="K173" s="56"/>
      <c r="L173" s="84">
        <f t="shared" si="10"/>
        <v>84229674.900000006</v>
      </c>
      <c r="M173" s="64" t="s">
        <v>3014</v>
      </c>
      <c r="N173" s="71">
        <f t="shared" si="12"/>
        <v>45133</v>
      </c>
      <c r="O173" s="71" t="s">
        <v>794</v>
      </c>
      <c r="P173" s="82">
        <f t="shared" si="9"/>
        <v>45030</v>
      </c>
    </row>
    <row r="174" spans="1:16" ht="26.3" x14ac:dyDescent="0.25">
      <c r="A174" s="4" t="s">
        <v>3018</v>
      </c>
      <c r="B174" s="5" t="s">
        <v>243</v>
      </c>
      <c r="C174" s="8">
        <v>45033</v>
      </c>
      <c r="D174" s="5" t="s">
        <v>11</v>
      </c>
      <c r="E174" s="5" t="s">
        <v>110</v>
      </c>
      <c r="F174" s="13">
        <v>830200</v>
      </c>
      <c r="G174" s="13">
        <v>83020</v>
      </c>
      <c r="H174" s="13">
        <v>913220</v>
      </c>
      <c r="I174" s="13"/>
      <c r="J174" s="6" t="s">
        <v>383</v>
      </c>
      <c r="K174" s="56"/>
      <c r="L174" s="84">
        <f t="shared" si="10"/>
        <v>85142894.900000006</v>
      </c>
      <c r="M174" s="64" t="s">
        <v>3014</v>
      </c>
      <c r="N174" s="71">
        <f t="shared" si="12"/>
        <v>45133</v>
      </c>
      <c r="O174" s="71" t="s">
        <v>794</v>
      </c>
      <c r="P174" s="82">
        <f t="shared" si="9"/>
        <v>45033</v>
      </c>
    </row>
    <row r="175" spans="1:16" ht="26.3" x14ac:dyDescent="0.25">
      <c r="A175" s="4" t="s">
        <v>3018</v>
      </c>
      <c r="B175" s="5" t="s">
        <v>245</v>
      </c>
      <c r="C175" s="8">
        <v>45034</v>
      </c>
      <c r="D175" s="5" t="s">
        <v>11</v>
      </c>
      <c r="E175" s="5" t="s">
        <v>145</v>
      </c>
      <c r="F175" s="13">
        <v>480548</v>
      </c>
      <c r="G175" s="13">
        <v>48055</v>
      </c>
      <c r="H175" s="13">
        <v>528603</v>
      </c>
      <c r="I175" s="13"/>
      <c r="J175" s="6" t="s">
        <v>383</v>
      </c>
      <c r="K175" s="56"/>
      <c r="L175" s="84">
        <f t="shared" si="10"/>
        <v>85671497.900000006</v>
      </c>
      <c r="M175" s="64" t="s">
        <v>3014</v>
      </c>
      <c r="N175" s="71">
        <f t="shared" si="12"/>
        <v>45133</v>
      </c>
      <c r="O175" s="71" t="s">
        <v>794</v>
      </c>
      <c r="P175" s="82">
        <f t="shared" si="9"/>
        <v>45034</v>
      </c>
    </row>
    <row r="176" spans="1:16" ht="26.3" x14ac:dyDescent="0.25">
      <c r="A176" s="4" t="s">
        <v>3018</v>
      </c>
      <c r="B176" s="5" t="s">
        <v>247</v>
      </c>
      <c r="C176" s="8">
        <v>45035</v>
      </c>
      <c r="D176" s="5" t="s">
        <v>11</v>
      </c>
      <c r="E176" s="5" t="s">
        <v>127</v>
      </c>
      <c r="F176" s="13">
        <v>2141459</v>
      </c>
      <c r="G176" s="13">
        <v>214146</v>
      </c>
      <c r="H176" s="13">
        <v>2355605</v>
      </c>
      <c r="I176" s="13"/>
      <c r="J176" s="6" t="s">
        <v>383</v>
      </c>
      <c r="K176" s="56"/>
      <c r="L176" s="84">
        <f t="shared" si="10"/>
        <v>88027102.900000006</v>
      </c>
      <c r="M176" s="64" t="s">
        <v>3014</v>
      </c>
      <c r="N176" s="71">
        <f t="shared" si="12"/>
        <v>45133</v>
      </c>
      <c r="O176" s="71" t="s">
        <v>794</v>
      </c>
      <c r="P176" s="82">
        <f t="shared" si="9"/>
        <v>45035</v>
      </c>
    </row>
    <row r="177" spans="1:16" ht="26.3" x14ac:dyDescent="0.25">
      <c r="A177" s="4" t="s">
        <v>3018</v>
      </c>
      <c r="B177" s="5" t="s">
        <v>249</v>
      </c>
      <c r="C177" s="8">
        <v>45036</v>
      </c>
      <c r="D177" s="5" t="s">
        <v>11</v>
      </c>
      <c r="E177" s="5" t="s">
        <v>134</v>
      </c>
      <c r="F177" s="13">
        <v>2125303</v>
      </c>
      <c r="G177" s="13">
        <v>212530</v>
      </c>
      <c r="H177" s="13">
        <v>2337833</v>
      </c>
      <c r="I177" s="13"/>
      <c r="J177" s="6" t="s">
        <v>383</v>
      </c>
      <c r="K177" s="56"/>
      <c r="L177" s="84">
        <f t="shared" si="10"/>
        <v>90364935.900000006</v>
      </c>
      <c r="M177" s="64" t="s">
        <v>3014</v>
      </c>
      <c r="N177" s="71">
        <f t="shared" si="12"/>
        <v>45133</v>
      </c>
      <c r="O177" s="71" t="s">
        <v>794</v>
      </c>
      <c r="P177" s="82">
        <f t="shared" si="9"/>
        <v>45036</v>
      </c>
    </row>
    <row r="178" spans="1:16" ht="26.3" x14ac:dyDescent="0.25">
      <c r="A178" s="4" t="s">
        <v>3018</v>
      </c>
      <c r="B178" s="5" t="s">
        <v>251</v>
      </c>
      <c r="C178" s="8">
        <v>45040</v>
      </c>
      <c r="D178" s="5" t="s">
        <v>11</v>
      </c>
      <c r="E178" s="5" t="s">
        <v>125</v>
      </c>
      <c r="F178" s="13">
        <v>849590</v>
      </c>
      <c r="G178" s="13">
        <v>84959</v>
      </c>
      <c r="H178" s="13">
        <v>934549</v>
      </c>
      <c r="I178" s="13"/>
      <c r="J178" s="6" t="s">
        <v>383</v>
      </c>
      <c r="K178" s="56"/>
      <c r="L178" s="84">
        <f t="shared" si="10"/>
        <v>91299484.900000006</v>
      </c>
      <c r="M178" s="64" t="s">
        <v>3014</v>
      </c>
      <c r="N178" s="71">
        <f t="shared" si="12"/>
        <v>45133</v>
      </c>
      <c r="O178" s="71" t="s">
        <v>794</v>
      </c>
      <c r="P178" s="82">
        <f t="shared" si="9"/>
        <v>45040</v>
      </c>
    </row>
    <row r="179" spans="1:16" ht="26.3" x14ac:dyDescent="0.25">
      <c r="A179" s="4" t="s">
        <v>3018</v>
      </c>
      <c r="B179" s="5" t="s">
        <v>253</v>
      </c>
      <c r="C179" s="8">
        <v>45040</v>
      </c>
      <c r="D179" s="5" t="s">
        <v>11</v>
      </c>
      <c r="E179" s="5" t="s">
        <v>151</v>
      </c>
      <c r="F179" s="13">
        <v>1699180</v>
      </c>
      <c r="G179" s="13">
        <v>169918</v>
      </c>
      <c r="H179" s="13">
        <v>1869098</v>
      </c>
      <c r="I179" s="13"/>
      <c r="J179" s="6" t="s">
        <v>383</v>
      </c>
      <c r="K179" s="56"/>
      <c r="L179" s="84">
        <f t="shared" si="10"/>
        <v>93168582.900000006</v>
      </c>
      <c r="M179" s="64" t="s">
        <v>3014</v>
      </c>
      <c r="N179" s="71">
        <f t="shared" si="12"/>
        <v>45133</v>
      </c>
      <c r="O179" s="71" t="s">
        <v>794</v>
      </c>
      <c r="P179" s="82">
        <f t="shared" si="9"/>
        <v>45040</v>
      </c>
    </row>
    <row r="180" spans="1:16" ht="26.3" x14ac:dyDescent="0.25">
      <c r="A180" s="4" t="s">
        <v>3018</v>
      </c>
      <c r="B180" s="5" t="s">
        <v>254</v>
      </c>
      <c r="C180" s="8">
        <v>45040</v>
      </c>
      <c r="D180" s="5" t="s">
        <v>11</v>
      </c>
      <c r="E180" s="5" t="s">
        <v>145</v>
      </c>
      <c r="F180" s="13">
        <v>849590</v>
      </c>
      <c r="G180" s="13">
        <v>84959</v>
      </c>
      <c r="H180" s="13">
        <v>934549</v>
      </c>
      <c r="I180" s="13"/>
      <c r="J180" s="6" t="s">
        <v>383</v>
      </c>
      <c r="K180" s="56"/>
      <c r="L180" s="84">
        <f t="shared" si="10"/>
        <v>94103131.900000006</v>
      </c>
      <c r="M180" s="64" t="s">
        <v>3014</v>
      </c>
      <c r="N180" s="71">
        <f t="shared" si="12"/>
        <v>45133</v>
      </c>
      <c r="O180" s="71" t="s">
        <v>794</v>
      </c>
      <c r="P180" s="82">
        <f t="shared" si="9"/>
        <v>45040</v>
      </c>
    </row>
    <row r="181" spans="1:16" ht="26.3" x14ac:dyDescent="0.25">
      <c r="A181" s="4" t="s">
        <v>3018</v>
      </c>
      <c r="B181" s="5" t="s">
        <v>255</v>
      </c>
      <c r="C181" s="8">
        <v>45040</v>
      </c>
      <c r="D181" s="5" t="s">
        <v>11</v>
      </c>
      <c r="E181" s="5" t="s">
        <v>205</v>
      </c>
      <c r="F181" s="13">
        <v>849590</v>
      </c>
      <c r="G181" s="13">
        <v>84959</v>
      </c>
      <c r="H181" s="13">
        <v>934549</v>
      </c>
      <c r="I181" s="13"/>
      <c r="J181" s="6" t="s">
        <v>383</v>
      </c>
      <c r="K181" s="56"/>
      <c r="L181" s="84">
        <f t="shared" si="10"/>
        <v>95037680.900000006</v>
      </c>
      <c r="M181" s="64" t="s">
        <v>3014</v>
      </c>
      <c r="N181" s="71">
        <f t="shared" si="12"/>
        <v>45133</v>
      </c>
      <c r="O181" s="71" t="s">
        <v>794</v>
      </c>
      <c r="P181" s="82">
        <f t="shared" si="9"/>
        <v>45040</v>
      </c>
    </row>
    <row r="182" spans="1:16" ht="26.3" x14ac:dyDescent="0.25">
      <c r="A182" s="4" t="s">
        <v>3018</v>
      </c>
      <c r="B182" s="5" t="s">
        <v>256</v>
      </c>
      <c r="C182" s="8">
        <v>45040</v>
      </c>
      <c r="D182" s="5" t="s">
        <v>11</v>
      </c>
      <c r="E182" s="5" t="s">
        <v>119</v>
      </c>
      <c r="F182" s="13">
        <v>849590</v>
      </c>
      <c r="G182" s="13">
        <v>84959</v>
      </c>
      <c r="H182" s="13">
        <v>934549</v>
      </c>
      <c r="I182" s="13"/>
      <c r="J182" s="6" t="s">
        <v>383</v>
      </c>
      <c r="K182" s="56"/>
      <c r="L182" s="84">
        <f t="shared" si="10"/>
        <v>95972229.900000006</v>
      </c>
      <c r="M182" s="64" t="s">
        <v>3014</v>
      </c>
      <c r="N182" s="71">
        <f t="shared" ref="N182:N206" si="13">IFERROR(DATEVALUE(MID(J182,16,11)),"")</f>
        <v>45133</v>
      </c>
      <c r="O182" s="71" t="s">
        <v>794</v>
      </c>
      <c r="P182" s="82">
        <f t="shared" si="9"/>
        <v>45040</v>
      </c>
    </row>
    <row r="183" spans="1:16" ht="26.3" x14ac:dyDescent="0.25">
      <c r="A183" s="4" t="s">
        <v>3018</v>
      </c>
      <c r="B183" s="5" t="s">
        <v>257</v>
      </c>
      <c r="C183" s="8">
        <v>45040</v>
      </c>
      <c r="D183" s="5" t="s">
        <v>11</v>
      </c>
      <c r="E183" s="5" t="s">
        <v>127</v>
      </c>
      <c r="F183" s="13">
        <v>1699180</v>
      </c>
      <c r="G183" s="13">
        <v>169918</v>
      </c>
      <c r="H183" s="13">
        <v>1869098</v>
      </c>
      <c r="I183" s="13"/>
      <c r="J183" s="6" t="s">
        <v>383</v>
      </c>
      <c r="K183" s="56"/>
      <c r="L183" s="84">
        <f t="shared" si="10"/>
        <v>97841327.900000006</v>
      </c>
      <c r="M183" s="64" t="s">
        <v>3014</v>
      </c>
      <c r="N183" s="71">
        <f t="shared" si="13"/>
        <v>45133</v>
      </c>
      <c r="O183" s="71" t="s">
        <v>794</v>
      </c>
      <c r="P183" s="82">
        <f t="shared" si="9"/>
        <v>45040</v>
      </c>
    </row>
    <row r="184" spans="1:16" ht="26.3" x14ac:dyDescent="0.25">
      <c r="A184" s="4" t="s">
        <v>3018</v>
      </c>
      <c r="B184" s="5" t="s">
        <v>258</v>
      </c>
      <c r="C184" s="8">
        <v>45040</v>
      </c>
      <c r="D184" s="5" t="s">
        <v>11</v>
      </c>
      <c r="E184" s="5" t="s">
        <v>129</v>
      </c>
      <c r="F184" s="13">
        <v>849590</v>
      </c>
      <c r="G184" s="13">
        <v>84959</v>
      </c>
      <c r="H184" s="13">
        <v>934549</v>
      </c>
      <c r="I184" s="13"/>
      <c r="J184" s="6" t="s">
        <v>383</v>
      </c>
      <c r="K184" s="56"/>
      <c r="L184" s="84">
        <f t="shared" si="10"/>
        <v>98775876.900000006</v>
      </c>
      <c r="M184" s="64" t="s">
        <v>3014</v>
      </c>
      <c r="N184" s="71">
        <f t="shared" si="13"/>
        <v>45133</v>
      </c>
      <c r="O184" s="71" t="s">
        <v>794</v>
      </c>
      <c r="P184" s="82">
        <f t="shared" si="9"/>
        <v>45040</v>
      </c>
    </row>
    <row r="185" spans="1:16" ht="26.3" x14ac:dyDescent="0.25">
      <c r="A185" s="4" t="s">
        <v>3018</v>
      </c>
      <c r="B185" s="5" t="s">
        <v>259</v>
      </c>
      <c r="C185" s="8">
        <v>45040</v>
      </c>
      <c r="D185" s="5" t="s">
        <v>11</v>
      </c>
      <c r="E185" s="5" t="s">
        <v>108</v>
      </c>
      <c r="F185" s="13">
        <v>849590</v>
      </c>
      <c r="G185" s="13">
        <v>84959</v>
      </c>
      <c r="H185" s="13">
        <v>934549</v>
      </c>
      <c r="I185" s="13"/>
      <c r="J185" s="6" t="s">
        <v>383</v>
      </c>
      <c r="K185" s="56"/>
      <c r="L185" s="84">
        <f t="shared" si="10"/>
        <v>99710425.900000006</v>
      </c>
      <c r="M185" s="64" t="s">
        <v>3014</v>
      </c>
      <c r="N185" s="71">
        <f t="shared" si="13"/>
        <v>45133</v>
      </c>
      <c r="O185" s="71" t="s">
        <v>794</v>
      </c>
      <c r="P185" s="82">
        <f t="shared" si="9"/>
        <v>45040</v>
      </c>
    </row>
    <row r="186" spans="1:16" ht="26.3" x14ac:dyDescent="0.25">
      <c r="A186" s="4" t="s">
        <v>3018</v>
      </c>
      <c r="B186" s="5" t="s">
        <v>260</v>
      </c>
      <c r="C186" s="8">
        <v>45040</v>
      </c>
      <c r="D186" s="5" t="s">
        <v>11</v>
      </c>
      <c r="E186" s="5" t="s">
        <v>134</v>
      </c>
      <c r="F186" s="13">
        <v>1699180</v>
      </c>
      <c r="G186" s="13">
        <v>169918</v>
      </c>
      <c r="H186" s="13">
        <v>1869098</v>
      </c>
      <c r="I186" s="13"/>
      <c r="J186" s="6" t="s">
        <v>383</v>
      </c>
      <c r="K186" s="56"/>
      <c r="L186" s="84">
        <f t="shared" si="10"/>
        <v>101579523.90000001</v>
      </c>
      <c r="M186" s="64" t="s">
        <v>3014</v>
      </c>
      <c r="N186" s="71">
        <f t="shared" si="13"/>
        <v>45133</v>
      </c>
      <c r="O186" s="71" t="s">
        <v>794</v>
      </c>
      <c r="P186" s="82">
        <f t="shared" si="9"/>
        <v>45040</v>
      </c>
    </row>
    <row r="187" spans="1:16" ht="26.3" x14ac:dyDescent="0.25">
      <c r="A187" s="4" t="s">
        <v>3018</v>
      </c>
      <c r="B187" s="5" t="s">
        <v>261</v>
      </c>
      <c r="C187" s="8">
        <v>45040</v>
      </c>
      <c r="D187" s="5" t="s">
        <v>11</v>
      </c>
      <c r="E187" s="5" t="s">
        <v>116</v>
      </c>
      <c r="F187" s="13">
        <v>1274385</v>
      </c>
      <c r="G187" s="13">
        <v>127439</v>
      </c>
      <c r="H187" s="13">
        <v>1401824</v>
      </c>
      <c r="I187" s="13"/>
      <c r="J187" s="6" t="s">
        <v>383</v>
      </c>
      <c r="K187" s="56"/>
      <c r="L187" s="84">
        <f t="shared" si="10"/>
        <v>102981347.90000001</v>
      </c>
      <c r="M187" s="64" t="s">
        <v>3014</v>
      </c>
      <c r="N187" s="71">
        <f t="shared" si="13"/>
        <v>45133</v>
      </c>
      <c r="O187" s="71" t="s">
        <v>794</v>
      </c>
      <c r="P187" s="82">
        <f t="shared" si="9"/>
        <v>45040</v>
      </c>
    </row>
    <row r="188" spans="1:16" ht="26.3" x14ac:dyDescent="0.25">
      <c r="A188" s="4" t="s">
        <v>3018</v>
      </c>
      <c r="B188" s="5" t="s">
        <v>262</v>
      </c>
      <c r="C188" s="8">
        <v>45040</v>
      </c>
      <c r="D188" s="5" t="s">
        <v>11</v>
      </c>
      <c r="E188" s="5" t="s">
        <v>149</v>
      </c>
      <c r="F188" s="13">
        <v>1699180</v>
      </c>
      <c r="G188" s="13">
        <v>169918</v>
      </c>
      <c r="H188" s="13">
        <v>1869098</v>
      </c>
      <c r="I188" s="13"/>
      <c r="J188" s="6" t="s">
        <v>383</v>
      </c>
      <c r="K188" s="56"/>
      <c r="L188" s="84">
        <f t="shared" si="10"/>
        <v>104850445.90000001</v>
      </c>
      <c r="M188" s="64" t="s">
        <v>3014</v>
      </c>
      <c r="N188" s="71">
        <f t="shared" si="13"/>
        <v>45133</v>
      </c>
      <c r="O188" s="71" t="s">
        <v>794</v>
      </c>
      <c r="P188" s="82">
        <f t="shared" si="9"/>
        <v>45040</v>
      </c>
    </row>
    <row r="189" spans="1:16" ht="26.3" x14ac:dyDescent="0.25">
      <c r="A189" s="4" t="s">
        <v>3018</v>
      </c>
      <c r="B189" s="5" t="s">
        <v>263</v>
      </c>
      <c r="C189" s="8">
        <v>45041</v>
      </c>
      <c r="D189" s="5" t="s">
        <v>11</v>
      </c>
      <c r="E189" s="5" t="s">
        <v>116</v>
      </c>
      <c r="F189" s="13">
        <v>2688770</v>
      </c>
      <c r="G189" s="13">
        <v>268877</v>
      </c>
      <c r="H189" s="13">
        <v>2957647</v>
      </c>
      <c r="I189" s="13"/>
      <c r="J189" s="6" t="s">
        <v>383</v>
      </c>
      <c r="K189" s="56"/>
      <c r="L189" s="84">
        <f t="shared" si="10"/>
        <v>107808092.90000001</v>
      </c>
      <c r="M189" s="64" t="s">
        <v>3014</v>
      </c>
      <c r="N189" s="71">
        <f t="shared" si="13"/>
        <v>45133</v>
      </c>
      <c r="O189" s="71" t="s">
        <v>794</v>
      </c>
      <c r="P189" s="82">
        <f t="shared" si="9"/>
        <v>45041</v>
      </c>
    </row>
    <row r="190" spans="1:16" ht="26.3" x14ac:dyDescent="0.25">
      <c r="A190" s="4" t="s">
        <v>3018</v>
      </c>
      <c r="B190" s="5" t="s">
        <v>265</v>
      </c>
      <c r="C190" s="8">
        <v>45041</v>
      </c>
      <c r="D190" s="5" t="s">
        <v>11</v>
      </c>
      <c r="E190" s="5" t="s">
        <v>149</v>
      </c>
      <c r="F190" s="13">
        <v>1701300</v>
      </c>
      <c r="G190" s="13">
        <v>170130</v>
      </c>
      <c r="H190" s="13">
        <v>1871430</v>
      </c>
      <c r="I190" s="13"/>
      <c r="J190" s="6" t="s">
        <v>383</v>
      </c>
      <c r="K190" s="56"/>
      <c r="L190" s="84">
        <f t="shared" si="10"/>
        <v>109679522.90000001</v>
      </c>
      <c r="M190" s="64" t="s">
        <v>3014</v>
      </c>
      <c r="N190" s="71">
        <f t="shared" si="13"/>
        <v>45133</v>
      </c>
      <c r="O190" s="71" t="s">
        <v>794</v>
      </c>
      <c r="P190" s="82">
        <f t="shared" si="9"/>
        <v>45041</v>
      </c>
    </row>
    <row r="191" spans="1:16" ht="26.3" x14ac:dyDescent="0.25">
      <c r="A191" s="4" t="s">
        <v>3018</v>
      </c>
      <c r="B191" s="5" t="s">
        <v>266</v>
      </c>
      <c r="C191" s="8">
        <v>45042</v>
      </c>
      <c r="D191" s="5" t="s">
        <v>11</v>
      </c>
      <c r="E191" s="5" t="s">
        <v>110</v>
      </c>
      <c r="F191" s="13">
        <v>1699180</v>
      </c>
      <c r="G191" s="13">
        <v>169918</v>
      </c>
      <c r="H191" s="13">
        <v>1869098</v>
      </c>
      <c r="I191" s="13"/>
      <c r="J191" s="6" t="s">
        <v>383</v>
      </c>
      <c r="K191" s="56"/>
      <c r="L191" s="84">
        <f t="shared" si="10"/>
        <v>111548620.90000001</v>
      </c>
      <c r="M191" s="64" t="s">
        <v>3014</v>
      </c>
      <c r="N191" s="71">
        <f t="shared" si="13"/>
        <v>45133</v>
      </c>
      <c r="O191" s="71" t="s">
        <v>794</v>
      </c>
      <c r="P191" s="82">
        <f t="shared" si="9"/>
        <v>45042</v>
      </c>
    </row>
    <row r="192" spans="1:16" ht="26.3" x14ac:dyDescent="0.25">
      <c r="A192" s="4" t="s">
        <v>3018</v>
      </c>
      <c r="B192" s="5" t="s">
        <v>268</v>
      </c>
      <c r="C192" s="8">
        <v>45042</v>
      </c>
      <c r="D192" s="5" t="s">
        <v>11</v>
      </c>
      <c r="E192" s="5" t="s">
        <v>112</v>
      </c>
      <c r="F192" s="13">
        <v>849590</v>
      </c>
      <c r="G192" s="13">
        <v>84959</v>
      </c>
      <c r="H192" s="13">
        <v>934549</v>
      </c>
      <c r="I192" s="13"/>
      <c r="J192" s="6" t="s">
        <v>383</v>
      </c>
      <c r="K192" s="56"/>
      <c r="L192" s="84">
        <f t="shared" si="10"/>
        <v>112483169.90000001</v>
      </c>
      <c r="M192" s="64" t="s">
        <v>3014</v>
      </c>
      <c r="N192" s="71">
        <f t="shared" si="13"/>
        <v>45133</v>
      </c>
      <c r="O192" s="71" t="s">
        <v>794</v>
      </c>
      <c r="P192" s="82">
        <f t="shared" si="9"/>
        <v>45042</v>
      </c>
    </row>
    <row r="193" spans="1:16" ht="26.3" x14ac:dyDescent="0.25">
      <c r="A193" s="4" t="s">
        <v>3018</v>
      </c>
      <c r="B193" s="5" t="s">
        <v>269</v>
      </c>
      <c r="C193" s="8">
        <v>45042</v>
      </c>
      <c r="D193" s="5" t="s">
        <v>11</v>
      </c>
      <c r="E193" s="5" t="s">
        <v>140</v>
      </c>
      <c r="F193" s="13">
        <v>1274385</v>
      </c>
      <c r="G193" s="13">
        <v>127439</v>
      </c>
      <c r="H193" s="13">
        <v>1401824</v>
      </c>
      <c r="I193" s="13"/>
      <c r="J193" s="6" t="s">
        <v>383</v>
      </c>
      <c r="K193" s="56"/>
      <c r="L193" s="84">
        <f t="shared" si="10"/>
        <v>113884993.90000001</v>
      </c>
      <c r="M193" s="64" t="s">
        <v>3014</v>
      </c>
      <c r="N193" s="71">
        <f t="shared" si="13"/>
        <v>45133</v>
      </c>
      <c r="O193" s="71" t="s">
        <v>794</v>
      </c>
      <c r="P193" s="82">
        <f t="shared" si="9"/>
        <v>45042</v>
      </c>
    </row>
    <row r="194" spans="1:16" ht="26.3" x14ac:dyDescent="0.25">
      <c r="A194" s="4" t="s">
        <v>3018</v>
      </c>
      <c r="B194" s="5" t="s">
        <v>270</v>
      </c>
      <c r="C194" s="8">
        <v>45044</v>
      </c>
      <c r="D194" s="5" t="s">
        <v>11</v>
      </c>
      <c r="E194" s="5" t="s">
        <v>129</v>
      </c>
      <c r="F194" s="13">
        <v>683930</v>
      </c>
      <c r="G194" s="13">
        <v>68393</v>
      </c>
      <c r="H194" s="13">
        <v>752323</v>
      </c>
      <c r="I194" s="13"/>
      <c r="J194" s="6" t="s">
        <v>383</v>
      </c>
      <c r="K194" s="56"/>
      <c r="L194" s="84">
        <f t="shared" si="10"/>
        <v>114637316.90000001</v>
      </c>
      <c r="M194" s="64" t="s">
        <v>3014</v>
      </c>
      <c r="N194" s="71">
        <f t="shared" si="13"/>
        <v>45133</v>
      </c>
      <c r="O194" s="71" t="s">
        <v>794</v>
      </c>
      <c r="P194" s="82">
        <f t="shared" ref="P194:P257" si="14">IFERROR(DATEVALUE(C194),C194)</f>
        <v>45044</v>
      </c>
    </row>
    <row r="195" spans="1:16" ht="26.3" x14ac:dyDescent="0.25">
      <c r="A195" s="4" t="s">
        <v>3018</v>
      </c>
      <c r="B195" s="5" t="s">
        <v>272</v>
      </c>
      <c r="C195" s="8">
        <v>45044</v>
      </c>
      <c r="D195" s="5" t="s">
        <v>17</v>
      </c>
      <c r="E195" s="5" t="s">
        <v>122</v>
      </c>
      <c r="F195" s="13">
        <v>849590</v>
      </c>
      <c r="G195" s="13">
        <v>84959</v>
      </c>
      <c r="H195" s="13">
        <v>934549</v>
      </c>
      <c r="I195" s="13"/>
      <c r="J195" s="6" t="s">
        <v>383</v>
      </c>
      <c r="K195" s="56"/>
      <c r="L195" s="84">
        <f t="shared" ref="L195:L258" si="15">L194+H195-K195</f>
        <v>115571865.90000001</v>
      </c>
      <c r="M195" s="64" t="s">
        <v>3014</v>
      </c>
      <c r="N195" s="71">
        <f t="shared" si="13"/>
        <v>45133</v>
      </c>
      <c r="O195" s="71" t="s">
        <v>794</v>
      </c>
      <c r="P195" s="82">
        <f t="shared" si="14"/>
        <v>45044</v>
      </c>
    </row>
    <row r="196" spans="1:16" ht="26.3" x14ac:dyDescent="0.25">
      <c r="A196" s="4" t="s">
        <v>3018</v>
      </c>
      <c r="B196" s="5" t="s">
        <v>273</v>
      </c>
      <c r="C196" s="8">
        <v>45056</v>
      </c>
      <c r="D196" s="5" t="s">
        <v>11</v>
      </c>
      <c r="E196" s="5" t="s">
        <v>151</v>
      </c>
      <c r="F196" s="13">
        <v>667512</v>
      </c>
      <c r="G196" s="13">
        <v>66751</v>
      </c>
      <c r="H196" s="13">
        <v>734263</v>
      </c>
      <c r="I196" s="13"/>
      <c r="J196" s="6" t="s">
        <v>608</v>
      </c>
      <c r="K196" s="56"/>
      <c r="L196" s="84">
        <f t="shared" si="15"/>
        <v>116306128.90000001</v>
      </c>
      <c r="M196" s="64" t="s">
        <v>3014</v>
      </c>
      <c r="N196" s="71">
        <f t="shared" si="13"/>
        <v>45184</v>
      </c>
      <c r="O196" s="71" t="s">
        <v>831</v>
      </c>
      <c r="P196" s="82">
        <f t="shared" si="14"/>
        <v>45056</v>
      </c>
    </row>
    <row r="197" spans="1:16" ht="26.3" x14ac:dyDescent="0.25">
      <c r="A197" s="4" t="s">
        <v>3018</v>
      </c>
      <c r="B197" s="5" t="s">
        <v>275</v>
      </c>
      <c r="C197" s="8">
        <v>45057</v>
      </c>
      <c r="D197" s="5" t="s">
        <v>11</v>
      </c>
      <c r="E197" s="5" t="s">
        <v>110</v>
      </c>
      <c r="F197" s="13">
        <v>911060</v>
      </c>
      <c r="G197" s="13">
        <v>91106</v>
      </c>
      <c r="H197" s="13">
        <v>1002166</v>
      </c>
      <c r="I197" s="13"/>
      <c r="J197" s="6" t="s">
        <v>608</v>
      </c>
      <c r="K197" s="56"/>
      <c r="L197" s="84">
        <f t="shared" si="15"/>
        <v>117308294.90000001</v>
      </c>
      <c r="M197" s="64" t="s">
        <v>3014</v>
      </c>
      <c r="N197" s="71">
        <f t="shared" si="13"/>
        <v>45184</v>
      </c>
      <c r="O197" s="71" t="s">
        <v>831</v>
      </c>
      <c r="P197" s="82">
        <f t="shared" si="14"/>
        <v>45057</v>
      </c>
    </row>
    <row r="198" spans="1:16" ht="26.3" x14ac:dyDescent="0.25">
      <c r="A198" s="4" t="s">
        <v>3018</v>
      </c>
      <c r="B198" s="9" t="s">
        <v>277</v>
      </c>
      <c r="C198" s="8">
        <v>45057</v>
      </c>
      <c r="D198" s="5" t="s">
        <v>11</v>
      </c>
      <c r="E198" s="5" t="s">
        <v>145</v>
      </c>
      <c r="F198" s="13">
        <v>696744</v>
      </c>
      <c r="G198" s="13">
        <v>69674</v>
      </c>
      <c r="H198" s="13">
        <v>766418</v>
      </c>
      <c r="I198" s="13"/>
      <c r="J198" s="6" t="s">
        <v>608</v>
      </c>
      <c r="K198" s="56"/>
      <c r="L198" s="84">
        <f t="shared" si="15"/>
        <v>118074712.90000001</v>
      </c>
      <c r="M198" s="64" t="s">
        <v>3014</v>
      </c>
      <c r="N198" s="71">
        <f t="shared" si="13"/>
        <v>45184</v>
      </c>
      <c r="O198" s="71" t="s">
        <v>831</v>
      </c>
      <c r="P198" s="82">
        <f t="shared" si="14"/>
        <v>45057</v>
      </c>
    </row>
    <row r="199" spans="1:16" ht="26.3" x14ac:dyDescent="0.25">
      <c r="A199" s="4" t="s">
        <v>3018</v>
      </c>
      <c r="B199" s="5" t="s">
        <v>278</v>
      </c>
      <c r="C199" s="8">
        <v>45058</v>
      </c>
      <c r="D199" s="5" t="s">
        <v>11</v>
      </c>
      <c r="E199" s="5" t="s">
        <v>125</v>
      </c>
      <c r="F199" s="13">
        <v>817620</v>
      </c>
      <c r="G199" s="13">
        <v>81762</v>
      </c>
      <c r="H199" s="13">
        <v>899382</v>
      </c>
      <c r="I199" s="13"/>
      <c r="J199" s="6" t="s">
        <v>608</v>
      </c>
      <c r="K199" s="56"/>
      <c r="L199" s="84">
        <f t="shared" si="15"/>
        <v>118974094.90000001</v>
      </c>
      <c r="M199" s="64" t="s">
        <v>3014</v>
      </c>
      <c r="N199" s="71">
        <f t="shared" si="13"/>
        <v>45184</v>
      </c>
      <c r="O199" s="71" t="s">
        <v>831</v>
      </c>
      <c r="P199" s="82">
        <f t="shared" si="14"/>
        <v>45058</v>
      </c>
    </row>
    <row r="200" spans="1:16" ht="26.3" x14ac:dyDescent="0.25">
      <c r="A200" s="4" t="s">
        <v>3018</v>
      </c>
      <c r="B200" s="5" t="s">
        <v>280</v>
      </c>
      <c r="C200" s="8">
        <v>45058</v>
      </c>
      <c r="D200" s="5" t="s">
        <v>11</v>
      </c>
      <c r="E200" s="5" t="s">
        <v>108</v>
      </c>
      <c r="F200" s="13">
        <v>1164436</v>
      </c>
      <c r="G200" s="13">
        <v>116444</v>
      </c>
      <c r="H200" s="13">
        <v>1280880</v>
      </c>
      <c r="I200" s="13"/>
      <c r="J200" s="6" t="s">
        <v>608</v>
      </c>
      <c r="K200" s="56"/>
      <c r="L200" s="84">
        <f t="shared" si="15"/>
        <v>120254974.90000001</v>
      </c>
      <c r="M200" s="64" t="s">
        <v>3014</v>
      </c>
      <c r="N200" s="71">
        <f t="shared" si="13"/>
        <v>45184</v>
      </c>
      <c r="O200" s="71" t="s">
        <v>831</v>
      </c>
      <c r="P200" s="82">
        <f t="shared" si="14"/>
        <v>45058</v>
      </c>
    </row>
    <row r="201" spans="1:16" ht="26.3" x14ac:dyDescent="0.25">
      <c r="A201" s="4" t="s">
        <v>3018</v>
      </c>
      <c r="B201" s="5" t="s">
        <v>281</v>
      </c>
      <c r="C201" s="8">
        <v>45061</v>
      </c>
      <c r="D201" s="5" t="s">
        <v>11</v>
      </c>
      <c r="E201" s="5" t="s">
        <v>151</v>
      </c>
      <c r="F201" s="13">
        <v>1206498</v>
      </c>
      <c r="G201" s="13">
        <v>120650</v>
      </c>
      <c r="H201" s="13">
        <v>1327148</v>
      </c>
      <c r="I201" s="13"/>
      <c r="J201" s="6" t="s">
        <v>608</v>
      </c>
      <c r="K201" s="56"/>
      <c r="L201" s="84">
        <f t="shared" si="15"/>
        <v>121582122.90000001</v>
      </c>
      <c r="M201" s="64" t="s">
        <v>3014</v>
      </c>
      <c r="N201" s="71">
        <f t="shared" si="13"/>
        <v>45184</v>
      </c>
      <c r="O201" s="71" t="s">
        <v>831</v>
      </c>
      <c r="P201" s="82">
        <f t="shared" si="14"/>
        <v>45061</v>
      </c>
    </row>
    <row r="202" spans="1:16" ht="26.3" x14ac:dyDescent="0.25">
      <c r="A202" s="4" t="s">
        <v>3018</v>
      </c>
      <c r="B202" s="5" t="s">
        <v>283</v>
      </c>
      <c r="C202" s="8">
        <v>45064</v>
      </c>
      <c r="D202" s="5" t="s">
        <v>11</v>
      </c>
      <c r="E202" s="5" t="s">
        <v>129</v>
      </c>
      <c r="F202" s="13">
        <v>598108</v>
      </c>
      <c r="G202" s="13">
        <v>59811</v>
      </c>
      <c r="H202" s="13">
        <v>657919</v>
      </c>
      <c r="I202" s="13"/>
      <c r="J202" s="6" t="s">
        <v>608</v>
      </c>
      <c r="K202" s="56"/>
      <c r="L202" s="84">
        <f t="shared" si="15"/>
        <v>122240041.90000001</v>
      </c>
      <c r="M202" s="64" t="s">
        <v>3014</v>
      </c>
      <c r="N202" s="71">
        <f t="shared" si="13"/>
        <v>45184</v>
      </c>
      <c r="O202" s="71" t="s">
        <v>831</v>
      </c>
      <c r="P202" s="82">
        <f t="shared" si="14"/>
        <v>45064</v>
      </c>
    </row>
    <row r="203" spans="1:16" ht="26.3" x14ac:dyDescent="0.25">
      <c r="A203" s="4" t="s">
        <v>3018</v>
      </c>
      <c r="B203" s="5" t="s">
        <v>285</v>
      </c>
      <c r="C203" s="8">
        <v>45065</v>
      </c>
      <c r="D203" s="5" t="s">
        <v>11</v>
      </c>
      <c r="E203" s="5" t="s">
        <v>112</v>
      </c>
      <c r="F203" s="13">
        <v>1276505</v>
      </c>
      <c r="G203" s="13">
        <v>127651</v>
      </c>
      <c r="H203" s="13">
        <v>1404156</v>
      </c>
      <c r="I203" s="13"/>
      <c r="J203" s="6" t="s">
        <v>608</v>
      </c>
      <c r="K203" s="56"/>
      <c r="L203" s="84">
        <f t="shared" si="15"/>
        <v>123644197.90000001</v>
      </c>
      <c r="M203" s="64" t="s">
        <v>3014</v>
      </c>
      <c r="N203" s="71">
        <f t="shared" si="13"/>
        <v>45184</v>
      </c>
      <c r="O203" s="71" t="s">
        <v>831</v>
      </c>
      <c r="P203" s="82">
        <f t="shared" si="14"/>
        <v>45065</v>
      </c>
    </row>
    <row r="204" spans="1:16" ht="26.3" x14ac:dyDescent="0.25">
      <c r="A204" s="4" t="s">
        <v>3018</v>
      </c>
      <c r="B204" s="29" t="s">
        <v>287</v>
      </c>
      <c r="C204" s="30">
        <v>45066</v>
      </c>
      <c r="D204" s="29" t="s">
        <v>152</v>
      </c>
      <c r="E204" s="29"/>
      <c r="F204" s="31">
        <v>-462616</v>
      </c>
      <c r="G204" s="31">
        <v>-46262</v>
      </c>
      <c r="H204" s="31">
        <v>-508878</v>
      </c>
      <c r="I204" s="31"/>
      <c r="J204" s="33" t="s">
        <v>608</v>
      </c>
      <c r="K204" s="57"/>
      <c r="L204" s="84">
        <f t="shared" si="15"/>
        <v>123135319.90000001</v>
      </c>
      <c r="M204" s="64" t="s">
        <v>3014</v>
      </c>
      <c r="N204" s="71">
        <f t="shared" si="13"/>
        <v>45184</v>
      </c>
      <c r="O204" s="71" t="s">
        <v>831</v>
      </c>
      <c r="P204" s="82">
        <f t="shared" si="14"/>
        <v>45066</v>
      </c>
    </row>
    <row r="205" spans="1:16" ht="26.3" x14ac:dyDescent="0.25">
      <c r="A205" s="4" t="s">
        <v>3018</v>
      </c>
      <c r="B205" s="5" t="s">
        <v>288</v>
      </c>
      <c r="C205" s="8">
        <v>45070</v>
      </c>
      <c r="D205" s="5" t="s">
        <v>11</v>
      </c>
      <c r="E205" s="5" t="s">
        <v>134</v>
      </c>
      <c r="F205" s="13">
        <v>1028944</v>
      </c>
      <c r="G205" s="13">
        <v>102895</v>
      </c>
      <c r="H205" s="13">
        <v>1131839</v>
      </c>
      <c r="I205" s="13"/>
      <c r="J205" s="6" t="s">
        <v>608</v>
      </c>
      <c r="K205" s="56"/>
      <c r="L205" s="84">
        <f t="shared" si="15"/>
        <v>124267158.90000001</v>
      </c>
      <c r="M205" s="64" t="s">
        <v>3014</v>
      </c>
      <c r="N205" s="71">
        <f t="shared" si="13"/>
        <v>45184</v>
      </c>
      <c r="O205" s="71" t="s">
        <v>831</v>
      </c>
      <c r="P205" s="82">
        <f t="shared" si="14"/>
        <v>45070</v>
      </c>
    </row>
    <row r="206" spans="1:16" ht="26.3" x14ac:dyDescent="0.25">
      <c r="A206" s="4" t="s">
        <v>3018</v>
      </c>
      <c r="B206" s="5" t="s">
        <v>290</v>
      </c>
      <c r="C206" s="8">
        <v>45071</v>
      </c>
      <c r="D206" s="5" t="s">
        <v>11</v>
      </c>
      <c r="E206" s="5" t="s">
        <v>116</v>
      </c>
      <c r="F206" s="13">
        <v>1612880</v>
      </c>
      <c r="G206" s="13">
        <v>161288</v>
      </c>
      <c r="H206" s="13">
        <v>1774168</v>
      </c>
      <c r="I206" s="13"/>
      <c r="J206" s="6" t="s">
        <v>608</v>
      </c>
      <c r="K206" s="56"/>
      <c r="L206" s="84">
        <f t="shared" si="15"/>
        <v>126041326.90000001</v>
      </c>
      <c r="M206" s="64" t="s">
        <v>3014</v>
      </c>
      <c r="N206" s="98">
        <f t="shared" si="13"/>
        <v>45184</v>
      </c>
      <c r="O206" s="71" t="s">
        <v>831</v>
      </c>
      <c r="P206" s="82">
        <f t="shared" si="14"/>
        <v>45071</v>
      </c>
    </row>
    <row r="207" spans="1:16" ht="26.3" x14ac:dyDescent="0.25">
      <c r="A207" s="4" t="s">
        <v>3018</v>
      </c>
      <c r="B207" s="3"/>
      <c r="C207" s="24">
        <v>45072</v>
      </c>
      <c r="D207" s="3" t="s">
        <v>11</v>
      </c>
      <c r="E207" s="3"/>
      <c r="F207" s="14"/>
      <c r="G207" s="14"/>
      <c r="H207" s="14"/>
      <c r="I207" s="14"/>
      <c r="J207" s="86" t="s">
        <v>3014</v>
      </c>
      <c r="K207" s="87">
        <v>15209737</v>
      </c>
      <c r="L207" s="84">
        <f t="shared" si="15"/>
        <v>110831589.90000001</v>
      </c>
      <c r="N207" s="24">
        <v>45072</v>
      </c>
      <c r="O207" s="71" t="s">
        <v>748</v>
      </c>
      <c r="P207" s="82">
        <f t="shared" si="14"/>
        <v>45072</v>
      </c>
    </row>
    <row r="208" spans="1:16" ht="26.3" x14ac:dyDescent="0.25">
      <c r="A208" s="4" t="s">
        <v>3018</v>
      </c>
      <c r="B208" s="5" t="s">
        <v>292</v>
      </c>
      <c r="C208" s="8">
        <v>45073</v>
      </c>
      <c r="D208" s="5" t="s">
        <v>11</v>
      </c>
      <c r="E208" s="5" t="s">
        <v>125</v>
      </c>
      <c r="F208" s="13">
        <v>806440</v>
      </c>
      <c r="G208" s="13">
        <v>80644</v>
      </c>
      <c r="H208" s="13">
        <v>887084</v>
      </c>
      <c r="I208" s="13"/>
      <c r="J208" s="6" t="s">
        <v>608</v>
      </c>
      <c r="K208" s="56"/>
      <c r="L208" s="84">
        <f t="shared" si="15"/>
        <v>111718673.90000001</v>
      </c>
      <c r="M208" s="64" t="s">
        <v>3014</v>
      </c>
      <c r="N208" s="71">
        <f t="shared" ref="N208:N239" si="16">IFERROR(DATEVALUE(MID(J208,16,11)),"")</f>
        <v>45184</v>
      </c>
      <c r="O208" s="71" t="s">
        <v>831</v>
      </c>
      <c r="P208" s="82">
        <f t="shared" si="14"/>
        <v>45073</v>
      </c>
    </row>
    <row r="209" spans="1:16" ht="26.3" x14ac:dyDescent="0.25">
      <c r="A209" s="4" t="s">
        <v>3018</v>
      </c>
      <c r="B209" s="5" t="s">
        <v>294</v>
      </c>
      <c r="C209" s="8">
        <v>45075</v>
      </c>
      <c r="D209" s="5" t="s">
        <v>11</v>
      </c>
      <c r="E209" s="5" t="s">
        <v>125</v>
      </c>
      <c r="F209" s="13">
        <v>999520</v>
      </c>
      <c r="G209" s="13">
        <v>99952</v>
      </c>
      <c r="H209" s="13">
        <v>1099472</v>
      </c>
      <c r="I209" s="13"/>
      <c r="J209" s="6" t="s">
        <v>608</v>
      </c>
      <c r="K209" s="56"/>
      <c r="L209" s="84">
        <f t="shared" si="15"/>
        <v>112818145.90000001</v>
      </c>
      <c r="M209" s="64" t="s">
        <v>3014</v>
      </c>
      <c r="N209" s="71">
        <f t="shared" si="16"/>
        <v>45184</v>
      </c>
      <c r="O209" s="71" t="s">
        <v>831</v>
      </c>
      <c r="P209" s="82">
        <f t="shared" si="14"/>
        <v>45075</v>
      </c>
    </row>
    <row r="210" spans="1:16" ht="26.3" x14ac:dyDescent="0.25">
      <c r="A210" s="4" t="s">
        <v>3018</v>
      </c>
      <c r="B210" s="29" t="s">
        <v>296</v>
      </c>
      <c r="C210" s="30">
        <v>45075</v>
      </c>
      <c r="D210" s="29" t="s">
        <v>152</v>
      </c>
      <c r="E210" s="29"/>
      <c r="F210" s="31">
        <v>-1925563</v>
      </c>
      <c r="G210" s="31">
        <v>-192556</v>
      </c>
      <c r="H210" s="31">
        <v>-2118119</v>
      </c>
      <c r="I210" s="31"/>
      <c r="J210" s="33" t="s">
        <v>608</v>
      </c>
      <c r="K210" s="57"/>
      <c r="L210" s="84">
        <f t="shared" si="15"/>
        <v>110700026.90000001</v>
      </c>
      <c r="M210" s="64" t="s">
        <v>3014</v>
      </c>
      <c r="N210" s="71">
        <f t="shared" si="16"/>
        <v>45184</v>
      </c>
      <c r="O210" s="71" t="s">
        <v>831</v>
      </c>
      <c r="P210" s="82">
        <f t="shared" si="14"/>
        <v>45075</v>
      </c>
    </row>
    <row r="211" spans="1:16" ht="26.3" x14ac:dyDescent="0.25">
      <c r="A211" s="4" t="s">
        <v>3018</v>
      </c>
      <c r="B211" s="29" t="s">
        <v>297</v>
      </c>
      <c r="C211" s="30">
        <v>45077</v>
      </c>
      <c r="D211" s="29" t="s">
        <v>152</v>
      </c>
      <c r="E211" s="29"/>
      <c r="F211" s="31">
        <v>-376052</v>
      </c>
      <c r="G211" s="31">
        <v>-37605</v>
      </c>
      <c r="H211" s="31">
        <v>-413657</v>
      </c>
      <c r="I211" s="31"/>
      <c r="J211" s="33" t="s">
        <v>608</v>
      </c>
      <c r="K211" s="57"/>
      <c r="L211" s="84">
        <f t="shared" si="15"/>
        <v>110286369.90000001</v>
      </c>
      <c r="M211" s="64" t="s">
        <v>3014</v>
      </c>
      <c r="N211" s="71">
        <f t="shared" si="16"/>
        <v>45184</v>
      </c>
      <c r="O211" s="71" t="s">
        <v>831</v>
      </c>
      <c r="P211" s="82">
        <f t="shared" si="14"/>
        <v>45077</v>
      </c>
    </row>
    <row r="212" spans="1:16" ht="26.3" x14ac:dyDescent="0.25">
      <c r="A212" s="4" t="s">
        <v>3018</v>
      </c>
      <c r="B212" s="29" t="s">
        <v>298</v>
      </c>
      <c r="C212" s="30">
        <v>45077</v>
      </c>
      <c r="D212" s="29" t="s">
        <v>152</v>
      </c>
      <c r="E212" s="29"/>
      <c r="F212" s="31">
        <v>-217902</v>
      </c>
      <c r="G212" s="31">
        <v>-21790</v>
      </c>
      <c r="H212" s="31">
        <v>-239692</v>
      </c>
      <c r="I212" s="31"/>
      <c r="J212" s="33" t="s">
        <v>608</v>
      </c>
      <c r="K212" s="57"/>
      <c r="L212" s="84">
        <f t="shared" si="15"/>
        <v>110046677.90000001</v>
      </c>
      <c r="M212" s="64" t="s">
        <v>3014</v>
      </c>
      <c r="N212" s="71">
        <f t="shared" si="16"/>
        <v>45184</v>
      </c>
      <c r="O212" s="71" t="s">
        <v>831</v>
      </c>
      <c r="P212" s="82">
        <f t="shared" si="14"/>
        <v>45077</v>
      </c>
    </row>
    <row r="213" spans="1:16" ht="26.3" x14ac:dyDescent="0.25">
      <c r="A213" s="4" t="s">
        <v>3018</v>
      </c>
      <c r="B213" s="5" t="s">
        <v>299</v>
      </c>
      <c r="C213" s="8">
        <v>45080</v>
      </c>
      <c r="D213" s="5" t="s">
        <v>11</v>
      </c>
      <c r="E213" s="5" t="s">
        <v>151</v>
      </c>
      <c r="F213" s="13">
        <v>570840</v>
      </c>
      <c r="G213" s="13">
        <v>57084</v>
      </c>
      <c r="H213" s="13">
        <v>627924</v>
      </c>
      <c r="I213" s="13"/>
      <c r="J213" s="6" t="s">
        <v>615</v>
      </c>
      <c r="K213" s="56"/>
      <c r="L213" s="84">
        <f t="shared" si="15"/>
        <v>110674601.90000001</v>
      </c>
      <c r="M213" s="64" t="s">
        <v>3014</v>
      </c>
      <c r="N213" s="71">
        <f t="shared" si="16"/>
        <v>45190</v>
      </c>
      <c r="O213" s="71" t="s">
        <v>848</v>
      </c>
      <c r="P213" s="82">
        <f t="shared" si="14"/>
        <v>45080</v>
      </c>
    </row>
    <row r="214" spans="1:16" ht="26.3" x14ac:dyDescent="0.25">
      <c r="A214" s="4" t="s">
        <v>3018</v>
      </c>
      <c r="B214" s="5" t="s">
        <v>301</v>
      </c>
      <c r="C214" s="8">
        <v>45082</v>
      </c>
      <c r="D214" s="5" t="s">
        <v>11</v>
      </c>
      <c r="E214" s="5" t="s">
        <v>110</v>
      </c>
      <c r="F214" s="13">
        <v>660880</v>
      </c>
      <c r="G214" s="13">
        <v>66088</v>
      </c>
      <c r="H214" s="13">
        <v>726968</v>
      </c>
      <c r="I214" s="13"/>
      <c r="J214" s="6" t="s">
        <v>615</v>
      </c>
      <c r="K214" s="56"/>
      <c r="L214" s="84">
        <f t="shared" si="15"/>
        <v>111401569.90000001</v>
      </c>
      <c r="M214" s="64" t="s">
        <v>3014</v>
      </c>
      <c r="N214" s="71">
        <f t="shared" si="16"/>
        <v>45190</v>
      </c>
      <c r="O214" s="71" t="s">
        <v>848</v>
      </c>
      <c r="P214" s="82">
        <f t="shared" si="14"/>
        <v>45082</v>
      </c>
    </row>
    <row r="215" spans="1:16" ht="26.3" x14ac:dyDescent="0.25">
      <c r="A215" s="4" t="s">
        <v>3018</v>
      </c>
      <c r="B215" s="5" t="s">
        <v>303</v>
      </c>
      <c r="C215" s="8">
        <v>45082</v>
      </c>
      <c r="D215" s="5" t="s">
        <v>11</v>
      </c>
      <c r="E215" s="5" t="s">
        <v>127</v>
      </c>
      <c r="F215" s="13">
        <v>1951809</v>
      </c>
      <c r="G215" s="13">
        <v>195181</v>
      </c>
      <c r="H215" s="13">
        <v>2146990</v>
      </c>
      <c r="I215" s="13"/>
      <c r="J215" s="6" t="s">
        <v>615</v>
      </c>
      <c r="K215" s="56"/>
      <c r="L215" s="84">
        <f t="shared" si="15"/>
        <v>113548559.90000001</v>
      </c>
      <c r="M215" s="64" t="s">
        <v>3014</v>
      </c>
      <c r="N215" s="71">
        <f t="shared" si="16"/>
        <v>45190</v>
      </c>
      <c r="O215" s="71" t="s">
        <v>848</v>
      </c>
      <c r="P215" s="82">
        <f t="shared" si="14"/>
        <v>45082</v>
      </c>
    </row>
    <row r="216" spans="1:16" ht="26.3" x14ac:dyDescent="0.25">
      <c r="A216" s="4" t="s">
        <v>3018</v>
      </c>
      <c r="B216" s="5" t="s">
        <v>304</v>
      </c>
      <c r="C216" s="8">
        <v>45083</v>
      </c>
      <c r="D216" s="5" t="s">
        <v>11</v>
      </c>
      <c r="E216" s="5" t="s">
        <v>108</v>
      </c>
      <c r="F216" s="13">
        <v>1215872</v>
      </c>
      <c r="G216" s="13">
        <v>121587</v>
      </c>
      <c r="H216" s="13">
        <v>1337459</v>
      </c>
      <c r="I216" s="13"/>
      <c r="J216" s="6" t="s">
        <v>615</v>
      </c>
      <c r="K216" s="56"/>
      <c r="L216" s="84">
        <f t="shared" si="15"/>
        <v>114886018.90000001</v>
      </c>
      <c r="M216" s="64" t="s">
        <v>3014</v>
      </c>
      <c r="N216" s="71">
        <f t="shared" si="16"/>
        <v>45190</v>
      </c>
      <c r="O216" s="71" t="s">
        <v>848</v>
      </c>
      <c r="P216" s="82">
        <f t="shared" si="14"/>
        <v>45083</v>
      </c>
    </row>
    <row r="217" spans="1:16" ht="26.3" x14ac:dyDescent="0.25">
      <c r="A217" s="4" t="s">
        <v>3018</v>
      </c>
      <c r="B217" s="5" t="s">
        <v>306</v>
      </c>
      <c r="C217" s="8">
        <v>45083</v>
      </c>
      <c r="D217" s="5" t="s">
        <v>11</v>
      </c>
      <c r="E217" s="5" t="s">
        <v>134</v>
      </c>
      <c r="F217" s="13">
        <v>528704</v>
      </c>
      <c r="G217" s="13">
        <v>52870</v>
      </c>
      <c r="H217" s="13">
        <v>581574</v>
      </c>
      <c r="I217" s="13"/>
      <c r="J217" s="6" t="s">
        <v>615</v>
      </c>
      <c r="K217" s="56"/>
      <c r="L217" s="84">
        <f t="shared" si="15"/>
        <v>115467592.90000001</v>
      </c>
      <c r="M217" s="64" t="s">
        <v>3014</v>
      </c>
      <c r="N217" s="71">
        <f t="shared" si="16"/>
        <v>45190</v>
      </c>
      <c r="O217" s="71" t="s">
        <v>848</v>
      </c>
      <c r="P217" s="82">
        <f t="shared" si="14"/>
        <v>45083</v>
      </c>
    </row>
    <row r="218" spans="1:16" ht="26.3" x14ac:dyDescent="0.25">
      <c r="A218" s="4" t="s">
        <v>3018</v>
      </c>
      <c r="B218" s="5" t="s">
        <v>307</v>
      </c>
      <c r="C218" s="8">
        <v>45084</v>
      </c>
      <c r="D218" s="5" t="s">
        <v>11</v>
      </c>
      <c r="E218" s="5" t="s">
        <v>140</v>
      </c>
      <c r="F218" s="13">
        <v>1475850</v>
      </c>
      <c r="G218" s="13">
        <v>147585</v>
      </c>
      <c r="H218" s="13">
        <v>1623435</v>
      </c>
      <c r="I218" s="13"/>
      <c r="J218" s="6" t="s">
        <v>615</v>
      </c>
      <c r="K218" s="56"/>
      <c r="L218" s="84">
        <f t="shared" si="15"/>
        <v>117091027.90000001</v>
      </c>
      <c r="M218" s="64" t="s">
        <v>3014</v>
      </c>
      <c r="N218" s="71">
        <f t="shared" si="16"/>
        <v>45190</v>
      </c>
      <c r="O218" s="71" t="s">
        <v>848</v>
      </c>
      <c r="P218" s="82">
        <f t="shared" si="14"/>
        <v>45084</v>
      </c>
    </row>
    <row r="219" spans="1:16" ht="26.3" x14ac:dyDescent="0.25">
      <c r="A219" s="4" t="s">
        <v>3018</v>
      </c>
      <c r="B219" s="5" t="s">
        <v>309</v>
      </c>
      <c r="C219" s="8">
        <v>45091</v>
      </c>
      <c r="D219" s="5" t="s">
        <v>11</v>
      </c>
      <c r="E219" s="5" t="s">
        <v>134</v>
      </c>
      <c r="F219" s="13">
        <v>889846</v>
      </c>
      <c r="G219" s="13">
        <v>88985</v>
      </c>
      <c r="H219" s="13">
        <v>978831</v>
      </c>
      <c r="I219" s="13"/>
      <c r="J219" s="6" t="s">
        <v>615</v>
      </c>
      <c r="K219" s="56"/>
      <c r="L219" s="84">
        <f t="shared" si="15"/>
        <v>118069858.90000001</v>
      </c>
      <c r="M219" s="64" t="s">
        <v>3014</v>
      </c>
      <c r="N219" s="71">
        <f t="shared" si="16"/>
        <v>45190</v>
      </c>
      <c r="O219" s="71" t="s">
        <v>848</v>
      </c>
      <c r="P219" s="82">
        <f t="shared" si="14"/>
        <v>45091</v>
      </c>
    </row>
    <row r="220" spans="1:16" ht="26.3" x14ac:dyDescent="0.25">
      <c r="A220" s="4" t="s">
        <v>3018</v>
      </c>
      <c r="B220" s="5" t="s">
        <v>311</v>
      </c>
      <c r="C220" s="8">
        <v>45091</v>
      </c>
      <c r="D220" s="5" t="s">
        <v>11</v>
      </c>
      <c r="E220" s="5" t="s">
        <v>119</v>
      </c>
      <c r="F220" s="13">
        <v>1276505</v>
      </c>
      <c r="G220" s="13">
        <v>127651</v>
      </c>
      <c r="H220" s="13">
        <v>1404156</v>
      </c>
      <c r="I220" s="13"/>
      <c r="J220" s="6" t="s">
        <v>615</v>
      </c>
      <c r="K220" s="56"/>
      <c r="L220" s="84">
        <f t="shared" si="15"/>
        <v>119474014.90000001</v>
      </c>
      <c r="M220" s="64" t="s">
        <v>3014</v>
      </c>
      <c r="N220" s="71">
        <f t="shared" si="16"/>
        <v>45190</v>
      </c>
      <c r="O220" s="71" t="s">
        <v>848</v>
      </c>
      <c r="P220" s="82">
        <f t="shared" si="14"/>
        <v>45091</v>
      </c>
    </row>
    <row r="221" spans="1:16" ht="26.3" x14ac:dyDescent="0.25">
      <c r="A221" s="4" t="s">
        <v>3018</v>
      </c>
      <c r="B221" s="5" t="s">
        <v>312</v>
      </c>
      <c r="C221" s="8">
        <v>45093</v>
      </c>
      <c r="D221" s="5" t="s">
        <v>11</v>
      </c>
      <c r="E221" s="5" t="s">
        <v>108</v>
      </c>
      <c r="F221" s="13">
        <v>1539933</v>
      </c>
      <c r="G221" s="13">
        <v>153993</v>
      </c>
      <c r="H221" s="13">
        <v>1693926</v>
      </c>
      <c r="I221" s="13"/>
      <c r="J221" s="6" t="s">
        <v>615</v>
      </c>
      <c r="K221" s="56"/>
      <c r="L221" s="84">
        <f t="shared" si="15"/>
        <v>121167940.90000001</v>
      </c>
      <c r="M221" s="64" t="s">
        <v>3014</v>
      </c>
      <c r="N221" s="71">
        <f t="shared" si="16"/>
        <v>45190</v>
      </c>
      <c r="O221" s="71" t="s">
        <v>848</v>
      </c>
      <c r="P221" s="82">
        <f t="shared" si="14"/>
        <v>45093</v>
      </c>
    </row>
    <row r="222" spans="1:16" ht="26.3" x14ac:dyDescent="0.25">
      <c r="A222" s="4" t="s">
        <v>3018</v>
      </c>
      <c r="B222" s="5" t="s">
        <v>314</v>
      </c>
      <c r="C222" s="8">
        <v>45096</v>
      </c>
      <c r="D222" s="5" t="s">
        <v>11</v>
      </c>
      <c r="E222" s="5" t="s">
        <v>151</v>
      </c>
      <c r="F222" s="13">
        <v>996600</v>
      </c>
      <c r="G222" s="13">
        <v>99660</v>
      </c>
      <c r="H222" s="13">
        <v>1096260</v>
      </c>
      <c r="I222" s="13"/>
      <c r="J222" s="6" t="s">
        <v>615</v>
      </c>
      <c r="K222" s="56"/>
      <c r="L222" s="84">
        <f t="shared" si="15"/>
        <v>122264200.90000001</v>
      </c>
      <c r="M222" s="64" t="s">
        <v>3014</v>
      </c>
      <c r="N222" s="71">
        <f t="shared" si="16"/>
        <v>45190</v>
      </c>
      <c r="O222" s="71" t="s">
        <v>848</v>
      </c>
      <c r="P222" s="82">
        <f t="shared" si="14"/>
        <v>45096</v>
      </c>
    </row>
    <row r="223" spans="1:16" ht="26.3" x14ac:dyDescent="0.25">
      <c r="A223" s="4" t="s">
        <v>3018</v>
      </c>
      <c r="B223" s="5" t="s">
        <v>316</v>
      </c>
      <c r="C223" s="8">
        <v>45097</v>
      </c>
      <c r="D223" s="5" t="s">
        <v>11</v>
      </c>
      <c r="E223" s="5" t="s">
        <v>134</v>
      </c>
      <c r="F223" s="13">
        <v>660880</v>
      </c>
      <c r="G223" s="13">
        <v>66088</v>
      </c>
      <c r="H223" s="13">
        <v>726968</v>
      </c>
      <c r="I223" s="13"/>
      <c r="J223" s="6" t="s">
        <v>615</v>
      </c>
      <c r="K223" s="56"/>
      <c r="L223" s="84">
        <f t="shared" si="15"/>
        <v>122991168.90000001</v>
      </c>
      <c r="M223" s="64" t="s">
        <v>3014</v>
      </c>
      <c r="N223" s="71">
        <f t="shared" si="16"/>
        <v>45190</v>
      </c>
      <c r="O223" s="71" t="s">
        <v>848</v>
      </c>
      <c r="P223" s="82">
        <f t="shared" si="14"/>
        <v>45097</v>
      </c>
    </row>
    <row r="224" spans="1:16" ht="26.3" x14ac:dyDescent="0.25">
      <c r="A224" s="4" t="s">
        <v>3018</v>
      </c>
      <c r="B224" s="5" t="s">
        <v>318</v>
      </c>
      <c r="C224" s="8">
        <v>45097</v>
      </c>
      <c r="D224" s="5" t="s">
        <v>11</v>
      </c>
      <c r="E224" s="5" t="s">
        <v>145</v>
      </c>
      <c r="F224" s="13">
        <v>1000000</v>
      </c>
      <c r="G224" s="13">
        <v>100000</v>
      </c>
      <c r="H224" s="13">
        <v>1100000</v>
      </c>
      <c r="I224" s="13"/>
      <c r="J224" s="6" t="s">
        <v>615</v>
      </c>
      <c r="K224" s="56"/>
      <c r="L224" s="84">
        <f t="shared" si="15"/>
        <v>124091168.90000001</v>
      </c>
      <c r="M224" s="64" t="s">
        <v>3014</v>
      </c>
      <c r="N224" s="71">
        <f t="shared" si="16"/>
        <v>45190</v>
      </c>
      <c r="O224" s="71" t="s">
        <v>848</v>
      </c>
      <c r="P224" s="82">
        <f t="shared" si="14"/>
        <v>45097</v>
      </c>
    </row>
    <row r="225" spans="1:16" ht="26.3" x14ac:dyDescent="0.25">
      <c r="A225" s="4" t="s">
        <v>3018</v>
      </c>
      <c r="B225" s="29" t="s">
        <v>319</v>
      </c>
      <c r="C225" s="30">
        <v>45097</v>
      </c>
      <c r="D225" s="29" t="s">
        <v>152</v>
      </c>
      <c r="E225" s="29"/>
      <c r="F225" s="31">
        <v>-942640</v>
      </c>
      <c r="G225" s="31">
        <v>-94264</v>
      </c>
      <c r="H225" s="31">
        <v>-1036904</v>
      </c>
      <c r="I225" s="31"/>
      <c r="J225" s="33" t="s">
        <v>615</v>
      </c>
      <c r="K225" s="57"/>
      <c r="L225" s="84">
        <f t="shared" si="15"/>
        <v>123054264.90000001</v>
      </c>
      <c r="M225" s="64" t="s">
        <v>3014</v>
      </c>
      <c r="N225" s="71">
        <f t="shared" si="16"/>
        <v>45190</v>
      </c>
      <c r="O225" s="71" t="s">
        <v>848</v>
      </c>
      <c r="P225" s="82">
        <f t="shared" si="14"/>
        <v>45097</v>
      </c>
    </row>
    <row r="226" spans="1:16" ht="26.3" x14ac:dyDescent="0.25">
      <c r="A226" s="4" t="s">
        <v>3018</v>
      </c>
      <c r="B226" s="29" t="s">
        <v>320</v>
      </c>
      <c r="C226" s="30">
        <v>45098</v>
      </c>
      <c r="D226" s="29" t="s">
        <v>152</v>
      </c>
      <c r="E226" s="29"/>
      <c r="F226" s="31">
        <v>-1243674</v>
      </c>
      <c r="G226" s="31">
        <v>-124367</v>
      </c>
      <c r="H226" s="31">
        <v>-1368041</v>
      </c>
      <c r="I226" s="31"/>
      <c r="J226" s="33" t="s">
        <v>615</v>
      </c>
      <c r="K226" s="57"/>
      <c r="L226" s="84">
        <f t="shared" si="15"/>
        <v>121686223.90000001</v>
      </c>
      <c r="M226" s="64" t="s">
        <v>3014</v>
      </c>
      <c r="N226" s="71">
        <f t="shared" si="16"/>
        <v>45190</v>
      </c>
      <c r="O226" s="71" t="s">
        <v>848</v>
      </c>
      <c r="P226" s="82">
        <f t="shared" si="14"/>
        <v>45098</v>
      </c>
    </row>
    <row r="227" spans="1:16" ht="26.3" x14ac:dyDescent="0.25">
      <c r="A227" s="4" t="s">
        <v>3018</v>
      </c>
      <c r="B227" s="5" t="s">
        <v>321</v>
      </c>
      <c r="C227" s="8">
        <v>45101</v>
      </c>
      <c r="D227" s="5" t="s">
        <v>11</v>
      </c>
      <c r="E227" s="5" t="s">
        <v>108</v>
      </c>
      <c r="F227" s="13">
        <v>934110</v>
      </c>
      <c r="G227" s="13">
        <v>93411</v>
      </c>
      <c r="H227" s="13">
        <v>1027521</v>
      </c>
      <c r="I227" s="13"/>
      <c r="J227" s="6" t="s">
        <v>615</v>
      </c>
      <c r="K227" s="56"/>
      <c r="L227" s="84">
        <f t="shared" si="15"/>
        <v>122713744.90000001</v>
      </c>
      <c r="M227" s="64" t="s">
        <v>3014</v>
      </c>
      <c r="N227" s="71">
        <f t="shared" si="16"/>
        <v>45190</v>
      </c>
      <c r="O227" s="71" t="s">
        <v>848</v>
      </c>
      <c r="P227" s="82">
        <f t="shared" si="14"/>
        <v>45101</v>
      </c>
    </row>
    <row r="228" spans="1:16" ht="26.3" x14ac:dyDescent="0.25">
      <c r="A228" s="4" t="s">
        <v>3018</v>
      </c>
      <c r="B228" s="5" t="s">
        <v>323</v>
      </c>
      <c r="C228" s="8">
        <v>45101</v>
      </c>
      <c r="D228" s="5" t="s">
        <v>11</v>
      </c>
      <c r="E228" s="5" t="s">
        <v>151</v>
      </c>
      <c r="F228" s="13">
        <v>1142112</v>
      </c>
      <c r="G228" s="13">
        <v>114211</v>
      </c>
      <c r="H228" s="13">
        <v>1256323</v>
      </c>
      <c r="I228" s="13"/>
      <c r="J228" s="6" t="s">
        <v>615</v>
      </c>
      <c r="K228" s="56"/>
      <c r="L228" s="84">
        <f t="shared" si="15"/>
        <v>123970067.90000001</v>
      </c>
      <c r="M228" s="64" t="s">
        <v>3014</v>
      </c>
      <c r="N228" s="71">
        <f t="shared" si="16"/>
        <v>45190</v>
      </c>
      <c r="O228" s="71" t="s">
        <v>848</v>
      </c>
      <c r="P228" s="82">
        <f t="shared" si="14"/>
        <v>45101</v>
      </c>
    </row>
    <row r="229" spans="1:16" ht="26.3" x14ac:dyDescent="0.25">
      <c r="A229" s="4" t="s">
        <v>3018</v>
      </c>
      <c r="B229" s="5" t="s">
        <v>324</v>
      </c>
      <c r="C229" s="8">
        <v>45103</v>
      </c>
      <c r="D229" s="5" t="s">
        <v>11</v>
      </c>
      <c r="E229" s="5" t="s">
        <v>116</v>
      </c>
      <c r="F229" s="13">
        <v>1886220</v>
      </c>
      <c r="G229" s="13">
        <v>188622</v>
      </c>
      <c r="H229" s="13">
        <v>2074842</v>
      </c>
      <c r="I229" s="13"/>
      <c r="J229" s="6" t="s">
        <v>615</v>
      </c>
      <c r="K229" s="56"/>
      <c r="L229" s="84">
        <f t="shared" si="15"/>
        <v>126044909.90000001</v>
      </c>
      <c r="M229" s="64" t="s">
        <v>3014</v>
      </c>
      <c r="N229" s="71">
        <f t="shared" si="16"/>
        <v>45190</v>
      </c>
      <c r="O229" s="71" t="s">
        <v>848</v>
      </c>
      <c r="P229" s="82">
        <f t="shared" si="14"/>
        <v>45103</v>
      </c>
    </row>
    <row r="230" spans="1:16" ht="26.3" x14ac:dyDescent="0.25">
      <c r="A230" s="4" t="s">
        <v>3018</v>
      </c>
      <c r="B230" s="5" t="s">
        <v>326</v>
      </c>
      <c r="C230" s="8">
        <v>45103</v>
      </c>
      <c r="D230" s="5" t="s">
        <v>11</v>
      </c>
      <c r="E230" s="5" t="s">
        <v>125</v>
      </c>
      <c r="F230" s="13">
        <v>1369176</v>
      </c>
      <c r="G230" s="13">
        <v>136918</v>
      </c>
      <c r="H230" s="13">
        <v>1506094</v>
      </c>
      <c r="I230" s="13"/>
      <c r="J230" s="6" t="s">
        <v>615</v>
      </c>
      <c r="K230" s="56"/>
      <c r="L230" s="84">
        <f t="shared" si="15"/>
        <v>127551003.90000001</v>
      </c>
      <c r="M230" s="64" t="s">
        <v>3014</v>
      </c>
      <c r="N230" s="71">
        <f t="shared" si="16"/>
        <v>45190</v>
      </c>
      <c r="O230" s="71" t="s">
        <v>848</v>
      </c>
      <c r="P230" s="82">
        <f t="shared" si="14"/>
        <v>45103</v>
      </c>
    </row>
    <row r="231" spans="1:16" ht="26.3" x14ac:dyDescent="0.25">
      <c r="A231" s="4" t="s">
        <v>3018</v>
      </c>
      <c r="B231" s="29" t="s">
        <v>327</v>
      </c>
      <c r="C231" s="30">
        <v>45103</v>
      </c>
      <c r="D231" s="29" t="s">
        <v>152</v>
      </c>
      <c r="E231" s="29"/>
      <c r="F231" s="31">
        <v>-698294</v>
      </c>
      <c r="G231" s="31">
        <v>-69830</v>
      </c>
      <c r="H231" s="31">
        <v>-768124</v>
      </c>
      <c r="I231" s="31"/>
      <c r="J231" s="33" t="s">
        <v>615</v>
      </c>
      <c r="K231" s="57"/>
      <c r="L231" s="84">
        <f t="shared" si="15"/>
        <v>126782879.90000001</v>
      </c>
      <c r="M231" s="64" t="s">
        <v>3014</v>
      </c>
      <c r="N231" s="71">
        <f t="shared" si="16"/>
        <v>45190</v>
      </c>
      <c r="O231" s="71" t="s">
        <v>848</v>
      </c>
      <c r="P231" s="82">
        <f t="shared" si="14"/>
        <v>45103</v>
      </c>
    </row>
    <row r="232" spans="1:16" ht="26.3" x14ac:dyDescent="0.25">
      <c r="A232" s="4" t="s">
        <v>3018</v>
      </c>
      <c r="B232" s="5" t="s">
        <v>328</v>
      </c>
      <c r="C232" s="8">
        <v>45105</v>
      </c>
      <c r="D232" s="5" t="s">
        <v>11</v>
      </c>
      <c r="E232" s="5" t="s">
        <v>112</v>
      </c>
      <c r="F232" s="13">
        <v>899026</v>
      </c>
      <c r="G232" s="13">
        <v>89903</v>
      </c>
      <c r="H232" s="13">
        <v>988929</v>
      </c>
      <c r="I232" s="13"/>
      <c r="J232" s="6" t="s">
        <v>615</v>
      </c>
      <c r="K232" s="56"/>
      <c r="L232" s="84">
        <f t="shared" si="15"/>
        <v>127771808.90000001</v>
      </c>
      <c r="M232" s="64" t="s">
        <v>3014</v>
      </c>
      <c r="N232" s="71">
        <f t="shared" si="16"/>
        <v>45190</v>
      </c>
      <c r="O232" s="71" t="s">
        <v>848</v>
      </c>
      <c r="P232" s="82">
        <f t="shared" si="14"/>
        <v>45105</v>
      </c>
    </row>
    <row r="233" spans="1:16" ht="26.3" x14ac:dyDescent="0.25">
      <c r="A233" s="4" t="s">
        <v>3018</v>
      </c>
      <c r="B233" s="5" t="s">
        <v>330</v>
      </c>
      <c r="C233" s="8">
        <v>45106</v>
      </c>
      <c r="D233" s="5" t="s">
        <v>11</v>
      </c>
      <c r="E233" s="5" t="s">
        <v>129</v>
      </c>
      <c r="F233" s="13">
        <v>633612</v>
      </c>
      <c r="G233" s="13">
        <v>63361</v>
      </c>
      <c r="H233" s="13">
        <v>696973</v>
      </c>
      <c r="I233" s="13"/>
      <c r="J233" s="6" t="s">
        <v>615</v>
      </c>
      <c r="K233" s="56"/>
      <c r="L233" s="84">
        <f t="shared" si="15"/>
        <v>128468781.90000001</v>
      </c>
      <c r="M233" s="64" t="s">
        <v>3014</v>
      </c>
      <c r="N233" s="71">
        <f t="shared" si="16"/>
        <v>45190</v>
      </c>
      <c r="O233" s="71" t="s">
        <v>848</v>
      </c>
      <c r="P233" s="82">
        <f t="shared" si="14"/>
        <v>45106</v>
      </c>
    </row>
    <row r="234" spans="1:16" ht="26.3" x14ac:dyDescent="0.25">
      <c r="A234" s="4" t="s">
        <v>3018</v>
      </c>
      <c r="B234" s="5" t="s">
        <v>332</v>
      </c>
      <c r="C234" s="8">
        <v>45106</v>
      </c>
      <c r="D234" s="5" t="s">
        <v>11</v>
      </c>
      <c r="E234" s="5" t="s">
        <v>149</v>
      </c>
      <c r="F234" s="13">
        <v>2057296</v>
      </c>
      <c r="G234" s="13">
        <v>205730</v>
      </c>
      <c r="H234" s="13">
        <v>2263026</v>
      </c>
      <c r="I234" s="13"/>
      <c r="J234" s="6" t="s">
        <v>615</v>
      </c>
      <c r="K234" s="56"/>
      <c r="L234" s="84">
        <f t="shared" si="15"/>
        <v>130731807.90000001</v>
      </c>
      <c r="M234" s="64" t="s">
        <v>3014</v>
      </c>
      <c r="N234" s="71">
        <f t="shared" si="16"/>
        <v>45190</v>
      </c>
      <c r="O234" s="71" t="s">
        <v>848</v>
      </c>
      <c r="P234" s="82">
        <f t="shared" si="14"/>
        <v>45106</v>
      </c>
    </row>
    <row r="235" spans="1:16" ht="26.3" x14ac:dyDescent="0.25">
      <c r="A235" s="4" t="s">
        <v>3018</v>
      </c>
      <c r="B235" s="5" t="s">
        <v>333</v>
      </c>
      <c r="C235" s="8">
        <v>45106</v>
      </c>
      <c r="D235" s="5" t="s">
        <v>11</v>
      </c>
      <c r="E235" s="5" t="s">
        <v>140</v>
      </c>
      <c r="F235" s="13">
        <v>1080380</v>
      </c>
      <c r="G235" s="13">
        <v>108038</v>
      </c>
      <c r="H235" s="13">
        <v>1188418</v>
      </c>
      <c r="I235" s="13"/>
      <c r="J235" s="6" t="s">
        <v>615</v>
      </c>
      <c r="K235" s="56"/>
      <c r="L235" s="84">
        <f t="shared" si="15"/>
        <v>131920225.90000001</v>
      </c>
      <c r="M235" s="64" t="s">
        <v>3014</v>
      </c>
      <c r="N235" s="71">
        <f t="shared" si="16"/>
        <v>45190</v>
      </c>
      <c r="O235" s="71" t="s">
        <v>848</v>
      </c>
      <c r="P235" s="82">
        <f t="shared" si="14"/>
        <v>45106</v>
      </c>
    </row>
    <row r="236" spans="1:16" ht="26.3" x14ac:dyDescent="0.25">
      <c r="A236" s="4" t="s">
        <v>3018</v>
      </c>
      <c r="B236" s="34" t="s">
        <v>334</v>
      </c>
      <c r="C236" s="30">
        <v>45106</v>
      </c>
      <c r="D236" s="29" t="s">
        <v>152</v>
      </c>
      <c r="E236" s="29"/>
      <c r="F236" s="31">
        <v>-3483064</v>
      </c>
      <c r="G236" s="31">
        <v>-348306</v>
      </c>
      <c r="H236" s="31">
        <v>-3831370</v>
      </c>
      <c r="I236" s="31"/>
      <c r="J236" s="33" t="s">
        <v>615</v>
      </c>
      <c r="K236" s="57"/>
      <c r="L236" s="84">
        <f t="shared" si="15"/>
        <v>128088855.90000001</v>
      </c>
      <c r="M236" s="64" t="s">
        <v>3014</v>
      </c>
      <c r="N236" s="71">
        <f t="shared" si="16"/>
        <v>45190</v>
      </c>
      <c r="O236" s="71" t="s">
        <v>848</v>
      </c>
      <c r="P236" s="82">
        <f t="shared" si="14"/>
        <v>45106</v>
      </c>
    </row>
    <row r="237" spans="1:16" ht="26.3" x14ac:dyDescent="0.25">
      <c r="A237" s="4" t="s">
        <v>3018</v>
      </c>
      <c r="B237" s="5" t="s">
        <v>335</v>
      </c>
      <c r="C237" s="8">
        <v>45108</v>
      </c>
      <c r="D237" s="5" t="s">
        <v>11</v>
      </c>
      <c r="E237" s="5" t="s">
        <v>134</v>
      </c>
      <c r="F237" s="13">
        <v>695885</v>
      </c>
      <c r="G237" s="13">
        <v>55671</v>
      </c>
      <c r="H237" s="13">
        <v>751556</v>
      </c>
      <c r="I237" s="13"/>
      <c r="J237" s="6"/>
      <c r="K237" s="56"/>
      <c r="L237" s="84">
        <f t="shared" si="15"/>
        <v>128840411.90000001</v>
      </c>
      <c r="N237" s="71" t="str">
        <f t="shared" si="16"/>
        <v/>
      </c>
      <c r="O237" s="71"/>
      <c r="P237" s="82">
        <f t="shared" si="14"/>
        <v>45108</v>
      </c>
    </row>
    <row r="238" spans="1:16" ht="26.3" x14ac:dyDescent="0.25">
      <c r="A238" s="4" t="s">
        <v>3018</v>
      </c>
      <c r="B238" s="5" t="s">
        <v>337</v>
      </c>
      <c r="C238" s="8">
        <v>45110</v>
      </c>
      <c r="D238" s="5" t="s">
        <v>11</v>
      </c>
      <c r="E238" s="5" t="s">
        <v>145</v>
      </c>
      <c r="F238" s="13">
        <v>953202</v>
      </c>
      <c r="G238" s="13">
        <v>76256</v>
      </c>
      <c r="H238" s="13">
        <v>1029458</v>
      </c>
      <c r="I238" s="13"/>
      <c r="J238" s="6" t="s">
        <v>619</v>
      </c>
      <c r="K238" s="56"/>
      <c r="L238" s="84">
        <f t="shared" si="15"/>
        <v>129869869.90000001</v>
      </c>
      <c r="N238" s="71">
        <f t="shared" si="16"/>
        <v>45294</v>
      </c>
      <c r="O238" s="71"/>
      <c r="P238" s="82">
        <f t="shared" si="14"/>
        <v>45110</v>
      </c>
    </row>
    <row r="239" spans="1:16" ht="26.3" x14ac:dyDescent="0.25">
      <c r="A239" s="4" t="s">
        <v>3018</v>
      </c>
      <c r="B239" s="5" t="s">
        <v>339</v>
      </c>
      <c r="C239" s="8">
        <v>45110</v>
      </c>
      <c r="D239" s="5" t="s">
        <v>11</v>
      </c>
      <c r="E239" s="5" t="s">
        <v>151</v>
      </c>
      <c r="F239" s="13">
        <v>1067320</v>
      </c>
      <c r="G239" s="13">
        <v>85386</v>
      </c>
      <c r="H239" s="13">
        <v>1152706</v>
      </c>
      <c r="I239" s="13"/>
      <c r="J239" s="6" t="s">
        <v>619</v>
      </c>
      <c r="K239" s="56"/>
      <c r="L239" s="84">
        <f t="shared" si="15"/>
        <v>131022575.90000001</v>
      </c>
      <c r="N239" s="71">
        <f t="shared" si="16"/>
        <v>45294</v>
      </c>
      <c r="O239" s="71"/>
      <c r="P239" s="82">
        <f t="shared" si="14"/>
        <v>45110</v>
      </c>
    </row>
    <row r="240" spans="1:16" ht="26.3" x14ac:dyDescent="0.25">
      <c r="A240" s="4" t="s">
        <v>3018</v>
      </c>
      <c r="B240" s="5" t="s">
        <v>340</v>
      </c>
      <c r="C240" s="8">
        <v>45111</v>
      </c>
      <c r="D240" s="5" t="s">
        <v>11</v>
      </c>
      <c r="E240" s="5" t="s">
        <v>110</v>
      </c>
      <c r="F240" s="13">
        <v>1146468</v>
      </c>
      <c r="G240" s="13">
        <v>91717</v>
      </c>
      <c r="H240" s="13">
        <v>1238185</v>
      </c>
      <c r="I240" s="13"/>
      <c r="J240" s="6" t="s">
        <v>619</v>
      </c>
      <c r="K240" s="56"/>
      <c r="L240" s="84">
        <f t="shared" si="15"/>
        <v>132260760.90000001</v>
      </c>
      <c r="N240" s="71">
        <f t="shared" ref="N240:N258" si="17">IFERROR(DATEVALUE(MID(J240,16,11)),"")</f>
        <v>45294</v>
      </c>
      <c r="O240" s="71"/>
      <c r="P240" s="82">
        <f t="shared" si="14"/>
        <v>45111</v>
      </c>
    </row>
    <row r="241" spans="1:16" ht="26.3" x14ac:dyDescent="0.25">
      <c r="A241" s="4" t="s">
        <v>3018</v>
      </c>
      <c r="B241" s="5" t="s">
        <v>342</v>
      </c>
      <c r="C241" s="8">
        <v>45112</v>
      </c>
      <c r="D241" s="5" t="s">
        <v>11</v>
      </c>
      <c r="E241" s="5" t="s">
        <v>119</v>
      </c>
      <c r="F241" s="13">
        <v>2107402</v>
      </c>
      <c r="G241" s="13">
        <v>168592</v>
      </c>
      <c r="H241" s="13">
        <v>2275994</v>
      </c>
      <c r="I241" s="13"/>
      <c r="J241" s="6" t="s">
        <v>619</v>
      </c>
      <c r="K241" s="56"/>
      <c r="L241" s="84">
        <f t="shared" si="15"/>
        <v>134536754.90000001</v>
      </c>
      <c r="N241" s="71">
        <f t="shared" si="17"/>
        <v>45294</v>
      </c>
      <c r="O241" s="71"/>
      <c r="P241" s="82">
        <f t="shared" si="14"/>
        <v>45112</v>
      </c>
    </row>
    <row r="242" spans="1:16" ht="26.3" x14ac:dyDescent="0.25">
      <c r="A242" s="4" t="s">
        <v>3018</v>
      </c>
      <c r="B242" s="5" t="s">
        <v>344</v>
      </c>
      <c r="C242" s="8">
        <v>45113</v>
      </c>
      <c r="D242" s="5" t="s">
        <v>11</v>
      </c>
      <c r="E242" s="5" t="s">
        <v>129</v>
      </c>
      <c r="F242" s="13">
        <v>499760</v>
      </c>
      <c r="G242" s="13">
        <v>39981</v>
      </c>
      <c r="H242" s="13">
        <v>539741</v>
      </c>
      <c r="I242" s="13"/>
      <c r="J242" s="6" t="s">
        <v>619</v>
      </c>
      <c r="K242" s="56"/>
      <c r="L242" s="84">
        <f t="shared" si="15"/>
        <v>135076495.90000001</v>
      </c>
      <c r="N242" s="71">
        <f t="shared" si="17"/>
        <v>45294</v>
      </c>
      <c r="O242" s="71"/>
      <c r="P242" s="82">
        <f t="shared" si="14"/>
        <v>45113</v>
      </c>
    </row>
    <row r="243" spans="1:16" ht="26.3" x14ac:dyDescent="0.25">
      <c r="A243" s="4" t="s">
        <v>3018</v>
      </c>
      <c r="B243" s="5" t="s">
        <v>346</v>
      </c>
      <c r="C243" s="8">
        <v>45114</v>
      </c>
      <c r="D243" s="5" t="s">
        <v>11</v>
      </c>
      <c r="E243" s="5" t="s">
        <v>125</v>
      </c>
      <c r="F243" s="13">
        <v>1396048</v>
      </c>
      <c r="G243" s="13">
        <v>111684</v>
      </c>
      <c r="H243" s="13">
        <v>1507732</v>
      </c>
      <c r="I243" s="13"/>
      <c r="J243" s="6" t="s">
        <v>619</v>
      </c>
      <c r="K243" s="56"/>
      <c r="L243" s="84">
        <f t="shared" si="15"/>
        <v>136584227.90000001</v>
      </c>
      <c r="N243" s="71">
        <f t="shared" si="17"/>
        <v>45294</v>
      </c>
      <c r="O243" s="71"/>
      <c r="P243" s="82">
        <f t="shared" si="14"/>
        <v>45114</v>
      </c>
    </row>
    <row r="244" spans="1:16" ht="26.3" x14ac:dyDescent="0.25">
      <c r="A244" s="4" t="s">
        <v>3018</v>
      </c>
      <c r="B244" s="5" t="s">
        <v>348</v>
      </c>
      <c r="C244" s="8">
        <v>45114</v>
      </c>
      <c r="D244" s="5" t="s">
        <v>11</v>
      </c>
      <c r="E244" s="5" t="s">
        <v>127</v>
      </c>
      <c r="F244" s="13">
        <v>1481744</v>
      </c>
      <c r="G244" s="13">
        <v>118540</v>
      </c>
      <c r="H244" s="13">
        <v>1600284</v>
      </c>
      <c r="I244" s="13"/>
      <c r="J244" s="6" t="s">
        <v>619</v>
      </c>
      <c r="K244" s="56"/>
      <c r="L244" s="84">
        <f t="shared" si="15"/>
        <v>138184511.90000001</v>
      </c>
      <c r="N244" s="71">
        <f t="shared" si="17"/>
        <v>45294</v>
      </c>
      <c r="O244" s="71"/>
      <c r="P244" s="82">
        <f t="shared" si="14"/>
        <v>45114</v>
      </c>
    </row>
    <row r="245" spans="1:16" ht="26.3" x14ac:dyDescent="0.25">
      <c r="A245" s="4" t="s">
        <v>3018</v>
      </c>
      <c r="B245" s="5" t="s">
        <v>349</v>
      </c>
      <c r="C245" s="8">
        <v>45117</v>
      </c>
      <c r="D245" s="5" t="s">
        <v>11</v>
      </c>
      <c r="E245" s="5" t="s">
        <v>112</v>
      </c>
      <c r="F245" s="13">
        <v>1026325</v>
      </c>
      <c r="G245" s="13">
        <v>82106</v>
      </c>
      <c r="H245" s="13">
        <v>1108431</v>
      </c>
      <c r="I245" s="13"/>
      <c r="J245" s="6" t="s">
        <v>619</v>
      </c>
      <c r="K245" s="56"/>
      <c r="L245" s="84">
        <f t="shared" si="15"/>
        <v>139292942.90000001</v>
      </c>
      <c r="N245" s="71">
        <f t="shared" si="17"/>
        <v>45294</v>
      </c>
      <c r="O245" s="71"/>
      <c r="P245" s="82">
        <f t="shared" si="14"/>
        <v>45117</v>
      </c>
    </row>
    <row r="246" spans="1:16" ht="26.3" x14ac:dyDescent="0.25">
      <c r="A246" s="4" t="s">
        <v>3018</v>
      </c>
      <c r="B246" s="5" t="s">
        <v>351</v>
      </c>
      <c r="C246" s="8">
        <v>45117</v>
      </c>
      <c r="D246" s="5" t="s">
        <v>11</v>
      </c>
      <c r="E246" s="5" t="s">
        <v>352</v>
      </c>
      <c r="F246" s="13">
        <v>2089152</v>
      </c>
      <c r="G246" s="13">
        <v>167132</v>
      </c>
      <c r="H246" s="13">
        <v>2256284</v>
      </c>
      <c r="I246" s="13"/>
      <c r="J246" s="6" t="s">
        <v>619</v>
      </c>
      <c r="K246" s="56"/>
      <c r="L246" s="84">
        <f t="shared" si="15"/>
        <v>141549226.90000001</v>
      </c>
      <c r="N246" s="71">
        <f t="shared" si="17"/>
        <v>45294</v>
      </c>
      <c r="O246" s="71"/>
      <c r="P246" s="82">
        <f t="shared" si="14"/>
        <v>45117</v>
      </c>
    </row>
    <row r="247" spans="1:16" ht="26.3" x14ac:dyDescent="0.25">
      <c r="A247" s="4" t="s">
        <v>3018</v>
      </c>
      <c r="B247" s="5" t="s">
        <v>353</v>
      </c>
      <c r="C247" s="8">
        <v>45118</v>
      </c>
      <c r="D247" s="5" t="s">
        <v>11</v>
      </c>
      <c r="E247" s="5" t="s">
        <v>110</v>
      </c>
      <c r="F247" s="13">
        <v>996240</v>
      </c>
      <c r="G247" s="13">
        <v>79699</v>
      </c>
      <c r="H247" s="13">
        <v>1075939</v>
      </c>
      <c r="I247" s="13"/>
      <c r="J247" s="6" t="s">
        <v>2913</v>
      </c>
      <c r="K247" s="56"/>
      <c r="L247" s="84">
        <f t="shared" si="15"/>
        <v>142625165.90000001</v>
      </c>
      <c r="N247" s="71">
        <f t="shared" si="17"/>
        <v>45303</v>
      </c>
      <c r="O247" s="71"/>
      <c r="P247" s="82">
        <f t="shared" si="14"/>
        <v>45118</v>
      </c>
    </row>
    <row r="248" spans="1:16" ht="26.3" x14ac:dyDescent="0.25">
      <c r="A248" s="4" t="s">
        <v>3018</v>
      </c>
      <c r="B248" s="5" t="s">
        <v>355</v>
      </c>
      <c r="C248" s="8">
        <v>45120</v>
      </c>
      <c r="D248" s="5" t="s">
        <v>11</v>
      </c>
      <c r="E248" s="5" t="s">
        <v>108</v>
      </c>
      <c r="F248" s="13">
        <v>1459786</v>
      </c>
      <c r="G248" s="13">
        <v>116783</v>
      </c>
      <c r="H248" s="13">
        <v>1576569</v>
      </c>
      <c r="I248" s="13"/>
      <c r="J248" s="6" t="s">
        <v>619</v>
      </c>
      <c r="K248" s="56"/>
      <c r="L248" s="84">
        <f t="shared" si="15"/>
        <v>144201734.90000001</v>
      </c>
      <c r="N248" s="71">
        <f t="shared" si="17"/>
        <v>45294</v>
      </c>
      <c r="O248" s="71"/>
      <c r="P248" s="82">
        <f t="shared" si="14"/>
        <v>45120</v>
      </c>
    </row>
    <row r="249" spans="1:16" ht="26.3" x14ac:dyDescent="0.25">
      <c r="A249" s="4" t="s">
        <v>3018</v>
      </c>
      <c r="B249" s="5" t="s">
        <v>357</v>
      </c>
      <c r="C249" s="8">
        <v>45120</v>
      </c>
      <c r="D249" s="5" t="s">
        <v>17</v>
      </c>
      <c r="E249" s="5" t="s">
        <v>122</v>
      </c>
      <c r="F249" s="13">
        <v>1280620</v>
      </c>
      <c r="G249" s="13">
        <v>102450</v>
      </c>
      <c r="H249" s="13">
        <v>1383070</v>
      </c>
      <c r="I249" s="13"/>
      <c r="J249" s="6" t="s">
        <v>2913</v>
      </c>
      <c r="K249" s="56"/>
      <c r="L249" s="84">
        <f t="shared" si="15"/>
        <v>145584804.90000001</v>
      </c>
      <c r="N249" s="71">
        <f t="shared" si="17"/>
        <v>45303</v>
      </c>
      <c r="O249" s="71"/>
      <c r="P249" s="82">
        <f t="shared" si="14"/>
        <v>45120</v>
      </c>
    </row>
    <row r="250" spans="1:16" ht="26.3" x14ac:dyDescent="0.25">
      <c r="A250" s="4" t="s">
        <v>3018</v>
      </c>
      <c r="B250" s="5" t="s">
        <v>358</v>
      </c>
      <c r="C250" s="8">
        <v>45122</v>
      </c>
      <c r="D250" s="5" t="s">
        <v>11</v>
      </c>
      <c r="E250" s="5" t="s">
        <v>205</v>
      </c>
      <c r="F250" s="13">
        <v>630296</v>
      </c>
      <c r="G250" s="13">
        <v>50424</v>
      </c>
      <c r="H250" s="13">
        <v>680720</v>
      </c>
      <c r="I250" s="13"/>
      <c r="J250" s="6" t="s">
        <v>619</v>
      </c>
      <c r="K250" s="56"/>
      <c r="L250" s="84">
        <f t="shared" si="15"/>
        <v>146265524.90000001</v>
      </c>
      <c r="N250" s="71">
        <f t="shared" si="17"/>
        <v>45294</v>
      </c>
      <c r="O250" s="71"/>
      <c r="P250" s="82">
        <f t="shared" si="14"/>
        <v>45122</v>
      </c>
    </row>
    <row r="251" spans="1:16" ht="26.3" x14ac:dyDescent="0.25">
      <c r="A251" s="4" t="s">
        <v>3018</v>
      </c>
      <c r="B251" s="5" t="s">
        <v>360</v>
      </c>
      <c r="C251" s="8">
        <v>45124</v>
      </c>
      <c r="D251" s="5" t="s">
        <v>11</v>
      </c>
      <c r="E251" s="5" t="s">
        <v>129</v>
      </c>
      <c r="F251" s="13">
        <v>1460002</v>
      </c>
      <c r="G251" s="13">
        <v>116800</v>
      </c>
      <c r="H251" s="13">
        <v>1576802</v>
      </c>
      <c r="I251" s="13"/>
      <c r="J251" s="6" t="s">
        <v>619</v>
      </c>
      <c r="K251" s="56"/>
      <c r="L251" s="84">
        <f t="shared" si="15"/>
        <v>147842326.90000001</v>
      </c>
      <c r="N251" s="71">
        <f t="shared" si="17"/>
        <v>45294</v>
      </c>
      <c r="O251" s="71"/>
      <c r="P251" s="82">
        <f t="shared" si="14"/>
        <v>45124</v>
      </c>
    </row>
    <row r="252" spans="1:16" ht="26.3" x14ac:dyDescent="0.25">
      <c r="A252" s="4" t="s">
        <v>3018</v>
      </c>
      <c r="B252" s="5" t="s">
        <v>362</v>
      </c>
      <c r="C252" s="8">
        <v>45124</v>
      </c>
      <c r="D252" s="5" t="s">
        <v>11</v>
      </c>
      <c r="E252" s="5" t="s">
        <v>134</v>
      </c>
      <c r="F252" s="13">
        <v>748216</v>
      </c>
      <c r="G252" s="13">
        <v>59857</v>
      </c>
      <c r="H252" s="13">
        <v>808073</v>
      </c>
      <c r="I252" s="13"/>
      <c r="J252" s="6" t="s">
        <v>619</v>
      </c>
      <c r="K252" s="56"/>
      <c r="L252" s="84">
        <f t="shared" si="15"/>
        <v>148650399.90000001</v>
      </c>
      <c r="N252" s="71">
        <f t="shared" si="17"/>
        <v>45294</v>
      </c>
      <c r="O252" s="71"/>
      <c r="P252" s="82">
        <f t="shared" si="14"/>
        <v>45124</v>
      </c>
    </row>
    <row r="253" spans="1:16" x14ac:dyDescent="0.25">
      <c r="A253" s="4" t="s">
        <v>3018</v>
      </c>
      <c r="B253" s="34" t="s">
        <v>363</v>
      </c>
      <c r="C253" s="30">
        <v>45125</v>
      </c>
      <c r="D253" s="29" t="s">
        <v>152</v>
      </c>
      <c r="E253" s="29"/>
      <c r="F253" s="31">
        <v>-299856</v>
      </c>
      <c r="G253" s="31">
        <v>-23988</v>
      </c>
      <c r="H253" s="31">
        <v>-323844</v>
      </c>
      <c r="I253" s="31"/>
      <c r="J253" s="33"/>
      <c r="K253" s="57"/>
      <c r="L253" s="84">
        <f t="shared" si="15"/>
        <v>148326555.90000001</v>
      </c>
      <c r="N253" s="71" t="str">
        <f t="shared" si="17"/>
        <v/>
      </c>
      <c r="O253" s="71"/>
      <c r="P253" s="82">
        <f t="shared" si="14"/>
        <v>45125</v>
      </c>
    </row>
    <row r="254" spans="1:16" ht="26.3" x14ac:dyDescent="0.25">
      <c r="A254" s="4" t="s">
        <v>3018</v>
      </c>
      <c r="B254" s="5" t="s">
        <v>364</v>
      </c>
      <c r="C254" s="8">
        <v>45126</v>
      </c>
      <c r="D254" s="5" t="s">
        <v>11</v>
      </c>
      <c r="E254" s="5" t="s">
        <v>140</v>
      </c>
      <c r="F254" s="13">
        <v>1160640</v>
      </c>
      <c r="G254" s="13">
        <v>92851</v>
      </c>
      <c r="H254" s="13">
        <v>1253491</v>
      </c>
      <c r="I254" s="13"/>
      <c r="J254" s="6" t="s">
        <v>619</v>
      </c>
      <c r="K254" s="56"/>
      <c r="L254" s="84">
        <f t="shared" si="15"/>
        <v>149580046.90000001</v>
      </c>
      <c r="N254" s="71">
        <f t="shared" si="17"/>
        <v>45294</v>
      </c>
      <c r="O254" s="71"/>
      <c r="P254" s="82">
        <f t="shared" si="14"/>
        <v>45126</v>
      </c>
    </row>
    <row r="255" spans="1:16" ht="26.3" x14ac:dyDescent="0.25">
      <c r="A255" s="4" t="s">
        <v>3018</v>
      </c>
      <c r="B255" s="5" t="s">
        <v>366</v>
      </c>
      <c r="C255" s="8">
        <v>45127</v>
      </c>
      <c r="D255" s="5" t="s">
        <v>11</v>
      </c>
      <c r="E255" s="5" t="s">
        <v>149</v>
      </c>
      <c r="F255" s="13">
        <v>1559618</v>
      </c>
      <c r="G255" s="13">
        <v>124769</v>
      </c>
      <c r="H255" s="13">
        <v>1684387</v>
      </c>
      <c r="I255" s="13"/>
      <c r="J255" s="6" t="s">
        <v>619</v>
      </c>
      <c r="K255" s="56"/>
      <c r="L255" s="84">
        <f t="shared" si="15"/>
        <v>151264433.90000001</v>
      </c>
      <c r="N255" s="71">
        <f t="shared" si="17"/>
        <v>45294</v>
      </c>
      <c r="O255" s="71"/>
      <c r="P255" s="82">
        <f t="shared" si="14"/>
        <v>45127</v>
      </c>
    </row>
    <row r="256" spans="1:16" ht="26.3" x14ac:dyDescent="0.25">
      <c r="A256" s="4" t="s">
        <v>3018</v>
      </c>
      <c r="B256" s="5" t="s">
        <v>368</v>
      </c>
      <c r="C256" s="8">
        <v>45131</v>
      </c>
      <c r="D256" s="5" t="s">
        <v>11</v>
      </c>
      <c r="E256" s="5" t="s">
        <v>116</v>
      </c>
      <c r="F256" s="13">
        <v>1386460</v>
      </c>
      <c r="G256" s="13">
        <v>110917</v>
      </c>
      <c r="H256" s="13">
        <v>1497377</v>
      </c>
      <c r="I256" s="13"/>
      <c r="J256" s="6" t="s">
        <v>619</v>
      </c>
      <c r="K256" s="56"/>
      <c r="L256" s="84">
        <f t="shared" si="15"/>
        <v>152761810.90000001</v>
      </c>
      <c r="N256" s="71">
        <f t="shared" si="17"/>
        <v>45294</v>
      </c>
      <c r="O256" s="71"/>
      <c r="P256" s="82">
        <f t="shared" si="14"/>
        <v>45131</v>
      </c>
    </row>
    <row r="257" spans="1:16" ht="26.3" x14ac:dyDescent="0.25">
      <c r="A257" s="4" t="s">
        <v>3018</v>
      </c>
      <c r="B257" s="5" t="s">
        <v>370</v>
      </c>
      <c r="C257" s="8">
        <v>45132</v>
      </c>
      <c r="D257" s="5" t="s">
        <v>17</v>
      </c>
      <c r="E257" s="5" t="s">
        <v>122</v>
      </c>
      <c r="F257" s="13">
        <v>285600</v>
      </c>
      <c r="G257" s="13">
        <v>22848</v>
      </c>
      <c r="H257" s="13">
        <v>308448</v>
      </c>
      <c r="I257" s="13"/>
      <c r="J257" s="6" t="s">
        <v>2913</v>
      </c>
      <c r="K257" s="56"/>
      <c r="L257" s="84">
        <f t="shared" si="15"/>
        <v>153070258.90000001</v>
      </c>
      <c r="N257" s="71">
        <f t="shared" si="17"/>
        <v>45303</v>
      </c>
      <c r="O257" s="71"/>
      <c r="P257" s="82">
        <f t="shared" si="14"/>
        <v>45132</v>
      </c>
    </row>
    <row r="258" spans="1:16" ht="26.3" x14ac:dyDescent="0.25">
      <c r="A258" s="4" t="s">
        <v>3018</v>
      </c>
      <c r="B258" s="5" t="s">
        <v>372</v>
      </c>
      <c r="C258" s="8">
        <v>45133</v>
      </c>
      <c r="D258" s="5" t="s">
        <v>11</v>
      </c>
      <c r="E258" s="5" t="s">
        <v>112</v>
      </c>
      <c r="F258" s="13">
        <v>299856</v>
      </c>
      <c r="G258" s="13">
        <v>23988</v>
      </c>
      <c r="H258" s="13">
        <v>323844</v>
      </c>
      <c r="I258" s="13"/>
      <c r="J258" s="6" t="s">
        <v>2913</v>
      </c>
      <c r="K258" s="56"/>
      <c r="L258" s="84">
        <f t="shared" si="15"/>
        <v>153394102.90000001</v>
      </c>
      <c r="N258" s="71">
        <f t="shared" si="17"/>
        <v>45303</v>
      </c>
      <c r="O258" s="71"/>
      <c r="P258" s="82">
        <f t="shared" ref="P258:P275" si="18">IFERROR(DATEVALUE(C258),C258)</f>
        <v>45133</v>
      </c>
    </row>
    <row r="259" spans="1:16" ht="26.3" x14ac:dyDescent="0.25">
      <c r="A259" s="4" t="s">
        <v>3018</v>
      </c>
      <c r="B259" s="3"/>
      <c r="C259" s="24">
        <v>45133</v>
      </c>
      <c r="D259" s="3" t="s">
        <v>11</v>
      </c>
      <c r="E259" s="3"/>
      <c r="F259" s="14"/>
      <c r="G259" s="14"/>
      <c r="H259" s="14"/>
      <c r="I259" s="14"/>
      <c r="J259" s="86" t="s">
        <v>3014</v>
      </c>
      <c r="K259" s="87">
        <v>50264723</v>
      </c>
      <c r="L259" s="84">
        <f t="shared" ref="L259:L264" si="19">L258+H259-K259</f>
        <v>103129379.90000001</v>
      </c>
      <c r="N259" s="24">
        <v>45133</v>
      </c>
      <c r="O259" s="71" t="s">
        <v>794</v>
      </c>
      <c r="P259" s="82">
        <f t="shared" si="18"/>
        <v>45133</v>
      </c>
    </row>
    <row r="260" spans="1:16" ht="26.3" x14ac:dyDescent="0.25">
      <c r="A260" s="4" t="s">
        <v>3018</v>
      </c>
      <c r="B260" s="5" t="s">
        <v>374</v>
      </c>
      <c r="C260" s="8">
        <v>45134</v>
      </c>
      <c r="D260" s="5" t="s">
        <v>11</v>
      </c>
      <c r="E260" s="5" t="s">
        <v>127</v>
      </c>
      <c r="F260" s="13">
        <v>1277574</v>
      </c>
      <c r="G260" s="13">
        <v>102206</v>
      </c>
      <c r="H260" s="13">
        <v>1379780</v>
      </c>
      <c r="I260" s="13"/>
      <c r="J260" s="6" t="s">
        <v>619</v>
      </c>
      <c r="K260" s="56"/>
      <c r="L260" s="84">
        <f t="shared" si="19"/>
        <v>104509159.90000001</v>
      </c>
      <c r="N260" s="71">
        <f t="shared" ref="N260:N275" si="20">IFERROR(DATEVALUE(MID(J260,16,11)),"")</f>
        <v>45294</v>
      </c>
      <c r="O260" s="71"/>
      <c r="P260" s="82">
        <f t="shared" si="18"/>
        <v>45134</v>
      </c>
    </row>
    <row r="261" spans="1:16" x14ac:dyDescent="0.25">
      <c r="A261" s="4" t="s">
        <v>3018</v>
      </c>
      <c r="B261" s="34" t="s">
        <v>376</v>
      </c>
      <c r="C261" s="30">
        <v>45135</v>
      </c>
      <c r="D261" s="29" t="s">
        <v>152</v>
      </c>
      <c r="E261" s="29"/>
      <c r="F261" s="31">
        <v>-235660</v>
      </c>
      <c r="G261" s="31">
        <v>-23566</v>
      </c>
      <c r="H261" s="31">
        <v>-259226</v>
      </c>
      <c r="I261" s="31"/>
      <c r="J261" s="33"/>
      <c r="K261" s="57"/>
      <c r="L261" s="84">
        <f t="shared" si="19"/>
        <v>104249933.90000001</v>
      </c>
      <c r="N261" s="71" t="str">
        <f t="shared" si="20"/>
        <v/>
      </c>
      <c r="O261" s="71"/>
      <c r="P261" s="82">
        <f t="shared" si="18"/>
        <v>45135</v>
      </c>
    </row>
    <row r="262" spans="1:16" ht="26.3" x14ac:dyDescent="0.25">
      <c r="A262" s="4" t="s">
        <v>3018</v>
      </c>
      <c r="B262" s="5" t="s">
        <v>377</v>
      </c>
      <c r="C262" s="8">
        <v>45135</v>
      </c>
      <c r="D262" s="5" t="s">
        <v>11</v>
      </c>
      <c r="E262" s="5" t="s">
        <v>151</v>
      </c>
      <c r="F262" s="13">
        <v>596432</v>
      </c>
      <c r="G262" s="13">
        <v>47715</v>
      </c>
      <c r="H262" s="13">
        <v>644147</v>
      </c>
      <c r="I262" s="13"/>
      <c r="J262" s="6" t="s">
        <v>619</v>
      </c>
      <c r="K262" s="56"/>
      <c r="L262" s="84">
        <f t="shared" si="19"/>
        <v>104894080.90000001</v>
      </c>
      <c r="N262" s="71">
        <f t="shared" si="20"/>
        <v>45294</v>
      </c>
      <c r="O262" s="71"/>
      <c r="P262" s="82">
        <f t="shared" si="18"/>
        <v>45135</v>
      </c>
    </row>
    <row r="263" spans="1:16" ht="26.3" x14ac:dyDescent="0.25">
      <c r="A263" s="4" t="s">
        <v>3018</v>
      </c>
      <c r="B263" s="5" t="s">
        <v>379</v>
      </c>
      <c r="C263" s="8">
        <v>45135</v>
      </c>
      <c r="D263" s="5" t="s">
        <v>11</v>
      </c>
      <c r="E263" s="5" t="s">
        <v>110</v>
      </c>
      <c r="F263" s="13">
        <v>961096</v>
      </c>
      <c r="G263" s="13">
        <v>76888</v>
      </c>
      <c r="H263" s="13">
        <v>1037984</v>
      </c>
      <c r="I263" s="13"/>
      <c r="J263" s="6" t="s">
        <v>619</v>
      </c>
      <c r="K263" s="56"/>
      <c r="L263" s="99">
        <f t="shared" si="19"/>
        <v>105932064.90000001</v>
      </c>
      <c r="N263" s="71">
        <f t="shared" si="20"/>
        <v>45294</v>
      </c>
      <c r="O263" s="71"/>
      <c r="P263" s="82">
        <f t="shared" si="18"/>
        <v>45135</v>
      </c>
    </row>
    <row r="264" spans="1:16" ht="26.3" x14ac:dyDescent="0.25">
      <c r="A264" s="4" t="s">
        <v>3018</v>
      </c>
      <c r="B264" s="5" t="s">
        <v>602</v>
      </c>
      <c r="C264" s="8">
        <v>45139</v>
      </c>
      <c r="D264" s="5" t="s">
        <v>11</v>
      </c>
      <c r="E264" s="5"/>
      <c r="F264" s="13">
        <v>1080380</v>
      </c>
      <c r="G264" s="13">
        <v>86430</v>
      </c>
      <c r="H264" s="13">
        <v>1166810</v>
      </c>
      <c r="I264" s="13"/>
      <c r="J264" s="6" t="s">
        <v>619</v>
      </c>
      <c r="K264" s="56"/>
      <c r="L264" s="84">
        <f t="shared" si="19"/>
        <v>107098874.90000001</v>
      </c>
      <c r="N264" s="71">
        <f t="shared" si="20"/>
        <v>45294</v>
      </c>
      <c r="O264" s="71"/>
      <c r="P264" s="82">
        <f t="shared" si="18"/>
        <v>45139</v>
      </c>
    </row>
    <row r="265" spans="1:16" ht="26.3" x14ac:dyDescent="0.25">
      <c r="A265" s="4" t="s">
        <v>3018</v>
      </c>
      <c r="B265" s="5" t="s">
        <v>601</v>
      </c>
      <c r="C265" s="8">
        <v>45140</v>
      </c>
      <c r="D265" s="5" t="s">
        <v>11</v>
      </c>
      <c r="E265" s="5"/>
      <c r="F265" s="13">
        <v>829490</v>
      </c>
      <c r="G265" s="13">
        <v>66359</v>
      </c>
      <c r="H265" s="13">
        <v>895849</v>
      </c>
      <c r="I265" s="13"/>
      <c r="J265" s="6" t="s">
        <v>2913</v>
      </c>
      <c r="K265" s="56"/>
      <c r="L265" s="84">
        <f t="shared" ref="L265:L328" si="21">L264+H265-K265</f>
        <v>107994723.90000001</v>
      </c>
      <c r="N265" s="71">
        <f t="shared" si="20"/>
        <v>45303</v>
      </c>
      <c r="O265" s="71"/>
      <c r="P265" s="82">
        <f t="shared" si="18"/>
        <v>45140</v>
      </c>
    </row>
    <row r="266" spans="1:16" ht="26.3" x14ac:dyDescent="0.25">
      <c r="A266" s="4" t="s">
        <v>3018</v>
      </c>
      <c r="B266" s="5" t="s">
        <v>600</v>
      </c>
      <c r="C266" s="8">
        <v>45142</v>
      </c>
      <c r="D266" s="5" t="s">
        <v>11</v>
      </c>
      <c r="E266" s="5"/>
      <c r="F266" s="13">
        <v>796336</v>
      </c>
      <c r="G266" s="13">
        <v>63707</v>
      </c>
      <c r="H266" s="13">
        <v>860043</v>
      </c>
      <c r="I266" s="13"/>
      <c r="J266" s="6" t="s">
        <v>619</v>
      </c>
      <c r="K266" s="56"/>
      <c r="L266" s="84">
        <f t="shared" si="21"/>
        <v>108854766.90000001</v>
      </c>
      <c r="N266" s="71">
        <f t="shared" si="20"/>
        <v>45294</v>
      </c>
      <c r="O266" s="71"/>
      <c r="P266" s="82">
        <f t="shared" si="18"/>
        <v>45142</v>
      </c>
    </row>
    <row r="267" spans="1:16" ht="26.3" x14ac:dyDescent="0.25">
      <c r="A267" s="4" t="s">
        <v>3018</v>
      </c>
      <c r="B267" s="5" t="s">
        <v>599</v>
      </c>
      <c r="C267" s="8">
        <v>45143</v>
      </c>
      <c r="D267" s="5" t="s">
        <v>11</v>
      </c>
      <c r="E267" s="5"/>
      <c r="F267" s="13">
        <v>1782200</v>
      </c>
      <c r="G267" s="13">
        <v>142576</v>
      </c>
      <c r="H267" s="13">
        <v>1924776</v>
      </c>
      <c r="I267" s="13"/>
      <c r="J267" s="6" t="s">
        <v>2910</v>
      </c>
      <c r="K267" s="56"/>
      <c r="L267" s="84">
        <f t="shared" si="21"/>
        <v>110779542.90000001</v>
      </c>
      <c r="N267" s="71">
        <f t="shared" si="20"/>
        <v>45303</v>
      </c>
      <c r="O267" s="71"/>
      <c r="P267" s="82">
        <f t="shared" si="18"/>
        <v>45143</v>
      </c>
    </row>
    <row r="268" spans="1:16" ht="26.3" x14ac:dyDescent="0.25">
      <c r="A268" s="4" t="s">
        <v>3018</v>
      </c>
      <c r="B268" s="5" t="s">
        <v>597</v>
      </c>
      <c r="C268" s="8">
        <v>45147</v>
      </c>
      <c r="D268" s="5" t="s">
        <v>11</v>
      </c>
      <c r="E268" s="5"/>
      <c r="F268" s="13">
        <v>930152</v>
      </c>
      <c r="G268" s="13">
        <v>74412</v>
      </c>
      <c r="H268" s="13">
        <v>1004564</v>
      </c>
      <c r="I268" s="13"/>
      <c r="J268" s="6" t="s">
        <v>2909</v>
      </c>
      <c r="K268" s="56"/>
      <c r="L268" s="84">
        <f t="shared" si="21"/>
        <v>111784106.90000001</v>
      </c>
      <c r="N268" s="71">
        <f t="shared" si="20"/>
        <v>45303</v>
      </c>
      <c r="O268" s="71"/>
      <c r="P268" s="82">
        <f t="shared" si="18"/>
        <v>45147</v>
      </c>
    </row>
    <row r="269" spans="1:16" ht="26.3" x14ac:dyDescent="0.25">
      <c r="A269" s="4" t="s">
        <v>3018</v>
      </c>
      <c r="B269" s="5" t="s">
        <v>598</v>
      </c>
      <c r="C269" s="8">
        <v>45147</v>
      </c>
      <c r="D269" s="5" t="s">
        <v>11</v>
      </c>
      <c r="E269" s="5"/>
      <c r="F269" s="13">
        <v>906272</v>
      </c>
      <c r="G269" s="13">
        <v>72502</v>
      </c>
      <c r="H269" s="13">
        <v>978774</v>
      </c>
      <c r="I269" s="13"/>
      <c r="J269" s="6" t="s">
        <v>2911</v>
      </c>
      <c r="K269" s="56"/>
      <c r="L269" s="84">
        <f t="shared" si="21"/>
        <v>112762880.90000001</v>
      </c>
      <c r="N269" s="71">
        <f t="shared" si="20"/>
        <v>45308</v>
      </c>
      <c r="O269" s="71"/>
      <c r="P269" s="82">
        <f t="shared" si="18"/>
        <v>45147</v>
      </c>
    </row>
    <row r="270" spans="1:16" ht="26.3" x14ac:dyDescent="0.25">
      <c r="A270" s="4" t="s">
        <v>3018</v>
      </c>
      <c r="B270" s="5" t="s">
        <v>595</v>
      </c>
      <c r="C270" s="8">
        <v>45148</v>
      </c>
      <c r="D270" s="5" t="s">
        <v>17</v>
      </c>
      <c r="E270" s="5"/>
      <c r="F270" s="13">
        <v>735420</v>
      </c>
      <c r="G270" s="13">
        <v>58834</v>
      </c>
      <c r="H270" s="13">
        <v>794254</v>
      </c>
      <c r="I270" s="13"/>
      <c r="J270" s="6" t="s">
        <v>2913</v>
      </c>
      <c r="K270" s="56"/>
      <c r="L270" s="84">
        <f t="shared" si="21"/>
        <v>113557134.90000001</v>
      </c>
      <c r="N270" s="71">
        <f t="shared" si="20"/>
        <v>45303</v>
      </c>
      <c r="O270" s="71"/>
      <c r="P270" s="82">
        <f t="shared" si="18"/>
        <v>45148</v>
      </c>
    </row>
    <row r="271" spans="1:16" ht="26.3" x14ac:dyDescent="0.25">
      <c r="A271" s="4" t="s">
        <v>3018</v>
      </c>
      <c r="B271" s="5" t="s">
        <v>596</v>
      </c>
      <c r="C271" s="8">
        <v>45148</v>
      </c>
      <c r="D271" s="5" t="s">
        <v>11</v>
      </c>
      <c r="E271" s="5"/>
      <c r="F271" s="13">
        <v>1142784</v>
      </c>
      <c r="G271" s="13">
        <v>91423</v>
      </c>
      <c r="H271" s="13">
        <v>1234207</v>
      </c>
      <c r="I271" s="13"/>
      <c r="J271" s="6" t="s">
        <v>619</v>
      </c>
      <c r="K271" s="56"/>
      <c r="L271" s="84">
        <f t="shared" si="21"/>
        <v>114791341.90000001</v>
      </c>
      <c r="N271" s="71">
        <f t="shared" si="20"/>
        <v>45294</v>
      </c>
      <c r="O271" s="71"/>
      <c r="P271" s="82">
        <f t="shared" si="18"/>
        <v>45148</v>
      </c>
    </row>
    <row r="272" spans="1:16" ht="26.3" x14ac:dyDescent="0.25">
      <c r="A272" s="4" t="s">
        <v>3018</v>
      </c>
      <c r="B272" s="5" t="s">
        <v>592</v>
      </c>
      <c r="C272" s="8">
        <v>45150</v>
      </c>
      <c r="D272" s="5" t="s">
        <v>11</v>
      </c>
      <c r="E272" s="5"/>
      <c r="F272" s="13">
        <f>2920992-292099</f>
        <v>2628893</v>
      </c>
      <c r="G272" s="13">
        <v>210311</v>
      </c>
      <c r="H272" s="13">
        <v>2839204</v>
      </c>
      <c r="I272" s="13"/>
      <c r="J272" s="6" t="s">
        <v>2909</v>
      </c>
      <c r="K272" s="56"/>
      <c r="L272" s="84">
        <f t="shared" si="21"/>
        <v>117630545.90000001</v>
      </c>
      <c r="N272" s="71">
        <f t="shared" si="20"/>
        <v>45303</v>
      </c>
      <c r="O272" s="71"/>
      <c r="P272" s="82">
        <f t="shared" si="18"/>
        <v>45150</v>
      </c>
    </row>
    <row r="273" spans="1:16" ht="26.3" x14ac:dyDescent="0.25">
      <c r="A273" s="4" t="s">
        <v>3018</v>
      </c>
      <c r="B273" s="5" t="s">
        <v>593</v>
      </c>
      <c r="C273" s="8">
        <v>45150</v>
      </c>
      <c r="D273" s="5" t="s">
        <v>11</v>
      </c>
      <c r="E273" s="5"/>
      <c r="F273" s="13">
        <v>1056020</v>
      </c>
      <c r="G273" s="13">
        <v>84482</v>
      </c>
      <c r="H273" s="13">
        <v>1140502</v>
      </c>
      <c r="I273" s="13"/>
      <c r="J273" s="6" t="s">
        <v>2913</v>
      </c>
      <c r="K273" s="56"/>
      <c r="L273" s="84">
        <f t="shared" si="21"/>
        <v>118771047.90000001</v>
      </c>
      <c r="N273" s="71">
        <f t="shared" si="20"/>
        <v>45303</v>
      </c>
      <c r="O273" s="71"/>
      <c r="P273" s="82">
        <f t="shared" si="18"/>
        <v>45150</v>
      </c>
    </row>
    <row r="274" spans="1:16" ht="26.3" x14ac:dyDescent="0.25">
      <c r="A274" s="4" t="s">
        <v>3018</v>
      </c>
      <c r="B274" s="5" t="s">
        <v>594</v>
      </c>
      <c r="C274" s="8">
        <v>45150</v>
      </c>
      <c r="D274" s="5" t="s">
        <v>11</v>
      </c>
      <c r="E274" s="5"/>
      <c r="F274" s="13">
        <v>630296</v>
      </c>
      <c r="G274" s="13">
        <v>50424</v>
      </c>
      <c r="H274" s="13">
        <v>680720</v>
      </c>
      <c r="I274" s="13"/>
      <c r="J274" s="6" t="s">
        <v>2909</v>
      </c>
      <c r="K274" s="56"/>
      <c r="L274" s="84">
        <f t="shared" si="21"/>
        <v>119451767.90000001</v>
      </c>
      <c r="N274" s="71">
        <f t="shared" si="20"/>
        <v>45303</v>
      </c>
      <c r="O274" s="71"/>
      <c r="P274" s="82">
        <f t="shared" si="18"/>
        <v>45150</v>
      </c>
    </row>
    <row r="275" spans="1:16" ht="26.3" x14ac:dyDescent="0.25">
      <c r="A275" s="4" t="s">
        <v>3018</v>
      </c>
      <c r="B275" s="5" t="s">
        <v>591</v>
      </c>
      <c r="C275" s="8">
        <v>45152</v>
      </c>
      <c r="D275" s="5" t="s">
        <v>11</v>
      </c>
      <c r="E275" s="5"/>
      <c r="F275" s="13">
        <v>2160160</v>
      </c>
      <c r="G275" s="13">
        <v>172813</v>
      </c>
      <c r="H275" s="13">
        <v>2332973</v>
      </c>
      <c r="I275" s="13"/>
      <c r="J275" s="6" t="s">
        <v>2909</v>
      </c>
      <c r="K275" s="56"/>
      <c r="L275" s="84">
        <f t="shared" si="21"/>
        <v>121784740.90000001</v>
      </c>
      <c r="N275" s="71">
        <f t="shared" si="20"/>
        <v>45303</v>
      </c>
      <c r="O275" s="71"/>
      <c r="P275" s="82">
        <f t="shared" si="18"/>
        <v>45152</v>
      </c>
    </row>
    <row r="276" spans="1:16" x14ac:dyDescent="0.25">
      <c r="A276" s="92"/>
      <c r="B276" s="92" t="s">
        <v>3019</v>
      </c>
      <c r="C276" s="93">
        <v>45152</v>
      </c>
      <c r="D276" s="92" t="s">
        <v>3021</v>
      </c>
      <c r="E276" s="92" t="s">
        <v>152</v>
      </c>
      <c r="F276" s="94">
        <f>H276/1.08</f>
        <v>-444145.37037037034</v>
      </c>
      <c r="G276" s="94">
        <f>F276*8%</f>
        <v>-35531.629629629628</v>
      </c>
      <c r="H276" s="95">
        <v>-479677</v>
      </c>
      <c r="I276" s="95"/>
      <c r="J276" s="92"/>
      <c r="L276" s="84">
        <f t="shared" si="21"/>
        <v>121305063.90000001</v>
      </c>
    </row>
    <row r="277" spans="1:16" ht="26.3" x14ac:dyDescent="0.25">
      <c r="A277" s="4" t="s">
        <v>3018</v>
      </c>
      <c r="B277" s="5" t="s">
        <v>590</v>
      </c>
      <c r="C277" s="8">
        <v>45153</v>
      </c>
      <c r="D277" s="5" t="s">
        <v>11</v>
      </c>
      <c r="E277" s="5"/>
      <c r="F277" s="13">
        <v>1287678</v>
      </c>
      <c r="G277" s="13">
        <v>103014</v>
      </c>
      <c r="H277" s="13">
        <v>1390692</v>
      </c>
      <c r="I277" s="13"/>
      <c r="J277" s="6" t="s">
        <v>2909</v>
      </c>
      <c r="K277" s="56"/>
      <c r="L277" s="84">
        <f t="shared" si="21"/>
        <v>122695755.90000001</v>
      </c>
      <c r="N277" s="71">
        <f t="shared" ref="N277:N285" si="22">IFERROR(DATEVALUE(MID(J277,16,11)),"")</f>
        <v>45303</v>
      </c>
      <c r="O277" s="71"/>
      <c r="P277" s="82">
        <f t="shared" ref="P277:P285" si="23">IFERROR(DATEVALUE(C277),C277)</f>
        <v>45153</v>
      </c>
    </row>
    <row r="278" spans="1:16" x14ac:dyDescent="0.25">
      <c r="A278" s="4" t="s">
        <v>3018</v>
      </c>
      <c r="B278" s="5"/>
      <c r="C278" s="8">
        <v>45153</v>
      </c>
      <c r="D278" s="5" t="s">
        <v>961</v>
      </c>
      <c r="E278" s="5" t="s">
        <v>922</v>
      </c>
      <c r="F278" s="13">
        <f>H278/1.08</f>
        <v>-94012.962962962964</v>
      </c>
      <c r="G278" s="13">
        <f>F278*8%</f>
        <v>-7521.0370370370374</v>
      </c>
      <c r="H278" s="13">
        <v>-101534</v>
      </c>
      <c r="I278" s="13"/>
      <c r="J278" s="6" t="s">
        <v>2913</v>
      </c>
      <c r="K278" s="56"/>
      <c r="L278" s="84">
        <f t="shared" si="21"/>
        <v>122594221.90000001</v>
      </c>
      <c r="N278" s="71">
        <f t="shared" si="22"/>
        <v>45303</v>
      </c>
      <c r="O278" s="71"/>
      <c r="P278" s="82">
        <f t="shared" si="23"/>
        <v>45153</v>
      </c>
    </row>
    <row r="279" spans="1:16" ht="26.3" x14ac:dyDescent="0.25">
      <c r="A279" s="4" t="s">
        <v>3018</v>
      </c>
      <c r="B279" s="5" t="s">
        <v>587</v>
      </c>
      <c r="C279" s="8">
        <v>45154</v>
      </c>
      <c r="D279" s="5" t="s">
        <v>11</v>
      </c>
      <c r="E279" s="5"/>
      <c r="F279" s="13">
        <v>1606728</v>
      </c>
      <c r="G279" s="13">
        <v>128538</v>
      </c>
      <c r="H279" s="13">
        <v>1735266</v>
      </c>
      <c r="I279" s="13"/>
      <c r="J279" s="6" t="s">
        <v>2913</v>
      </c>
      <c r="K279" s="56"/>
      <c r="L279" s="84">
        <f t="shared" si="21"/>
        <v>124329487.90000001</v>
      </c>
      <c r="N279" s="71">
        <f t="shared" si="22"/>
        <v>45303</v>
      </c>
      <c r="O279" s="71"/>
      <c r="P279" s="82">
        <f t="shared" si="23"/>
        <v>45154</v>
      </c>
    </row>
    <row r="280" spans="1:16" ht="26.3" x14ac:dyDescent="0.25">
      <c r="A280" s="4" t="s">
        <v>3018</v>
      </c>
      <c r="B280" s="5" t="s">
        <v>588</v>
      </c>
      <c r="C280" s="8">
        <v>45154</v>
      </c>
      <c r="D280" s="5" t="s">
        <v>11</v>
      </c>
      <c r="E280" s="5"/>
      <c r="F280" s="13">
        <v>1328320</v>
      </c>
      <c r="G280" s="13">
        <v>106266</v>
      </c>
      <c r="H280" s="13">
        <v>1434586</v>
      </c>
      <c r="I280" s="13"/>
      <c r="J280" s="6" t="s">
        <v>2909</v>
      </c>
      <c r="K280" s="56"/>
      <c r="L280" s="84">
        <f t="shared" si="21"/>
        <v>125764073.90000001</v>
      </c>
      <c r="N280" s="71">
        <f t="shared" si="22"/>
        <v>45303</v>
      </c>
      <c r="O280" s="71"/>
      <c r="P280" s="82">
        <f t="shared" si="23"/>
        <v>45154</v>
      </c>
    </row>
    <row r="281" spans="1:16" ht="26.3" x14ac:dyDescent="0.25">
      <c r="A281" s="4" t="s">
        <v>3018</v>
      </c>
      <c r="B281" s="5" t="s">
        <v>589</v>
      </c>
      <c r="C281" s="8">
        <v>45154</v>
      </c>
      <c r="D281" s="5" t="s">
        <v>11</v>
      </c>
      <c r="E281" s="5"/>
      <c r="F281" s="13">
        <v>1301760</v>
      </c>
      <c r="G281" s="13">
        <v>104141</v>
      </c>
      <c r="H281" s="13">
        <v>1405901</v>
      </c>
      <c r="I281" s="13"/>
      <c r="J281" s="6" t="s">
        <v>2909</v>
      </c>
      <c r="K281" s="56"/>
      <c r="L281" s="84">
        <f t="shared" si="21"/>
        <v>127169974.90000001</v>
      </c>
      <c r="N281" s="71">
        <f t="shared" si="22"/>
        <v>45303</v>
      </c>
      <c r="O281" s="71"/>
      <c r="P281" s="82">
        <f t="shared" si="23"/>
        <v>45154</v>
      </c>
    </row>
    <row r="282" spans="1:16" ht="26.3" x14ac:dyDescent="0.25">
      <c r="A282" s="4" t="s">
        <v>3018</v>
      </c>
      <c r="B282" s="5" t="s">
        <v>586</v>
      </c>
      <c r="C282" s="8">
        <v>45156</v>
      </c>
      <c r="D282" s="5" t="s">
        <v>11</v>
      </c>
      <c r="E282" s="5"/>
      <c r="F282" s="13">
        <v>476000</v>
      </c>
      <c r="G282" s="13">
        <v>38080</v>
      </c>
      <c r="H282" s="13">
        <v>514080</v>
      </c>
      <c r="I282" s="13"/>
      <c r="J282" s="6" t="s">
        <v>2909</v>
      </c>
      <c r="K282" s="56"/>
      <c r="L282" s="84">
        <f t="shared" si="21"/>
        <v>127684054.90000001</v>
      </c>
      <c r="N282" s="71">
        <f t="shared" si="22"/>
        <v>45303</v>
      </c>
      <c r="O282" s="71"/>
      <c r="P282" s="82">
        <f t="shared" si="23"/>
        <v>45156</v>
      </c>
    </row>
    <row r="283" spans="1:16" ht="26.3" x14ac:dyDescent="0.25">
      <c r="A283" s="4" t="s">
        <v>3018</v>
      </c>
      <c r="B283" s="5" t="s">
        <v>585</v>
      </c>
      <c r="C283" s="8">
        <v>45157</v>
      </c>
      <c r="D283" s="5" t="s">
        <v>11</v>
      </c>
      <c r="E283" s="5"/>
      <c r="F283" s="13">
        <v>967584</v>
      </c>
      <c r="G283" s="13">
        <v>77407</v>
      </c>
      <c r="H283" s="13">
        <v>1044991</v>
      </c>
      <c r="I283" s="13"/>
      <c r="J283" s="6" t="s">
        <v>2909</v>
      </c>
      <c r="K283" s="56"/>
      <c r="L283" s="84">
        <f t="shared" si="21"/>
        <v>128729045.90000001</v>
      </c>
      <c r="N283" s="71">
        <f t="shared" si="22"/>
        <v>45303</v>
      </c>
      <c r="O283" s="71"/>
      <c r="P283" s="82">
        <f t="shared" si="23"/>
        <v>45157</v>
      </c>
    </row>
    <row r="284" spans="1:16" ht="26.3" x14ac:dyDescent="0.25">
      <c r="A284" s="4" t="s">
        <v>3018</v>
      </c>
      <c r="B284" s="5" t="s">
        <v>584</v>
      </c>
      <c r="C284" s="8">
        <v>45159</v>
      </c>
      <c r="D284" s="5" t="s">
        <v>11</v>
      </c>
      <c r="E284" s="5"/>
      <c r="F284" s="13">
        <v>1132092</v>
      </c>
      <c r="G284" s="13">
        <v>90567</v>
      </c>
      <c r="H284" s="13">
        <v>1222659</v>
      </c>
      <c r="I284" s="13"/>
      <c r="J284" s="6" t="s">
        <v>2909</v>
      </c>
      <c r="K284" s="56"/>
      <c r="L284" s="84">
        <f t="shared" si="21"/>
        <v>129951704.90000001</v>
      </c>
      <c r="N284" s="71">
        <f t="shared" si="22"/>
        <v>45303</v>
      </c>
      <c r="O284" s="71"/>
      <c r="P284" s="82">
        <f t="shared" si="23"/>
        <v>45159</v>
      </c>
    </row>
    <row r="285" spans="1:16" ht="26.3" x14ac:dyDescent="0.25">
      <c r="A285" s="4" t="s">
        <v>3018</v>
      </c>
      <c r="B285" s="5" t="s">
        <v>583</v>
      </c>
      <c r="C285" s="8">
        <v>45160</v>
      </c>
      <c r="D285" s="5" t="s">
        <v>17</v>
      </c>
      <c r="E285" s="5"/>
      <c r="F285" s="13">
        <v>806440</v>
      </c>
      <c r="G285" s="13">
        <v>64515</v>
      </c>
      <c r="H285" s="13">
        <v>870955</v>
      </c>
      <c r="I285" s="13"/>
      <c r="J285" s="6" t="s">
        <v>2909</v>
      </c>
      <c r="K285" s="56"/>
      <c r="L285" s="84">
        <f t="shared" si="21"/>
        <v>130822659.90000001</v>
      </c>
      <c r="N285" s="71">
        <f t="shared" si="22"/>
        <v>45303</v>
      </c>
      <c r="O285" s="71"/>
      <c r="P285" s="82">
        <f t="shared" si="23"/>
        <v>45160</v>
      </c>
    </row>
    <row r="286" spans="1:16" x14ac:dyDescent="0.25">
      <c r="A286" s="92"/>
      <c r="B286" s="92" t="s">
        <v>3020</v>
      </c>
      <c r="C286" s="93">
        <v>45160</v>
      </c>
      <c r="D286" s="92" t="s">
        <v>3022</v>
      </c>
      <c r="E286" s="92" t="s">
        <v>3023</v>
      </c>
      <c r="F286" s="94">
        <f>H286/1.08</f>
        <v>-499760.18518518517</v>
      </c>
      <c r="G286" s="94">
        <f>F286*8%</f>
        <v>-39980.814814814818</v>
      </c>
      <c r="H286" s="95">
        <v>-539741</v>
      </c>
      <c r="I286" s="95"/>
      <c r="J286" s="92"/>
      <c r="L286" s="84">
        <f t="shared" si="21"/>
        <v>130282918.90000001</v>
      </c>
    </row>
    <row r="287" spans="1:16" ht="26.3" x14ac:dyDescent="0.25">
      <c r="A287" s="4" t="s">
        <v>3018</v>
      </c>
      <c r="B287" s="5" t="s">
        <v>581</v>
      </c>
      <c r="C287" s="8">
        <v>45161</v>
      </c>
      <c r="D287" s="5" t="s">
        <v>11</v>
      </c>
      <c r="E287" s="5"/>
      <c r="F287" s="13">
        <v>498120</v>
      </c>
      <c r="G287" s="13">
        <v>39850</v>
      </c>
      <c r="H287" s="13">
        <v>537970</v>
      </c>
      <c r="I287" s="13"/>
      <c r="J287" s="6" t="s">
        <v>2913</v>
      </c>
      <c r="K287" s="56"/>
      <c r="L287" s="84">
        <f t="shared" si="21"/>
        <v>130820888.90000001</v>
      </c>
      <c r="N287" s="71">
        <f t="shared" ref="N287:N302" si="24">IFERROR(DATEVALUE(MID(J287,16,11)),"")</f>
        <v>45303</v>
      </c>
      <c r="O287" s="71"/>
      <c r="P287" s="82">
        <f t="shared" ref="P287:P304" si="25">IFERROR(DATEVALUE(C287),C287)</f>
        <v>45161</v>
      </c>
    </row>
    <row r="288" spans="1:16" ht="26.3" x14ac:dyDescent="0.25">
      <c r="A288" s="4" t="s">
        <v>3018</v>
      </c>
      <c r="B288" s="5" t="s">
        <v>582</v>
      </c>
      <c r="C288" s="8">
        <v>45161</v>
      </c>
      <c r="D288" s="5" t="s">
        <v>11</v>
      </c>
      <c r="E288" s="5"/>
      <c r="F288" s="13">
        <v>1021002</v>
      </c>
      <c r="G288" s="13">
        <v>81680</v>
      </c>
      <c r="H288" s="13">
        <v>1102682</v>
      </c>
      <c r="I288" s="13"/>
      <c r="J288" s="6" t="s">
        <v>2913</v>
      </c>
      <c r="K288" s="56"/>
      <c r="L288" s="84">
        <f t="shared" si="21"/>
        <v>131923570.90000001</v>
      </c>
      <c r="N288" s="71">
        <f t="shared" si="24"/>
        <v>45303</v>
      </c>
      <c r="O288" s="71"/>
      <c r="P288" s="82">
        <f t="shared" si="25"/>
        <v>45161</v>
      </c>
    </row>
    <row r="289" spans="1:16" ht="26.3" x14ac:dyDescent="0.25">
      <c r="A289" s="4" t="s">
        <v>3018</v>
      </c>
      <c r="B289" s="5" t="s">
        <v>580</v>
      </c>
      <c r="C289" s="8">
        <v>45162</v>
      </c>
      <c r="D289" s="5" t="s">
        <v>11</v>
      </c>
      <c r="E289" s="5"/>
      <c r="F289" s="13">
        <v>1395170</v>
      </c>
      <c r="G289" s="13">
        <v>111614</v>
      </c>
      <c r="H289" s="13">
        <v>1506784</v>
      </c>
      <c r="I289" s="13"/>
      <c r="J289" s="6" t="s">
        <v>2909</v>
      </c>
      <c r="K289" s="56"/>
      <c r="L289" s="84">
        <f t="shared" si="21"/>
        <v>133430354.90000001</v>
      </c>
      <c r="N289" s="71">
        <f t="shared" si="24"/>
        <v>45303</v>
      </c>
      <c r="O289" s="71"/>
      <c r="P289" s="82">
        <f t="shared" si="25"/>
        <v>45162</v>
      </c>
    </row>
    <row r="290" spans="1:16" ht="26.3" x14ac:dyDescent="0.25">
      <c r="A290" s="4" t="s">
        <v>3018</v>
      </c>
      <c r="B290" s="5" t="s">
        <v>579</v>
      </c>
      <c r="C290" s="8">
        <v>45168</v>
      </c>
      <c r="D290" s="5" t="s">
        <v>11</v>
      </c>
      <c r="E290" s="5"/>
      <c r="F290" s="13">
        <v>1669530</v>
      </c>
      <c r="G290" s="13">
        <v>133562</v>
      </c>
      <c r="H290" s="13">
        <v>1803092</v>
      </c>
      <c r="I290" s="13"/>
      <c r="J290" s="6" t="s">
        <v>2909</v>
      </c>
      <c r="K290" s="56"/>
      <c r="L290" s="84">
        <f t="shared" si="21"/>
        <v>135233446.90000001</v>
      </c>
      <c r="N290" s="71">
        <f t="shared" si="24"/>
        <v>45303</v>
      </c>
      <c r="O290" s="71"/>
      <c r="P290" s="82">
        <f t="shared" si="25"/>
        <v>45168</v>
      </c>
    </row>
    <row r="291" spans="1:16" ht="26.3" x14ac:dyDescent="0.25">
      <c r="A291" s="4" t="s">
        <v>3018</v>
      </c>
      <c r="B291" s="5" t="s">
        <v>578</v>
      </c>
      <c r="C291" s="8">
        <v>45169</v>
      </c>
      <c r="D291" s="5" t="s">
        <v>11</v>
      </c>
      <c r="E291" s="5"/>
      <c r="F291" s="13">
        <v>664160</v>
      </c>
      <c r="G291" s="13">
        <v>53133</v>
      </c>
      <c r="H291" s="13">
        <v>717293</v>
      </c>
      <c r="I291" s="13"/>
      <c r="J291" s="6" t="s">
        <v>2909</v>
      </c>
      <c r="K291" s="56"/>
      <c r="L291" s="84">
        <f t="shared" si="21"/>
        <v>135950739.90000001</v>
      </c>
      <c r="N291" s="71">
        <f t="shared" si="24"/>
        <v>45303</v>
      </c>
      <c r="O291" s="71"/>
      <c r="P291" s="82">
        <f t="shared" si="25"/>
        <v>45169</v>
      </c>
    </row>
    <row r="292" spans="1:16" ht="26.3" x14ac:dyDescent="0.25">
      <c r="A292" s="4" t="s">
        <v>3018</v>
      </c>
      <c r="B292" s="5" t="s">
        <v>577</v>
      </c>
      <c r="C292" s="8">
        <v>45170</v>
      </c>
      <c r="D292" s="5" t="s">
        <v>11</v>
      </c>
      <c r="E292" s="5"/>
      <c r="F292" s="13">
        <v>2249550</v>
      </c>
      <c r="G292" s="13">
        <v>179964</v>
      </c>
      <c r="H292" s="13">
        <v>2429514</v>
      </c>
      <c r="I292" s="13"/>
      <c r="J292" s="6" t="s">
        <v>2909</v>
      </c>
      <c r="K292" s="56"/>
      <c r="L292" s="84">
        <f t="shared" si="21"/>
        <v>138380253.90000001</v>
      </c>
      <c r="N292" s="71">
        <f t="shared" si="24"/>
        <v>45303</v>
      </c>
      <c r="O292" s="71"/>
      <c r="P292" s="82">
        <f t="shared" si="25"/>
        <v>45170</v>
      </c>
    </row>
    <row r="293" spans="1:16" ht="26.3" x14ac:dyDescent="0.25">
      <c r="A293" s="4" t="s">
        <v>3018</v>
      </c>
      <c r="B293" s="5" t="s">
        <v>576</v>
      </c>
      <c r="C293" s="8">
        <v>45174</v>
      </c>
      <c r="D293" s="5" t="s">
        <v>11</v>
      </c>
      <c r="E293" s="5"/>
      <c r="F293" s="13">
        <v>619032</v>
      </c>
      <c r="G293" s="13">
        <v>49523</v>
      </c>
      <c r="H293" s="13">
        <v>668555</v>
      </c>
      <c r="I293" s="13"/>
      <c r="J293" s="6" t="s">
        <v>2909</v>
      </c>
      <c r="K293" s="56"/>
      <c r="L293" s="84">
        <f t="shared" si="21"/>
        <v>139048808.90000001</v>
      </c>
      <c r="N293" s="71">
        <f t="shared" si="24"/>
        <v>45303</v>
      </c>
      <c r="O293" s="71"/>
      <c r="P293" s="82">
        <f t="shared" si="25"/>
        <v>45174</v>
      </c>
    </row>
    <row r="294" spans="1:16" ht="26.3" x14ac:dyDescent="0.25">
      <c r="A294" s="4" t="s">
        <v>3018</v>
      </c>
      <c r="B294" s="5" t="s">
        <v>572</v>
      </c>
      <c r="C294" s="8">
        <v>45175</v>
      </c>
      <c r="D294" s="5" t="s">
        <v>11</v>
      </c>
      <c r="E294" s="5"/>
      <c r="F294" s="13">
        <v>199904</v>
      </c>
      <c r="G294" s="13">
        <v>15992</v>
      </c>
      <c r="H294" s="13">
        <v>215896</v>
      </c>
      <c r="I294" s="13"/>
      <c r="J294" s="6" t="s">
        <v>2909</v>
      </c>
      <c r="K294" s="56"/>
      <c r="L294" s="84">
        <f t="shared" si="21"/>
        <v>139264704.90000001</v>
      </c>
      <c r="N294" s="71">
        <f t="shared" si="24"/>
        <v>45303</v>
      </c>
      <c r="O294" s="71"/>
      <c r="P294" s="82">
        <f t="shared" si="25"/>
        <v>45175</v>
      </c>
    </row>
    <row r="295" spans="1:16" ht="26.3" x14ac:dyDescent="0.25">
      <c r="A295" s="4" t="s">
        <v>3018</v>
      </c>
      <c r="B295" s="5" t="s">
        <v>573</v>
      </c>
      <c r="C295" s="8">
        <v>45175</v>
      </c>
      <c r="D295" s="5" t="s">
        <v>11</v>
      </c>
      <c r="E295" s="5"/>
      <c r="F295" s="13">
        <v>1433870</v>
      </c>
      <c r="G295" s="13">
        <v>114710</v>
      </c>
      <c r="H295" s="13">
        <v>1548580</v>
      </c>
      <c r="I295" s="13"/>
      <c r="J295" s="6" t="s">
        <v>2909</v>
      </c>
      <c r="K295" s="56"/>
      <c r="L295" s="84">
        <f t="shared" si="21"/>
        <v>140813284.90000001</v>
      </c>
      <c r="N295" s="71">
        <f t="shared" si="24"/>
        <v>45303</v>
      </c>
      <c r="O295" s="71"/>
      <c r="P295" s="82">
        <f t="shared" si="25"/>
        <v>45175</v>
      </c>
    </row>
    <row r="296" spans="1:16" ht="26.3" x14ac:dyDescent="0.25">
      <c r="A296" s="4" t="s">
        <v>3018</v>
      </c>
      <c r="B296" s="5" t="s">
        <v>574</v>
      </c>
      <c r="C296" s="8">
        <v>45175</v>
      </c>
      <c r="D296" s="5" t="s">
        <v>11</v>
      </c>
      <c r="E296" s="5"/>
      <c r="F296" s="13">
        <v>1377040</v>
      </c>
      <c r="G296" s="13">
        <v>110163</v>
      </c>
      <c r="H296" s="13">
        <v>1487203</v>
      </c>
      <c r="I296" s="13"/>
      <c r="J296" s="6" t="s">
        <v>2909</v>
      </c>
      <c r="K296" s="56"/>
      <c r="L296" s="84">
        <f t="shared" si="21"/>
        <v>142300487.90000001</v>
      </c>
      <c r="N296" s="71">
        <f t="shared" si="24"/>
        <v>45303</v>
      </c>
      <c r="O296" s="71"/>
      <c r="P296" s="82">
        <f t="shared" si="25"/>
        <v>45175</v>
      </c>
    </row>
    <row r="297" spans="1:16" ht="26.3" x14ac:dyDescent="0.25">
      <c r="A297" s="4" t="s">
        <v>3018</v>
      </c>
      <c r="B297" s="5" t="s">
        <v>575</v>
      </c>
      <c r="C297" s="8">
        <v>45175</v>
      </c>
      <c r="D297" s="5" t="s">
        <v>11</v>
      </c>
      <c r="E297" s="5"/>
      <c r="F297" s="13">
        <v>1077430</v>
      </c>
      <c r="G297" s="13">
        <v>86194</v>
      </c>
      <c r="H297" s="13">
        <v>1163624</v>
      </c>
      <c r="I297" s="13"/>
      <c r="J297" s="6" t="s">
        <v>2909</v>
      </c>
      <c r="K297" s="56"/>
      <c r="L297" s="84">
        <f t="shared" si="21"/>
        <v>143464111.90000001</v>
      </c>
      <c r="N297" s="71">
        <f t="shared" si="24"/>
        <v>45303</v>
      </c>
      <c r="O297" s="71"/>
      <c r="P297" s="82">
        <f t="shared" si="25"/>
        <v>45175</v>
      </c>
    </row>
    <row r="298" spans="1:16" ht="26.3" x14ac:dyDescent="0.25">
      <c r="A298" s="4" t="s">
        <v>3018</v>
      </c>
      <c r="B298" s="5" t="s">
        <v>571</v>
      </c>
      <c r="C298" s="8">
        <v>45180</v>
      </c>
      <c r="D298" s="5" t="s">
        <v>11</v>
      </c>
      <c r="E298" s="5"/>
      <c r="F298" s="13">
        <v>696744</v>
      </c>
      <c r="G298" s="13">
        <v>55740</v>
      </c>
      <c r="H298" s="13">
        <v>752484</v>
      </c>
      <c r="I298" s="13"/>
      <c r="J298" s="6" t="s">
        <v>2909</v>
      </c>
      <c r="K298" s="56"/>
      <c r="L298" s="84">
        <f t="shared" si="21"/>
        <v>144216595.90000001</v>
      </c>
      <c r="N298" s="71">
        <f t="shared" si="24"/>
        <v>45303</v>
      </c>
      <c r="O298" s="71"/>
      <c r="P298" s="82">
        <f t="shared" si="25"/>
        <v>45180</v>
      </c>
    </row>
    <row r="299" spans="1:16" ht="26.3" x14ac:dyDescent="0.25">
      <c r="A299" s="4" t="s">
        <v>3018</v>
      </c>
      <c r="B299" s="5" t="s">
        <v>568</v>
      </c>
      <c r="C299" s="8">
        <v>45181</v>
      </c>
      <c r="D299" s="5" t="s">
        <v>11</v>
      </c>
      <c r="E299" s="5"/>
      <c r="F299" s="13">
        <v>864424</v>
      </c>
      <c r="G299" s="13">
        <v>69154</v>
      </c>
      <c r="H299" s="13">
        <v>933578</v>
      </c>
      <c r="I299" s="13"/>
      <c r="J299" s="6" t="s">
        <v>2912</v>
      </c>
      <c r="K299" s="56"/>
      <c r="L299" s="84">
        <f t="shared" si="21"/>
        <v>145150173.90000001</v>
      </c>
      <c r="N299" s="71">
        <f t="shared" si="24"/>
        <v>45308</v>
      </c>
      <c r="O299" s="71"/>
      <c r="P299" s="82">
        <f t="shared" si="25"/>
        <v>45181</v>
      </c>
    </row>
    <row r="300" spans="1:16" ht="26.3" x14ac:dyDescent="0.25">
      <c r="A300" s="4" t="s">
        <v>3018</v>
      </c>
      <c r="B300" s="5" t="s">
        <v>569</v>
      </c>
      <c r="C300" s="8">
        <v>45181</v>
      </c>
      <c r="D300" s="5" t="s">
        <v>11</v>
      </c>
      <c r="E300" s="5"/>
      <c r="F300" s="13">
        <v>1704950</v>
      </c>
      <c r="G300" s="13">
        <v>136396</v>
      </c>
      <c r="H300" s="13">
        <v>1841346</v>
      </c>
      <c r="I300" s="13"/>
      <c r="J300" s="6" t="s">
        <v>2913</v>
      </c>
      <c r="K300" s="56"/>
      <c r="L300" s="84">
        <f t="shared" si="21"/>
        <v>146991519.90000001</v>
      </c>
      <c r="N300" s="98">
        <f t="shared" si="24"/>
        <v>45303</v>
      </c>
      <c r="O300" s="71"/>
      <c r="P300" s="82">
        <f t="shared" si="25"/>
        <v>45181</v>
      </c>
    </row>
    <row r="301" spans="1:16" ht="26.3" x14ac:dyDescent="0.25">
      <c r="A301" s="4" t="s">
        <v>3018</v>
      </c>
      <c r="B301" s="5" t="s">
        <v>570</v>
      </c>
      <c r="C301" s="8">
        <v>45181</v>
      </c>
      <c r="D301" s="5" t="s">
        <v>11</v>
      </c>
      <c r="E301" s="5"/>
      <c r="F301" s="13">
        <v>796336</v>
      </c>
      <c r="G301" s="13">
        <v>63707</v>
      </c>
      <c r="H301" s="13">
        <v>860043</v>
      </c>
      <c r="I301" s="13"/>
      <c r="J301" s="6" t="s">
        <v>2909</v>
      </c>
      <c r="K301" s="56"/>
      <c r="L301" s="84">
        <f t="shared" si="21"/>
        <v>147851562.90000001</v>
      </c>
      <c r="N301" s="71">
        <f t="shared" si="24"/>
        <v>45303</v>
      </c>
      <c r="O301" s="71"/>
      <c r="P301" s="82">
        <f t="shared" si="25"/>
        <v>45181</v>
      </c>
    </row>
    <row r="302" spans="1:16" ht="26.3" x14ac:dyDescent="0.25">
      <c r="A302" s="4" t="s">
        <v>3018</v>
      </c>
      <c r="B302" s="5" t="s">
        <v>567</v>
      </c>
      <c r="C302" s="8">
        <v>45183</v>
      </c>
      <c r="D302" s="5" t="s">
        <v>11</v>
      </c>
      <c r="E302" s="5"/>
      <c r="F302" s="13">
        <v>675904</v>
      </c>
      <c r="G302" s="13">
        <v>54072</v>
      </c>
      <c r="H302" s="13">
        <v>729976</v>
      </c>
      <c r="I302" s="13"/>
      <c r="J302" s="6" t="s">
        <v>2913</v>
      </c>
      <c r="K302" s="56"/>
      <c r="L302" s="84">
        <f t="shared" si="21"/>
        <v>148581538.90000001</v>
      </c>
      <c r="N302" s="71">
        <f t="shared" si="24"/>
        <v>45303</v>
      </c>
      <c r="O302" s="71"/>
      <c r="P302" s="82">
        <f t="shared" si="25"/>
        <v>45183</v>
      </c>
    </row>
    <row r="303" spans="1:16" ht="26.3" x14ac:dyDescent="0.25">
      <c r="A303" s="4" t="s">
        <v>3018</v>
      </c>
      <c r="B303" s="3"/>
      <c r="C303" s="24">
        <v>45184</v>
      </c>
      <c r="D303" s="3" t="s">
        <v>11</v>
      </c>
      <c r="E303" s="3"/>
      <c r="F303" s="14"/>
      <c r="G303" s="14"/>
      <c r="H303" s="14"/>
      <c r="I303" s="14"/>
      <c r="J303" s="86" t="s">
        <v>3014</v>
      </c>
      <c r="K303" s="87">
        <v>9684548</v>
      </c>
      <c r="L303" s="84">
        <f t="shared" si="21"/>
        <v>138896990.90000001</v>
      </c>
      <c r="N303" s="97">
        <v>45184</v>
      </c>
      <c r="O303" s="71" t="s">
        <v>831</v>
      </c>
      <c r="P303" s="82">
        <f t="shared" si="25"/>
        <v>45184</v>
      </c>
    </row>
    <row r="304" spans="1:16" ht="26.3" x14ac:dyDescent="0.25">
      <c r="A304" s="4" t="s">
        <v>3018</v>
      </c>
      <c r="B304" s="5" t="s">
        <v>566</v>
      </c>
      <c r="C304" s="8">
        <v>45187</v>
      </c>
      <c r="D304" s="5" t="s">
        <v>11</v>
      </c>
      <c r="E304" s="5"/>
      <c r="F304" s="13">
        <v>398168</v>
      </c>
      <c r="G304" s="13">
        <v>31853</v>
      </c>
      <c r="H304" s="13">
        <v>430021</v>
      </c>
      <c r="I304" s="13"/>
      <c r="J304" s="6" t="s">
        <v>2913</v>
      </c>
      <c r="K304" s="56"/>
      <c r="L304" s="84">
        <f t="shared" si="21"/>
        <v>139327011.90000001</v>
      </c>
      <c r="N304" s="71">
        <f>IFERROR(DATEVALUE(MID(J304,16,11)),"")</f>
        <v>45303</v>
      </c>
      <c r="O304" s="71"/>
      <c r="P304" s="82">
        <f t="shared" si="25"/>
        <v>45187</v>
      </c>
    </row>
    <row r="305" spans="1:16" x14ac:dyDescent="0.25">
      <c r="A305" s="100" t="s">
        <v>3018</v>
      </c>
      <c r="B305" s="101" t="s">
        <v>3024</v>
      </c>
      <c r="C305" s="102">
        <v>45187</v>
      </c>
      <c r="D305" s="101"/>
      <c r="E305" s="101" t="s">
        <v>152</v>
      </c>
      <c r="F305" s="103">
        <f>H305/1.08</f>
        <v>-208914.8148148148</v>
      </c>
      <c r="G305" s="103">
        <f>F305*8%</f>
        <v>-16713.185185185186</v>
      </c>
      <c r="H305" s="103">
        <v>-225628</v>
      </c>
      <c r="I305" s="103"/>
      <c r="J305" s="101"/>
      <c r="L305" s="84">
        <f t="shared" si="21"/>
        <v>139101383.90000001</v>
      </c>
    </row>
    <row r="306" spans="1:16" ht="26.3" x14ac:dyDescent="0.25">
      <c r="A306" s="4" t="s">
        <v>3018</v>
      </c>
      <c r="B306" s="5" t="s">
        <v>563</v>
      </c>
      <c r="C306" s="8">
        <v>45188</v>
      </c>
      <c r="D306" s="5" t="s">
        <v>11</v>
      </c>
      <c r="E306" s="5"/>
      <c r="F306" s="13">
        <v>730248</v>
      </c>
      <c r="G306" s="13">
        <v>58420</v>
      </c>
      <c r="H306" s="13">
        <v>788668</v>
      </c>
      <c r="I306" s="13"/>
      <c r="J306" s="6" t="s">
        <v>2913</v>
      </c>
      <c r="K306" s="56"/>
      <c r="L306" s="84">
        <f t="shared" si="21"/>
        <v>139890051.90000001</v>
      </c>
      <c r="N306" s="71">
        <f>IFERROR(DATEVALUE(MID(J306,16,11)),"")</f>
        <v>45303</v>
      </c>
      <c r="O306" s="71"/>
      <c r="P306" s="82">
        <f t="shared" ref="P306:P316" si="26">IFERROR(DATEVALUE(C306),C306)</f>
        <v>45188</v>
      </c>
    </row>
    <row r="307" spans="1:16" ht="26.3" x14ac:dyDescent="0.25">
      <c r="A307" s="4" t="s">
        <v>3018</v>
      </c>
      <c r="B307" s="5" t="s">
        <v>564</v>
      </c>
      <c r="C307" s="8">
        <v>45188</v>
      </c>
      <c r="D307" s="5" t="s">
        <v>11</v>
      </c>
      <c r="E307" s="5"/>
      <c r="F307" s="13">
        <v>1467800</v>
      </c>
      <c r="G307" s="13">
        <v>117424</v>
      </c>
      <c r="H307" s="13">
        <v>1585224</v>
      </c>
      <c r="I307" s="13"/>
      <c r="J307" s="6" t="s">
        <v>2913</v>
      </c>
      <c r="K307" s="56"/>
      <c r="L307" s="84">
        <f t="shared" si="21"/>
        <v>141475275.90000001</v>
      </c>
      <c r="N307" s="98">
        <f>IFERROR(DATEVALUE(MID(J307,16,11)),"")</f>
        <v>45303</v>
      </c>
      <c r="O307" s="71"/>
      <c r="P307" s="82">
        <f t="shared" si="26"/>
        <v>45188</v>
      </c>
    </row>
    <row r="308" spans="1:16" ht="26.3" x14ac:dyDescent="0.25">
      <c r="A308" s="4" t="s">
        <v>3018</v>
      </c>
      <c r="B308" s="5" t="s">
        <v>565</v>
      </c>
      <c r="C308" s="8">
        <v>45188</v>
      </c>
      <c r="D308" s="5" t="s">
        <v>11</v>
      </c>
      <c r="E308" s="5"/>
      <c r="F308" s="13">
        <v>1306200</v>
      </c>
      <c r="G308" s="13">
        <v>104496</v>
      </c>
      <c r="H308" s="13">
        <v>1410696</v>
      </c>
      <c r="I308" s="13"/>
      <c r="J308" s="6" t="s">
        <v>2913</v>
      </c>
      <c r="K308" s="56"/>
      <c r="L308" s="84">
        <f t="shared" si="21"/>
        <v>142885971.90000001</v>
      </c>
      <c r="N308" s="71">
        <f>IFERROR(DATEVALUE(MID(J308,16,11)),"")</f>
        <v>45303</v>
      </c>
      <c r="O308" s="71"/>
      <c r="P308" s="82">
        <f t="shared" si="26"/>
        <v>45188</v>
      </c>
    </row>
    <row r="309" spans="1:16" ht="26.3" x14ac:dyDescent="0.25">
      <c r="A309" s="4" t="s">
        <v>3018</v>
      </c>
      <c r="B309" s="5" t="s">
        <v>562</v>
      </c>
      <c r="C309" s="8">
        <v>45189</v>
      </c>
      <c r="D309" s="5" t="s">
        <v>11</v>
      </c>
      <c r="E309" s="5"/>
      <c r="F309" s="13">
        <v>567740</v>
      </c>
      <c r="G309" s="13">
        <v>45419</v>
      </c>
      <c r="H309" s="13">
        <v>613159</v>
      </c>
      <c r="I309" s="13"/>
      <c r="J309" s="6" t="s">
        <v>2913</v>
      </c>
      <c r="K309" s="56"/>
      <c r="L309" s="84">
        <f t="shared" si="21"/>
        <v>143499130.90000001</v>
      </c>
      <c r="N309" s="71">
        <f>IFERROR(DATEVALUE(MID(J309,16,11)),"")</f>
        <v>45303</v>
      </c>
      <c r="O309" s="71"/>
      <c r="P309" s="82">
        <f t="shared" si="26"/>
        <v>45189</v>
      </c>
    </row>
    <row r="310" spans="1:16" ht="26.3" x14ac:dyDescent="0.25">
      <c r="A310" s="4" t="s">
        <v>3018</v>
      </c>
      <c r="B310" s="5" t="s">
        <v>561</v>
      </c>
      <c r="C310" s="8">
        <v>45190</v>
      </c>
      <c r="D310" s="5" t="s">
        <v>11</v>
      </c>
      <c r="E310" s="5"/>
      <c r="F310" s="13">
        <v>1014370</v>
      </c>
      <c r="G310" s="13">
        <v>81150</v>
      </c>
      <c r="H310" s="13">
        <v>1095520</v>
      </c>
      <c r="I310" s="13"/>
      <c r="J310" s="6" t="s">
        <v>2913</v>
      </c>
      <c r="K310" s="56"/>
      <c r="L310" s="84">
        <f t="shared" si="21"/>
        <v>144594650.90000001</v>
      </c>
      <c r="N310" s="71">
        <f>IFERROR(DATEVALUE(MID(J310,16,11)),"")</f>
        <v>45303</v>
      </c>
      <c r="O310" s="71"/>
      <c r="P310" s="82">
        <f t="shared" si="26"/>
        <v>45190</v>
      </c>
    </row>
    <row r="311" spans="1:16" ht="26.3" x14ac:dyDescent="0.25">
      <c r="A311" s="4" t="s">
        <v>3018</v>
      </c>
      <c r="B311" s="3"/>
      <c r="C311" s="24">
        <v>45190</v>
      </c>
      <c r="D311" s="3" t="s">
        <v>11</v>
      </c>
      <c r="E311" s="3"/>
      <c r="F311" s="14"/>
      <c r="G311" s="14"/>
      <c r="H311" s="14"/>
      <c r="I311" s="14"/>
      <c r="J311" s="86" t="s">
        <v>3014</v>
      </c>
      <c r="K311" s="87">
        <v>18042178</v>
      </c>
      <c r="L311" s="84">
        <f t="shared" si="21"/>
        <v>126552472.90000001</v>
      </c>
      <c r="N311" s="97">
        <v>45190</v>
      </c>
      <c r="O311" s="71" t="s">
        <v>848</v>
      </c>
      <c r="P311" s="82">
        <f t="shared" si="26"/>
        <v>45190</v>
      </c>
    </row>
    <row r="312" spans="1:16" ht="26.3" x14ac:dyDescent="0.25">
      <c r="A312" s="4" t="s">
        <v>3018</v>
      </c>
      <c r="B312" s="5" t="s">
        <v>560</v>
      </c>
      <c r="C312" s="8">
        <v>45195</v>
      </c>
      <c r="D312" s="5" t="s">
        <v>11</v>
      </c>
      <c r="E312" s="5"/>
      <c r="F312" s="13">
        <v>806440</v>
      </c>
      <c r="G312" s="13">
        <v>64515</v>
      </c>
      <c r="H312" s="13">
        <v>870955</v>
      </c>
      <c r="I312" s="13"/>
      <c r="J312" s="6" t="s">
        <v>2913</v>
      </c>
      <c r="K312" s="56"/>
      <c r="L312" s="84">
        <f t="shared" si="21"/>
        <v>127423427.90000001</v>
      </c>
      <c r="N312" s="71">
        <f>IFERROR(DATEVALUE(MID(J312,16,11)),"")</f>
        <v>45303</v>
      </c>
      <c r="O312" s="71"/>
      <c r="P312" s="82">
        <f t="shared" si="26"/>
        <v>45195</v>
      </c>
    </row>
    <row r="313" spans="1:16" ht="26.3" x14ac:dyDescent="0.25">
      <c r="A313" s="4" t="s">
        <v>3018</v>
      </c>
      <c r="B313" s="5" t="s">
        <v>556</v>
      </c>
      <c r="C313" s="8">
        <v>45196</v>
      </c>
      <c r="D313" s="5" t="s">
        <v>11</v>
      </c>
      <c r="E313" s="5"/>
      <c r="F313" s="13">
        <v>1260592</v>
      </c>
      <c r="G313" s="13">
        <v>100847</v>
      </c>
      <c r="H313" s="13">
        <v>1361439</v>
      </c>
      <c r="I313" s="13"/>
      <c r="J313" s="6" t="s">
        <v>2913</v>
      </c>
      <c r="K313" s="56"/>
      <c r="L313" s="84">
        <f t="shared" si="21"/>
        <v>128784866.90000001</v>
      </c>
      <c r="N313" s="71">
        <f>IFERROR(DATEVALUE(MID(J313,16,11)),"")</f>
        <v>45303</v>
      </c>
      <c r="O313" s="71"/>
      <c r="P313" s="82">
        <f t="shared" si="26"/>
        <v>45196</v>
      </c>
    </row>
    <row r="314" spans="1:16" ht="26.3" x14ac:dyDescent="0.25">
      <c r="A314" s="4" t="s">
        <v>3018</v>
      </c>
      <c r="B314" s="5" t="s">
        <v>557</v>
      </c>
      <c r="C314" s="8">
        <v>45196</v>
      </c>
      <c r="D314" s="5" t="s">
        <v>11</v>
      </c>
      <c r="E314" s="5"/>
      <c r="F314" s="13">
        <v>398168</v>
      </c>
      <c r="G314" s="13">
        <v>31853</v>
      </c>
      <c r="H314" s="13">
        <v>430021</v>
      </c>
      <c r="I314" s="13"/>
      <c r="J314" s="6" t="s">
        <v>2913</v>
      </c>
      <c r="K314" s="56"/>
      <c r="L314" s="84">
        <f t="shared" si="21"/>
        <v>129214887.90000001</v>
      </c>
      <c r="N314" s="71">
        <f>IFERROR(DATEVALUE(MID(J314,16,11)),"")</f>
        <v>45303</v>
      </c>
      <c r="O314" s="71"/>
      <c r="P314" s="82">
        <f t="shared" si="26"/>
        <v>45196</v>
      </c>
    </row>
    <row r="315" spans="1:16" ht="26.3" x14ac:dyDescent="0.25">
      <c r="A315" s="4" t="s">
        <v>3018</v>
      </c>
      <c r="B315" s="5" t="s">
        <v>558</v>
      </c>
      <c r="C315" s="8">
        <v>45196</v>
      </c>
      <c r="D315" s="5" t="s">
        <v>11</v>
      </c>
      <c r="E315" s="5"/>
      <c r="F315" s="13">
        <v>1644320</v>
      </c>
      <c r="G315" s="13">
        <v>131546</v>
      </c>
      <c r="H315" s="13">
        <v>1775866</v>
      </c>
      <c r="I315" s="13"/>
      <c r="J315" s="6" t="s">
        <v>2913</v>
      </c>
      <c r="K315" s="56"/>
      <c r="L315" s="84">
        <f t="shared" si="21"/>
        <v>130990753.90000001</v>
      </c>
      <c r="N315" s="71">
        <f>IFERROR(DATEVALUE(MID(J315,16,11)),"")</f>
        <v>45303</v>
      </c>
      <c r="O315" s="71"/>
      <c r="P315" s="82">
        <f t="shared" si="26"/>
        <v>45196</v>
      </c>
    </row>
    <row r="316" spans="1:16" ht="26.3" x14ac:dyDescent="0.25">
      <c r="A316" s="4" t="s">
        <v>3018</v>
      </c>
      <c r="B316" s="5" t="s">
        <v>559</v>
      </c>
      <c r="C316" s="8">
        <v>45196</v>
      </c>
      <c r="D316" s="5" t="s">
        <v>11</v>
      </c>
      <c r="E316" s="5"/>
      <c r="F316" s="13">
        <v>660880</v>
      </c>
      <c r="G316" s="13">
        <v>52870</v>
      </c>
      <c r="H316" s="13">
        <v>713750</v>
      </c>
      <c r="I316" s="13"/>
      <c r="J316" s="6" t="s">
        <v>2913</v>
      </c>
      <c r="K316" s="56"/>
      <c r="L316" s="84">
        <f t="shared" si="21"/>
        <v>131704503.90000001</v>
      </c>
      <c r="N316" s="71">
        <f>IFERROR(DATEVALUE(MID(J316,16,11)),"")</f>
        <v>45303</v>
      </c>
      <c r="O316" s="71"/>
      <c r="P316" s="82">
        <f t="shared" si="26"/>
        <v>45196</v>
      </c>
    </row>
    <row r="317" spans="1:16" x14ac:dyDescent="0.25">
      <c r="A317" s="100" t="s">
        <v>3018</v>
      </c>
      <c r="B317" s="101" t="s">
        <v>3025</v>
      </c>
      <c r="C317" s="102">
        <v>45196</v>
      </c>
      <c r="D317" s="101" t="s">
        <v>3026</v>
      </c>
      <c r="E317" s="101" t="s">
        <v>3027</v>
      </c>
      <c r="F317" s="103">
        <f>H317/1.08</f>
        <v>-282038.88888888888</v>
      </c>
      <c r="G317" s="103">
        <f>F317*8%</f>
        <v>-22563.111111111109</v>
      </c>
      <c r="H317" s="103">
        <v>-304602</v>
      </c>
      <c r="I317" s="103"/>
      <c r="J317" s="101"/>
      <c r="L317" s="84">
        <f t="shared" si="21"/>
        <v>131399901.90000001</v>
      </c>
    </row>
    <row r="318" spans="1:16" ht="26.3" x14ac:dyDescent="0.25">
      <c r="A318" s="4" t="s">
        <v>3018</v>
      </c>
      <c r="B318" s="5" t="s">
        <v>553</v>
      </c>
      <c r="C318" s="8">
        <v>45197</v>
      </c>
      <c r="D318" s="5" t="s">
        <v>11</v>
      </c>
      <c r="E318" s="5"/>
      <c r="F318" s="13">
        <v>1160640</v>
      </c>
      <c r="G318" s="13">
        <v>92851</v>
      </c>
      <c r="H318" s="13">
        <v>1253491</v>
      </c>
      <c r="I318" s="13"/>
      <c r="J318" s="6" t="s">
        <v>2913</v>
      </c>
      <c r="K318" s="56"/>
      <c r="L318" s="84">
        <f t="shared" si="21"/>
        <v>132653392.90000001</v>
      </c>
      <c r="N318" s="71">
        <f t="shared" ref="N318:N344" si="27">IFERROR(DATEVALUE(MID(J318,16,11)),"")</f>
        <v>45303</v>
      </c>
      <c r="O318" s="71"/>
      <c r="P318" s="82">
        <f t="shared" ref="P318:P344" si="28">IFERROR(DATEVALUE(C318),C318)</f>
        <v>45197</v>
      </c>
    </row>
    <row r="319" spans="1:16" ht="26.3" x14ac:dyDescent="0.25">
      <c r="A319" s="4" t="s">
        <v>3018</v>
      </c>
      <c r="B319" s="5" t="s">
        <v>554</v>
      </c>
      <c r="C319" s="8">
        <v>45197</v>
      </c>
      <c r="D319" s="5" t="s">
        <v>11</v>
      </c>
      <c r="E319" s="5"/>
      <c r="F319" s="13">
        <v>1022156</v>
      </c>
      <c r="G319" s="13">
        <v>81772</v>
      </c>
      <c r="H319" s="13">
        <v>1103928</v>
      </c>
      <c r="I319" s="13"/>
      <c r="J319" s="6" t="s">
        <v>2913</v>
      </c>
      <c r="K319" s="56"/>
      <c r="L319" s="84">
        <f t="shared" si="21"/>
        <v>133757320.90000001</v>
      </c>
      <c r="N319" s="71">
        <f t="shared" si="27"/>
        <v>45303</v>
      </c>
      <c r="O319" s="71"/>
      <c r="P319" s="82">
        <f t="shared" si="28"/>
        <v>45197</v>
      </c>
    </row>
    <row r="320" spans="1:16" ht="26.3" x14ac:dyDescent="0.25">
      <c r="A320" s="4" t="s">
        <v>3018</v>
      </c>
      <c r="B320" s="5" t="s">
        <v>555</v>
      </c>
      <c r="C320" s="8">
        <v>45197</v>
      </c>
      <c r="D320" s="5" t="s">
        <v>11</v>
      </c>
      <c r="E320" s="5"/>
      <c r="F320" s="13">
        <v>1083576</v>
      </c>
      <c r="G320" s="13">
        <v>86686</v>
      </c>
      <c r="H320" s="13">
        <v>1170262</v>
      </c>
      <c r="I320" s="13"/>
      <c r="J320" s="6" t="s">
        <v>2913</v>
      </c>
      <c r="K320" s="56"/>
      <c r="L320" s="84">
        <f t="shared" si="21"/>
        <v>134927582.90000001</v>
      </c>
      <c r="N320" s="71">
        <f t="shared" si="27"/>
        <v>45303</v>
      </c>
      <c r="O320" s="71"/>
      <c r="P320" s="82">
        <f t="shared" si="28"/>
        <v>45197</v>
      </c>
    </row>
    <row r="321" spans="1:16" ht="26.3" x14ac:dyDescent="0.25">
      <c r="A321" s="4" t="s">
        <v>3018</v>
      </c>
      <c r="B321" s="5" t="s">
        <v>536</v>
      </c>
      <c r="C321" s="8">
        <v>45199</v>
      </c>
      <c r="D321" s="5" t="s">
        <v>11</v>
      </c>
      <c r="E321" s="5"/>
      <c r="F321" s="13">
        <v>1215260</v>
      </c>
      <c r="G321" s="13">
        <v>97221</v>
      </c>
      <c r="H321" s="13">
        <v>1312481</v>
      </c>
      <c r="I321" s="13"/>
      <c r="J321" s="6" t="s">
        <v>2913</v>
      </c>
      <c r="K321" s="56"/>
      <c r="L321" s="84">
        <f t="shared" si="21"/>
        <v>136240063.90000001</v>
      </c>
      <c r="N321" s="71">
        <f t="shared" si="27"/>
        <v>45303</v>
      </c>
      <c r="O321" s="71"/>
      <c r="P321" s="82">
        <f t="shared" si="28"/>
        <v>45199</v>
      </c>
    </row>
    <row r="322" spans="1:16" ht="26.3" x14ac:dyDescent="0.25">
      <c r="A322" s="4" t="s">
        <v>3018</v>
      </c>
      <c r="B322" s="5" t="s">
        <v>537</v>
      </c>
      <c r="C322" s="8">
        <v>45199</v>
      </c>
      <c r="D322" s="5" t="s">
        <v>11</v>
      </c>
      <c r="E322" s="5"/>
      <c r="F322" s="13">
        <v>1215260</v>
      </c>
      <c r="G322" s="13">
        <v>97221</v>
      </c>
      <c r="H322" s="13">
        <v>1312481</v>
      </c>
      <c r="I322" s="13"/>
      <c r="J322" s="6" t="s">
        <v>2913</v>
      </c>
      <c r="K322" s="56"/>
      <c r="L322" s="84">
        <f t="shared" si="21"/>
        <v>137552544.90000001</v>
      </c>
      <c r="N322" s="71">
        <f t="shared" si="27"/>
        <v>45303</v>
      </c>
      <c r="O322" s="71"/>
      <c r="P322" s="82">
        <f t="shared" si="28"/>
        <v>45199</v>
      </c>
    </row>
    <row r="323" spans="1:16" ht="26.3" x14ac:dyDescent="0.25">
      <c r="A323" s="4" t="s">
        <v>3018</v>
      </c>
      <c r="B323" s="5" t="s">
        <v>538</v>
      </c>
      <c r="C323" s="8">
        <v>45199</v>
      </c>
      <c r="D323" s="5" t="s">
        <v>17</v>
      </c>
      <c r="E323" s="5"/>
      <c r="F323" s="13">
        <v>1215260</v>
      </c>
      <c r="G323" s="13">
        <v>97221</v>
      </c>
      <c r="H323" s="13">
        <v>1312481</v>
      </c>
      <c r="I323" s="13"/>
      <c r="J323" s="6" t="s">
        <v>2913</v>
      </c>
      <c r="K323" s="56"/>
      <c r="L323" s="84">
        <f t="shared" si="21"/>
        <v>138865025.90000001</v>
      </c>
      <c r="N323" s="71">
        <f t="shared" si="27"/>
        <v>45303</v>
      </c>
      <c r="O323" s="71"/>
      <c r="P323" s="82">
        <f t="shared" si="28"/>
        <v>45199</v>
      </c>
    </row>
    <row r="324" spans="1:16" ht="26.3" x14ac:dyDescent="0.25">
      <c r="A324" s="4" t="s">
        <v>3018</v>
      </c>
      <c r="B324" s="5" t="s">
        <v>539</v>
      </c>
      <c r="C324" s="8">
        <v>45199</v>
      </c>
      <c r="D324" s="5" t="s">
        <v>11</v>
      </c>
      <c r="E324" s="5"/>
      <c r="F324" s="13">
        <v>1644320</v>
      </c>
      <c r="G324" s="13">
        <v>131546</v>
      </c>
      <c r="H324" s="13">
        <v>1775866</v>
      </c>
      <c r="I324" s="13"/>
      <c r="J324" s="6" t="s">
        <v>2913</v>
      </c>
      <c r="K324" s="56"/>
      <c r="L324" s="84">
        <f t="shared" si="21"/>
        <v>140640891.90000001</v>
      </c>
      <c r="N324" s="71">
        <f t="shared" si="27"/>
        <v>45303</v>
      </c>
      <c r="O324" s="71"/>
      <c r="P324" s="82">
        <f t="shared" si="28"/>
        <v>45199</v>
      </c>
    </row>
    <row r="325" spans="1:16" ht="26.3" x14ac:dyDescent="0.25">
      <c r="A325" s="4" t="s">
        <v>3018</v>
      </c>
      <c r="B325" s="5" t="s">
        <v>540</v>
      </c>
      <c r="C325" s="8">
        <v>45199</v>
      </c>
      <c r="D325" s="5" t="s">
        <v>11</v>
      </c>
      <c r="E325" s="5"/>
      <c r="F325" s="13">
        <v>1215260</v>
      </c>
      <c r="G325" s="13">
        <v>97221</v>
      </c>
      <c r="H325" s="13">
        <v>1312481</v>
      </c>
      <c r="I325" s="13"/>
      <c r="J325" s="6" t="s">
        <v>2913</v>
      </c>
      <c r="K325" s="56"/>
      <c r="L325" s="84">
        <f t="shared" si="21"/>
        <v>141953372.90000001</v>
      </c>
      <c r="N325" s="71">
        <f t="shared" si="27"/>
        <v>45303</v>
      </c>
      <c r="O325" s="71"/>
      <c r="P325" s="82">
        <f t="shared" si="28"/>
        <v>45199</v>
      </c>
    </row>
    <row r="326" spans="1:16" ht="26.3" x14ac:dyDescent="0.25">
      <c r="A326" s="4" t="s">
        <v>3018</v>
      </c>
      <c r="B326" s="5" t="s">
        <v>541</v>
      </c>
      <c r="C326" s="8">
        <v>45199</v>
      </c>
      <c r="D326" s="5" t="s">
        <v>11</v>
      </c>
      <c r="E326" s="5"/>
      <c r="F326" s="13">
        <v>1215260</v>
      </c>
      <c r="G326" s="13">
        <v>97221</v>
      </c>
      <c r="H326" s="13">
        <v>1312481</v>
      </c>
      <c r="I326" s="13"/>
      <c r="J326" s="6" t="s">
        <v>2913</v>
      </c>
      <c r="K326" s="56"/>
      <c r="L326" s="84">
        <f t="shared" si="21"/>
        <v>143265853.90000001</v>
      </c>
      <c r="N326" s="71">
        <f t="shared" si="27"/>
        <v>45303</v>
      </c>
      <c r="O326" s="71"/>
      <c r="P326" s="82">
        <f t="shared" si="28"/>
        <v>45199</v>
      </c>
    </row>
    <row r="327" spans="1:16" ht="26.3" x14ac:dyDescent="0.25">
      <c r="A327" s="4" t="s">
        <v>3018</v>
      </c>
      <c r="B327" s="5" t="s">
        <v>542</v>
      </c>
      <c r="C327" s="8">
        <v>45199</v>
      </c>
      <c r="D327" s="5" t="s">
        <v>11</v>
      </c>
      <c r="E327" s="5"/>
      <c r="F327" s="13">
        <v>1894810</v>
      </c>
      <c r="G327" s="13">
        <v>151585</v>
      </c>
      <c r="H327" s="13">
        <v>2046395</v>
      </c>
      <c r="I327" s="13"/>
      <c r="J327" s="6" t="s">
        <v>2913</v>
      </c>
      <c r="K327" s="56"/>
      <c r="L327" s="84">
        <f t="shared" si="21"/>
        <v>145312248.90000001</v>
      </c>
      <c r="N327" s="71">
        <f t="shared" si="27"/>
        <v>45303</v>
      </c>
      <c r="O327" s="71"/>
      <c r="P327" s="82">
        <f t="shared" si="28"/>
        <v>45199</v>
      </c>
    </row>
    <row r="328" spans="1:16" ht="26.3" x14ac:dyDescent="0.25">
      <c r="A328" s="4" t="s">
        <v>3018</v>
      </c>
      <c r="B328" s="5" t="s">
        <v>543</v>
      </c>
      <c r="C328" s="8">
        <v>45199</v>
      </c>
      <c r="D328" s="5" t="s">
        <v>11</v>
      </c>
      <c r="E328" s="5"/>
      <c r="F328" s="13">
        <v>1215260</v>
      </c>
      <c r="G328" s="13">
        <v>97221</v>
      </c>
      <c r="H328" s="13">
        <v>1312481</v>
      </c>
      <c r="I328" s="13"/>
      <c r="J328" s="6" t="s">
        <v>2913</v>
      </c>
      <c r="K328" s="56"/>
      <c r="L328" s="84">
        <f t="shared" si="21"/>
        <v>146624729.90000001</v>
      </c>
      <c r="N328" s="71">
        <f t="shared" si="27"/>
        <v>45303</v>
      </c>
      <c r="O328" s="71"/>
      <c r="P328" s="82">
        <f t="shared" si="28"/>
        <v>45199</v>
      </c>
    </row>
    <row r="329" spans="1:16" ht="26.3" x14ac:dyDescent="0.25">
      <c r="A329" s="4" t="s">
        <v>3018</v>
      </c>
      <c r="B329" s="5" t="s">
        <v>544</v>
      </c>
      <c r="C329" s="8">
        <v>45199</v>
      </c>
      <c r="D329" s="5" t="s">
        <v>11</v>
      </c>
      <c r="E329" s="5"/>
      <c r="F329" s="13">
        <v>1215260</v>
      </c>
      <c r="G329" s="13">
        <v>97221</v>
      </c>
      <c r="H329" s="13">
        <v>1312481</v>
      </c>
      <c r="I329" s="13"/>
      <c r="J329" s="6" t="s">
        <v>2913</v>
      </c>
      <c r="K329" s="56"/>
      <c r="L329" s="84">
        <f t="shared" ref="L329:L392" si="29">L328+H329-K329</f>
        <v>147937210.90000001</v>
      </c>
      <c r="N329" s="71">
        <f t="shared" si="27"/>
        <v>45303</v>
      </c>
      <c r="O329" s="71"/>
      <c r="P329" s="82">
        <f t="shared" si="28"/>
        <v>45199</v>
      </c>
    </row>
    <row r="330" spans="1:16" ht="26.3" x14ac:dyDescent="0.25">
      <c r="A330" s="4" t="s">
        <v>3018</v>
      </c>
      <c r="B330" s="5" t="s">
        <v>545</v>
      </c>
      <c r="C330" s="8">
        <v>45199</v>
      </c>
      <c r="D330" s="5" t="s">
        <v>11</v>
      </c>
      <c r="E330" s="5"/>
      <c r="F330" s="13">
        <v>1215260</v>
      </c>
      <c r="G330" s="13">
        <v>97221</v>
      </c>
      <c r="H330" s="13">
        <v>1312481</v>
      </c>
      <c r="I330" s="13"/>
      <c r="J330" s="6" t="s">
        <v>2913</v>
      </c>
      <c r="K330" s="56"/>
      <c r="L330" s="84">
        <f t="shared" si="29"/>
        <v>149249691.90000001</v>
      </c>
      <c r="N330" s="71">
        <f t="shared" si="27"/>
        <v>45303</v>
      </c>
      <c r="O330" s="71"/>
      <c r="P330" s="82">
        <f t="shared" si="28"/>
        <v>45199</v>
      </c>
    </row>
    <row r="331" spans="1:16" ht="26.3" x14ac:dyDescent="0.25">
      <c r="A331" s="4" t="s">
        <v>3018</v>
      </c>
      <c r="B331" s="5" t="s">
        <v>546</v>
      </c>
      <c r="C331" s="8">
        <v>45199</v>
      </c>
      <c r="D331" s="5" t="s">
        <v>11</v>
      </c>
      <c r="E331" s="5"/>
      <c r="F331" s="13">
        <v>1215260</v>
      </c>
      <c r="G331" s="13">
        <v>97221</v>
      </c>
      <c r="H331" s="13">
        <v>1312481</v>
      </c>
      <c r="I331" s="13"/>
      <c r="J331" s="6" t="s">
        <v>2913</v>
      </c>
      <c r="K331" s="56"/>
      <c r="L331" s="84">
        <f t="shared" si="29"/>
        <v>150562172.90000001</v>
      </c>
      <c r="N331" s="71">
        <f t="shared" si="27"/>
        <v>45303</v>
      </c>
      <c r="O331" s="71"/>
      <c r="P331" s="82">
        <f t="shared" si="28"/>
        <v>45199</v>
      </c>
    </row>
    <row r="332" spans="1:16" ht="26.3" x14ac:dyDescent="0.25">
      <c r="A332" s="4" t="s">
        <v>3018</v>
      </c>
      <c r="B332" s="5" t="s">
        <v>547</v>
      </c>
      <c r="C332" s="8">
        <v>45199</v>
      </c>
      <c r="D332" s="5" t="s">
        <v>11</v>
      </c>
      <c r="E332" s="5"/>
      <c r="F332" s="13">
        <v>1215260</v>
      </c>
      <c r="G332" s="13">
        <v>97221</v>
      </c>
      <c r="H332" s="13">
        <v>1312481</v>
      </c>
      <c r="I332" s="13"/>
      <c r="J332" s="6" t="s">
        <v>2913</v>
      </c>
      <c r="K332" s="56"/>
      <c r="L332" s="84">
        <f t="shared" si="29"/>
        <v>151874653.90000001</v>
      </c>
      <c r="N332" s="71">
        <f t="shared" si="27"/>
        <v>45303</v>
      </c>
      <c r="O332" s="71"/>
      <c r="P332" s="82">
        <f t="shared" si="28"/>
        <v>45199</v>
      </c>
    </row>
    <row r="333" spans="1:16" ht="26.3" x14ac:dyDescent="0.25">
      <c r="A333" s="4" t="s">
        <v>3018</v>
      </c>
      <c r="B333" s="5" t="s">
        <v>548</v>
      </c>
      <c r="C333" s="8">
        <v>45199</v>
      </c>
      <c r="D333" s="5" t="s">
        <v>11</v>
      </c>
      <c r="E333" s="5"/>
      <c r="F333" s="13">
        <v>1215260</v>
      </c>
      <c r="G333" s="13">
        <v>97221</v>
      </c>
      <c r="H333" s="13">
        <v>1312481</v>
      </c>
      <c r="I333" s="13"/>
      <c r="J333" s="6" t="s">
        <v>2913</v>
      </c>
      <c r="K333" s="56"/>
      <c r="L333" s="84">
        <f t="shared" si="29"/>
        <v>153187134.90000001</v>
      </c>
      <c r="N333" s="71">
        <f t="shared" si="27"/>
        <v>45303</v>
      </c>
      <c r="O333" s="71"/>
      <c r="P333" s="82">
        <f t="shared" si="28"/>
        <v>45199</v>
      </c>
    </row>
    <row r="334" spans="1:16" ht="26.3" x14ac:dyDescent="0.25">
      <c r="A334" s="4" t="s">
        <v>3018</v>
      </c>
      <c r="B334" s="5" t="s">
        <v>549</v>
      </c>
      <c r="C334" s="8">
        <v>45199</v>
      </c>
      <c r="D334" s="5" t="s">
        <v>11</v>
      </c>
      <c r="E334" s="5"/>
      <c r="F334" s="13">
        <v>1894810</v>
      </c>
      <c r="G334" s="13">
        <v>151585</v>
      </c>
      <c r="H334" s="13">
        <v>2046395</v>
      </c>
      <c r="I334" s="13"/>
      <c r="J334" s="6" t="s">
        <v>2913</v>
      </c>
      <c r="K334" s="56"/>
      <c r="L334" s="84">
        <f t="shared" si="29"/>
        <v>155233529.90000001</v>
      </c>
      <c r="N334" s="71">
        <f t="shared" si="27"/>
        <v>45303</v>
      </c>
      <c r="O334" s="71"/>
      <c r="P334" s="82">
        <f t="shared" si="28"/>
        <v>45199</v>
      </c>
    </row>
    <row r="335" spans="1:16" ht="26.3" x14ac:dyDescent="0.25">
      <c r="A335" s="4" t="s">
        <v>3018</v>
      </c>
      <c r="B335" s="5" t="s">
        <v>550</v>
      </c>
      <c r="C335" s="8">
        <v>45199</v>
      </c>
      <c r="D335" s="5" t="s">
        <v>11</v>
      </c>
      <c r="E335" s="5"/>
      <c r="F335" s="13">
        <v>1644320</v>
      </c>
      <c r="G335" s="13">
        <v>131546</v>
      </c>
      <c r="H335" s="13">
        <v>1775866</v>
      </c>
      <c r="I335" s="13"/>
      <c r="J335" s="6" t="s">
        <v>2913</v>
      </c>
      <c r="K335" s="56"/>
      <c r="L335" s="84">
        <f t="shared" si="29"/>
        <v>157009395.90000001</v>
      </c>
      <c r="N335" s="71">
        <f t="shared" si="27"/>
        <v>45303</v>
      </c>
      <c r="O335" s="71"/>
      <c r="P335" s="82">
        <f t="shared" si="28"/>
        <v>45199</v>
      </c>
    </row>
    <row r="336" spans="1:16" ht="26.3" x14ac:dyDescent="0.25">
      <c r="A336" s="4" t="s">
        <v>3018</v>
      </c>
      <c r="B336" s="5" t="s">
        <v>551</v>
      </c>
      <c r="C336" s="8">
        <v>45199</v>
      </c>
      <c r="D336" s="5" t="s">
        <v>11</v>
      </c>
      <c r="E336" s="5"/>
      <c r="F336" s="13">
        <v>1215260</v>
      </c>
      <c r="G336" s="13">
        <v>97221</v>
      </c>
      <c r="H336" s="13">
        <v>1312481</v>
      </c>
      <c r="I336" s="13"/>
      <c r="J336" s="6" t="s">
        <v>2913</v>
      </c>
      <c r="K336" s="56"/>
      <c r="L336" s="84">
        <f t="shared" si="29"/>
        <v>158321876.90000001</v>
      </c>
      <c r="N336" s="71">
        <f t="shared" si="27"/>
        <v>45303</v>
      </c>
      <c r="O336" s="71"/>
      <c r="P336" s="82">
        <f t="shared" si="28"/>
        <v>45199</v>
      </c>
    </row>
    <row r="337" spans="1:16" ht="26.3" x14ac:dyDescent="0.25">
      <c r="A337" s="4" t="s">
        <v>3018</v>
      </c>
      <c r="B337" s="5" t="s">
        <v>552</v>
      </c>
      <c r="C337" s="8">
        <v>45199</v>
      </c>
      <c r="D337" s="5" t="s">
        <v>11</v>
      </c>
      <c r="E337" s="5"/>
      <c r="F337" s="13">
        <v>396528</v>
      </c>
      <c r="G337" s="13">
        <v>31722</v>
      </c>
      <c r="H337" s="13">
        <v>428250</v>
      </c>
      <c r="I337" s="13"/>
      <c r="J337" s="6" t="s">
        <v>2913</v>
      </c>
      <c r="K337" s="56"/>
      <c r="L337" s="84">
        <f t="shared" si="29"/>
        <v>158750126.90000001</v>
      </c>
      <c r="N337" s="71">
        <f t="shared" si="27"/>
        <v>45303</v>
      </c>
      <c r="O337" s="71"/>
      <c r="P337" s="82">
        <f t="shared" si="28"/>
        <v>45199</v>
      </c>
    </row>
    <row r="338" spans="1:16" ht="26.3" x14ac:dyDescent="0.25">
      <c r="A338" s="4" t="s">
        <v>3018</v>
      </c>
      <c r="B338" s="5" t="s">
        <v>535</v>
      </c>
      <c r="C338" s="8">
        <v>45201</v>
      </c>
      <c r="D338" s="5" t="s">
        <v>11</v>
      </c>
      <c r="E338" s="5"/>
      <c r="F338" s="13">
        <v>521164</v>
      </c>
      <c r="G338" s="13">
        <v>41693</v>
      </c>
      <c r="H338" s="13">
        <v>562857</v>
      </c>
      <c r="I338" s="13"/>
      <c r="J338" s="6" t="s">
        <v>2913</v>
      </c>
      <c r="K338" s="56"/>
      <c r="L338" s="84">
        <f t="shared" si="29"/>
        <v>159312983.90000001</v>
      </c>
      <c r="N338" s="71">
        <f t="shared" si="27"/>
        <v>45303</v>
      </c>
      <c r="O338" s="71"/>
      <c r="P338" s="82">
        <f t="shared" si="28"/>
        <v>45201</v>
      </c>
    </row>
    <row r="339" spans="1:16" ht="26.3" x14ac:dyDescent="0.25">
      <c r="A339" s="4" t="s">
        <v>3018</v>
      </c>
      <c r="B339" s="5" t="s">
        <v>532</v>
      </c>
      <c r="C339" s="8">
        <v>45208</v>
      </c>
      <c r="D339" s="5" t="s">
        <v>11</v>
      </c>
      <c r="E339" s="5"/>
      <c r="F339" s="13">
        <v>896288</v>
      </c>
      <c r="G339" s="13">
        <v>71703</v>
      </c>
      <c r="H339" s="13">
        <v>967991</v>
      </c>
      <c r="I339" s="13"/>
      <c r="J339" s="6" t="s">
        <v>2914</v>
      </c>
      <c r="K339" s="56"/>
      <c r="L339" s="84">
        <f t="shared" si="29"/>
        <v>160280974.90000001</v>
      </c>
      <c r="N339" s="71">
        <f t="shared" si="27"/>
        <v>45315</v>
      </c>
      <c r="O339" s="71"/>
      <c r="P339" s="82">
        <f t="shared" si="28"/>
        <v>45208</v>
      </c>
    </row>
    <row r="340" spans="1:16" ht="26.3" x14ac:dyDescent="0.25">
      <c r="A340" s="4" t="s">
        <v>3018</v>
      </c>
      <c r="B340" s="5" t="s">
        <v>533</v>
      </c>
      <c r="C340" s="8">
        <v>45208</v>
      </c>
      <c r="D340" s="5" t="s">
        <v>11</v>
      </c>
      <c r="E340" s="5"/>
      <c r="F340" s="13">
        <v>399808</v>
      </c>
      <c r="G340" s="13">
        <v>31985</v>
      </c>
      <c r="H340" s="13">
        <v>431793</v>
      </c>
      <c r="I340" s="13"/>
      <c r="J340" s="6" t="s">
        <v>2914</v>
      </c>
      <c r="K340" s="56"/>
      <c r="L340" s="84">
        <f t="shared" si="29"/>
        <v>160712767.90000001</v>
      </c>
      <c r="N340" s="71">
        <f t="shared" si="27"/>
        <v>45315</v>
      </c>
      <c r="O340" s="71"/>
      <c r="P340" s="82">
        <f t="shared" si="28"/>
        <v>45208</v>
      </c>
    </row>
    <row r="341" spans="1:16" ht="26.3" x14ac:dyDescent="0.25">
      <c r="A341" s="4" t="s">
        <v>3018</v>
      </c>
      <c r="B341" s="5" t="s">
        <v>534</v>
      </c>
      <c r="C341" s="8">
        <v>45208</v>
      </c>
      <c r="D341" s="5" t="s">
        <v>11</v>
      </c>
      <c r="E341" s="5"/>
      <c r="F341" s="13">
        <v>796775</v>
      </c>
      <c r="G341" s="13">
        <v>63742</v>
      </c>
      <c r="H341" s="13">
        <v>860517</v>
      </c>
      <c r="I341" s="13"/>
      <c r="J341" s="6" t="s">
        <v>2914</v>
      </c>
      <c r="K341" s="56"/>
      <c r="L341" s="84">
        <f t="shared" si="29"/>
        <v>161573284.90000001</v>
      </c>
      <c r="N341" s="71">
        <f t="shared" si="27"/>
        <v>45315</v>
      </c>
      <c r="O341" s="71"/>
      <c r="P341" s="82">
        <f t="shared" si="28"/>
        <v>45208</v>
      </c>
    </row>
    <row r="342" spans="1:16" ht="26.3" x14ac:dyDescent="0.25">
      <c r="A342" s="4" t="s">
        <v>3018</v>
      </c>
      <c r="B342" s="5" t="s">
        <v>531</v>
      </c>
      <c r="C342" s="8">
        <v>45210</v>
      </c>
      <c r="D342" s="5" t="s">
        <v>11</v>
      </c>
      <c r="E342" s="5"/>
      <c r="F342" s="13">
        <v>476000</v>
      </c>
      <c r="G342" s="13">
        <v>38080</v>
      </c>
      <c r="H342" s="13">
        <v>514080</v>
      </c>
      <c r="I342" s="13"/>
      <c r="J342" s="6" t="s">
        <v>2914</v>
      </c>
      <c r="K342" s="56"/>
      <c r="L342" s="84">
        <f t="shared" si="29"/>
        <v>162087364.90000001</v>
      </c>
      <c r="N342" s="71">
        <f t="shared" si="27"/>
        <v>45315</v>
      </c>
      <c r="O342" s="71"/>
      <c r="P342" s="82">
        <f t="shared" si="28"/>
        <v>45210</v>
      </c>
    </row>
    <row r="343" spans="1:16" ht="26.3" x14ac:dyDescent="0.25">
      <c r="A343" s="4" t="s">
        <v>3018</v>
      </c>
      <c r="B343" s="5" t="s">
        <v>530</v>
      </c>
      <c r="C343" s="8">
        <v>45211</v>
      </c>
      <c r="D343" s="5" t="s">
        <v>11</v>
      </c>
      <c r="E343" s="5"/>
      <c r="F343" s="13">
        <v>967728</v>
      </c>
      <c r="G343" s="13">
        <v>77418</v>
      </c>
      <c r="H343" s="13">
        <v>1045146</v>
      </c>
      <c r="I343" s="13"/>
      <c r="J343" s="6" t="s">
        <v>2914</v>
      </c>
      <c r="K343" s="56"/>
      <c r="L343" s="84">
        <f t="shared" si="29"/>
        <v>163132510.90000001</v>
      </c>
      <c r="N343" s="71">
        <f t="shared" si="27"/>
        <v>45315</v>
      </c>
      <c r="O343" s="71"/>
      <c r="P343" s="82">
        <f t="shared" si="28"/>
        <v>45211</v>
      </c>
    </row>
    <row r="344" spans="1:16" ht="26.3" x14ac:dyDescent="0.25">
      <c r="A344" s="4" t="s">
        <v>3018</v>
      </c>
      <c r="B344" s="5" t="s">
        <v>529</v>
      </c>
      <c r="C344" s="8">
        <v>45213</v>
      </c>
      <c r="D344" s="5" t="s">
        <v>11</v>
      </c>
      <c r="E344" s="5"/>
      <c r="F344" s="13">
        <v>819422</v>
      </c>
      <c r="G344" s="13">
        <v>65554</v>
      </c>
      <c r="H344" s="13">
        <v>884976</v>
      </c>
      <c r="I344" s="13"/>
      <c r="J344" s="6" t="s">
        <v>2914</v>
      </c>
      <c r="K344" s="56"/>
      <c r="L344" s="84">
        <f t="shared" si="29"/>
        <v>164017486.90000001</v>
      </c>
      <c r="N344" s="71">
        <f t="shared" si="27"/>
        <v>45315</v>
      </c>
      <c r="O344" s="71"/>
      <c r="P344" s="82">
        <f t="shared" si="28"/>
        <v>45213</v>
      </c>
    </row>
    <row r="345" spans="1:16" x14ac:dyDescent="0.25">
      <c r="A345" s="100" t="s">
        <v>3018</v>
      </c>
      <c r="B345" s="101" t="s">
        <v>3028</v>
      </c>
      <c r="C345" s="102">
        <v>45213</v>
      </c>
      <c r="D345" s="101"/>
      <c r="E345" s="101" t="s">
        <v>152</v>
      </c>
      <c r="F345" s="103">
        <f>H345/1.08</f>
        <v>-239452.99999999997</v>
      </c>
      <c r="G345" s="103">
        <f>F345*8%</f>
        <v>-19156.239999999998</v>
      </c>
      <c r="H345" s="103">
        <v>-258609.24</v>
      </c>
      <c r="I345" s="103"/>
      <c r="J345" s="101"/>
      <c r="L345" s="84">
        <f t="shared" si="29"/>
        <v>163758877.66</v>
      </c>
    </row>
    <row r="346" spans="1:16" ht="26.3" x14ac:dyDescent="0.25">
      <c r="A346" s="4" t="s">
        <v>3018</v>
      </c>
      <c r="B346" s="5" t="s">
        <v>528</v>
      </c>
      <c r="C346" s="8">
        <v>45215</v>
      </c>
      <c r="D346" s="5" t="s">
        <v>11</v>
      </c>
      <c r="E346" s="5"/>
      <c r="F346" s="13">
        <v>533660</v>
      </c>
      <c r="G346" s="13">
        <v>42693</v>
      </c>
      <c r="H346" s="13">
        <v>576353</v>
      </c>
      <c r="I346" s="13"/>
      <c r="J346" s="6" t="s">
        <v>2914</v>
      </c>
      <c r="K346" s="56"/>
      <c r="L346" s="84">
        <f t="shared" si="29"/>
        <v>164335230.66</v>
      </c>
      <c r="N346" s="71">
        <f t="shared" ref="N346:N367" si="30">IFERROR(DATEVALUE(MID(J346,16,11)),"")</f>
        <v>45315</v>
      </c>
      <c r="O346" s="71"/>
      <c r="P346" s="82">
        <f t="shared" ref="P346:P367" si="31">IFERROR(DATEVALUE(C346),C346)</f>
        <v>45215</v>
      </c>
    </row>
    <row r="347" spans="1:16" ht="26.3" x14ac:dyDescent="0.25">
      <c r="A347" s="4" t="s">
        <v>3018</v>
      </c>
      <c r="B347" s="5" t="s">
        <v>527</v>
      </c>
      <c r="C347" s="8">
        <v>45216</v>
      </c>
      <c r="D347" s="5" t="s">
        <v>11</v>
      </c>
      <c r="E347" s="5"/>
      <c r="F347" s="13">
        <v>1050234</v>
      </c>
      <c r="G347" s="13">
        <v>84019</v>
      </c>
      <c r="H347" s="13">
        <v>1134253</v>
      </c>
      <c r="I347" s="13"/>
      <c r="J347" s="6" t="s">
        <v>2914</v>
      </c>
      <c r="K347" s="56"/>
      <c r="L347" s="84">
        <f t="shared" si="29"/>
        <v>165469483.66</v>
      </c>
      <c r="N347" s="71">
        <f t="shared" si="30"/>
        <v>45315</v>
      </c>
      <c r="O347" s="71"/>
      <c r="P347" s="82">
        <f t="shared" si="31"/>
        <v>45216</v>
      </c>
    </row>
    <row r="348" spans="1:16" ht="26.3" x14ac:dyDescent="0.25">
      <c r="A348" s="4" t="s">
        <v>3018</v>
      </c>
      <c r="B348" s="5" t="s">
        <v>522</v>
      </c>
      <c r="C348" s="8">
        <v>45218</v>
      </c>
      <c r="D348" s="5" t="s">
        <v>17</v>
      </c>
      <c r="E348" s="5"/>
      <c r="F348" s="13">
        <v>543600</v>
      </c>
      <c r="G348" s="13">
        <v>43488</v>
      </c>
      <c r="H348" s="13">
        <v>587088</v>
      </c>
      <c r="I348" s="13"/>
      <c r="J348" s="6" t="s">
        <v>2914</v>
      </c>
      <c r="K348" s="56"/>
      <c r="L348" s="84">
        <f t="shared" si="29"/>
        <v>166056571.66</v>
      </c>
      <c r="N348" s="71">
        <f t="shared" si="30"/>
        <v>45315</v>
      </c>
      <c r="O348" s="71"/>
      <c r="P348" s="82">
        <f t="shared" si="31"/>
        <v>45218</v>
      </c>
    </row>
    <row r="349" spans="1:16" ht="26.3" x14ac:dyDescent="0.25">
      <c r="A349" s="4" t="s">
        <v>3018</v>
      </c>
      <c r="B349" s="5" t="s">
        <v>523</v>
      </c>
      <c r="C349" s="8">
        <v>45218</v>
      </c>
      <c r="D349" s="5" t="s">
        <v>11</v>
      </c>
      <c r="E349" s="5"/>
      <c r="F349" s="13">
        <v>271800</v>
      </c>
      <c r="G349" s="13">
        <v>21744</v>
      </c>
      <c r="H349" s="13">
        <v>293544</v>
      </c>
      <c r="I349" s="13"/>
      <c r="J349" s="6" t="s">
        <v>2914</v>
      </c>
      <c r="K349" s="56"/>
      <c r="L349" s="84">
        <f t="shared" si="29"/>
        <v>166350115.66</v>
      </c>
      <c r="N349" s="71">
        <f t="shared" si="30"/>
        <v>45315</v>
      </c>
      <c r="O349" s="71"/>
      <c r="P349" s="82">
        <f t="shared" si="31"/>
        <v>45218</v>
      </c>
    </row>
    <row r="350" spans="1:16" ht="26.3" x14ac:dyDescent="0.25">
      <c r="A350" s="4" t="s">
        <v>3018</v>
      </c>
      <c r="B350" s="5" t="s">
        <v>524</v>
      </c>
      <c r="C350" s="8">
        <v>45218</v>
      </c>
      <c r="D350" s="5" t="s">
        <v>11</v>
      </c>
      <c r="E350" s="5"/>
      <c r="F350" s="13">
        <v>543600</v>
      </c>
      <c r="G350" s="13">
        <v>43488</v>
      </c>
      <c r="H350" s="13">
        <v>587088</v>
      </c>
      <c r="I350" s="13"/>
      <c r="J350" s="6" t="s">
        <v>2914</v>
      </c>
      <c r="K350" s="56"/>
      <c r="L350" s="84">
        <f t="shared" si="29"/>
        <v>166937203.66</v>
      </c>
      <c r="N350" s="71">
        <f t="shared" si="30"/>
        <v>45315</v>
      </c>
      <c r="O350" s="71"/>
      <c r="P350" s="82">
        <f t="shared" si="31"/>
        <v>45218</v>
      </c>
    </row>
    <row r="351" spans="1:16" ht="26.3" x14ac:dyDescent="0.25">
      <c r="A351" s="4" t="s">
        <v>3018</v>
      </c>
      <c r="B351" s="5" t="s">
        <v>525</v>
      </c>
      <c r="C351" s="8">
        <v>45218</v>
      </c>
      <c r="D351" s="5" t="s">
        <v>11</v>
      </c>
      <c r="E351" s="5"/>
      <c r="F351" s="13">
        <v>543600</v>
      </c>
      <c r="G351" s="13">
        <v>43488</v>
      </c>
      <c r="H351" s="13">
        <v>587088</v>
      </c>
      <c r="I351" s="13"/>
      <c r="J351" s="6" t="s">
        <v>2914</v>
      </c>
      <c r="K351" s="56"/>
      <c r="L351" s="84">
        <f t="shared" si="29"/>
        <v>167524291.66</v>
      </c>
      <c r="N351" s="71">
        <f t="shared" si="30"/>
        <v>45315</v>
      </c>
      <c r="O351" s="71"/>
      <c r="P351" s="82">
        <f t="shared" si="31"/>
        <v>45218</v>
      </c>
    </row>
    <row r="352" spans="1:16" ht="26.3" x14ac:dyDescent="0.25">
      <c r="A352" s="4" t="s">
        <v>3018</v>
      </c>
      <c r="B352" s="5" t="s">
        <v>526</v>
      </c>
      <c r="C352" s="8">
        <v>45218</v>
      </c>
      <c r="D352" s="5" t="s">
        <v>11</v>
      </c>
      <c r="E352" s="5"/>
      <c r="F352" s="13">
        <v>543600</v>
      </c>
      <c r="G352" s="13">
        <v>43488</v>
      </c>
      <c r="H352" s="13">
        <v>587088</v>
      </c>
      <c r="I352" s="13"/>
      <c r="J352" s="6" t="s">
        <v>2914</v>
      </c>
      <c r="K352" s="56"/>
      <c r="L352" s="84">
        <f t="shared" si="29"/>
        <v>168111379.66</v>
      </c>
      <c r="N352" s="71">
        <f t="shared" si="30"/>
        <v>45315</v>
      </c>
      <c r="O352" s="71"/>
      <c r="P352" s="82">
        <f t="shared" si="31"/>
        <v>45218</v>
      </c>
    </row>
    <row r="353" spans="1:16" ht="26.3" x14ac:dyDescent="0.25">
      <c r="A353" s="4" t="s">
        <v>3018</v>
      </c>
      <c r="B353" s="5" t="s">
        <v>510</v>
      </c>
      <c r="C353" s="8">
        <v>45219</v>
      </c>
      <c r="D353" s="5" t="s">
        <v>11</v>
      </c>
      <c r="E353" s="5"/>
      <c r="F353" s="13">
        <v>543600</v>
      </c>
      <c r="G353" s="13">
        <v>43488</v>
      </c>
      <c r="H353" s="13">
        <v>587088</v>
      </c>
      <c r="I353" s="13"/>
      <c r="J353" s="6" t="s">
        <v>2914</v>
      </c>
      <c r="K353" s="56"/>
      <c r="L353" s="84">
        <f t="shared" si="29"/>
        <v>168698467.66</v>
      </c>
      <c r="N353" s="71">
        <f t="shared" si="30"/>
        <v>45315</v>
      </c>
      <c r="O353" s="71"/>
      <c r="P353" s="82">
        <f t="shared" si="31"/>
        <v>45219</v>
      </c>
    </row>
    <row r="354" spans="1:16" ht="26.3" x14ac:dyDescent="0.25">
      <c r="A354" s="4" t="s">
        <v>3018</v>
      </c>
      <c r="B354" s="5" t="s">
        <v>511</v>
      </c>
      <c r="C354" s="8">
        <v>45219</v>
      </c>
      <c r="D354" s="5" t="s">
        <v>11</v>
      </c>
      <c r="E354" s="5"/>
      <c r="F354" s="13">
        <v>790028</v>
      </c>
      <c r="G354" s="13">
        <v>63202</v>
      </c>
      <c r="H354" s="13">
        <v>853230</v>
      </c>
      <c r="I354" s="13"/>
      <c r="J354" s="6" t="s">
        <v>2914</v>
      </c>
      <c r="K354" s="56"/>
      <c r="L354" s="84">
        <f t="shared" si="29"/>
        <v>169551697.66</v>
      </c>
      <c r="N354" s="71">
        <f t="shared" si="30"/>
        <v>45315</v>
      </c>
      <c r="O354" s="71"/>
      <c r="P354" s="82">
        <f t="shared" si="31"/>
        <v>45219</v>
      </c>
    </row>
    <row r="355" spans="1:16" ht="26.3" x14ac:dyDescent="0.25">
      <c r="A355" s="4" t="s">
        <v>3018</v>
      </c>
      <c r="B355" s="5" t="s">
        <v>512</v>
      </c>
      <c r="C355" s="8">
        <v>45219</v>
      </c>
      <c r="D355" s="5" t="s">
        <v>11</v>
      </c>
      <c r="E355" s="5"/>
      <c r="F355" s="13">
        <v>543600</v>
      </c>
      <c r="G355" s="13">
        <v>43488</v>
      </c>
      <c r="H355" s="13">
        <v>587088</v>
      </c>
      <c r="I355" s="13"/>
      <c r="J355" s="6" t="s">
        <v>2914</v>
      </c>
      <c r="K355" s="56"/>
      <c r="L355" s="84">
        <f t="shared" si="29"/>
        <v>170138785.66</v>
      </c>
      <c r="N355" s="71">
        <f t="shared" si="30"/>
        <v>45315</v>
      </c>
      <c r="O355" s="71"/>
      <c r="P355" s="82">
        <f t="shared" si="31"/>
        <v>45219</v>
      </c>
    </row>
    <row r="356" spans="1:16" ht="26.3" x14ac:dyDescent="0.25">
      <c r="A356" s="4" t="s">
        <v>3018</v>
      </c>
      <c r="B356" s="5" t="s">
        <v>513</v>
      </c>
      <c r="C356" s="8">
        <v>45219</v>
      </c>
      <c r="D356" s="5" t="s">
        <v>11</v>
      </c>
      <c r="E356" s="5"/>
      <c r="F356" s="13">
        <v>815400</v>
      </c>
      <c r="G356" s="13">
        <v>65232</v>
      </c>
      <c r="H356" s="13">
        <v>880632</v>
      </c>
      <c r="I356" s="13"/>
      <c r="J356" s="6" t="s">
        <v>2914</v>
      </c>
      <c r="K356" s="56"/>
      <c r="L356" s="84">
        <f t="shared" si="29"/>
        <v>171019417.66</v>
      </c>
      <c r="N356" s="71">
        <f t="shared" si="30"/>
        <v>45315</v>
      </c>
      <c r="O356" s="71"/>
      <c r="P356" s="82">
        <f t="shared" si="31"/>
        <v>45219</v>
      </c>
    </row>
    <row r="357" spans="1:16" ht="26.3" x14ac:dyDescent="0.25">
      <c r="A357" s="4" t="s">
        <v>3018</v>
      </c>
      <c r="B357" s="5" t="s">
        <v>514</v>
      </c>
      <c r="C357" s="8">
        <v>45219</v>
      </c>
      <c r="D357" s="5" t="s">
        <v>11</v>
      </c>
      <c r="E357" s="5"/>
      <c r="F357" s="13">
        <v>543600</v>
      </c>
      <c r="G357" s="13">
        <v>43488</v>
      </c>
      <c r="H357" s="13">
        <v>587088</v>
      </c>
      <c r="I357" s="13"/>
      <c r="J357" s="6" t="s">
        <v>2914</v>
      </c>
      <c r="K357" s="56"/>
      <c r="L357" s="84">
        <f t="shared" si="29"/>
        <v>171606505.66</v>
      </c>
      <c r="N357" s="71">
        <f t="shared" si="30"/>
        <v>45315</v>
      </c>
      <c r="O357" s="71"/>
      <c r="P357" s="82">
        <f t="shared" si="31"/>
        <v>45219</v>
      </c>
    </row>
    <row r="358" spans="1:16" ht="26.3" x14ac:dyDescent="0.25">
      <c r="A358" s="4" t="s">
        <v>3018</v>
      </c>
      <c r="B358" s="5" t="s">
        <v>515</v>
      </c>
      <c r="C358" s="8">
        <v>45219</v>
      </c>
      <c r="D358" s="5" t="s">
        <v>11</v>
      </c>
      <c r="E358" s="5"/>
      <c r="F358" s="13">
        <v>543600</v>
      </c>
      <c r="G358" s="13">
        <v>43488</v>
      </c>
      <c r="H358" s="13">
        <v>587088</v>
      </c>
      <c r="I358" s="13"/>
      <c r="J358" s="6" t="s">
        <v>2914</v>
      </c>
      <c r="K358" s="56"/>
      <c r="L358" s="84">
        <f t="shared" si="29"/>
        <v>172193593.66</v>
      </c>
      <c r="N358" s="71">
        <f t="shared" si="30"/>
        <v>45315</v>
      </c>
      <c r="O358" s="71"/>
      <c r="P358" s="82">
        <f t="shared" si="31"/>
        <v>45219</v>
      </c>
    </row>
    <row r="359" spans="1:16" ht="26.3" x14ac:dyDescent="0.25">
      <c r="A359" s="4" t="s">
        <v>3018</v>
      </c>
      <c r="B359" s="5" t="s">
        <v>516</v>
      </c>
      <c r="C359" s="8">
        <v>45219</v>
      </c>
      <c r="D359" s="5" t="s">
        <v>11</v>
      </c>
      <c r="E359" s="5"/>
      <c r="F359" s="13">
        <v>543600</v>
      </c>
      <c r="G359" s="13">
        <v>43488</v>
      </c>
      <c r="H359" s="13">
        <v>587088</v>
      </c>
      <c r="I359" s="13"/>
      <c r="J359" s="6" t="s">
        <v>2914</v>
      </c>
      <c r="K359" s="56"/>
      <c r="L359" s="84">
        <f t="shared" si="29"/>
        <v>172780681.66</v>
      </c>
      <c r="N359" s="71">
        <f t="shared" si="30"/>
        <v>45315</v>
      </c>
      <c r="O359" s="71"/>
      <c r="P359" s="82">
        <f t="shared" si="31"/>
        <v>45219</v>
      </c>
    </row>
    <row r="360" spans="1:16" ht="26.3" x14ac:dyDescent="0.25">
      <c r="A360" s="4" t="s">
        <v>3018</v>
      </c>
      <c r="B360" s="5" t="s">
        <v>517</v>
      </c>
      <c r="C360" s="8">
        <v>45219</v>
      </c>
      <c r="D360" s="5" t="s">
        <v>11</v>
      </c>
      <c r="E360" s="5"/>
      <c r="F360" s="13">
        <v>543600</v>
      </c>
      <c r="G360" s="13">
        <v>43488</v>
      </c>
      <c r="H360" s="13">
        <v>587088</v>
      </c>
      <c r="I360" s="13"/>
      <c r="J360" s="6" t="s">
        <v>2914</v>
      </c>
      <c r="K360" s="56"/>
      <c r="L360" s="84">
        <f t="shared" si="29"/>
        <v>173367769.66</v>
      </c>
      <c r="N360" s="71">
        <f t="shared" si="30"/>
        <v>45315</v>
      </c>
      <c r="O360" s="71"/>
      <c r="P360" s="82">
        <f t="shared" si="31"/>
        <v>45219</v>
      </c>
    </row>
    <row r="361" spans="1:16" ht="26.3" x14ac:dyDescent="0.25">
      <c r="A361" s="4" t="s">
        <v>3018</v>
      </c>
      <c r="B361" s="5" t="s">
        <v>518</v>
      </c>
      <c r="C361" s="8">
        <v>45219</v>
      </c>
      <c r="D361" s="5" t="s">
        <v>11</v>
      </c>
      <c r="E361" s="5"/>
      <c r="F361" s="13">
        <v>543600</v>
      </c>
      <c r="G361" s="13">
        <v>43488</v>
      </c>
      <c r="H361" s="13">
        <v>587088</v>
      </c>
      <c r="I361" s="13"/>
      <c r="J361" s="6" t="s">
        <v>2914</v>
      </c>
      <c r="K361" s="56"/>
      <c r="L361" s="84">
        <f t="shared" si="29"/>
        <v>173954857.66</v>
      </c>
      <c r="N361" s="71">
        <f t="shared" si="30"/>
        <v>45315</v>
      </c>
      <c r="O361" s="71"/>
      <c r="P361" s="82">
        <f t="shared" si="31"/>
        <v>45219</v>
      </c>
    </row>
    <row r="362" spans="1:16" ht="26.3" x14ac:dyDescent="0.25">
      <c r="A362" s="4" t="s">
        <v>3018</v>
      </c>
      <c r="B362" s="5" t="s">
        <v>519</v>
      </c>
      <c r="C362" s="8">
        <v>45219</v>
      </c>
      <c r="D362" s="5" t="s">
        <v>11</v>
      </c>
      <c r="E362" s="5"/>
      <c r="F362" s="13">
        <v>543600</v>
      </c>
      <c r="G362" s="13">
        <v>43488</v>
      </c>
      <c r="H362" s="13">
        <v>587088</v>
      </c>
      <c r="I362" s="13"/>
      <c r="J362" s="6" t="s">
        <v>2914</v>
      </c>
      <c r="K362" s="56"/>
      <c r="L362" s="84">
        <f t="shared" si="29"/>
        <v>174541945.66</v>
      </c>
      <c r="N362" s="71">
        <f t="shared" si="30"/>
        <v>45315</v>
      </c>
      <c r="O362" s="71"/>
      <c r="P362" s="82">
        <f t="shared" si="31"/>
        <v>45219</v>
      </c>
    </row>
    <row r="363" spans="1:16" ht="26.3" x14ac:dyDescent="0.25">
      <c r="A363" s="4" t="s">
        <v>3018</v>
      </c>
      <c r="B363" s="5" t="s">
        <v>520</v>
      </c>
      <c r="C363" s="8">
        <v>45219</v>
      </c>
      <c r="D363" s="5" t="s">
        <v>11</v>
      </c>
      <c r="E363" s="5"/>
      <c r="F363" s="13">
        <v>255820</v>
      </c>
      <c r="G363" s="13">
        <v>20466</v>
      </c>
      <c r="H363" s="13">
        <v>276286</v>
      </c>
      <c r="I363" s="13"/>
      <c r="J363" s="6" t="s">
        <v>2914</v>
      </c>
      <c r="K363" s="56"/>
      <c r="L363" s="84">
        <f t="shared" si="29"/>
        <v>174818231.66</v>
      </c>
      <c r="N363" s="71">
        <f t="shared" si="30"/>
        <v>45315</v>
      </c>
      <c r="O363" s="71"/>
      <c r="P363" s="82">
        <f t="shared" si="31"/>
        <v>45219</v>
      </c>
    </row>
    <row r="364" spans="1:16" ht="26.3" x14ac:dyDescent="0.25">
      <c r="A364" s="4" t="s">
        <v>3018</v>
      </c>
      <c r="B364" s="5" t="s">
        <v>521</v>
      </c>
      <c r="C364" s="8">
        <v>45219</v>
      </c>
      <c r="D364" s="5" t="s">
        <v>11</v>
      </c>
      <c r="E364" s="5"/>
      <c r="F364" s="13">
        <v>815400</v>
      </c>
      <c r="G364" s="13">
        <v>65232</v>
      </c>
      <c r="H364" s="13">
        <v>880632</v>
      </c>
      <c r="I364" s="13"/>
      <c r="J364" s="6" t="s">
        <v>2914</v>
      </c>
      <c r="K364" s="56"/>
      <c r="L364" s="84">
        <f t="shared" si="29"/>
        <v>175698863.66</v>
      </c>
      <c r="N364" s="71">
        <f t="shared" si="30"/>
        <v>45315</v>
      </c>
      <c r="O364" s="71"/>
      <c r="P364" s="82">
        <f t="shared" si="31"/>
        <v>45219</v>
      </c>
    </row>
    <row r="365" spans="1:16" ht="26.3" x14ac:dyDescent="0.25">
      <c r="A365" s="4" t="s">
        <v>3018</v>
      </c>
      <c r="B365" s="5" t="s">
        <v>507</v>
      </c>
      <c r="C365" s="8">
        <v>45220</v>
      </c>
      <c r="D365" s="5" t="s">
        <v>11</v>
      </c>
      <c r="E365" s="5"/>
      <c r="F365" s="13">
        <v>1160640</v>
      </c>
      <c r="G365" s="13">
        <v>92851</v>
      </c>
      <c r="H365" s="13">
        <v>1253491</v>
      </c>
      <c r="I365" s="13"/>
      <c r="J365" s="6" t="s">
        <v>2914</v>
      </c>
      <c r="K365" s="56"/>
      <c r="L365" s="84">
        <f t="shared" si="29"/>
        <v>176952354.66</v>
      </c>
      <c r="N365" s="71">
        <f t="shared" si="30"/>
        <v>45315</v>
      </c>
      <c r="O365" s="71"/>
      <c r="P365" s="82">
        <f t="shared" si="31"/>
        <v>45220</v>
      </c>
    </row>
    <row r="366" spans="1:16" ht="26.3" x14ac:dyDescent="0.25">
      <c r="A366" s="4" t="s">
        <v>3018</v>
      </c>
      <c r="B366" s="5" t="s">
        <v>508</v>
      </c>
      <c r="C366" s="8">
        <v>45220</v>
      </c>
      <c r="D366" s="5" t="s">
        <v>11</v>
      </c>
      <c r="E366" s="5"/>
      <c r="F366" s="13">
        <v>1467560</v>
      </c>
      <c r="G366" s="13">
        <v>117405</v>
      </c>
      <c r="H366" s="13">
        <v>1584965</v>
      </c>
      <c r="I366" s="13"/>
      <c r="J366" s="6" t="s">
        <v>2914</v>
      </c>
      <c r="K366" s="56"/>
      <c r="L366" s="84">
        <f t="shared" si="29"/>
        <v>178537319.66</v>
      </c>
      <c r="N366" s="71">
        <f t="shared" si="30"/>
        <v>45315</v>
      </c>
      <c r="O366" s="71"/>
      <c r="P366" s="82">
        <f t="shared" si="31"/>
        <v>45220</v>
      </c>
    </row>
    <row r="367" spans="1:16" ht="26.3" x14ac:dyDescent="0.25">
      <c r="A367" s="4" t="s">
        <v>3018</v>
      </c>
      <c r="B367" s="5" t="s">
        <v>509</v>
      </c>
      <c r="C367" s="8">
        <v>45220</v>
      </c>
      <c r="D367" s="5" t="s">
        <v>11</v>
      </c>
      <c r="E367" s="5"/>
      <c r="F367" s="13">
        <v>2251447</v>
      </c>
      <c r="G367" s="13">
        <v>180116</v>
      </c>
      <c r="H367" s="13">
        <v>2431563</v>
      </c>
      <c r="I367" s="13"/>
      <c r="J367" s="6" t="s">
        <v>2914</v>
      </c>
      <c r="K367" s="56"/>
      <c r="L367" s="84">
        <f t="shared" si="29"/>
        <v>180968882.66</v>
      </c>
      <c r="N367" s="71">
        <f t="shared" si="30"/>
        <v>45315</v>
      </c>
      <c r="O367" s="71"/>
      <c r="P367" s="82">
        <f t="shared" si="31"/>
        <v>45220</v>
      </c>
    </row>
    <row r="368" spans="1:16" x14ac:dyDescent="0.25">
      <c r="A368" s="100" t="s">
        <v>3018</v>
      </c>
      <c r="B368" s="101" t="s">
        <v>3029</v>
      </c>
      <c r="C368" s="102">
        <v>45221</v>
      </c>
      <c r="D368" s="101" t="s">
        <v>3032</v>
      </c>
      <c r="E368" s="101" t="s">
        <v>3037</v>
      </c>
      <c r="F368" s="103">
        <f>H368/1.08</f>
        <v>-117829.62962962962</v>
      </c>
      <c r="G368" s="103">
        <f>F368*8%</f>
        <v>-9426.3703703703704</v>
      </c>
      <c r="H368" s="103">
        <v>-127256</v>
      </c>
      <c r="I368" s="103"/>
      <c r="J368" s="101"/>
      <c r="L368" s="84">
        <f t="shared" si="29"/>
        <v>180841626.66</v>
      </c>
    </row>
    <row r="369" spans="1:16" ht="26.3" x14ac:dyDescent="0.25">
      <c r="A369" s="4" t="s">
        <v>3018</v>
      </c>
      <c r="B369" s="5" t="s">
        <v>506</v>
      </c>
      <c r="C369" s="8">
        <v>45222</v>
      </c>
      <c r="D369" s="5" t="s">
        <v>11</v>
      </c>
      <c r="E369" s="5"/>
      <c r="F369" s="13">
        <v>616040</v>
      </c>
      <c r="G369" s="13">
        <v>49283</v>
      </c>
      <c r="H369" s="13">
        <v>665323</v>
      </c>
      <c r="I369" s="13"/>
      <c r="J369" s="6" t="s">
        <v>2914</v>
      </c>
      <c r="K369" s="56"/>
      <c r="L369" s="84">
        <f t="shared" si="29"/>
        <v>181506949.66</v>
      </c>
      <c r="N369" s="71">
        <f>IFERROR(DATEVALUE(MID(J369,16,11)),"")</f>
        <v>45315</v>
      </c>
      <c r="O369" s="71"/>
      <c r="P369" s="82">
        <f>IFERROR(DATEVALUE(C369),C369)</f>
        <v>45222</v>
      </c>
    </row>
    <row r="370" spans="1:16" ht="26.3" x14ac:dyDescent="0.25">
      <c r="A370" s="4" t="s">
        <v>3018</v>
      </c>
      <c r="B370" s="5" t="s">
        <v>505</v>
      </c>
      <c r="C370" s="8">
        <v>45223</v>
      </c>
      <c r="D370" s="5" t="s">
        <v>11</v>
      </c>
      <c r="E370" s="5"/>
      <c r="F370" s="13">
        <v>498120</v>
      </c>
      <c r="G370" s="13">
        <v>39850</v>
      </c>
      <c r="H370" s="13">
        <v>537970</v>
      </c>
      <c r="I370" s="13"/>
      <c r="J370" s="6" t="s">
        <v>2914</v>
      </c>
      <c r="K370" s="56"/>
      <c r="L370" s="84">
        <f t="shared" si="29"/>
        <v>182044919.66</v>
      </c>
      <c r="N370" s="71">
        <f>IFERROR(DATEVALUE(MID(J370,16,11)),"")</f>
        <v>45315</v>
      </c>
      <c r="O370" s="71"/>
      <c r="P370" s="82">
        <f>IFERROR(DATEVALUE(C370),C370)</f>
        <v>45223</v>
      </c>
    </row>
    <row r="371" spans="1:16" ht="26.3" x14ac:dyDescent="0.25">
      <c r="A371" s="4" t="s">
        <v>3018</v>
      </c>
      <c r="B371" s="5" t="s">
        <v>504</v>
      </c>
      <c r="C371" s="8">
        <v>45224</v>
      </c>
      <c r="D371" s="5" t="s">
        <v>11</v>
      </c>
      <c r="E371" s="5"/>
      <c r="F371" s="13">
        <v>271800</v>
      </c>
      <c r="G371" s="13">
        <v>21744</v>
      </c>
      <c r="H371" s="13">
        <v>293544</v>
      </c>
      <c r="I371" s="13"/>
      <c r="J371" s="6" t="s">
        <v>2914</v>
      </c>
      <c r="K371" s="56"/>
      <c r="L371" s="84">
        <f t="shared" si="29"/>
        <v>182338463.66</v>
      </c>
      <c r="N371" s="71">
        <f>IFERROR(DATEVALUE(MID(J371,16,11)),"")</f>
        <v>45315</v>
      </c>
      <c r="O371" s="71"/>
      <c r="P371" s="82">
        <f>IFERROR(DATEVALUE(C371),C371)</f>
        <v>45224</v>
      </c>
    </row>
    <row r="372" spans="1:16" ht="26.3" x14ac:dyDescent="0.25">
      <c r="A372" s="4" t="s">
        <v>3018</v>
      </c>
      <c r="B372" s="5" t="s">
        <v>503</v>
      </c>
      <c r="C372" s="8">
        <v>45227</v>
      </c>
      <c r="D372" s="5" t="s">
        <v>11</v>
      </c>
      <c r="E372" s="5"/>
      <c r="F372" s="13">
        <v>1206665</v>
      </c>
      <c r="G372" s="13">
        <v>96533</v>
      </c>
      <c r="H372" s="13">
        <v>1303198</v>
      </c>
      <c r="I372" s="13"/>
      <c r="J372" s="6" t="s">
        <v>2914</v>
      </c>
      <c r="K372" s="56"/>
      <c r="L372" s="84">
        <f t="shared" si="29"/>
        <v>183641661.66</v>
      </c>
      <c r="N372" s="71">
        <f>IFERROR(DATEVALUE(MID(J372,16,11)),"")</f>
        <v>45315</v>
      </c>
      <c r="O372" s="71"/>
      <c r="P372" s="82">
        <f>IFERROR(DATEVALUE(C372),C372)</f>
        <v>45227</v>
      </c>
    </row>
    <row r="373" spans="1:16" ht="26.3" x14ac:dyDescent="0.25">
      <c r="A373" s="4" t="s">
        <v>3018</v>
      </c>
      <c r="B373" s="5" t="s">
        <v>502</v>
      </c>
      <c r="C373" s="8">
        <v>45229</v>
      </c>
      <c r="D373" s="5" t="s">
        <v>11</v>
      </c>
      <c r="E373" s="5"/>
      <c r="F373" s="13">
        <v>1160640</v>
      </c>
      <c r="G373" s="13">
        <v>92851</v>
      </c>
      <c r="H373" s="13">
        <v>1253491</v>
      </c>
      <c r="I373" s="13"/>
      <c r="J373" s="6" t="s">
        <v>2914</v>
      </c>
      <c r="K373" s="56"/>
      <c r="L373" s="84">
        <f t="shared" si="29"/>
        <v>184895152.66</v>
      </c>
      <c r="N373" s="71">
        <f>IFERROR(DATEVALUE(MID(J373,16,11)),"")</f>
        <v>45315</v>
      </c>
      <c r="O373" s="71"/>
      <c r="P373" s="82">
        <f>IFERROR(DATEVALUE(C373),C373)</f>
        <v>45229</v>
      </c>
    </row>
    <row r="374" spans="1:16" x14ac:dyDescent="0.25">
      <c r="A374" s="100" t="s">
        <v>3018</v>
      </c>
      <c r="B374" s="101" t="s">
        <v>3030</v>
      </c>
      <c r="C374" s="102">
        <v>45229</v>
      </c>
      <c r="D374" s="101" t="s">
        <v>3033</v>
      </c>
      <c r="E374" s="101" t="s">
        <v>3038</v>
      </c>
      <c r="F374" s="103">
        <f>H374/1.08</f>
        <v>-232099.99999999997</v>
      </c>
      <c r="G374" s="103">
        <f>F374*8%</f>
        <v>-18567.999999999996</v>
      </c>
      <c r="H374" s="103">
        <v>-250668</v>
      </c>
      <c r="I374" s="103"/>
      <c r="J374" s="101"/>
      <c r="L374" s="84">
        <f t="shared" si="29"/>
        <v>184644484.66</v>
      </c>
    </row>
    <row r="375" spans="1:16" x14ac:dyDescent="0.25">
      <c r="A375" s="100" t="s">
        <v>3018</v>
      </c>
      <c r="B375" s="101" t="s">
        <v>2937</v>
      </c>
      <c r="C375" s="102">
        <v>45229</v>
      </c>
      <c r="D375" s="101" t="s">
        <v>3034</v>
      </c>
      <c r="E375" s="101" t="s">
        <v>3039</v>
      </c>
      <c r="F375" s="103">
        <f>H375/1.08</f>
        <v>-552050.92592592584</v>
      </c>
      <c r="G375" s="103">
        <f>F375*8%</f>
        <v>-44164.074074074066</v>
      </c>
      <c r="H375" s="103">
        <v>-596215</v>
      </c>
      <c r="I375" s="103"/>
      <c r="J375" s="101"/>
      <c r="L375" s="84">
        <f t="shared" si="29"/>
        <v>184048269.66</v>
      </c>
    </row>
    <row r="376" spans="1:16" x14ac:dyDescent="0.25">
      <c r="A376" s="100" t="s">
        <v>3018</v>
      </c>
      <c r="B376" s="101" t="s">
        <v>2949</v>
      </c>
      <c r="C376" s="102">
        <v>45229</v>
      </c>
      <c r="D376" s="101" t="s">
        <v>3035</v>
      </c>
      <c r="E376" s="101" t="s">
        <v>3040</v>
      </c>
      <c r="F376" s="103">
        <f>H376/1.08</f>
        <v>-267854.62962962961</v>
      </c>
      <c r="G376" s="103">
        <f>F376*8%</f>
        <v>-21428.370370370369</v>
      </c>
      <c r="H376" s="103">
        <v>-289283</v>
      </c>
      <c r="I376" s="103"/>
      <c r="J376" s="101"/>
      <c r="L376" s="84">
        <f t="shared" si="29"/>
        <v>183758986.66</v>
      </c>
    </row>
    <row r="377" spans="1:16" ht="26.3" x14ac:dyDescent="0.25">
      <c r="A377" s="4" t="s">
        <v>3018</v>
      </c>
      <c r="B377" s="5" t="s">
        <v>501</v>
      </c>
      <c r="C377" s="8">
        <v>45230</v>
      </c>
      <c r="D377" s="5" t="s">
        <v>11</v>
      </c>
      <c r="E377" s="5"/>
      <c r="F377" s="13">
        <v>945008</v>
      </c>
      <c r="G377" s="13">
        <v>75601</v>
      </c>
      <c r="H377" s="13">
        <v>1020609</v>
      </c>
      <c r="I377" s="13"/>
      <c r="J377" s="6" t="s">
        <v>2915</v>
      </c>
      <c r="K377" s="56"/>
      <c r="L377" s="84">
        <f t="shared" si="29"/>
        <v>184779595.66</v>
      </c>
      <c r="N377" s="71">
        <f>IFERROR(DATEVALUE(MID(J377,16,11)),"")</f>
        <v>45321</v>
      </c>
      <c r="O377" s="71"/>
      <c r="P377" s="82">
        <f>IFERROR(DATEVALUE(C377),C377)</f>
        <v>45230</v>
      </c>
    </row>
    <row r="378" spans="1:16" x14ac:dyDescent="0.25">
      <c r="A378" s="100" t="s">
        <v>3018</v>
      </c>
      <c r="B378" s="101" t="s">
        <v>3031</v>
      </c>
      <c r="C378" s="102">
        <v>45230</v>
      </c>
      <c r="D378" s="101" t="s">
        <v>3036</v>
      </c>
      <c r="E378" s="101" t="s">
        <v>3041</v>
      </c>
      <c r="F378" s="103">
        <f>H378/1.08</f>
        <v>-357139.81481481477</v>
      </c>
      <c r="G378" s="103">
        <f>F378*8%</f>
        <v>-28571.185185185182</v>
      </c>
      <c r="H378" s="103">
        <v>-385711</v>
      </c>
      <c r="I378" s="103"/>
      <c r="J378" s="101"/>
      <c r="L378" s="84">
        <f t="shared" si="29"/>
        <v>184393884.66</v>
      </c>
    </row>
    <row r="379" spans="1:16" ht="26.3" x14ac:dyDescent="0.25">
      <c r="A379" s="4" t="s">
        <v>3018</v>
      </c>
      <c r="B379" s="5" t="s">
        <v>498</v>
      </c>
      <c r="C379" s="8">
        <v>45231</v>
      </c>
      <c r="D379" s="5" t="s">
        <v>11</v>
      </c>
      <c r="E379" s="5"/>
      <c r="F379" s="13">
        <v>1004704</v>
      </c>
      <c r="G379" s="13">
        <v>80376</v>
      </c>
      <c r="H379" s="13">
        <v>1085080</v>
      </c>
      <c r="I379" s="13"/>
      <c r="J379" s="6" t="s">
        <v>2916</v>
      </c>
      <c r="K379" s="56"/>
      <c r="L379" s="84">
        <f t="shared" si="29"/>
        <v>185478964.66</v>
      </c>
      <c r="N379" s="71">
        <f t="shared" ref="N379:N410" si="32">IFERROR(DATEVALUE(MID(J379,16,11)),"")</f>
        <v>45320</v>
      </c>
      <c r="O379" s="71"/>
      <c r="P379" s="82">
        <f t="shared" ref="P379:P410" si="33">IFERROR(DATEVALUE(C379),C379)</f>
        <v>45231</v>
      </c>
    </row>
    <row r="380" spans="1:16" ht="26.3" x14ac:dyDescent="0.25">
      <c r="A380" s="4" t="s">
        <v>3018</v>
      </c>
      <c r="B380" s="5" t="s">
        <v>499</v>
      </c>
      <c r="C380" s="8">
        <v>45231</v>
      </c>
      <c r="D380" s="5" t="s">
        <v>11</v>
      </c>
      <c r="E380" s="5"/>
      <c r="F380" s="13">
        <v>830200</v>
      </c>
      <c r="G380" s="13">
        <v>66416</v>
      </c>
      <c r="H380" s="13">
        <v>896616</v>
      </c>
      <c r="I380" s="13"/>
      <c r="J380" s="6" t="s">
        <v>2916</v>
      </c>
      <c r="K380" s="56"/>
      <c r="L380" s="84">
        <f t="shared" si="29"/>
        <v>186375580.66</v>
      </c>
      <c r="N380" s="71">
        <f t="shared" si="32"/>
        <v>45320</v>
      </c>
      <c r="O380" s="71"/>
      <c r="P380" s="82">
        <f t="shared" si="33"/>
        <v>45231</v>
      </c>
    </row>
    <row r="381" spans="1:16" ht="26.3" x14ac:dyDescent="0.25">
      <c r="A381" s="4" t="s">
        <v>3018</v>
      </c>
      <c r="B381" s="5" t="s">
        <v>500</v>
      </c>
      <c r="C381" s="8">
        <v>45231</v>
      </c>
      <c r="D381" s="5" t="s">
        <v>11</v>
      </c>
      <c r="E381" s="5"/>
      <c r="F381" s="13">
        <v>1096432</v>
      </c>
      <c r="G381" s="13">
        <v>87715</v>
      </c>
      <c r="H381" s="13">
        <v>1184147</v>
      </c>
      <c r="I381" s="13"/>
      <c r="J381" s="6" t="s">
        <v>2916</v>
      </c>
      <c r="K381" s="56"/>
      <c r="L381" s="84">
        <f t="shared" si="29"/>
        <v>187559727.66</v>
      </c>
      <c r="N381" s="71">
        <f t="shared" si="32"/>
        <v>45320</v>
      </c>
      <c r="O381" s="71"/>
      <c r="P381" s="82">
        <f t="shared" si="33"/>
        <v>45231</v>
      </c>
    </row>
    <row r="382" spans="1:16" ht="26.3" x14ac:dyDescent="0.25">
      <c r="A382" s="4" t="s">
        <v>3018</v>
      </c>
      <c r="B382" s="5" t="s">
        <v>497</v>
      </c>
      <c r="C382" s="8">
        <v>45232</v>
      </c>
      <c r="D382" s="5" t="s">
        <v>11</v>
      </c>
      <c r="E382" s="5"/>
      <c r="F382" s="13">
        <v>1409510</v>
      </c>
      <c r="G382" s="13">
        <v>112761</v>
      </c>
      <c r="H382" s="13">
        <v>1522271</v>
      </c>
      <c r="I382" s="13"/>
      <c r="J382" s="6" t="s">
        <v>2916</v>
      </c>
      <c r="K382" s="56"/>
      <c r="L382" s="84">
        <f t="shared" si="29"/>
        <v>189081998.66</v>
      </c>
      <c r="N382" s="71">
        <f t="shared" si="32"/>
        <v>45320</v>
      </c>
      <c r="O382" s="71"/>
      <c r="P382" s="82">
        <f t="shared" si="33"/>
        <v>45232</v>
      </c>
    </row>
    <row r="383" spans="1:16" x14ac:dyDescent="0.25">
      <c r="A383" s="100" t="s">
        <v>3018</v>
      </c>
      <c r="B383" s="104"/>
      <c r="C383" s="105">
        <v>45233</v>
      </c>
      <c r="D383" s="104"/>
      <c r="E383" s="104" t="s">
        <v>922</v>
      </c>
      <c r="F383" s="111">
        <f>H383/1.08</f>
        <v>-104458.33333333333</v>
      </c>
      <c r="G383" s="111">
        <f>F383*8%</f>
        <v>-8356.6666666666661</v>
      </c>
      <c r="H383" s="106">
        <v>-112815</v>
      </c>
      <c r="I383" s="106"/>
      <c r="J383" s="107" t="s">
        <v>2913</v>
      </c>
      <c r="K383" s="56"/>
      <c r="L383" s="84">
        <f t="shared" si="29"/>
        <v>188969183.66</v>
      </c>
      <c r="N383" s="71">
        <f t="shared" si="32"/>
        <v>45303</v>
      </c>
      <c r="O383" s="71"/>
      <c r="P383" s="82">
        <f t="shared" si="33"/>
        <v>45233</v>
      </c>
    </row>
    <row r="384" spans="1:16" ht="26.3" x14ac:dyDescent="0.25">
      <c r="A384" s="4" t="s">
        <v>3018</v>
      </c>
      <c r="B384" s="5" t="s">
        <v>496</v>
      </c>
      <c r="C384" s="8">
        <v>45233</v>
      </c>
      <c r="D384" s="5" t="s">
        <v>11</v>
      </c>
      <c r="E384" s="5"/>
      <c r="F384" s="13">
        <v>1980902</v>
      </c>
      <c r="G384" s="13">
        <v>158472</v>
      </c>
      <c r="H384" s="13">
        <v>2139374</v>
      </c>
      <c r="I384" s="13"/>
      <c r="J384" s="6" t="s">
        <v>2916</v>
      </c>
      <c r="K384" s="56"/>
      <c r="L384" s="84">
        <f t="shared" si="29"/>
        <v>191108557.66</v>
      </c>
      <c r="N384" s="71">
        <f t="shared" si="32"/>
        <v>45320</v>
      </c>
      <c r="O384" s="71"/>
      <c r="P384" s="82">
        <f t="shared" si="33"/>
        <v>45233</v>
      </c>
    </row>
    <row r="385" spans="1:16" ht="26.3" x14ac:dyDescent="0.25">
      <c r="A385" s="4" t="s">
        <v>3018</v>
      </c>
      <c r="B385" s="5" t="s">
        <v>494</v>
      </c>
      <c r="C385" s="8">
        <v>45236</v>
      </c>
      <c r="D385" s="5" t="s">
        <v>11</v>
      </c>
      <c r="E385" s="5"/>
      <c r="F385" s="13">
        <v>1954078</v>
      </c>
      <c r="G385" s="13">
        <v>156326</v>
      </c>
      <c r="H385" s="13">
        <v>2110404</v>
      </c>
      <c r="I385" s="13"/>
      <c r="J385" s="6" t="s">
        <v>2916</v>
      </c>
      <c r="K385" s="56"/>
      <c r="L385" s="84">
        <f t="shared" si="29"/>
        <v>193218961.66</v>
      </c>
      <c r="N385" s="71">
        <f t="shared" si="32"/>
        <v>45320</v>
      </c>
      <c r="O385" s="71"/>
      <c r="P385" s="82">
        <f t="shared" si="33"/>
        <v>45236</v>
      </c>
    </row>
    <row r="386" spans="1:16" ht="26.3" x14ac:dyDescent="0.25">
      <c r="A386" s="4" t="s">
        <v>3018</v>
      </c>
      <c r="B386" s="5" t="s">
        <v>495</v>
      </c>
      <c r="C386" s="8">
        <v>45236</v>
      </c>
      <c r="D386" s="5" t="s">
        <v>11</v>
      </c>
      <c r="E386" s="5"/>
      <c r="F386" s="13">
        <v>588568</v>
      </c>
      <c r="G386" s="13">
        <v>47085</v>
      </c>
      <c r="H386" s="13">
        <v>635653</v>
      </c>
      <c r="I386" s="13"/>
      <c r="J386" s="6" t="s">
        <v>2916</v>
      </c>
      <c r="K386" s="56"/>
      <c r="L386" s="84">
        <f t="shared" si="29"/>
        <v>193854614.66</v>
      </c>
      <c r="N386" s="71">
        <f t="shared" si="32"/>
        <v>45320</v>
      </c>
      <c r="O386" s="71"/>
      <c r="P386" s="82">
        <f t="shared" si="33"/>
        <v>45236</v>
      </c>
    </row>
    <row r="387" spans="1:16" x14ac:dyDescent="0.25">
      <c r="A387" s="100" t="s">
        <v>3018</v>
      </c>
      <c r="B387" s="104"/>
      <c r="C387" s="105">
        <v>45236</v>
      </c>
      <c r="D387" s="104" t="s">
        <v>1064</v>
      </c>
      <c r="E387" s="104" t="s">
        <v>1024</v>
      </c>
      <c r="F387" s="111">
        <f>H387/1.08</f>
        <v>-446424.99999999994</v>
      </c>
      <c r="G387" s="111">
        <f>F387*8%</f>
        <v>-35713.999999999993</v>
      </c>
      <c r="H387" s="106">
        <v>-482139</v>
      </c>
      <c r="I387" s="106"/>
      <c r="J387" s="107" t="s">
        <v>2916</v>
      </c>
      <c r="K387" s="56"/>
      <c r="L387" s="84">
        <f t="shared" si="29"/>
        <v>193372475.66</v>
      </c>
      <c r="N387" s="71">
        <f t="shared" si="32"/>
        <v>45320</v>
      </c>
      <c r="O387" s="71"/>
      <c r="P387" s="82">
        <f t="shared" si="33"/>
        <v>45236</v>
      </c>
    </row>
    <row r="388" spans="1:16" ht="26.3" x14ac:dyDescent="0.25">
      <c r="A388" s="4" t="s">
        <v>3018</v>
      </c>
      <c r="B388" s="5" t="s">
        <v>493</v>
      </c>
      <c r="C388" s="8">
        <v>45238</v>
      </c>
      <c r="D388" s="5" t="s">
        <v>11</v>
      </c>
      <c r="E388" s="5"/>
      <c r="F388" s="13">
        <v>983624</v>
      </c>
      <c r="G388" s="13">
        <v>78690</v>
      </c>
      <c r="H388" s="13">
        <v>1062314</v>
      </c>
      <c r="I388" s="13"/>
      <c r="J388" s="6" t="s">
        <v>2916</v>
      </c>
      <c r="K388" s="56"/>
      <c r="L388" s="84">
        <f t="shared" si="29"/>
        <v>194434789.66</v>
      </c>
      <c r="N388" s="71">
        <f t="shared" si="32"/>
        <v>45320</v>
      </c>
      <c r="O388" s="71"/>
      <c r="P388" s="82">
        <f t="shared" si="33"/>
        <v>45238</v>
      </c>
    </row>
    <row r="389" spans="1:16" x14ac:dyDescent="0.25">
      <c r="A389" s="100" t="s">
        <v>3018</v>
      </c>
      <c r="B389" s="104"/>
      <c r="C389" s="105">
        <v>45238</v>
      </c>
      <c r="D389" s="104" t="s">
        <v>1061</v>
      </c>
      <c r="E389" s="104" t="s">
        <v>1024</v>
      </c>
      <c r="F389" s="111">
        <f>H389/1.08</f>
        <v>-446424.99999999994</v>
      </c>
      <c r="G389" s="111">
        <f>F389*8%</f>
        <v>-35713.999999999993</v>
      </c>
      <c r="H389" s="106">
        <v>-482139</v>
      </c>
      <c r="I389" s="106"/>
      <c r="J389" s="107" t="s">
        <v>2916</v>
      </c>
      <c r="K389" s="56"/>
      <c r="L389" s="84">
        <f t="shared" si="29"/>
        <v>193952650.66</v>
      </c>
      <c r="N389" s="71">
        <f t="shared" si="32"/>
        <v>45320</v>
      </c>
      <c r="O389" s="71"/>
      <c r="P389" s="82">
        <f t="shared" si="33"/>
        <v>45238</v>
      </c>
    </row>
    <row r="390" spans="1:16" ht="26.3" x14ac:dyDescent="0.25">
      <c r="A390" s="4" t="s">
        <v>3018</v>
      </c>
      <c r="B390" s="5" t="s">
        <v>492</v>
      </c>
      <c r="C390" s="8">
        <v>45240</v>
      </c>
      <c r="D390" s="5" t="s">
        <v>11</v>
      </c>
      <c r="E390" s="5"/>
      <c r="F390" s="13">
        <v>1491080</v>
      </c>
      <c r="G390" s="13">
        <v>119286</v>
      </c>
      <c r="H390" s="13">
        <v>1610366</v>
      </c>
      <c r="I390" s="13"/>
      <c r="J390" s="6" t="s">
        <v>2916</v>
      </c>
      <c r="K390" s="56"/>
      <c r="L390" s="84">
        <f t="shared" si="29"/>
        <v>195563016.66</v>
      </c>
      <c r="N390" s="71">
        <f t="shared" si="32"/>
        <v>45320</v>
      </c>
      <c r="O390" s="71"/>
      <c r="P390" s="82">
        <f t="shared" si="33"/>
        <v>45240</v>
      </c>
    </row>
    <row r="391" spans="1:16" ht="26.3" x14ac:dyDescent="0.25">
      <c r="A391" s="4" t="s">
        <v>3018</v>
      </c>
      <c r="B391" s="5" t="s">
        <v>490</v>
      </c>
      <c r="C391" s="8">
        <v>45241</v>
      </c>
      <c r="D391" s="5" t="s">
        <v>11</v>
      </c>
      <c r="E391" s="5"/>
      <c r="F391" s="13">
        <v>1646940</v>
      </c>
      <c r="G391" s="13">
        <v>131755</v>
      </c>
      <c r="H391" s="13">
        <v>1778695</v>
      </c>
      <c r="I391" s="13"/>
      <c r="J391" s="6" t="s">
        <v>2916</v>
      </c>
      <c r="K391" s="56"/>
      <c r="L391" s="84">
        <f t="shared" si="29"/>
        <v>197341711.66</v>
      </c>
      <c r="N391" s="71">
        <f t="shared" si="32"/>
        <v>45320</v>
      </c>
      <c r="O391" s="71"/>
      <c r="P391" s="82">
        <f t="shared" si="33"/>
        <v>45241</v>
      </c>
    </row>
    <row r="392" spans="1:16" ht="26.3" x14ac:dyDescent="0.25">
      <c r="A392" s="4" t="s">
        <v>3018</v>
      </c>
      <c r="B392" s="5" t="s">
        <v>491</v>
      </c>
      <c r="C392" s="8">
        <v>45241</v>
      </c>
      <c r="D392" s="5" t="s">
        <v>11</v>
      </c>
      <c r="E392" s="5"/>
      <c r="F392" s="13">
        <v>836794</v>
      </c>
      <c r="G392" s="13">
        <v>66944</v>
      </c>
      <c r="H392" s="13">
        <v>903738</v>
      </c>
      <c r="I392" s="13"/>
      <c r="J392" s="6" t="s">
        <v>2916</v>
      </c>
      <c r="K392" s="56"/>
      <c r="L392" s="84">
        <f t="shared" si="29"/>
        <v>198245449.66</v>
      </c>
      <c r="N392" s="71">
        <f t="shared" si="32"/>
        <v>45320</v>
      </c>
      <c r="O392" s="71"/>
      <c r="P392" s="82">
        <f t="shared" si="33"/>
        <v>45241</v>
      </c>
    </row>
    <row r="393" spans="1:16" ht="26.3" x14ac:dyDescent="0.25">
      <c r="A393" s="4" t="s">
        <v>3018</v>
      </c>
      <c r="B393" s="5" t="s">
        <v>489</v>
      </c>
      <c r="C393" s="8">
        <v>45243</v>
      </c>
      <c r="D393" s="5" t="s">
        <v>11</v>
      </c>
      <c r="E393" s="5"/>
      <c r="F393" s="13">
        <v>1306824</v>
      </c>
      <c r="G393" s="13">
        <v>104546</v>
      </c>
      <c r="H393" s="13">
        <v>1411370</v>
      </c>
      <c r="I393" s="13"/>
      <c r="J393" s="6" t="s">
        <v>2916</v>
      </c>
      <c r="K393" s="56"/>
      <c r="L393" s="84">
        <f t="shared" ref="L393:L456" si="34">L392+H393-K393</f>
        <v>199656819.66</v>
      </c>
      <c r="N393" s="71">
        <f t="shared" si="32"/>
        <v>45320</v>
      </c>
      <c r="O393" s="71"/>
      <c r="P393" s="82">
        <f t="shared" si="33"/>
        <v>45243</v>
      </c>
    </row>
    <row r="394" spans="1:16" ht="26.3" x14ac:dyDescent="0.25">
      <c r="A394" s="4" t="s">
        <v>3018</v>
      </c>
      <c r="B394" s="5" t="s">
        <v>488</v>
      </c>
      <c r="C394" s="8">
        <v>45244</v>
      </c>
      <c r="D394" s="5" t="s">
        <v>11</v>
      </c>
      <c r="E394" s="5"/>
      <c r="F394" s="13">
        <v>1569564</v>
      </c>
      <c r="G394" s="13">
        <v>125565</v>
      </c>
      <c r="H394" s="13">
        <v>1695129</v>
      </c>
      <c r="I394" s="13"/>
      <c r="J394" s="6" t="s">
        <v>2916</v>
      </c>
      <c r="K394" s="56"/>
      <c r="L394" s="84">
        <f t="shared" si="34"/>
        <v>201351948.66</v>
      </c>
      <c r="N394" s="71">
        <f t="shared" si="32"/>
        <v>45320</v>
      </c>
      <c r="O394" s="71"/>
      <c r="P394" s="82">
        <f t="shared" si="33"/>
        <v>45244</v>
      </c>
    </row>
    <row r="395" spans="1:16" ht="26.3" x14ac:dyDescent="0.25">
      <c r="A395" s="4" t="s">
        <v>3018</v>
      </c>
      <c r="B395" s="5" t="s">
        <v>487</v>
      </c>
      <c r="C395" s="8">
        <v>45246</v>
      </c>
      <c r="D395" s="5" t="s">
        <v>11</v>
      </c>
      <c r="E395" s="5"/>
      <c r="F395" s="13">
        <v>750495</v>
      </c>
      <c r="G395" s="13">
        <v>60040</v>
      </c>
      <c r="H395" s="13">
        <v>810535</v>
      </c>
      <c r="I395" s="13"/>
      <c r="J395" s="6" t="s">
        <v>2916</v>
      </c>
      <c r="K395" s="56"/>
      <c r="L395" s="84">
        <f t="shared" si="34"/>
        <v>202162483.66</v>
      </c>
      <c r="N395" s="71">
        <f t="shared" si="32"/>
        <v>45320</v>
      </c>
      <c r="O395" s="71"/>
      <c r="P395" s="82">
        <f t="shared" si="33"/>
        <v>45246</v>
      </c>
    </row>
    <row r="396" spans="1:16" x14ac:dyDescent="0.25">
      <c r="A396" s="100" t="s">
        <v>3018</v>
      </c>
      <c r="B396" s="104"/>
      <c r="C396" s="105">
        <v>45246</v>
      </c>
      <c r="D396" s="104" t="s">
        <v>1054</v>
      </c>
      <c r="E396" s="104" t="s">
        <v>1024</v>
      </c>
      <c r="F396" s="111">
        <f>H396/1.08</f>
        <v>-781241.66666666663</v>
      </c>
      <c r="G396" s="111">
        <f>F396*8%</f>
        <v>-62499.333333333328</v>
      </c>
      <c r="H396" s="106">
        <v>-843741</v>
      </c>
      <c r="I396" s="106"/>
      <c r="J396" s="107" t="s">
        <v>2916</v>
      </c>
      <c r="K396" s="56"/>
      <c r="L396" s="84">
        <f t="shared" si="34"/>
        <v>201318742.66</v>
      </c>
      <c r="N396" s="71">
        <f t="shared" si="32"/>
        <v>45320</v>
      </c>
      <c r="O396" s="71"/>
      <c r="P396" s="82">
        <f t="shared" si="33"/>
        <v>45246</v>
      </c>
    </row>
    <row r="397" spans="1:16" ht="26.3" x14ac:dyDescent="0.25">
      <c r="A397" s="4" t="s">
        <v>3018</v>
      </c>
      <c r="B397" s="5" t="s">
        <v>486</v>
      </c>
      <c r="C397" s="8">
        <v>45247</v>
      </c>
      <c r="D397" s="5" t="s">
        <v>11</v>
      </c>
      <c r="E397" s="5"/>
      <c r="F397" s="13">
        <v>485504</v>
      </c>
      <c r="G397" s="13">
        <v>38840</v>
      </c>
      <c r="H397" s="13">
        <v>524344</v>
      </c>
      <c r="I397" s="13"/>
      <c r="J397" s="6" t="s">
        <v>2916</v>
      </c>
      <c r="K397" s="56"/>
      <c r="L397" s="84">
        <f t="shared" si="34"/>
        <v>201843086.66</v>
      </c>
      <c r="N397" s="71">
        <f t="shared" si="32"/>
        <v>45320</v>
      </c>
      <c r="O397" s="71"/>
      <c r="P397" s="82">
        <f t="shared" si="33"/>
        <v>45247</v>
      </c>
    </row>
    <row r="398" spans="1:16" ht="26.3" x14ac:dyDescent="0.25">
      <c r="A398" s="4" t="s">
        <v>3018</v>
      </c>
      <c r="B398" s="5" t="s">
        <v>484</v>
      </c>
      <c r="C398" s="8">
        <v>45248</v>
      </c>
      <c r="D398" s="5" t="s">
        <v>11</v>
      </c>
      <c r="E398" s="5"/>
      <c r="F398" s="13">
        <v>860784</v>
      </c>
      <c r="G398" s="13">
        <v>68863</v>
      </c>
      <c r="H398" s="13">
        <v>929647</v>
      </c>
      <c r="I398" s="13"/>
      <c r="J398" s="6" t="s">
        <v>2916</v>
      </c>
      <c r="K398" s="56"/>
      <c r="L398" s="84">
        <f t="shared" si="34"/>
        <v>202772733.66</v>
      </c>
      <c r="N398" s="71">
        <f t="shared" si="32"/>
        <v>45320</v>
      </c>
      <c r="O398" s="71"/>
      <c r="P398" s="82">
        <f t="shared" si="33"/>
        <v>45248</v>
      </c>
    </row>
    <row r="399" spans="1:16" ht="26.3" x14ac:dyDescent="0.25">
      <c r="A399" s="4" t="s">
        <v>3018</v>
      </c>
      <c r="B399" s="5" t="s">
        <v>485</v>
      </c>
      <c r="C399" s="8">
        <v>45248</v>
      </c>
      <c r="D399" s="5" t="s">
        <v>11</v>
      </c>
      <c r="E399" s="5"/>
      <c r="F399" s="13">
        <v>886700</v>
      </c>
      <c r="G399" s="13">
        <v>70936</v>
      </c>
      <c r="H399" s="13">
        <v>957636</v>
      </c>
      <c r="I399" s="13"/>
      <c r="J399" s="6" t="s">
        <v>2916</v>
      </c>
      <c r="K399" s="56"/>
      <c r="L399" s="84">
        <f t="shared" si="34"/>
        <v>203730369.66</v>
      </c>
      <c r="N399" s="71">
        <f t="shared" si="32"/>
        <v>45320</v>
      </c>
      <c r="O399" s="71"/>
      <c r="P399" s="82">
        <f t="shared" si="33"/>
        <v>45248</v>
      </c>
    </row>
    <row r="400" spans="1:16" x14ac:dyDescent="0.25">
      <c r="A400" s="100" t="s">
        <v>3018</v>
      </c>
      <c r="B400" s="104"/>
      <c r="C400" s="105">
        <v>45248</v>
      </c>
      <c r="D400" s="104" t="s">
        <v>1041</v>
      </c>
      <c r="E400" s="104" t="s">
        <v>1024</v>
      </c>
      <c r="F400" s="111">
        <f>H400/1.08</f>
        <v>-266470.37037037034</v>
      </c>
      <c r="G400" s="111">
        <f>F400*8%</f>
        <v>-21317.629629629628</v>
      </c>
      <c r="H400" s="106">
        <v>-287788</v>
      </c>
      <c r="I400" s="106"/>
      <c r="J400" s="107" t="s">
        <v>2916</v>
      </c>
      <c r="K400" s="56"/>
      <c r="L400" s="84">
        <f t="shared" si="34"/>
        <v>203442581.66</v>
      </c>
      <c r="N400" s="71">
        <f t="shared" si="32"/>
        <v>45320</v>
      </c>
      <c r="O400" s="71"/>
      <c r="P400" s="82">
        <f t="shared" si="33"/>
        <v>45248</v>
      </c>
    </row>
    <row r="401" spans="1:16" x14ac:dyDescent="0.25">
      <c r="A401" s="100" t="s">
        <v>3018</v>
      </c>
      <c r="B401" s="104"/>
      <c r="C401" s="105">
        <v>45248</v>
      </c>
      <c r="D401" s="104" t="s">
        <v>1043</v>
      </c>
      <c r="E401" s="104" t="s">
        <v>1024</v>
      </c>
      <c r="F401" s="111">
        <f>H401/1.08</f>
        <v>-384300</v>
      </c>
      <c r="G401" s="111">
        <f>F401*8%</f>
        <v>-30744</v>
      </c>
      <c r="H401" s="106">
        <v>-415044</v>
      </c>
      <c r="I401" s="106"/>
      <c r="J401" s="107" t="s">
        <v>2916</v>
      </c>
      <c r="K401" s="56"/>
      <c r="L401" s="84">
        <f t="shared" si="34"/>
        <v>203027537.66</v>
      </c>
      <c r="N401" s="71">
        <f t="shared" si="32"/>
        <v>45320</v>
      </c>
      <c r="O401" s="71"/>
      <c r="P401" s="82">
        <f t="shared" si="33"/>
        <v>45248</v>
      </c>
    </row>
    <row r="402" spans="1:16" x14ac:dyDescent="0.25">
      <c r="A402" s="100" t="s">
        <v>3018</v>
      </c>
      <c r="B402" s="104"/>
      <c r="C402" s="105">
        <v>45248</v>
      </c>
      <c r="D402" s="104" t="s">
        <v>1045</v>
      </c>
      <c r="E402" s="104" t="s">
        <v>1024</v>
      </c>
      <c r="F402" s="111">
        <f>H402/1.08</f>
        <v>-159882.40740740739</v>
      </c>
      <c r="G402" s="111">
        <f>F402*8%</f>
        <v>-12790.592592592591</v>
      </c>
      <c r="H402" s="106">
        <v>-172673</v>
      </c>
      <c r="I402" s="106"/>
      <c r="J402" s="107" t="s">
        <v>2916</v>
      </c>
      <c r="K402" s="56"/>
      <c r="L402" s="84">
        <f t="shared" si="34"/>
        <v>202854864.66</v>
      </c>
      <c r="N402" s="71">
        <f t="shared" si="32"/>
        <v>45320</v>
      </c>
      <c r="O402" s="71"/>
      <c r="P402" s="82">
        <f t="shared" si="33"/>
        <v>45248</v>
      </c>
    </row>
    <row r="403" spans="1:16" x14ac:dyDescent="0.25">
      <c r="A403" s="100" t="s">
        <v>3018</v>
      </c>
      <c r="B403" s="104"/>
      <c r="C403" s="105">
        <v>45248</v>
      </c>
      <c r="D403" s="104" t="s">
        <v>1047</v>
      </c>
      <c r="E403" s="104" t="s">
        <v>1024</v>
      </c>
      <c r="F403" s="111">
        <f>H403/1.08</f>
        <v>-245160.18518518517</v>
      </c>
      <c r="G403" s="111">
        <f>F403*8%</f>
        <v>-19612.814814814814</v>
      </c>
      <c r="H403" s="106">
        <v>-264773</v>
      </c>
      <c r="I403" s="106"/>
      <c r="J403" s="107" t="s">
        <v>2916</v>
      </c>
      <c r="K403" s="56"/>
      <c r="L403" s="84">
        <f t="shared" si="34"/>
        <v>202590091.66</v>
      </c>
      <c r="N403" s="71">
        <f t="shared" si="32"/>
        <v>45320</v>
      </c>
      <c r="O403" s="71"/>
      <c r="P403" s="82">
        <f t="shared" si="33"/>
        <v>45248</v>
      </c>
    </row>
    <row r="404" spans="1:16" x14ac:dyDescent="0.25">
      <c r="A404" s="100" t="s">
        <v>3018</v>
      </c>
      <c r="B404" s="104"/>
      <c r="C404" s="105">
        <v>45248</v>
      </c>
      <c r="D404" s="104" t="s">
        <v>1049</v>
      </c>
      <c r="E404" s="104" t="s">
        <v>1024</v>
      </c>
      <c r="F404" s="111">
        <f>H404/1.08</f>
        <v>-89285.185185185182</v>
      </c>
      <c r="G404" s="111">
        <f>F404*8%</f>
        <v>-7142.8148148148148</v>
      </c>
      <c r="H404" s="106">
        <v>-96428</v>
      </c>
      <c r="I404" s="106"/>
      <c r="J404" s="107" t="s">
        <v>2916</v>
      </c>
      <c r="K404" s="56"/>
      <c r="L404" s="84">
        <f t="shared" si="34"/>
        <v>202493663.66</v>
      </c>
      <c r="N404" s="71">
        <f t="shared" si="32"/>
        <v>45320</v>
      </c>
      <c r="O404" s="71"/>
      <c r="P404" s="82">
        <f t="shared" si="33"/>
        <v>45248</v>
      </c>
    </row>
    <row r="405" spans="1:16" ht="26.3" x14ac:dyDescent="0.25">
      <c r="A405" s="4" t="s">
        <v>3018</v>
      </c>
      <c r="B405" s="5" t="s">
        <v>483</v>
      </c>
      <c r="C405" s="8">
        <v>45251</v>
      </c>
      <c r="D405" s="5" t="s">
        <v>11</v>
      </c>
      <c r="E405" s="5"/>
      <c r="F405" s="13">
        <v>1001718</v>
      </c>
      <c r="G405" s="13">
        <v>80137</v>
      </c>
      <c r="H405" s="13">
        <v>1081855</v>
      </c>
      <c r="I405" s="13"/>
      <c r="J405" s="6" t="s">
        <v>2916</v>
      </c>
      <c r="K405" s="56"/>
      <c r="L405" s="84">
        <f t="shared" si="34"/>
        <v>203575518.66</v>
      </c>
      <c r="N405" s="71">
        <f t="shared" si="32"/>
        <v>45320</v>
      </c>
      <c r="O405" s="71"/>
      <c r="P405" s="82">
        <f t="shared" si="33"/>
        <v>45251</v>
      </c>
    </row>
    <row r="406" spans="1:16" ht="26.3" x14ac:dyDescent="0.25">
      <c r="A406" s="4" t="s">
        <v>3018</v>
      </c>
      <c r="B406" s="5" t="s">
        <v>481</v>
      </c>
      <c r="C406" s="8">
        <v>45252</v>
      </c>
      <c r="D406" s="5" t="s">
        <v>11</v>
      </c>
      <c r="E406" s="5"/>
      <c r="F406" s="13">
        <v>862424</v>
      </c>
      <c r="G406" s="13">
        <v>68994</v>
      </c>
      <c r="H406" s="13">
        <v>931418</v>
      </c>
      <c r="I406" s="13"/>
      <c r="J406" s="6" t="s">
        <v>2916</v>
      </c>
      <c r="K406" s="56"/>
      <c r="L406" s="84">
        <f t="shared" si="34"/>
        <v>204506936.66</v>
      </c>
      <c r="N406" s="71">
        <f t="shared" si="32"/>
        <v>45320</v>
      </c>
      <c r="O406" s="71"/>
      <c r="P406" s="82">
        <f t="shared" si="33"/>
        <v>45252</v>
      </c>
    </row>
    <row r="407" spans="1:16" ht="26.3" x14ac:dyDescent="0.25">
      <c r="A407" s="4" t="s">
        <v>3018</v>
      </c>
      <c r="B407" s="5" t="s">
        <v>482</v>
      </c>
      <c r="C407" s="8">
        <v>45252</v>
      </c>
      <c r="D407" s="5" t="s">
        <v>11</v>
      </c>
      <c r="E407" s="5"/>
      <c r="F407" s="13">
        <v>975760</v>
      </c>
      <c r="G407" s="13">
        <v>78061</v>
      </c>
      <c r="H407" s="13">
        <v>1053821</v>
      </c>
      <c r="I407" s="13"/>
      <c r="J407" s="6" t="s">
        <v>2916</v>
      </c>
      <c r="K407" s="56"/>
      <c r="L407" s="84">
        <f t="shared" si="34"/>
        <v>205560757.66</v>
      </c>
      <c r="N407" s="71">
        <f t="shared" si="32"/>
        <v>45320</v>
      </c>
      <c r="O407" s="71"/>
      <c r="P407" s="82">
        <f t="shared" si="33"/>
        <v>45252</v>
      </c>
    </row>
    <row r="408" spans="1:16" x14ac:dyDescent="0.25">
      <c r="A408" s="100" t="s">
        <v>3018</v>
      </c>
      <c r="B408" s="104"/>
      <c r="C408" s="105">
        <v>45252</v>
      </c>
      <c r="D408" s="104" t="s">
        <v>1037</v>
      </c>
      <c r="E408" s="104" t="s">
        <v>1024</v>
      </c>
      <c r="F408" s="111">
        <f>H408/1.08</f>
        <v>-1128572.2222222222</v>
      </c>
      <c r="G408" s="111">
        <f>F408*8%</f>
        <v>-90285.777777777781</v>
      </c>
      <c r="H408" s="106">
        <v>-1218858</v>
      </c>
      <c r="I408" s="106"/>
      <c r="J408" s="107" t="s">
        <v>2916</v>
      </c>
      <c r="K408" s="56"/>
      <c r="L408" s="84">
        <f t="shared" si="34"/>
        <v>204341899.66</v>
      </c>
      <c r="N408" s="71">
        <f t="shared" si="32"/>
        <v>45320</v>
      </c>
      <c r="O408" s="71"/>
      <c r="P408" s="82">
        <f t="shared" si="33"/>
        <v>45252</v>
      </c>
    </row>
    <row r="409" spans="1:16" ht="26.3" x14ac:dyDescent="0.25">
      <c r="A409" s="4" t="s">
        <v>3018</v>
      </c>
      <c r="B409" s="5" t="s">
        <v>479</v>
      </c>
      <c r="C409" s="8">
        <v>45253</v>
      </c>
      <c r="D409" s="5" t="s">
        <v>11</v>
      </c>
      <c r="E409" s="5"/>
      <c r="F409" s="13">
        <v>709485</v>
      </c>
      <c r="G409" s="13">
        <v>56759</v>
      </c>
      <c r="H409" s="13">
        <v>766244</v>
      </c>
      <c r="I409" s="13"/>
      <c r="J409" s="6" t="s">
        <v>2916</v>
      </c>
      <c r="K409" s="56"/>
      <c r="L409" s="84">
        <f t="shared" si="34"/>
        <v>205108143.66</v>
      </c>
      <c r="N409" s="71">
        <f t="shared" si="32"/>
        <v>45320</v>
      </c>
      <c r="O409" s="71"/>
      <c r="P409" s="82">
        <f t="shared" si="33"/>
        <v>45253</v>
      </c>
    </row>
    <row r="410" spans="1:16" ht="26.3" x14ac:dyDescent="0.25">
      <c r="A410" s="4" t="s">
        <v>3018</v>
      </c>
      <c r="B410" s="5" t="s">
        <v>480</v>
      </c>
      <c r="C410" s="8">
        <v>45253</v>
      </c>
      <c r="D410" s="5" t="s">
        <v>11</v>
      </c>
      <c r="E410" s="5"/>
      <c r="F410" s="13">
        <v>636890</v>
      </c>
      <c r="G410" s="13">
        <v>50951</v>
      </c>
      <c r="H410" s="13">
        <v>687841</v>
      </c>
      <c r="I410" s="13"/>
      <c r="J410" s="6" t="s">
        <v>2916</v>
      </c>
      <c r="K410" s="56"/>
      <c r="L410" s="84">
        <f t="shared" si="34"/>
        <v>205795984.66</v>
      </c>
      <c r="N410" s="71">
        <f t="shared" si="32"/>
        <v>45320</v>
      </c>
      <c r="O410" s="71"/>
      <c r="P410" s="82">
        <f t="shared" si="33"/>
        <v>45253</v>
      </c>
    </row>
    <row r="411" spans="1:16" x14ac:dyDescent="0.25">
      <c r="A411" s="100" t="s">
        <v>3018</v>
      </c>
      <c r="B411" s="104"/>
      <c r="C411" s="105">
        <v>45254</v>
      </c>
      <c r="D411" s="104" t="s">
        <v>1031</v>
      </c>
      <c r="E411" s="104" t="s">
        <v>1024</v>
      </c>
      <c r="F411" s="111">
        <f>H411/1.08</f>
        <v>-409040.74074074073</v>
      </c>
      <c r="G411" s="111">
        <f>F411*8%</f>
        <v>-32723.259259259259</v>
      </c>
      <c r="H411" s="106">
        <v>-441764</v>
      </c>
      <c r="I411" s="106"/>
      <c r="J411" s="107" t="s">
        <v>2916</v>
      </c>
      <c r="K411" s="56"/>
      <c r="L411" s="84">
        <f t="shared" si="34"/>
        <v>205354220.66</v>
      </c>
      <c r="N411" s="71">
        <f t="shared" ref="N411:N442" si="35">IFERROR(DATEVALUE(MID(J411,16,11)),"")</f>
        <v>45320</v>
      </c>
      <c r="O411" s="71"/>
      <c r="P411" s="82">
        <f t="shared" ref="P411:P442" si="36">IFERROR(DATEVALUE(C411),C411)</f>
        <v>45254</v>
      </c>
    </row>
    <row r="412" spans="1:16" ht="26.3" x14ac:dyDescent="0.25">
      <c r="A412" s="4" t="s">
        <v>3018</v>
      </c>
      <c r="B412" s="5" t="s">
        <v>478</v>
      </c>
      <c r="C412" s="8">
        <v>45257</v>
      </c>
      <c r="D412" s="5" t="s">
        <v>11</v>
      </c>
      <c r="E412" s="5"/>
      <c r="F412" s="13">
        <v>1160640</v>
      </c>
      <c r="G412" s="13">
        <v>92851</v>
      </c>
      <c r="H412" s="13">
        <v>1253491</v>
      </c>
      <c r="I412" s="13"/>
      <c r="J412" s="6" t="s">
        <v>2916</v>
      </c>
      <c r="K412" s="56"/>
      <c r="L412" s="84">
        <f t="shared" si="34"/>
        <v>206607711.66</v>
      </c>
      <c r="N412" s="71">
        <f t="shared" si="35"/>
        <v>45320</v>
      </c>
      <c r="O412" s="71"/>
      <c r="P412" s="82">
        <f t="shared" si="36"/>
        <v>45257</v>
      </c>
    </row>
    <row r="413" spans="1:16" ht="26.3" x14ac:dyDescent="0.25">
      <c r="A413" s="4" t="s">
        <v>3018</v>
      </c>
      <c r="B413" s="5" t="s">
        <v>476</v>
      </c>
      <c r="C413" s="8">
        <v>45259</v>
      </c>
      <c r="D413" s="5" t="s">
        <v>11</v>
      </c>
      <c r="E413" s="5"/>
      <c r="F413" s="13">
        <v>1418279</v>
      </c>
      <c r="G413" s="13">
        <v>113462</v>
      </c>
      <c r="H413" s="13">
        <v>1531741</v>
      </c>
      <c r="I413" s="13"/>
      <c r="J413" s="6" t="s">
        <v>2916</v>
      </c>
      <c r="K413" s="56"/>
      <c r="L413" s="84">
        <f t="shared" si="34"/>
        <v>208139452.66</v>
      </c>
      <c r="N413" s="71">
        <f t="shared" si="35"/>
        <v>45320</v>
      </c>
      <c r="O413" s="71"/>
      <c r="P413" s="82">
        <f t="shared" si="36"/>
        <v>45259</v>
      </c>
    </row>
    <row r="414" spans="1:16" ht="26.3" x14ac:dyDescent="0.25">
      <c r="A414" s="4" t="s">
        <v>3018</v>
      </c>
      <c r="B414" s="5" t="s">
        <v>477</v>
      </c>
      <c r="C414" s="8">
        <v>45259</v>
      </c>
      <c r="D414" s="5" t="s">
        <v>11</v>
      </c>
      <c r="E414" s="5"/>
      <c r="F414" s="13">
        <v>1409510</v>
      </c>
      <c r="G414" s="13">
        <v>112761</v>
      </c>
      <c r="H414" s="13">
        <v>1522271</v>
      </c>
      <c r="I414" s="13"/>
      <c r="J414" s="6" t="s">
        <v>2916</v>
      </c>
      <c r="K414" s="56"/>
      <c r="L414" s="84">
        <f t="shared" si="34"/>
        <v>209661723.66</v>
      </c>
      <c r="N414" s="71">
        <f t="shared" si="35"/>
        <v>45320</v>
      </c>
      <c r="O414" s="71"/>
      <c r="P414" s="82">
        <f t="shared" si="36"/>
        <v>45259</v>
      </c>
    </row>
    <row r="415" spans="1:16" x14ac:dyDescent="0.25">
      <c r="A415" s="100" t="s">
        <v>3018</v>
      </c>
      <c r="B415" s="104"/>
      <c r="C415" s="105">
        <v>45259</v>
      </c>
      <c r="D415" s="104" t="s">
        <v>1027</v>
      </c>
      <c r="E415" s="104" t="s">
        <v>1024</v>
      </c>
      <c r="F415" s="111">
        <f>H415/1.08</f>
        <v>-580389.81481481483</v>
      </c>
      <c r="G415" s="111">
        <f>F415*8%</f>
        <v>-46431.18518518519</v>
      </c>
      <c r="H415" s="106">
        <v>-626821</v>
      </c>
      <c r="I415" s="106"/>
      <c r="J415" s="107" t="s">
        <v>2916</v>
      </c>
      <c r="K415" s="56"/>
      <c r="L415" s="84">
        <f t="shared" si="34"/>
        <v>209034902.66</v>
      </c>
      <c r="N415" s="71">
        <f t="shared" si="35"/>
        <v>45320</v>
      </c>
      <c r="O415" s="71"/>
      <c r="P415" s="82">
        <f t="shared" si="36"/>
        <v>45259</v>
      </c>
    </row>
    <row r="416" spans="1:16" ht="26.3" x14ac:dyDescent="0.25">
      <c r="A416" s="4" t="s">
        <v>3018</v>
      </c>
      <c r="B416" s="5" t="s">
        <v>475</v>
      </c>
      <c r="C416" s="8">
        <v>45260</v>
      </c>
      <c r="D416" s="5" t="s">
        <v>11</v>
      </c>
      <c r="E416" s="5"/>
      <c r="F416" s="13">
        <v>545080</v>
      </c>
      <c r="G416" s="13">
        <v>43606</v>
      </c>
      <c r="H416" s="13">
        <v>588686</v>
      </c>
      <c r="I416" s="13"/>
      <c r="J416" s="6" t="s">
        <v>2916</v>
      </c>
      <c r="K416" s="56"/>
      <c r="L416" s="84">
        <f t="shared" si="34"/>
        <v>209623588.66</v>
      </c>
      <c r="N416" s="71">
        <f t="shared" si="35"/>
        <v>45320</v>
      </c>
      <c r="O416" s="71"/>
      <c r="P416" s="82">
        <f t="shared" si="36"/>
        <v>45260</v>
      </c>
    </row>
    <row r="417" spans="1:16" x14ac:dyDescent="0.25">
      <c r="A417" s="100" t="s">
        <v>3018</v>
      </c>
      <c r="B417" s="104"/>
      <c r="C417" s="105">
        <v>45260</v>
      </c>
      <c r="D417" s="104" t="s">
        <v>1022</v>
      </c>
      <c r="E417" s="104" t="s">
        <v>1024</v>
      </c>
      <c r="F417" s="111">
        <f>H417/1.08</f>
        <v>-847395.37037037034</v>
      </c>
      <c r="G417" s="111">
        <f>F417*8%</f>
        <v>-67791.629629629635</v>
      </c>
      <c r="H417" s="106">
        <v>-915187</v>
      </c>
      <c r="I417" s="106"/>
      <c r="J417" s="107" t="s">
        <v>2916</v>
      </c>
      <c r="K417" s="56"/>
      <c r="L417" s="84">
        <f t="shared" si="34"/>
        <v>208708401.66</v>
      </c>
      <c r="N417" s="71">
        <f t="shared" si="35"/>
        <v>45320</v>
      </c>
      <c r="O417" s="71"/>
      <c r="P417" s="82">
        <f t="shared" si="36"/>
        <v>45260</v>
      </c>
    </row>
    <row r="418" spans="1:16" ht="26.3" x14ac:dyDescent="0.25">
      <c r="A418" s="4" t="s">
        <v>3018</v>
      </c>
      <c r="B418" s="5" t="s">
        <v>474</v>
      </c>
      <c r="C418" s="8">
        <v>45264</v>
      </c>
      <c r="D418" s="5" t="s">
        <v>11</v>
      </c>
      <c r="E418" s="5"/>
      <c r="F418" s="13">
        <v>725580</v>
      </c>
      <c r="G418" s="13">
        <v>58046</v>
      </c>
      <c r="H418" s="13">
        <v>783626</v>
      </c>
      <c r="I418" s="13"/>
      <c r="J418" s="6" t="s">
        <v>2918</v>
      </c>
      <c r="K418" s="56"/>
      <c r="L418" s="84">
        <f t="shared" si="34"/>
        <v>209492027.66</v>
      </c>
      <c r="N418" s="71">
        <f t="shared" si="35"/>
        <v>45321</v>
      </c>
      <c r="O418" s="71"/>
      <c r="P418" s="82">
        <f t="shared" si="36"/>
        <v>45264</v>
      </c>
    </row>
    <row r="419" spans="1:16" ht="26.3" x14ac:dyDescent="0.25">
      <c r="A419" s="4" t="s">
        <v>3018</v>
      </c>
      <c r="B419" s="5" t="s">
        <v>472</v>
      </c>
      <c r="C419" s="8">
        <v>45265</v>
      </c>
      <c r="D419" s="5" t="s">
        <v>11</v>
      </c>
      <c r="E419" s="5"/>
      <c r="F419" s="13">
        <v>947784</v>
      </c>
      <c r="G419" s="13">
        <v>75823</v>
      </c>
      <c r="H419" s="13">
        <v>1023607</v>
      </c>
      <c r="I419" s="13"/>
      <c r="J419" s="6" t="s">
        <v>2918</v>
      </c>
      <c r="K419" s="56"/>
      <c r="L419" s="84">
        <f t="shared" si="34"/>
        <v>210515634.66</v>
      </c>
      <c r="N419" s="71">
        <f t="shared" si="35"/>
        <v>45321</v>
      </c>
      <c r="O419" s="71"/>
      <c r="P419" s="82">
        <f t="shared" si="36"/>
        <v>45265</v>
      </c>
    </row>
    <row r="420" spans="1:16" ht="26.3" x14ac:dyDescent="0.25">
      <c r="A420" s="4" t="s">
        <v>3018</v>
      </c>
      <c r="B420" s="5" t="s">
        <v>473</v>
      </c>
      <c r="C420" s="8">
        <v>45265</v>
      </c>
      <c r="D420" s="5" t="s">
        <v>11</v>
      </c>
      <c r="E420" s="5"/>
      <c r="F420" s="13">
        <v>1306200</v>
      </c>
      <c r="G420" s="13">
        <v>104496</v>
      </c>
      <c r="H420" s="13">
        <v>1410696</v>
      </c>
      <c r="I420" s="13"/>
      <c r="J420" s="6" t="s">
        <v>2918</v>
      </c>
      <c r="K420" s="56"/>
      <c r="L420" s="84">
        <f t="shared" si="34"/>
        <v>211926330.66</v>
      </c>
      <c r="N420" s="71">
        <f t="shared" si="35"/>
        <v>45321</v>
      </c>
      <c r="O420" s="71"/>
      <c r="P420" s="82">
        <f t="shared" si="36"/>
        <v>45265</v>
      </c>
    </row>
    <row r="421" spans="1:16" ht="26.3" x14ac:dyDescent="0.25">
      <c r="A421" s="4" t="s">
        <v>3018</v>
      </c>
      <c r="B421" s="5" t="s">
        <v>471</v>
      </c>
      <c r="C421" s="8">
        <v>45266</v>
      </c>
      <c r="D421" s="5" t="s">
        <v>11</v>
      </c>
      <c r="E421" s="5"/>
      <c r="F421" s="13">
        <v>923844</v>
      </c>
      <c r="G421" s="13">
        <v>73908</v>
      </c>
      <c r="H421" s="13">
        <v>997752</v>
      </c>
      <c r="I421" s="13"/>
      <c r="J421" s="6" t="s">
        <v>2918</v>
      </c>
      <c r="K421" s="56"/>
      <c r="L421" s="84">
        <f t="shared" si="34"/>
        <v>212924082.66</v>
      </c>
      <c r="N421" s="71">
        <f t="shared" si="35"/>
        <v>45321</v>
      </c>
      <c r="O421" s="71"/>
      <c r="P421" s="82">
        <f t="shared" si="36"/>
        <v>45266</v>
      </c>
    </row>
    <row r="422" spans="1:16" x14ac:dyDescent="0.25">
      <c r="A422" s="100" t="s">
        <v>3018</v>
      </c>
      <c r="B422" s="104"/>
      <c r="C422" s="105">
        <v>45266</v>
      </c>
      <c r="D422" s="104" t="s">
        <v>1126</v>
      </c>
      <c r="E422" s="104" t="s">
        <v>1074</v>
      </c>
      <c r="F422" s="111">
        <f>H422/1.08</f>
        <v>-217439.8148148148</v>
      </c>
      <c r="G422" s="111">
        <f>F422*8%</f>
        <v>-17395.185185185186</v>
      </c>
      <c r="H422" s="106">
        <v>-234835</v>
      </c>
      <c r="I422" s="106"/>
      <c r="J422" s="107" t="s">
        <v>2918</v>
      </c>
      <c r="K422" s="56"/>
      <c r="L422" s="84">
        <f t="shared" si="34"/>
        <v>212689247.66</v>
      </c>
      <c r="N422" s="71">
        <f t="shared" si="35"/>
        <v>45321</v>
      </c>
      <c r="O422" s="71"/>
      <c r="P422" s="82">
        <f t="shared" si="36"/>
        <v>45266</v>
      </c>
    </row>
    <row r="423" spans="1:16" x14ac:dyDescent="0.25">
      <c r="A423" s="100" t="s">
        <v>3018</v>
      </c>
      <c r="B423" s="104"/>
      <c r="C423" s="105">
        <v>45266</v>
      </c>
      <c r="D423" s="104" t="s">
        <v>1128</v>
      </c>
      <c r="E423" s="104" t="s">
        <v>1074</v>
      </c>
      <c r="F423" s="111">
        <f>H423/1.08</f>
        <v>-402087.96296296292</v>
      </c>
      <c r="G423" s="111">
        <f>F423*8%</f>
        <v>-32167.037037037033</v>
      </c>
      <c r="H423" s="106">
        <v>-434255</v>
      </c>
      <c r="I423" s="106"/>
      <c r="J423" s="107" t="s">
        <v>2918</v>
      </c>
      <c r="K423" s="56"/>
      <c r="L423" s="84">
        <f t="shared" si="34"/>
        <v>212254992.66</v>
      </c>
      <c r="N423" s="71">
        <f t="shared" si="35"/>
        <v>45321</v>
      </c>
      <c r="O423" s="71"/>
      <c r="P423" s="82">
        <f t="shared" si="36"/>
        <v>45266</v>
      </c>
    </row>
    <row r="424" spans="1:16" ht="26.3" x14ac:dyDescent="0.25">
      <c r="A424" s="4" t="s">
        <v>3018</v>
      </c>
      <c r="B424" s="5" t="s">
        <v>470</v>
      </c>
      <c r="C424" s="8">
        <v>45267</v>
      </c>
      <c r="D424" s="5" t="s">
        <v>11</v>
      </c>
      <c r="E424" s="5"/>
      <c r="F424" s="13">
        <v>969530</v>
      </c>
      <c r="G424" s="13">
        <v>77562</v>
      </c>
      <c r="H424" s="13">
        <v>1047092</v>
      </c>
      <c r="I424" s="13"/>
      <c r="J424" s="6" t="s">
        <v>2918</v>
      </c>
      <c r="K424" s="56"/>
      <c r="L424" s="84">
        <f t="shared" si="34"/>
        <v>213302084.66</v>
      </c>
      <c r="N424" s="71">
        <f t="shared" si="35"/>
        <v>45321</v>
      </c>
      <c r="O424" s="71"/>
      <c r="P424" s="82">
        <f t="shared" si="36"/>
        <v>45267</v>
      </c>
    </row>
    <row r="425" spans="1:16" x14ac:dyDescent="0.25">
      <c r="A425" s="100" t="s">
        <v>3018</v>
      </c>
      <c r="B425" s="104"/>
      <c r="C425" s="105">
        <v>45268</v>
      </c>
      <c r="D425" s="104" t="s">
        <v>1122</v>
      </c>
      <c r="E425" s="104" t="s">
        <v>1074</v>
      </c>
      <c r="F425" s="111">
        <f>H425/1.08</f>
        <v>-447677.77777777775</v>
      </c>
      <c r="G425" s="111">
        <f>F425*8%</f>
        <v>-35814.222222222219</v>
      </c>
      <c r="H425" s="106">
        <v>-483492</v>
      </c>
      <c r="I425" s="106"/>
      <c r="J425" s="107" t="s">
        <v>2918</v>
      </c>
      <c r="K425" s="56"/>
      <c r="L425" s="84">
        <f t="shared" si="34"/>
        <v>212818592.66</v>
      </c>
      <c r="N425" s="71">
        <f t="shared" si="35"/>
        <v>45321</v>
      </c>
      <c r="O425" s="71"/>
      <c r="P425" s="82">
        <f t="shared" si="36"/>
        <v>45268</v>
      </c>
    </row>
    <row r="426" spans="1:16" ht="26.3" x14ac:dyDescent="0.25">
      <c r="A426" s="4" t="s">
        <v>3018</v>
      </c>
      <c r="B426" s="5" t="s">
        <v>469</v>
      </c>
      <c r="C426" s="8">
        <v>45271</v>
      </c>
      <c r="D426" s="5" t="s">
        <v>11</v>
      </c>
      <c r="E426" s="5"/>
      <c r="F426" s="13">
        <v>817986</v>
      </c>
      <c r="G426" s="13">
        <v>65439</v>
      </c>
      <c r="H426" s="13">
        <v>883425</v>
      </c>
      <c r="I426" s="13"/>
      <c r="J426" s="6" t="s">
        <v>2918</v>
      </c>
      <c r="K426" s="56"/>
      <c r="L426" s="84">
        <f t="shared" si="34"/>
        <v>213702017.66</v>
      </c>
      <c r="N426" s="71">
        <f t="shared" si="35"/>
        <v>45321</v>
      </c>
      <c r="O426" s="71"/>
      <c r="P426" s="82">
        <f t="shared" si="36"/>
        <v>45271</v>
      </c>
    </row>
    <row r="427" spans="1:16" x14ac:dyDescent="0.25">
      <c r="A427" s="100" t="s">
        <v>3018</v>
      </c>
      <c r="B427" s="104"/>
      <c r="C427" s="105">
        <v>45271</v>
      </c>
      <c r="D427" s="104" t="s">
        <v>1115</v>
      </c>
      <c r="E427" s="104" t="s">
        <v>1074</v>
      </c>
      <c r="F427" s="111">
        <f>H427/1.08</f>
        <v>-111605.55555555555</v>
      </c>
      <c r="G427" s="111">
        <f>F427*8%</f>
        <v>-8928.4444444444434</v>
      </c>
      <c r="H427" s="106">
        <v>-120534</v>
      </c>
      <c r="I427" s="106"/>
      <c r="J427" s="107" t="s">
        <v>2918</v>
      </c>
      <c r="K427" s="56"/>
      <c r="L427" s="84">
        <f t="shared" si="34"/>
        <v>213581483.66</v>
      </c>
      <c r="N427" s="71">
        <f t="shared" si="35"/>
        <v>45321</v>
      </c>
      <c r="O427" s="71"/>
      <c r="P427" s="82">
        <f t="shared" si="36"/>
        <v>45271</v>
      </c>
    </row>
    <row r="428" spans="1:16" x14ac:dyDescent="0.25">
      <c r="A428" s="100" t="s">
        <v>3018</v>
      </c>
      <c r="B428" s="104"/>
      <c r="C428" s="105">
        <v>45271</v>
      </c>
      <c r="D428" s="104" t="s">
        <v>1117</v>
      </c>
      <c r="E428" s="104" t="s">
        <v>1074</v>
      </c>
      <c r="F428" s="111">
        <f>H428/1.08</f>
        <v>-223838.88888888888</v>
      </c>
      <c r="G428" s="111">
        <f>F428*8%</f>
        <v>-17907.111111111109</v>
      </c>
      <c r="H428" s="106">
        <v>-241746</v>
      </c>
      <c r="I428" s="106"/>
      <c r="J428" s="107" t="s">
        <v>2918</v>
      </c>
      <c r="K428" s="56"/>
      <c r="L428" s="84">
        <f t="shared" si="34"/>
        <v>213339737.66</v>
      </c>
      <c r="N428" s="71">
        <f t="shared" si="35"/>
        <v>45321</v>
      </c>
      <c r="O428" s="71"/>
      <c r="P428" s="82">
        <f t="shared" si="36"/>
        <v>45271</v>
      </c>
    </row>
    <row r="429" spans="1:16" x14ac:dyDescent="0.25">
      <c r="A429" s="100" t="s">
        <v>3018</v>
      </c>
      <c r="B429" s="104"/>
      <c r="C429" s="105">
        <v>45271</v>
      </c>
      <c r="D429" s="104" t="s">
        <v>1119</v>
      </c>
      <c r="E429" s="104" t="s">
        <v>1074</v>
      </c>
      <c r="F429" s="111">
        <f>H429/1.08</f>
        <v>-335445.37037037034</v>
      </c>
      <c r="G429" s="111">
        <f>F429*8%</f>
        <v>-26835.629629629628</v>
      </c>
      <c r="H429" s="106">
        <v>-362281</v>
      </c>
      <c r="I429" s="106"/>
      <c r="J429" s="107" t="s">
        <v>2918</v>
      </c>
      <c r="K429" s="56"/>
      <c r="L429" s="84">
        <f t="shared" si="34"/>
        <v>212977456.66</v>
      </c>
      <c r="N429" s="71">
        <f t="shared" si="35"/>
        <v>45321</v>
      </c>
      <c r="O429" s="71"/>
      <c r="P429" s="82">
        <f t="shared" si="36"/>
        <v>45271</v>
      </c>
    </row>
    <row r="430" spans="1:16" ht="26.3" x14ac:dyDescent="0.25">
      <c r="A430" s="4" t="s">
        <v>3018</v>
      </c>
      <c r="B430" s="5" t="s">
        <v>467</v>
      </c>
      <c r="C430" s="8">
        <v>45272</v>
      </c>
      <c r="D430" s="5" t="s">
        <v>11</v>
      </c>
      <c r="E430" s="5"/>
      <c r="F430" s="13">
        <v>2606605</v>
      </c>
      <c r="G430" s="13">
        <v>208528</v>
      </c>
      <c r="H430" s="13">
        <v>2815133</v>
      </c>
      <c r="I430" s="13"/>
      <c r="J430" s="6" t="s">
        <v>2918</v>
      </c>
      <c r="K430" s="56"/>
      <c r="L430" s="84">
        <f t="shared" si="34"/>
        <v>215792589.66</v>
      </c>
      <c r="N430" s="71">
        <f t="shared" si="35"/>
        <v>45321</v>
      </c>
      <c r="O430" s="71"/>
      <c r="P430" s="82">
        <f t="shared" si="36"/>
        <v>45272</v>
      </c>
    </row>
    <row r="431" spans="1:16" ht="26.3" x14ac:dyDescent="0.25">
      <c r="A431" s="4" t="s">
        <v>3018</v>
      </c>
      <c r="B431" s="5" t="s">
        <v>468</v>
      </c>
      <c r="C431" s="8">
        <v>45272</v>
      </c>
      <c r="D431" s="5" t="s">
        <v>11</v>
      </c>
      <c r="E431" s="5"/>
      <c r="F431" s="13">
        <v>603670</v>
      </c>
      <c r="G431" s="13">
        <v>48294</v>
      </c>
      <c r="H431" s="13">
        <v>651964</v>
      </c>
      <c r="I431" s="13"/>
      <c r="J431" s="6" t="s">
        <v>2918</v>
      </c>
      <c r="K431" s="56"/>
      <c r="L431" s="84">
        <f t="shared" si="34"/>
        <v>216444553.66</v>
      </c>
      <c r="N431" s="71">
        <f t="shared" si="35"/>
        <v>45321</v>
      </c>
      <c r="O431" s="71"/>
      <c r="P431" s="82">
        <f t="shared" si="36"/>
        <v>45272</v>
      </c>
    </row>
    <row r="432" spans="1:16" ht="26.3" x14ac:dyDescent="0.25">
      <c r="A432" s="4" t="s">
        <v>3018</v>
      </c>
      <c r="B432" s="5" t="s">
        <v>465</v>
      </c>
      <c r="C432" s="8">
        <v>45273</v>
      </c>
      <c r="D432" s="5" t="s">
        <v>11</v>
      </c>
      <c r="E432" s="5"/>
      <c r="F432" s="13">
        <v>1136880</v>
      </c>
      <c r="G432" s="13">
        <v>90950</v>
      </c>
      <c r="H432" s="13">
        <v>1227830</v>
      </c>
      <c r="I432" s="13"/>
      <c r="J432" s="6" t="s">
        <v>2918</v>
      </c>
      <c r="K432" s="56"/>
      <c r="L432" s="84">
        <f t="shared" si="34"/>
        <v>217672383.66</v>
      </c>
      <c r="N432" s="71">
        <f t="shared" si="35"/>
        <v>45321</v>
      </c>
      <c r="O432" s="71"/>
      <c r="P432" s="82">
        <f t="shared" si="36"/>
        <v>45273</v>
      </c>
    </row>
    <row r="433" spans="1:16" ht="26.3" x14ac:dyDescent="0.25">
      <c r="A433" s="4" t="s">
        <v>3018</v>
      </c>
      <c r="B433" s="5" t="s">
        <v>466</v>
      </c>
      <c r="C433" s="8">
        <v>45273</v>
      </c>
      <c r="D433" s="5" t="s">
        <v>11</v>
      </c>
      <c r="E433" s="5"/>
      <c r="F433" s="13">
        <v>838416</v>
      </c>
      <c r="G433" s="13">
        <v>67073</v>
      </c>
      <c r="H433" s="13">
        <v>905489</v>
      </c>
      <c r="I433" s="13"/>
      <c r="J433" s="6" t="s">
        <v>2918</v>
      </c>
      <c r="K433" s="56"/>
      <c r="L433" s="84">
        <f t="shared" si="34"/>
        <v>218577872.66</v>
      </c>
      <c r="N433" s="71">
        <f t="shared" si="35"/>
        <v>45321</v>
      </c>
      <c r="O433" s="71"/>
      <c r="P433" s="82">
        <f t="shared" si="36"/>
        <v>45273</v>
      </c>
    </row>
    <row r="434" spans="1:16" ht="26.3" x14ac:dyDescent="0.25">
      <c r="A434" s="4" t="s">
        <v>3018</v>
      </c>
      <c r="B434" s="5" t="s">
        <v>464</v>
      </c>
      <c r="C434" s="8">
        <v>45275</v>
      </c>
      <c r="D434" s="5" t="s">
        <v>11</v>
      </c>
      <c r="E434" s="5"/>
      <c r="F434" s="13">
        <v>1506162</v>
      </c>
      <c r="G434" s="13">
        <v>120493</v>
      </c>
      <c r="H434" s="13">
        <v>1626655</v>
      </c>
      <c r="I434" s="13"/>
      <c r="J434" s="6" t="s">
        <v>2918</v>
      </c>
      <c r="K434" s="56"/>
      <c r="L434" s="84">
        <f t="shared" si="34"/>
        <v>220204527.66</v>
      </c>
      <c r="N434" s="71">
        <f t="shared" si="35"/>
        <v>45321</v>
      </c>
      <c r="O434" s="71"/>
      <c r="P434" s="82">
        <f t="shared" si="36"/>
        <v>45275</v>
      </c>
    </row>
    <row r="435" spans="1:16" x14ac:dyDescent="0.25">
      <c r="A435" s="100" t="s">
        <v>3018</v>
      </c>
      <c r="B435" s="104"/>
      <c r="C435" s="105">
        <v>45275</v>
      </c>
      <c r="D435" s="104" t="s">
        <v>1106</v>
      </c>
      <c r="E435" s="104" t="s">
        <v>1074</v>
      </c>
      <c r="F435" s="111">
        <f>H435/1.08</f>
        <v>-255815.74074074073</v>
      </c>
      <c r="G435" s="111">
        <f>F435*8%</f>
        <v>-20465.259259259259</v>
      </c>
      <c r="H435" s="106">
        <v>-276281</v>
      </c>
      <c r="I435" s="106"/>
      <c r="J435" s="107" t="s">
        <v>2918</v>
      </c>
      <c r="K435" s="56"/>
      <c r="L435" s="84">
        <f t="shared" si="34"/>
        <v>219928246.66</v>
      </c>
      <c r="N435" s="71">
        <f t="shared" si="35"/>
        <v>45321</v>
      </c>
      <c r="O435" s="71"/>
      <c r="P435" s="82">
        <f t="shared" si="36"/>
        <v>45275</v>
      </c>
    </row>
    <row r="436" spans="1:16" x14ac:dyDescent="0.25">
      <c r="A436" s="100" t="s">
        <v>3018</v>
      </c>
      <c r="B436" s="104"/>
      <c r="C436" s="105">
        <v>45275</v>
      </c>
      <c r="D436" s="104" t="s">
        <v>1108</v>
      </c>
      <c r="E436" s="104" t="s">
        <v>1074</v>
      </c>
      <c r="F436" s="111">
        <f>H436/1.08</f>
        <v>-452648.14814814815</v>
      </c>
      <c r="G436" s="111">
        <f>F436*8%</f>
        <v>-36211.851851851854</v>
      </c>
      <c r="H436" s="106">
        <v>-488860</v>
      </c>
      <c r="I436" s="106"/>
      <c r="J436" s="107" t="s">
        <v>2918</v>
      </c>
      <c r="K436" s="56"/>
      <c r="L436" s="84">
        <f t="shared" si="34"/>
        <v>219439386.66</v>
      </c>
      <c r="N436" s="71">
        <f t="shared" si="35"/>
        <v>45321</v>
      </c>
      <c r="O436" s="71"/>
      <c r="P436" s="82">
        <f t="shared" si="36"/>
        <v>45275</v>
      </c>
    </row>
    <row r="437" spans="1:16" ht="26.3" x14ac:dyDescent="0.25">
      <c r="A437" s="4" t="s">
        <v>3018</v>
      </c>
      <c r="B437" s="5" t="s">
        <v>461</v>
      </c>
      <c r="C437" s="8">
        <v>45276</v>
      </c>
      <c r="D437" s="5" t="s">
        <v>11</v>
      </c>
      <c r="E437" s="5"/>
      <c r="F437" s="13">
        <v>1541068</v>
      </c>
      <c r="G437" s="13">
        <v>123285</v>
      </c>
      <c r="H437" s="13">
        <v>1664353</v>
      </c>
      <c r="I437" s="13"/>
      <c r="J437" s="6" t="s">
        <v>2918</v>
      </c>
      <c r="K437" s="56"/>
      <c r="L437" s="84">
        <f t="shared" si="34"/>
        <v>221103739.66</v>
      </c>
      <c r="N437" s="71">
        <f t="shared" si="35"/>
        <v>45321</v>
      </c>
      <c r="O437" s="71"/>
      <c r="P437" s="82">
        <f t="shared" si="36"/>
        <v>45276</v>
      </c>
    </row>
    <row r="438" spans="1:16" ht="26.3" x14ac:dyDescent="0.25">
      <c r="A438" s="4" t="s">
        <v>3018</v>
      </c>
      <c r="B438" s="5" t="s">
        <v>462</v>
      </c>
      <c r="C438" s="8">
        <v>45276</v>
      </c>
      <c r="D438" s="5" t="s">
        <v>11</v>
      </c>
      <c r="E438" s="5"/>
      <c r="F438" s="13">
        <v>702984</v>
      </c>
      <c r="G438" s="13">
        <v>56239</v>
      </c>
      <c r="H438" s="13">
        <v>759223</v>
      </c>
      <c r="I438" s="13"/>
      <c r="J438" s="6" t="s">
        <v>2918</v>
      </c>
      <c r="K438" s="56"/>
      <c r="L438" s="84">
        <f t="shared" si="34"/>
        <v>221862962.66</v>
      </c>
      <c r="N438" s="71">
        <f t="shared" si="35"/>
        <v>45321</v>
      </c>
      <c r="O438" s="71"/>
      <c r="P438" s="82">
        <f t="shared" si="36"/>
        <v>45276</v>
      </c>
    </row>
    <row r="439" spans="1:16" ht="26.3" x14ac:dyDescent="0.25">
      <c r="A439" s="4" t="s">
        <v>3018</v>
      </c>
      <c r="B439" s="5" t="s">
        <v>463</v>
      </c>
      <c r="C439" s="8">
        <v>45276</v>
      </c>
      <c r="D439" s="5" t="s">
        <v>11</v>
      </c>
      <c r="E439" s="5"/>
      <c r="F439" s="13">
        <v>586928</v>
      </c>
      <c r="G439" s="13">
        <v>46954</v>
      </c>
      <c r="H439" s="13">
        <v>633882</v>
      </c>
      <c r="I439" s="13"/>
      <c r="J439" s="6" t="s">
        <v>2918</v>
      </c>
      <c r="K439" s="56"/>
      <c r="L439" s="84">
        <f t="shared" si="34"/>
        <v>222496844.66</v>
      </c>
      <c r="N439" s="71">
        <f t="shared" si="35"/>
        <v>45321</v>
      </c>
      <c r="O439" s="71"/>
      <c r="P439" s="82">
        <f t="shared" si="36"/>
        <v>45276</v>
      </c>
    </row>
    <row r="440" spans="1:16" ht="26.3" x14ac:dyDescent="0.25">
      <c r="A440" s="4" t="s">
        <v>3018</v>
      </c>
      <c r="B440" s="5" t="s">
        <v>458</v>
      </c>
      <c r="C440" s="8">
        <v>45278</v>
      </c>
      <c r="D440" s="5" t="s">
        <v>11</v>
      </c>
      <c r="E440" s="5"/>
      <c r="F440" s="13">
        <v>1460500</v>
      </c>
      <c r="G440" s="13">
        <v>116840</v>
      </c>
      <c r="H440" s="13">
        <v>1577340</v>
      </c>
      <c r="I440" s="13"/>
      <c r="J440" s="6" t="s">
        <v>2918</v>
      </c>
      <c r="K440" s="56"/>
      <c r="L440" s="84">
        <f t="shared" si="34"/>
        <v>224074184.66</v>
      </c>
      <c r="N440" s="71">
        <f t="shared" si="35"/>
        <v>45321</v>
      </c>
      <c r="O440" s="71"/>
      <c r="P440" s="82">
        <f t="shared" si="36"/>
        <v>45278</v>
      </c>
    </row>
    <row r="441" spans="1:16" ht="26.3" x14ac:dyDescent="0.25">
      <c r="A441" s="4" t="s">
        <v>3018</v>
      </c>
      <c r="B441" s="5" t="s">
        <v>459</v>
      </c>
      <c r="C441" s="8">
        <v>45278</v>
      </c>
      <c r="D441" s="5" t="s">
        <v>11</v>
      </c>
      <c r="E441" s="5"/>
      <c r="F441" s="13">
        <v>399810</v>
      </c>
      <c r="G441" s="13">
        <v>31985</v>
      </c>
      <c r="H441" s="13">
        <v>431795</v>
      </c>
      <c r="I441" s="13"/>
      <c r="J441" s="6" t="s">
        <v>2918</v>
      </c>
      <c r="K441" s="56"/>
      <c r="L441" s="84">
        <f t="shared" si="34"/>
        <v>224505979.66</v>
      </c>
      <c r="N441" s="71">
        <f t="shared" si="35"/>
        <v>45321</v>
      </c>
      <c r="O441" s="71"/>
      <c r="P441" s="82">
        <f t="shared" si="36"/>
        <v>45278</v>
      </c>
    </row>
    <row r="442" spans="1:16" ht="26.3" x14ac:dyDescent="0.25">
      <c r="A442" s="4" t="s">
        <v>3018</v>
      </c>
      <c r="B442" s="5" t="s">
        <v>460</v>
      </c>
      <c r="C442" s="8">
        <v>45278</v>
      </c>
      <c r="D442" s="5" t="s">
        <v>11</v>
      </c>
      <c r="E442" s="5"/>
      <c r="F442" s="13">
        <v>1460500</v>
      </c>
      <c r="G442" s="13">
        <v>116840</v>
      </c>
      <c r="H442" s="13">
        <v>1577340</v>
      </c>
      <c r="I442" s="13"/>
      <c r="J442" s="6" t="s">
        <v>2918</v>
      </c>
      <c r="K442" s="56"/>
      <c r="L442" s="84">
        <f t="shared" si="34"/>
        <v>226083319.66</v>
      </c>
      <c r="N442" s="71">
        <f t="shared" si="35"/>
        <v>45321</v>
      </c>
      <c r="O442" s="71"/>
      <c r="P442" s="82">
        <f t="shared" si="36"/>
        <v>45278</v>
      </c>
    </row>
    <row r="443" spans="1:16" x14ac:dyDescent="0.25">
      <c r="A443" s="100" t="s">
        <v>3018</v>
      </c>
      <c r="B443" s="104"/>
      <c r="C443" s="105">
        <v>45279</v>
      </c>
      <c r="D443" s="104" t="s">
        <v>1096</v>
      </c>
      <c r="E443" s="104" t="s">
        <v>1074</v>
      </c>
      <c r="F443" s="111">
        <f>H443/1.08</f>
        <v>-254484.25925925924</v>
      </c>
      <c r="G443" s="111">
        <f>F443*8%</f>
        <v>-20358.740740740741</v>
      </c>
      <c r="H443" s="106">
        <v>-274843</v>
      </c>
      <c r="I443" s="106"/>
      <c r="J443" s="107" t="s">
        <v>2918</v>
      </c>
      <c r="K443" s="56"/>
      <c r="L443" s="84">
        <f t="shared" si="34"/>
        <v>225808476.66</v>
      </c>
      <c r="N443" s="71">
        <f t="shared" ref="N443:N461" si="37">IFERROR(DATEVALUE(MID(J443,16,11)),"")</f>
        <v>45321</v>
      </c>
      <c r="O443" s="71"/>
      <c r="P443" s="82">
        <f t="shared" ref="P443:P461" si="38">IFERROR(DATEVALUE(C443),C443)</f>
        <v>45279</v>
      </c>
    </row>
    <row r="444" spans="1:16" x14ac:dyDescent="0.25">
      <c r="A444" s="100" t="s">
        <v>3018</v>
      </c>
      <c r="B444" s="104"/>
      <c r="C444" s="105">
        <v>45279</v>
      </c>
      <c r="D444" s="104" t="s">
        <v>1098</v>
      </c>
      <c r="E444" s="104" t="s">
        <v>1074</v>
      </c>
      <c r="F444" s="111">
        <f>H444/1.08</f>
        <v>-1508015.7407407407</v>
      </c>
      <c r="G444" s="111">
        <f>F444*8%</f>
        <v>-120641.25925925926</v>
      </c>
      <c r="H444" s="106">
        <v>-1628657</v>
      </c>
      <c r="I444" s="106"/>
      <c r="J444" s="107" t="s">
        <v>2918</v>
      </c>
      <c r="K444" s="56"/>
      <c r="L444" s="84">
        <f t="shared" si="34"/>
        <v>224179819.66</v>
      </c>
      <c r="N444" s="71">
        <f t="shared" si="37"/>
        <v>45321</v>
      </c>
      <c r="O444" s="71"/>
      <c r="P444" s="82">
        <f t="shared" si="38"/>
        <v>45279</v>
      </c>
    </row>
    <row r="445" spans="1:16" ht="26.3" x14ac:dyDescent="0.25">
      <c r="A445" s="4" t="s">
        <v>3018</v>
      </c>
      <c r="B445" s="5" t="s">
        <v>457</v>
      </c>
      <c r="C445" s="8">
        <v>45281</v>
      </c>
      <c r="D445" s="5" t="s">
        <v>11</v>
      </c>
      <c r="E445" s="5"/>
      <c r="F445" s="13">
        <v>1466567</v>
      </c>
      <c r="G445" s="13">
        <v>117325</v>
      </c>
      <c r="H445" s="13">
        <v>1583892</v>
      </c>
      <c r="I445" s="13"/>
      <c r="J445" s="6" t="s">
        <v>2918</v>
      </c>
      <c r="K445" s="56"/>
      <c r="L445" s="84">
        <f t="shared" si="34"/>
        <v>225763711.66</v>
      </c>
      <c r="N445" s="71">
        <f t="shared" si="37"/>
        <v>45321</v>
      </c>
      <c r="O445" s="71"/>
      <c r="P445" s="82">
        <f t="shared" si="38"/>
        <v>45281</v>
      </c>
    </row>
    <row r="446" spans="1:16" ht="26.3" x14ac:dyDescent="0.25">
      <c r="A446" s="4" t="s">
        <v>3018</v>
      </c>
      <c r="B446" s="5" t="s">
        <v>456</v>
      </c>
      <c r="C446" s="8">
        <v>45282</v>
      </c>
      <c r="D446" s="5" t="s">
        <v>11</v>
      </c>
      <c r="E446" s="5"/>
      <c r="F446" s="13">
        <v>1592408</v>
      </c>
      <c r="G446" s="13">
        <v>127393</v>
      </c>
      <c r="H446" s="13">
        <v>1719801</v>
      </c>
      <c r="I446" s="13"/>
      <c r="J446" s="6" t="s">
        <v>2918</v>
      </c>
      <c r="K446" s="56"/>
      <c r="L446" s="84">
        <f t="shared" si="34"/>
        <v>227483512.66</v>
      </c>
      <c r="N446" s="71">
        <f t="shared" si="37"/>
        <v>45321</v>
      </c>
      <c r="O446" s="71"/>
      <c r="P446" s="82">
        <f t="shared" si="38"/>
        <v>45282</v>
      </c>
    </row>
    <row r="447" spans="1:16" ht="26.3" x14ac:dyDescent="0.25">
      <c r="A447" s="4" t="s">
        <v>3018</v>
      </c>
      <c r="B447" s="5" t="s">
        <v>454</v>
      </c>
      <c r="C447" s="8">
        <v>45283</v>
      </c>
      <c r="D447" s="5" t="s">
        <v>11</v>
      </c>
      <c r="E447" s="5"/>
      <c r="F447" s="13">
        <v>549918</v>
      </c>
      <c r="G447" s="13">
        <v>43993</v>
      </c>
      <c r="H447" s="13">
        <v>593911</v>
      </c>
      <c r="I447" s="13"/>
      <c r="J447" s="6" t="s">
        <v>2918</v>
      </c>
      <c r="K447" s="56"/>
      <c r="L447" s="84">
        <f t="shared" si="34"/>
        <v>228077423.66</v>
      </c>
      <c r="N447" s="71">
        <f t="shared" si="37"/>
        <v>45321</v>
      </c>
      <c r="O447" s="71"/>
      <c r="P447" s="82">
        <f t="shared" si="38"/>
        <v>45283</v>
      </c>
    </row>
    <row r="448" spans="1:16" ht="26.3" x14ac:dyDescent="0.25">
      <c r="A448" s="4" t="s">
        <v>3018</v>
      </c>
      <c r="B448" s="5" t="s">
        <v>455</v>
      </c>
      <c r="C448" s="8">
        <v>45283</v>
      </c>
      <c r="D448" s="5" t="s">
        <v>11</v>
      </c>
      <c r="E448" s="5"/>
      <c r="F448" s="13">
        <v>1460500</v>
      </c>
      <c r="G448" s="13">
        <v>116840</v>
      </c>
      <c r="H448" s="13">
        <v>1577340</v>
      </c>
      <c r="I448" s="13"/>
      <c r="J448" s="6" t="s">
        <v>2918</v>
      </c>
      <c r="K448" s="56"/>
      <c r="L448" s="84">
        <f t="shared" si="34"/>
        <v>229654763.66</v>
      </c>
      <c r="N448" s="71">
        <f t="shared" si="37"/>
        <v>45321</v>
      </c>
      <c r="O448" s="71"/>
      <c r="P448" s="82">
        <f t="shared" si="38"/>
        <v>45283</v>
      </c>
    </row>
    <row r="449" spans="1:16" x14ac:dyDescent="0.25">
      <c r="A449" s="100" t="s">
        <v>3018</v>
      </c>
      <c r="B449" s="104"/>
      <c r="C449" s="105">
        <v>45284</v>
      </c>
      <c r="D449" s="104" t="s">
        <v>1090</v>
      </c>
      <c r="E449" s="104" t="s">
        <v>1074</v>
      </c>
      <c r="F449" s="111">
        <f>H449/1.08</f>
        <v>-62622.222222222219</v>
      </c>
      <c r="G449" s="111">
        <f>F449*8%</f>
        <v>-5009.7777777777774</v>
      </c>
      <c r="H449" s="106">
        <v>-67632</v>
      </c>
      <c r="I449" s="106"/>
      <c r="J449" s="107" t="s">
        <v>2918</v>
      </c>
      <c r="K449" s="56"/>
      <c r="L449" s="84">
        <f t="shared" si="34"/>
        <v>229587131.66</v>
      </c>
      <c r="N449" s="71">
        <f t="shared" si="37"/>
        <v>45321</v>
      </c>
      <c r="O449" s="71"/>
      <c r="P449" s="82">
        <f t="shared" si="38"/>
        <v>45284</v>
      </c>
    </row>
    <row r="450" spans="1:16" ht="26.3" x14ac:dyDescent="0.25">
      <c r="A450" s="4" t="s">
        <v>3018</v>
      </c>
      <c r="B450" s="5" t="s">
        <v>451</v>
      </c>
      <c r="C450" s="8">
        <v>45285</v>
      </c>
      <c r="D450" s="5" t="s">
        <v>11</v>
      </c>
      <c r="E450" s="5"/>
      <c r="F450" s="13">
        <v>1511329</v>
      </c>
      <c r="G450" s="13">
        <v>120906</v>
      </c>
      <c r="H450" s="13">
        <v>1632235</v>
      </c>
      <c r="I450" s="13"/>
      <c r="J450" s="6" t="s">
        <v>2918</v>
      </c>
      <c r="K450" s="56"/>
      <c r="L450" s="84">
        <f t="shared" si="34"/>
        <v>231219366.66</v>
      </c>
      <c r="N450" s="71">
        <f t="shared" si="37"/>
        <v>45321</v>
      </c>
      <c r="O450" s="71"/>
      <c r="P450" s="82">
        <f t="shared" si="38"/>
        <v>45285</v>
      </c>
    </row>
    <row r="451" spans="1:16" ht="26.3" x14ac:dyDescent="0.25">
      <c r="A451" s="4" t="s">
        <v>3018</v>
      </c>
      <c r="B451" s="5" t="s">
        <v>452</v>
      </c>
      <c r="C451" s="8">
        <v>45285</v>
      </c>
      <c r="D451" s="5" t="s">
        <v>11</v>
      </c>
      <c r="E451" s="5"/>
      <c r="F451" s="13">
        <v>1036700</v>
      </c>
      <c r="G451" s="13">
        <v>82936</v>
      </c>
      <c r="H451" s="13">
        <v>1119636</v>
      </c>
      <c r="I451" s="13"/>
      <c r="J451" s="6" t="s">
        <v>2918</v>
      </c>
      <c r="K451" s="56"/>
      <c r="L451" s="84">
        <f t="shared" si="34"/>
        <v>232339002.66</v>
      </c>
      <c r="N451" s="71">
        <f t="shared" si="37"/>
        <v>45321</v>
      </c>
      <c r="O451" s="71"/>
      <c r="P451" s="82">
        <f t="shared" si="38"/>
        <v>45285</v>
      </c>
    </row>
    <row r="452" spans="1:16" ht="26.3" x14ac:dyDescent="0.25">
      <c r="A452" s="4" t="s">
        <v>3018</v>
      </c>
      <c r="B452" s="5" t="s">
        <v>453</v>
      </c>
      <c r="C452" s="8">
        <v>45285</v>
      </c>
      <c r="D452" s="5" t="s">
        <v>11</v>
      </c>
      <c r="E452" s="5"/>
      <c r="F452" s="13">
        <v>653604</v>
      </c>
      <c r="G452" s="13">
        <v>52288</v>
      </c>
      <c r="H452" s="13">
        <v>705892</v>
      </c>
      <c r="I452" s="13"/>
      <c r="J452" s="6" t="s">
        <v>2918</v>
      </c>
      <c r="K452" s="56"/>
      <c r="L452" s="84">
        <f t="shared" si="34"/>
        <v>233044894.66</v>
      </c>
      <c r="N452" s="71">
        <f t="shared" si="37"/>
        <v>45321</v>
      </c>
      <c r="O452" s="71"/>
      <c r="P452" s="82">
        <f t="shared" si="38"/>
        <v>45285</v>
      </c>
    </row>
    <row r="453" spans="1:16" x14ac:dyDescent="0.25">
      <c r="A453" s="108" t="s">
        <v>3018</v>
      </c>
      <c r="B453" s="109"/>
      <c r="C453" s="110">
        <v>45286</v>
      </c>
      <c r="D453" s="109" t="s">
        <v>1079</v>
      </c>
      <c r="E453" s="109" t="s">
        <v>1074</v>
      </c>
      <c r="F453" s="111">
        <f>H453/1.08</f>
        <v>-223838.88888888888</v>
      </c>
      <c r="G453" s="111">
        <f>F453*8%</f>
        <v>-17907.111111111109</v>
      </c>
      <c r="H453" s="111">
        <v>-241746</v>
      </c>
      <c r="I453" s="111"/>
      <c r="J453" s="112" t="s">
        <v>2918</v>
      </c>
      <c r="K453" s="56"/>
      <c r="L453" s="84">
        <f t="shared" si="34"/>
        <v>232803148.66</v>
      </c>
      <c r="N453" s="71">
        <f t="shared" si="37"/>
        <v>45321</v>
      </c>
      <c r="O453" s="71"/>
      <c r="P453" s="82">
        <f t="shared" si="38"/>
        <v>45286</v>
      </c>
    </row>
    <row r="454" spans="1:16" x14ac:dyDescent="0.25">
      <c r="A454" s="108" t="s">
        <v>3018</v>
      </c>
      <c r="B454" s="109"/>
      <c r="C454" s="110">
        <v>45286</v>
      </c>
      <c r="D454" s="109" t="s">
        <v>1081</v>
      </c>
      <c r="E454" s="109" t="s">
        <v>1074</v>
      </c>
      <c r="F454" s="111">
        <f>H454/1.08</f>
        <v>-364934.25925925921</v>
      </c>
      <c r="G454" s="111">
        <f>F454*8%</f>
        <v>-29194.740740740737</v>
      </c>
      <c r="H454" s="111">
        <v>-394129</v>
      </c>
      <c r="I454" s="111"/>
      <c r="J454" s="112" t="s">
        <v>2918</v>
      </c>
      <c r="K454" s="56"/>
      <c r="L454" s="84">
        <f t="shared" si="34"/>
        <v>232409019.66</v>
      </c>
      <c r="N454" s="71">
        <f t="shared" si="37"/>
        <v>45321</v>
      </c>
      <c r="O454" s="71"/>
      <c r="P454" s="82">
        <f t="shared" si="38"/>
        <v>45286</v>
      </c>
    </row>
    <row r="455" spans="1:16" x14ac:dyDescent="0.25">
      <c r="A455" s="108" t="s">
        <v>3018</v>
      </c>
      <c r="B455" s="109"/>
      <c r="C455" s="110">
        <v>45286</v>
      </c>
      <c r="D455" s="109" t="s">
        <v>1083</v>
      </c>
      <c r="E455" s="109" t="s">
        <v>1074</v>
      </c>
      <c r="F455" s="111">
        <f>H455/1.08</f>
        <v>-255815.74074074073</v>
      </c>
      <c r="G455" s="111">
        <f>F455*8%</f>
        <v>-20465.259259259259</v>
      </c>
      <c r="H455" s="111">
        <v>-276281</v>
      </c>
      <c r="I455" s="111"/>
      <c r="J455" s="112" t="s">
        <v>2918</v>
      </c>
      <c r="K455" s="56"/>
      <c r="L455" s="84">
        <f t="shared" si="34"/>
        <v>232132738.66</v>
      </c>
      <c r="N455" s="71">
        <f t="shared" si="37"/>
        <v>45321</v>
      </c>
      <c r="O455" s="71"/>
      <c r="P455" s="82">
        <f t="shared" si="38"/>
        <v>45286</v>
      </c>
    </row>
    <row r="456" spans="1:16" x14ac:dyDescent="0.25">
      <c r="A456" s="100" t="s">
        <v>3018</v>
      </c>
      <c r="B456" s="109"/>
      <c r="C456" s="110">
        <v>45286</v>
      </c>
      <c r="D456" s="109" t="s">
        <v>1085</v>
      </c>
      <c r="E456" s="109" t="s">
        <v>1074</v>
      </c>
      <c r="F456" s="111">
        <f>H456/1.08</f>
        <v>-511632.40740740736</v>
      </c>
      <c r="G456" s="111">
        <f>F456*8%</f>
        <v>-40930.592592592591</v>
      </c>
      <c r="H456" s="111">
        <v>-552563</v>
      </c>
      <c r="I456" s="111"/>
      <c r="J456" s="112" t="s">
        <v>2918</v>
      </c>
      <c r="K456" s="56"/>
      <c r="L456" s="84">
        <f t="shared" si="34"/>
        <v>231580175.66</v>
      </c>
      <c r="N456" s="71">
        <f t="shared" si="37"/>
        <v>45321</v>
      </c>
      <c r="O456" s="71"/>
      <c r="P456" s="82">
        <f t="shared" si="38"/>
        <v>45286</v>
      </c>
    </row>
    <row r="457" spans="1:16" ht="26.3" x14ac:dyDescent="0.25">
      <c r="A457" s="4" t="s">
        <v>3018</v>
      </c>
      <c r="B457" s="89" t="s">
        <v>450</v>
      </c>
      <c r="C457" s="90">
        <v>45287</v>
      </c>
      <c r="D457" s="89" t="s">
        <v>11</v>
      </c>
      <c r="E457" s="89"/>
      <c r="F457" s="91">
        <v>319848</v>
      </c>
      <c r="G457" s="91">
        <v>25588</v>
      </c>
      <c r="H457" s="91">
        <v>345436</v>
      </c>
      <c r="I457" s="91"/>
      <c r="J457" s="56" t="s">
        <v>2918</v>
      </c>
      <c r="K457" s="56"/>
      <c r="L457" s="84">
        <f t="shared" ref="L457:L461" si="39">L456+H457-K457</f>
        <v>231925611.66</v>
      </c>
      <c r="N457" s="71">
        <f t="shared" si="37"/>
        <v>45321</v>
      </c>
      <c r="O457" s="71"/>
      <c r="P457" s="82">
        <f t="shared" si="38"/>
        <v>45287</v>
      </c>
    </row>
    <row r="458" spans="1:16" x14ac:dyDescent="0.25">
      <c r="A458" s="100" t="s">
        <v>3018</v>
      </c>
      <c r="B458" s="109"/>
      <c r="C458" s="110">
        <v>45287</v>
      </c>
      <c r="D458" s="109" t="s">
        <v>1077</v>
      </c>
      <c r="E458" s="109" t="s">
        <v>1074</v>
      </c>
      <c r="F458" s="111">
        <f>H458/1.08</f>
        <v>-1143679.6296296297</v>
      </c>
      <c r="G458" s="111">
        <f>F458*8%</f>
        <v>-91494.37037037038</v>
      </c>
      <c r="H458" s="111">
        <v>-1235174</v>
      </c>
      <c r="I458" s="111"/>
      <c r="J458" s="112" t="s">
        <v>2918</v>
      </c>
      <c r="K458" s="56"/>
      <c r="L458" s="84">
        <f t="shared" si="39"/>
        <v>230690437.66</v>
      </c>
      <c r="N458" s="71">
        <f t="shared" si="37"/>
        <v>45321</v>
      </c>
      <c r="O458" s="71"/>
      <c r="P458" s="82">
        <f t="shared" si="38"/>
        <v>45287</v>
      </c>
    </row>
    <row r="459" spans="1:16" ht="26.3" x14ac:dyDescent="0.25">
      <c r="A459" s="4" t="s">
        <v>3018</v>
      </c>
      <c r="B459" s="89" t="s">
        <v>448</v>
      </c>
      <c r="C459" s="90">
        <v>45289</v>
      </c>
      <c r="D459" s="89" t="s">
        <v>11</v>
      </c>
      <c r="E459" s="89"/>
      <c r="F459" s="91">
        <v>873748</v>
      </c>
      <c r="G459" s="91">
        <v>69900</v>
      </c>
      <c r="H459" s="91">
        <v>943648</v>
      </c>
      <c r="I459" s="91"/>
      <c r="J459" s="56" t="s">
        <v>2918</v>
      </c>
      <c r="K459" s="56"/>
      <c r="L459" s="84">
        <f t="shared" si="39"/>
        <v>231634085.66</v>
      </c>
      <c r="N459" s="71">
        <f t="shared" si="37"/>
        <v>45321</v>
      </c>
      <c r="O459" s="71"/>
      <c r="P459" s="82">
        <f t="shared" si="38"/>
        <v>45289</v>
      </c>
    </row>
    <row r="460" spans="1:16" ht="26.3" x14ac:dyDescent="0.25">
      <c r="A460" s="4" t="s">
        <v>3018</v>
      </c>
      <c r="B460" s="89" t="s">
        <v>449</v>
      </c>
      <c r="C460" s="90">
        <v>45289</v>
      </c>
      <c r="D460" s="89" t="s">
        <v>11</v>
      </c>
      <c r="E460" s="89"/>
      <c r="F460" s="91">
        <v>2109045</v>
      </c>
      <c r="G460" s="91">
        <v>168724</v>
      </c>
      <c r="H460" s="91">
        <v>2277769</v>
      </c>
      <c r="I460" s="91"/>
      <c r="J460" s="56" t="s">
        <v>2919</v>
      </c>
      <c r="K460" s="56"/>
      <c r="L460" s="84">
        <f t="shared" si="39"/>
        <v>233911854.66</v>
      </c>
      <c r="N460" s="71">
        <f t="shared" si="37"/>
        <v>45351</v>
      </c>
      <c r="O460" s="71"/>
      <c r="P460" s="82">
        <f t="shared" si="38"/>
        <v>45289</v>
      </c>
    </row>
    <row r="461" spans="1:16" x14ac:dyDescent="0.25">
      <c r="A461" s="10" t="s">
        <v>3018</v>
      </c>
      <c r="B461" s="113"/>
      <c r="C461" s="97">
        <v>45291</v>
      </c>
      <c r="D461" s="113" t="s">
        <v>3042</v>
      </c>
      <c r="E461" s="113" t="s">
        <v>922</v>
      </c>
      <c r="F461" s="114"/>
      <c r="G461" s="114"/>
      <c r="H461" s="114">
        <v>225628</v>
      </c>
      <c r="I461" s="114"/>
      <c r="J461" s="115" t="s">
        <v>2913</v>
      </c>
      <c r="K461" s="56"/>
      <c r="L461" s="84">
        <f t="shared" si="39"/>
        <v>234137482.66</v>
      </c>
      <c r="N461" s="71">
        <f t="shared" si="37"/>
        <v>45303</v>
      </c>
      <c r="O461" s="71"/>
      <c r="P461" s="82">
        <f t="shared" si="38"/>
        <v>45291</v>
      </c>
    </row>
  </sheetData>
  <autoFilter ref="A1:R461" xr:uid="{602BC131-213F-4173-B57B-514D51422E23}">
    <sortState xmlns:xlrd2="http://schemas.microsoft.com/office/spreadsheetml/2017/richdata2" ref="A2:R461">
      <sortCondition ref="C1:C461"/>
    </sortState>
  </autoFilter>
  <conditionalFormatting sqref="B59">
    <cfRule type="duplicateValues" dxfId="2" priority="2"/>
  </conditionalFormatting>
  <conditionalFormatting sqref="B60:B90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D0D0A-5A7F-45C9-B4DB-D694EC269AD9}">
  <dimension ref="A1:R463"/>
  <sheetViews>
    <sheetView topLeftCell="D1" workbookViewId="0">
      <pane ySplit="1" topLeftCell="A436" activePane="bottomLeft" state="frozen"/>
      <selection activeCell="I427" sqref="I427"/>
      <selection pane="bottomLeft" activeCell="J9" sqref="J9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9" width="13.88671875" style="83" customWidth="1"/>
    <col min="10" max="10" width="42.109375" style="64" customWidth="1"/>
    <col min="11" max="11" width="13.88671875" style="83" customWidth="1"/>
    <col min="12" max="12" width="13.88671875" style="64" customWidth="1"/>
    <col min="13" max="13" width="18.33203125" style="64" bestFit="1" customWidth="1"/>
    <col min="14" max="14" width="10.109375" style="82" bestFit="1" customWidth="1"/>
    <col min="15" max="15" width="10.5546875" style="64" bestFit="1" customWidth="1"/>
    <col min="16" max="16" width="10.109375" style="82" bestFit="1" customWidth="1"/>
    <col min="17" max="16384" width="9.109375" style="64"/>
  </cols>
  <sheetData>
    <row r="1" spans="1:17" ht="26.3" x14ac:dyDescent="0.25">
      <c r="A1" s="59" t="s">
        <v>3016</v>
      </c>
      <c r="B1" s="59" t="s">
        <v>1</v>
      </c>
      <c r="C1" s="60" t="s">
        <v>2</v>
      </c>
      <c r="D1" s="59" t="s">
        <v>3</v>
      </c>
      <c r="E1" s="59" t="s">
        <v>4</v>
      </c>
      <c r="F1" s="61" t="s">
        <v>5</v>
      </c>
      <c r="G1" s="61" t="s">
        <v>6</v>
      </c>
      <c r="H1" s="61" t="s">
        <v>7</v>
      </c>
      <c r="I1" s="61"/>
      <c r="J1" s="62" t="s">
        <v>8</v>
      </c>
      <c r="K1" s="63" t="s">
        <v>3011</v>
      </c>
      <c r="L1" s="63" t="s">
        <v>3015</v>
      </c>
      <c r="M1" s="63" t="s">
        <v>3009</v>
      </c>
      <c r="N1" s="123"/>
      <c r="O1" s="63" t="s">
        <v>3012</v>
      </c>
    </row>
    <row r="2" spans="1:17" ht="26.3" x14ac:dyDescent="0.25">
      <c r="A2" s="66" t="s">
        <v>3017</v>
      </c>
      <c r="B2" s="5" t="s">
        <v>403</v>
      </c>
      <c r="C2" s="8">
        <v>44621</v>
      </c>
      <c r="D2" s="5" t="s">
        <v>11</v>
      </c>
      <c r="E2" s="5" t="s">
        <v>222</v>
      </c>
      <c r="F2" s="17">
        <v>1007196</v>
      </c>
      <c r="G2" s="17">
        <v>80576</v>
      </c>
      <c r="H2" s="17">
        <f t="shared" ref="H2:H32" si="0">+F2+G2</f>
        <v>1087772</v>
      </c>
      <c r="I2" s="17"/>
      <c r="J2" s="88"/>
      <c r="L2" s="84">
        <f>H2</f>
        <v>1087772</v>
      </c>
      <c r="M2" s="64" t="s">
        <v>3010</v>
      </c>
      <c r="N2" s="71" t="str">
        <f t="shared" ref="N2:N65" si="1">IFERROR(DATEVALUE(MID(J2,16,11)),"")</f>
        <v/>
      </c>
      <c r="O2" s="71"/>
      <c r="P2" s="82">
        <f t="shared" ref="P2:P33" si="2">IFERROR(DATEVALUE(C2),C2)</f>
        <v>44621</v>
      </c>
      <c r="Q2" s="65"/>
    </row>
    <row r="3" spans="1:17" ht="26.3" x14ac:dyDescent="0.25">
      <c r="A3" s="66" t="s">
        <v>3017</v>
      </c>
      <c r="B3" s="5" t="s">
        <v>405</v>
      </c>
      <c r="C3" s="8">
        <v>44624</v>
      </c>
      <c r="D3" s="5" t="s">
        <v>11</v>
      </c>
      <c r="E3" s="5" t="s">
        <v>222</v>
      </c>
      <c r="F3" s="17">
        <v>1760952</v>
      </c>
      <c r="G3" s="17">
        <v>140876</v>
      </c>
      <c r="H3" s="17">
        <f t="shared" si="0"/>
        <v>1901828</v>
      </c>
      <c r="I3" s="17"/>
      <c r="J3" s="88"/>
      <c r="L3" s="84">
        <f t="shared" ref="L3:L66" si="3">L2+H3-K3</f>
        <v>2989600</v>
      </c>
      <c r="M3" s="64" t="s">
        <v>3010</v>
      </c>
      <c r="N3" s="71" t="str">
        <f t="shared" si="1"/>
        <v/>
      </c>
      <c r="O3" s="71"/>
      <c r="P3" s="82">
        <f t="shared" si="2"/>
        <v>44624</v>
      </c>
      <c r="Q3" s="65"/>
    </row>
    <row r="4" spans="1:17" ht="26.3" x14ac:dyDescent="0.25">
      <c r="A4" s="66" t="s">
        <v>3017</v>
      </c>
      <c r="B4" s="9" t="s">
        <v>407</v>
      </c>
      <c r="C4" s="8">
        <v>44625</v>
      </c>
      <c r="D4" s="5" t="s">
        <v>11</v>
      </c>
      <c r="E4" s="5" t="s">
        <v>222</v>
      </c>
      <c r="F4" s="17">
        <v>424084</v>
      </c>
      <c r="G4" s="17">
        <v>33927</v>
      </c>
      <c r="H4" s="17">
        <f t="shared" si="0"/>
        <v>458011</v>
      </c>
      <c r="I4" s="17"/>
      <c r="J4" s="88"/>
      <c r="L4" s="84">
        <f t="shared" si="3"/>
        <v>3447611</v>
      </c>
      <c r="M4" s="64" t="s">
        <v>3010</v>
      </c>
      <c r="N4" s="71" t="str">
        <f t="shared" si="1"/>
        <v/>
      </c>
      <c r="O4" s="71"/>
      <c r="P4" s="82">
        <f t="shared" si="2"/>
        <v>44625</v>
      </c>
      <c r="Q4" s="65"/>
    </row>
    <row r="5" spans="1:17" ht="26.3" x14ac:dyDescent="0.25">
      <c r="A5" s="66" t="s">
        <v>3017</v>
      </c>
      <c r="B5" s="9" t="s">
        <v>409</v>
      </c>
      <c r="C5" s="8">
        <v>44625</v>
      </c>
      <c r="D5" s="5" t="s">
        <v>11</v>
      </c>
      <c r="E5" s="5" t="s">
        <v>222</v>
      </c>
      <c r="F5" s="17">
        <v>1675625</v>
      </c>
      <c r="G5" s="17">
        <v>134050</v>
      </c>
      <c r="H5" s="17">
        <f t="shared" si="0"/>
        <v>1809675</v>
      </c>
      <c r="I5" s="17"/>
      <c r="J5" s="88"/>
      <c r="L5" s="84">
        <f t="shared" si="3"/>
        <v>5257286</v>
      </c>
      <c r="M5" s="64" t="s">
        <v>3010</v>
      </c>
      <c r="N5" s="71" t="str">
        <f t="shared" si="1"/>
        <v/>
      </c>
      <c r="O5" s="71"/>
      <c r="P5" s="82">
        <f t="shared" si="2"/>
        <v>44625</v>
      </c>
      <c r="Q5" s="65"/>
    </row>
    <row r="6" spans="1:17" ht="26.3" x14ac:dyDescent="0.25">
      <c r="A6" s="66" t="s">
        <v>3017</v>
      </c>
      <c r="B6" s="5" t="s">
        <v>410</v>
      </c>
      <c r="C6" s="8">
        <v>44629</v>
      </c>
      <c r="D6" s="5" t="s">
        <v>11</v>
      </c>
      <c r="E6" s="5" t="s">
        <v>222</v>
      </c>
      <c r="F6" s="17">
        <v>1749790</v>
      </c>
      <c r="G6" s="17">
        <v>139983</v>
      </c>
      <c r="H6" s="17">
        <f t="shared" si="0"/>
        <v>1889773</v>
      </c>
      <c r="I6" s="17"/>
      <c r="J6" s="88"/>
      <c r="L6" s="84">
        <f t="shared" si="3"/>
        <v>7147059</v>
      </c>
      <c r="M6" s="64" t="s">
        <v>3010</v>
      </c>
      <c r="N6" s="71" t="str">
        <f t="shared" si="1"/>
        <v/>
      </c>
      <c r="O6" s="71"/>
      <c r="P6" s="82">
        <f t="shared" si="2"/>
        <v>44629</v>
      </c>
      <c r="Q6" s="65"/>
    </row>
    <row r="7" spans="1:17" ht="26.3" x14ac:dyDescent="0.25">
      <c r="A7" s="66" t="s">
        <v>3017</v>
      </c>
      <c r="B7" s="5" t="s">
        <v>412</v>
      </c>
      <c r="C7" s="8">
        <v>44629</v>
      </c>
      <c r="D7" s="5" t="s">
        <v>11</v>
      </c>
      <c r="E7" s="5" t="s">
        <v>222</v>
      </c>
      <c r="F7" s="17">
        <v>2131888</v>
      </c>
      <c r="G7" s="17">
        <v>170551</v>
      </c>
      <c r="H7" s="17">
        <f t="shared" si="0"/>
        <v>2302439</v>
      </c>
      <c r="I7" s="17"/>
      <c r="J7" s="88"/>
      <c r="L7" s="84">
        <f t="shared" si="3"/>
        <v>9449498</v>
      </c>
      <c r="M7" s="64" t="s">
        <v>3010</v>
      </c>
      <c r="N7" s="71" t="str">
        <f t="shared" si="1"/>
        <v/>
      </c>
      <c r="O7" s="71"/>
      <c r="P7" s="82">
        <f t="shared" si="2"/>
        <v>44629</v>
      </c>
      <c r="Q7" s="65"/>
    </row>
    <row r="8" spans="1:17" ht="26.3" x14ac:dyDescent="0.25">
      <c r="A8" s="66" t="s">
        <v>3017</v>
      </c>
      <c r="B8" s="9" t="s">
        <v>413</v>
      </c>
      <c r="C8" s="8">
        <v>44629</v>
      </c>
      <c r="D8" s="5" t="s">
        <v>11</v>
      </c>
      <c r="E8" s="5" t="s">
        <v>222</v>
      </c>
      <c r="F8" s="17">
        <v>1499106</v>
      </c>
      <c r="G8" s="17">
        <v>119928</v>
      </c>
      <c r="H8" s="17">
        <f t="shared" si="0"/>
        <v>1619034</v>
      </c>
      <c r="I8" s="17"/>
      <c r="J8" s="88"/>
      <c r="L8" s="84">
        <f t="shared" si="3"/>
        <v>11068532</v>
      </c>
      <c r="M8" s="64" t="s">
        <v>3010</v>
      </c>
      <c r="N8" s="71" t="str">
        <f t="shared" si="1"/>
        <v/>
      </c>
      <c r="O8" s="71"/>
      <c r="P8" s="82">
        <f t="shared" si="2"/>
        <v>44629</v>
      </c>
      <c r="Q8" s="65"/>
    </row>
    <row r="9" spans="1:17" ht="26.3" x14ac:dyDescent="0.25">
      <c r="A9" s="66" t="s">
        <v>3017</v>
      </c>
      <c r="B9" s="5" t="s">
        <v>415</v>
      </c>
      <c r="C9" s="8">
        <v>44629</v>
      </c>
      <c r="D9" s="5" t="s">
        <v>416</v>
      </c>
      <c r="E9" s="5" t="s">
        <v>239</v>
      </c>
      <c r="F9" s="17">
        <v>1636640</v>
      </c>
      <c r="G9" s="17">
        <v>130931</v>
      </c>
      <c r="H9" s="17">
        <f t="shared" si="0"/>
        <v>1767571</v>
      </c>
      <c r="I9" s="17"/>
      <c r="J9" s="88"/>
      <c r="L9" s="84">
        <f t="shared" si="3"/>
        <v>12836103</v>
      </c>
      <c r="M9" s="64" t="s">
        <v>3010</v>
      </c>
      <c r="N9" s="71" t="str">
        <f t="shared" si="1"/>
        <v/>
      </c>
      <c r="O9" s="71"/>
      <c r="P9" s="82">
        <f t="shared" si="2"/>
        <v>44629</v>
      </c>
      <c r="Q9" s="65"/>
    </row>
    <row r="10" spans="1:17" ht="26.3" x14ac:dyDescent="0.25">
      <c r="A10" s="66" t="s">
        <v>3017</v>
      </c>
      <c r="B10" s="5" t="s">
        <v>417</v>
      </c>
      <c r="C10" s="8">
        <v>44632</v>
      </c>
      <c r="D10" s="5" t="s">
        <v>11</v>
      </c>
      <c r="E10" s="5" t="s">
        <v>222</v>
      </c>
      <c r="F10" s="17">
        <v>733564</v>
      </c>
      <c r="G10" s="17">
        <v>58685</v>
      </c>
      <c r="H10" s="17">
        <f t="shared" si="0"/>
        <v>792249</v>
      </c>
      <c r="I10" s="17"/>
      <c r="J10" s="88"/>
      <c r="L10" s="84">
        <f t="shared" si="3"/>
        <v>13628352</v>
      </c>
      <c r="M10" s="64" t="s">
        <v>3010</v>
      </c>
      <c r="N10" s="71" t="str">
        <f t="shared" si="1"/>
        <v/>
      </c>
      <c r="O10" s="71"/>
      <c r="P10" s="82">
        <f t="shared" si="2"/>
        <v>44632</v>
      </c>
      <c r="Q10" s="65"/>
    </row>
    <row r="11" spans="1:17" ht="26.3" x14ac:dyDescent="0.25">
      <c r="A11" s="66" t="s">
        <v>3017</v>
      </c>
      <c r="B11" s="9" t="s">
        <v>418</v>
      </c>
      <c r="C11" s="8">
        <v>44632</v>
      </c>
      <c r="D11" s="5" t="s">
        <v>11</v>
      </c>
      <c r="E11" s="5" t="s">
        <v>222</v>
      </c>
      <c r="F11" s="17">
        <v>2600530</v>
      </c>
      <c r="G11" s="17">
        <v>208042</v>
      </c>
      <c r="H11" s="17">
        <f t="shared" si="0"/>
        <v>2808572</v>
      </c>
      <c r="I11" s="17"/>
      <c r="J11" s="88"/>
      <c r="L11" s="84">
        <f t="shared" si="3"/>
        <v>16436924</v>
      </c>
      <c r="M11" s="64" t="s">
        <v>3010</v>
      </c>
      <c r="N11" s="71" t="str">
        <f t="shared" si="1"/>
        <v/>
      </c>
      <c r="O11" s="71"/>
      <c r="P11" s="82">
        <f t="shared" si="2"/>
        <v>44632</v>
      </c>
      <c r="Q11" s="65"/>
    </row>
    <row r="12" spans="1:17" ht="26.3" x14ac:dyDescent="0.25">
      <c r="A12" s="66" t="s">
        <v>3017</v>
      </c>
      <c r="B12" s="5" t="s">
        <v>420</v>
      </c>
      <c r="C12" s="8">
        <v>44632</v>
      </c>
      <c r="D12" s="5" t="s">
        <v>11</v>
      </c>
      <c r="E12" s="5" t="s">
        <v>222</v>
      </c>
      <c r="F12" s="17">
        <v>1974204</v>
      </c>
      <c r="G12" s="17">
        <v>157936</v>
      </c>
      <c r="H12" s="17">
        <f t="shared" si="0"/>
        <v>2132140</v>
      </c>
      <c r="I12" s="17"/>
      <c r="J12" s="88"/>
      <c r="L12" s="84">
        <f t="shared" si="3"/>
        <v>18569064</v>
      </c>
      <c r="M12" s="64" t="s">
        <v>3010</v>
      </c>
      <c r="N12" s="71" t="str">
        <f t="shared" si="1"/>
        <v/>
      </c>
      <c r="O12" s="71"/>
      <c r="P12" s="82">
        <f t="shared" si="2"/>
        <v>44632</v>
      </c>
      <c r="Q12" s="65"/>
    </row>
    <row r="13" spans="1:17" ht="26.3" x14ac:dyDescent="0.25">
      <c r="A13" s="66" t="s">
        <v>3017</v>
      </c>
      <c r="B13" s="9" t="s">
        <v>141</v>
      </c>
      <c r="C13" s="8">
        <v>44632</v>
      </c>
      <c r="D13" s="5" t="s">
        <v>11</v>
      </c>
      <c r="E13" s="5" t="s">
        <v>222</v>
      </c>
      <c r="F13" s="17">
        <v>859223</v>
      </c>
      <c r="G13" s="17">
        <v>68738</v>
      </c>
      <c r="H13" s="17">
        <f t="shared" si="0"/>
        <v>927961</v>
      </c>
      <c r="I13" s="17"/>
      <c r="J13" s="88"/>
      <c r="L13" s="84">
        <f t="shared" si="3"/>
        <v>19497025</v>
      </c>
      <c r="M13" s="64" t="s">
        <v>3010</v>
      </c>
      <c r="N13" s="71" t="str">
        <f t="shared" si="1"/>
        <v/>
      </c>
      <c r="O13" s="71"/>
      <c r="P13" s="82">
        <f t="shared" si="2"/>
        <v>44632</v>
      </c>
      <c r="Q13" s="65"/>
    </row>
    <row r="14" spans="1:17" ht="26.3" x14ac:dyDescent="0.25">
      <c r="A14" s="66" t="s">
        <v>3017</v>
      </c>
      <c r="B14" s="5" t="s">
        <v>421</v>
      </c>
      <c r="C14" s="8">
        <v>44634</v>
      </c>
      <c r="D14" s="5" t="s">
        <v>11</v>
      </c>
      <c r="E14" s="5" t="s">
        <v>222</v>
      </c>
      <c r="F14" s="17">
        <v>1306200</v>
      </c>
      <c r="G14" s="17">
        <v>104496</v>
      </c>
      <c r="H14" s="17">
        <f t="shared" si="0"/>
        <v>1410696</v>
      </c>
      <c r="I14" s="17"/>
      <c r="J14" s="88"/>
      <c r="L14" s="84">
        <f t="shared" si="3"/>
        <v>20907721</v>
      </c>
      <c r="M14" s="64" t="s">
        <v>3010</v>
      </c>
      <c r="N14" s="71" t="str">
        <f t="shared" si="1"/>
        <v/>
      </c>
      <c r="O14" s="71"/>
      <c r="P14" s="82">
        <f t="shared" si="2"/>
        <v>44634</v>
      </c>
      <c r="Q14" s="65"/>
    </row>
    <row r="15" spans="1:17" ht="26.3" x14ac:dyDescent="0.25">
      <c r="A15" s="66" t="s">
        <v>3017</v>
      </c>
      <c r="B15" s="5" t="s">
        <v>422</v>
      </c>
      <c r="C15" s="8">
        <v>44634</v>
      </c>
      <c r="D15" s="5" t="s">
        <v>11</v>
      </c>
      <c r="E15" s="5" t="s">
        <v>222</v>
      </c>
      <c r="F15" s="17">
        <v>999520</v>
      </c>
      <c r="G15" s="17">
        <v>79962</v>
      </c>
      <c r="H15" s="17">
        <f t="shared" si="0"/>
        <v>1079482</v>
      </c>
      <c r="I15" s="17"/>
      <c r="J15" s="88"/>
      <c r="L15" s="84">
        <f t="shared" si="3"/>
        <v>21987203</v>
      </c>
      <c r="M15" s="64" t="s">
        <v>3010</v>
      </c>
      <c r="N15" s="71" t="str">
        <f t="shared" si="1"/>
        <v/>
      </c>
      <c r="O15" s="71"/>
      <c r="P15" s="82">
        <f t="shared" si="2"/>
        <v>44634</v>
      </c>
      <c r="Q15" s="65"/>
    </row>
    <row r="16" spans="1:17" ht="26.3" x14ac:dyDescent="0.25">
      <c r="A16" s="66" t="s">
        <v>3017</v>
      </c>
      <c r="B16" s="9" t="s">
        <v>423</v>
      </c>
      <c r="C16" s="8">
        <v>44635</v>
      </c>
      <c r="D16" s="5" t="s">
        <v>11</v>
      </c>
      <c r="E16" s="5" t="s">
        <v>222</v>
      </c>
      <c r="F16" s="17">
        <v>1241500</v>
      </c>
      <c r="G16" s="17">
        <v>99320</v>
      </c>
      <c r="H16" s="17">
        <f t="shared" si="0"/>
        <v>1340820</v>
      </c>
      <c r="I16" s="17"/>
      <c r="J16" s="88"/>
      <c r="L16" s="84">
        <f t="shared" si="3"/>
        <v>23328023</v>
      </c>
      <c r="M16" s="64" t="s">
        <v>3010</v>
      </c>
      <c r="N16" s="71" t="str">
        <f t="shared" si="1"/>
        <v/>
      </c>
      <c r="O16" s="71"/>
      <c r="P16" s="82">
        <f t="shared" si="2"/>
        <v>44635</v>
      </c>
      <c r="Q16" s="65"/>
    </row>
    <row r="17" spans="1:17" ht="26.3" x14ac:dyDescent="0.25">
      <c r="A17" s="66" t="s">
        <v>3017</v>
      </c>
      <c r="B17" s="5" t="s">
        <v>424</v>
      </c>
      <c r="C17" s="8">
        <v>44642</v>
      </c>
      <c r="D17" s="5" t="s">
        <v>11</v>
      </c>
      <c r="E17" s="5" t="s">
        <v>222</v>
      </c>
      <c r="F17" s="17">
        <v>999520</v>
      </c>
      <c r="G17" s="17">
        <v>79962</v>
      </c>
      <c r="H17" s="17">
        <f t="shared" si="0"/>
        <v>1079482</v>
      </c>
      <c r="I17" s="17"/>
      <c r="J17" s="88"/>
      <c r="L17" s="84">
        <f t="shared" si="3"/>
        <v>24407505</v>
      </c>
      <c r="M17" s="64" t="s">
        <v>3010</v>
      </c>
      <c r="N17" s="71" t="str">
        <f t="shared" si="1"/>
        <v/>
      </c>
      <c r="O17" s="71"/>
      <c r="P17" s="82">
        <f t="shared" si="2"/>
        <v>44642</v>
      </c>
      <c r="Q17" s="65"/>
    </row>
    <row r="18" spans="1:17" ht="26.3" x14ac:dyDescent="0.25">
      <c r="A18" s="66" t="s">
        <v>3017</v>
      </c>
      <c r="B18" s="9" t="s">
        <v>425</v>
      </c>
      <c r="C18" s="8">
        <v>44642</v>
      </c>
      <c r="D18" s="5" t="s">
        <v>11</v>
      </c>
      <c r="E18" s="5" t="s">
        <v>222</v>
      </c>
      <c r="F18" s="17">
        <v>922204</v>
      </c>
      <c r="G18" s="17">
        <v>73776</v>
      </c>
      <c r="H18" s="17">
        <f t="shared" si="0"/>
        <v>995980</v>
      </c>
      <c r="I18" s="17"/>
      <c r="J18" s="88"/>
      <c r="L18" s="84">
        <f t="shared" si="3"/>
        <v>25403485</v>
      </c>
      <c r="M18" s="64" t="s">
        <v>3010</v>
      </c>
      <c r="N18" s="71" t="str">
        <f t="shared" si="1"/>
        <v/>
      </c>
      <c r="O18" s="71"/>
      <c r="P18" s="82">
        <f t="shared" si="2"/>
        <v>44642</v>
      </c>
      <c r="Q18" s="65"/>
    </row>
    <row r="19" spans="1:17" ht="26.3" x14ac:dyDescent="0.25">
      <c r="A19" s="66" t="s">
        <v>3017</v>
      </c>
      <c r="B19" s="5" t="s">
        <v>426</v>
      </c>
      <c r="C19" s="8">
        <v>44642</v>
      </c>
      <c r="D19" s="5" t="s">
        <v>11</v>
      </c>
      <c r="E19" s="5" t="s">
        <v>222</v>
      </c>
      <c r="F19" s="17">
        <v>2345434</v>
      </c>
      <c r="G19" s="17">
        <v>187635</v>
      </c>
      <c r="H19" s="17">
        <f t="shared" si="0"/>
        <v>2533069</v>
      </c>
      <c r="I19" s="17"/>
      <c r="J19" s="88"/>
      <c r="L19" s="84">
        <f t="shared" si="3"/>
        <v>27936554</v>
      </c>
      <c r="M19" s="64" t="s">
        <v>3010</v>
      </c>
      <c r="N19" s="71" t="str">
        <f t="shared" si="1"/>
        <v/>
      </c>
      <c r="O19" s="71"/>
      <c r="P19" s="82">
        <f t="shared" si="2"/>
        <v>44642</v>
      </c>
      <c r="Q19" s="65"/>
    </row>
    <row r="20" spans="1:17" ht="26.3" x14ac:dyDescent="0.25">
      <c r="A20" s="66" t="s">
        <v>3017</v>
      </c>
      <c r="B20" s="9" t="s">
        <v>427</v>
      </c>
      <c r="C20" s="8">
        <v>44642</v>
      </c>
      <c r="D20" s="5" t="s">
        <v>11</v>
      </c>
      <c r="E20" s="5" t="s">
        <v>222</v>
      </c>
      <c r="F20" s="17">
        <v>984362</v>
      </c>
      <c r="G20" s="17">
        <v>78749</v>
      </c>
      <c r="H20" s="17">
        <f t="shared" si="0"/>
        <v>1063111</v>
      </c>
      <c r="I20" s="17"/>
      <c r="J20" s="88"/>
      <c r="L20" s="84">
        <f t="shared" si="3"/>
        <v>28999665</v>
      </c>
      <c r="M20" s="64" t="s">
        <v>3010</v>
      </c>
      <c r="N20" s="71" t="str">
        <f t="shared" si="1"/>
        <v/>
      </c>
      <c r="O20" s="71"/>
      <c r="P20" s="82">
        <f t="shared" si="2"/>
        <v>44642</v>
      </c>
      <c r="Q20" s="65"/>
    </row>
    <row r="21" spans="1:17" ht="26.3" x14ac:dyDescent="0.25">
      <c r="A21" s="66" t="s">
        <v>3017</v>
      </c>
      <c r="B21" s="5" t="s">
        <v>428</v>
      </c>
      <c r="C21" s="8">
        <v>44642</v>
      </c>
      <c r="D21" s="5" t="s">
        <v>11</v>
      </c>
      <c r="E21" s="5" t="s">
        <v>222</v>
      </c>
      <c r="F21" s="17">
        <v>1678060</v>
      </c>
      <c r="G21" s="17">
        <v>134245</v>
      </c>
      <c r="H21" s="17">
        <f t="shared" si="0"/>
        <v>1812305</v>
      </c>
      <c r="I21" s="17"/>
      <c r="J21" s="88"/>
      <c r="L21" s="84">
        <f t="shared" si="3"/>
        <v>30811970</v>
      </c>
      <c r="M21" s="64" t="s">
        <v>3010</v>
      </c>
      <c r="N21" s="71" t="str">
        <f t="shared" si="1"/>
        <v/>
      </c>
      <c r="O21" s="71"/>
      <c r="P21" s="82">
        <f t="shared" si="2"/>
        <v>44642</v>
      </c>
      <c r="Q21" s="65"/>
    </row>
    <row r="22" spans="1:17" ht="26.3" x14ac:dyDescent="0.25">
      <c r="A22" s="66" t="s">
        <v>3017</v>
      </c>
      <c r="B22" s="5" t="s">
        <v>429</v>
      </c>
      <c r="C22" s="8">
        <v>44646</v>
      </c>
      <c r="D22" s="5" t="s">
        <v>416</v>
      </c>
      <c r="E22" s="5" t="s">
        <v>239</v>
      </c>
      <c r="F22" s="17">
        <v>1736592</v>
      </c>
      <c r="G22" s="17">
        <v>138927</v>
      </c>
      <c r="H22" s="17">
        <f t="shared" si="0"/>
        <v>1875519</v>
      </c>
      <c r="I22" s="17"/>
      <c r="J22" s="88"/>
      <c r="L22" s="84">
        <f t="shared" si="3"/>
        <v>32687489</v>
      </c>
      <c r="M22" s="64" t="s">
        <v>3010</v>
      </c>
      <c r="N22" s="71" t="str">
        <f t="shared" si="1"/>
        <v/>
      </c>
      <c r="O22" s="71"/>
      <c r="P22" s="82">
        <f t="shared" si="2"/>
        <v>44646</v>
      </c>
      <c r="Q22" s="65"/>
    </row>
    <row r="23" spans="1:17" ht="26.3" x14ac:dyDescent="0.25">
      <c r="A23" s="66" t="s">
        <v>3017</v>
      </c>
      <c r="B23" s="9" t="s">
        <v>430</v>
      </c>
      <c r="C23" s="8">
        <v>44648</v>
      </c>
      <c r="D23" s="5" t="s">
        <v>11</v>
      </c>
      <c r="E23" s="5" t="s">
        <v>222</v>
      </c>
      <c r="F23" s="17">
        <v>996240</v>
      </c>
      <c r="G23" s="17">
        <v>79699</v>
      </c>
      <c r="H23" s="17">
        <f t="shared" si="0"/>
        <v>1075939</v>
      </c>
      <c r="I23" s="17"/>
      <c r="J23" s="88"/>
      <c r="L23" s="84">
        <f t="shared" si="3"/>
        <v>33763428</v>
      </c>
      <c r="M23" s="64" t="s">
        <v>3010</v>
      </c>
      <c r="N23" s="71" t="str">
        <f t="shared" si="1"/>
        <v/>
      </c>
      <c r="O23" s="71"/>
      <c r="P23" s="82">
        <f t="shared" si="2"/>
        <v>44648</v>
      </c>
      <c r="Q23" s="65"/>
    </row>
    <row r="24" spans="1:17" ht="26.3" x14ac:dyDescent="0.25">
      <c r="A24" s="66" t="s">
        <v>3017</v>
      </c>
      <c r="B24" s="9" t="s">
        <v>431</v>
      </c>
      <c r="C24" s="8">
        <v>44648</v>
      </c>
      <c r="D24" s="5" t="s">
        <v>11</v>
      </c>
      <c r="E24" s="5" t="s">
        <v>222</v>
      </c>
      <c r="F24" s="17">
        <v>2130465</v>
      </c>
      <c r="G24" s="17">
        <v>170437</v>
      </c>
      <c r="H24" s="17">
        <f t="shared" si="0"/>
        <v>2300902</v>
      </c>
      <c r="I24" s="17"/>
      <c r="J24" s="88"/>
      <c r="L24" s="84">
        <f t="shared" si="3"/>
        <v>36064330</v>
      </c>
      <c r="M24" s="64" t="s">
        <v>3010</v>
      </c>
      <c r="N24" s="71" t="str">
        <f t="shared" si="1"/>
        <v/>
      </c>
      <c r="O24" s="71"/>
      <c r="P24" s="82">
        <f t="shared" si="2"/>
        <v>44648</v>
      </c>
      <c r="Q24" s="65"/>
    </row>
    <row r="25" spans="1:17" ht="26.3" x14ac:dyDescent="0.25">
      <c r="A25" s="66" t="s">
        <v>3017</v>
      </c>
      <c r="B25" s="5" t="s">
        <v>433</v>
      </c>
      <c r="C25" s="8">
        <v>44649</v>
      </c>
      <c r="D25" s="5" t="s">
        <v>11</v>
      </c>
      <c r="E25" s="5" t="s">
        <v>222</v>
      </c>
      <c r="F25" s="17">
        <v>1249700</v>
      </c>
      <c r="G25" s="17">
        <v>99976</v>
      </c>
      <c r="H25" s="17">
        <f t="shared" si="0"/>
        <v>1349676</v>
      </c>
      <c r="I25" s="17"/>
      <c r="J25" s="88"/>
      <c r="L25" s="84">
        <f t="shared" si="3"/>
        <v>37414006</v>
      </c>
      <c r="M25" s="64" t="s">
        <v>3010</v>
      </c>
      <c r="N25" s="71" t="str">
        <f t="shared" si="1"/>
        <v/>
      </c>
      <c r="O25" s="71"/>
      <c r="P25" s="82">
        <f t="shared" si="2"/>
        <v>44649</v>
      </c>
      <c r="Q25" s="65"/>
    </row>
    <row r="26" spans="1:17" ht="26.3" x14ac:dyDescent="0.25">
      <c r="A26" s="66" t="s">
        <v>3017</v>
      </c>
      <c r="B26" s="5" t="s">
        <v>434</v>
      </c>
      <c r="C26" s="8">
        <v>44649</v>
      </c>
      <c r="D26" s="5" t="s">
        <v>11</v>
      </c>
      <c r="E26" s="5" t="s">
        <v>222</v>
      </c>
      <c r="F26" s="17">
        <v>1291536</v>
      </c>
      <c r="G26" s="17">
        <v>103323</v>
      </c>
      <c r="H26" s="17">
        <f t="shared" si="0"/>
        <v>1394859</v>
      </c>
      <c r="I26" s="17"/>
      <c r="J26" s="88"/>
      <c r="L26" s="84">
        <f t="shared" si="3"/>
        <v>38808865</v>
      </c>
      <c r="M26" s="64" t="s">
        <v>3010</v>
      </c>
      <c r="N26" s="71" t="str">
        <f t="shared" si="1"/>
        <v/>
      </c>
      <c r="O26" s="71"/>
      <c r="P26" s="82">
        <f t="shared" si="2"/>
        <v>44649</v>
      </c>
      <c r="Q26" s="65"/>
    </row>
    <row r="27" spans="1:17" ht="26.3" x14ac:dyDescent="0.25">
      <c r="A27" s="66" t="s">
        <v>3017</v>
      </c>
      <c r="B27" s="5" t="s">
        <v>436</v>
      </c>
      <c r="C27" s="8">
        <v>44653</v>
      </c>
      <c r="D27" s="5" t="s">
        <v>11</v>
      </c>
      <c r="E27" s="5" t="s">
        <v>222</v>
      </c>
      <c r="F27" s="17">
        <v>1951520</v>
      </c>
      <c r="G27" s="17">
        <v>156122</v>
      </c>
      <c r="H27" s="17">
        <f t="shared" si="0"/>
        <v>2107642</v>
      </c>
      <c r="I27" s="17"/>
      <c r="J27" s="88"/>
      <c r="L27" s="84">
        <f t="shared" si="3"/>
        <v>40916507</v>
      </c>
      <c r="M27" s="64" t="s">
        <v>3010</v>
      </c>
      <c r="N27" s="71" t="str">
        <f t="shared" si="1"/>
        <v/>
      </c>
      <c r="O27" s="71"/>
      <c r="P27" s="82">
        <f t="shared" si="2"/>
        <v>44653</v>
      </c>
      <c r="Q27" s="65"/>
    </row>
    <row r="28" spans="1:17" ht="26.3" x14ac:dyDescent="0.25">
      <c r="A28" s="66" t="s">
        <v>3017</v>
      </c>
      <c r="B28" s="5" t="s">
        <v>437</v>
      </c>
      <c r="C28" s="8">
        <v>44655</v>
      </c>
      <c r="D28" s="5" t="s">
        <v>11</v>
      </c>
      <c r="E28" s="5" t="s">
        <v>222</v>
      </c>
      <c r="F28" s="17">
        <v>1256874</v>
      </c>
      <c r="G28" s="17">
        <v>100550</v>
      </c>
      <c r="H28" s="17">
        <f t="shared" si="0"/>
        <v>1357424</v>
      </c>
      <c r="I28" s="17"/>
      <c r="J28" s="88"/>
      <c r="L28" s="84">
        <f t="shared" si="3"/>
        <v>42273931</v>
      </c>
      <c r="M28" s="64" t="s">
        <v>3010</v>
      </c>
      <c r="N28" s="71" t="str">
        <f t="shared" si="1"/>
        <v/>
      </c>
      <c r="O28" s="71"/>
      <c r="P28" s="82">
        <f t="shared" si="2"/>
        <v>44655</v>
      </c>
      <c r="Q28" s="65"/>
    </row>
    <row r="29" spans="1:17" ht="26.3" x14ac:dyDescent="0.25">
      <c r="A29" s="66" t="s">
        <v>3017</v>
      </c>
      <c r="B29" s="9" t="s">
        <v>438</v>
      </c>
      <c r="C29" s="8">
        <v>44655</v>
      </c>
      <c r="D29" s="5" t="s">
        <v>11</v>
      </c>
      <c r="E29" s="5" t="s">
        <v>222</v>
      </c>
      <c r="F29" s="17">
        <v>3290940</v>
      </c>
      <c r="G29" s="17">
        <v>263275</v>
      </c>
      <c r="H29" s="17">
        <f t="shared" si="0"/>
        <v>3554215</v>
      </c>
      <c r="I29" s="17"/>
      <c r="J29" s="88"/>
      <c r="L29" s="84">
        <f t="shared" si="3"/>
        <v>45828146</v>
      </c>
      <c r="M29" s="64" t="s">
        <v>3010</v>
      </c>
      <c r="N29" s="71" t="str">
        <f t="shared" si="1"/>
        <v/>
      </c>
      <c r="O29" s="71"/>
      <c r="P29" s="82">
        <f t="shared" si="2"/>
        <v>44655</v>
      </c>
      <c r="Q29" s="65"/>
    </row>
    <row r="30" spans="1:17" ht="26.3" x14ac:dyDescent="0.25">
      <c r="A30" s="66" t="s">
        <v>3017</v>
      </c>
      <c r="B30" s="5" t="s">
        <v>439</v>
      </c>
      <c r="C30" s="8">
        <v>44659</v>
      </c>
      <c r="D30" s="5" t="s">
        <v>11</v>
      </c>
      <c r="E30" s="5" t="s">
        <v>222</v>
      </c>
      <c r="F30" s="17">
        <v>1369458</v>
      </c>
      <c r="G30" s="17">
        <v>109557</v>
      </c>
      <c r="H30" s="17">
        <f t="shared" si="0"/>
        <v>1479015</v>
      </c>
      <c r="I30" s="17"/>
      <c r="J30" s="88"/>
      <c r="L30" s="84">
        <f t="shared" si="3"/>
        <v>47307161</v>
      </c>
      <c r="M30" s="64" t="s">
        <v>3010</v>
      </c>
      <c r="N30" s="71" t="str">
        <f t="shared" si="1"/>
        <v/>
      </c>
      <c r="O30" s="71"/>
      <c r="P30" s="82">
        <f t="shared" si="2"/>
        <v>44659</v>
      </c>
      <c r="Q30" s="65"/>
    </row>
    <row r="31" spans="1:17" ht="26.3" x14ac:dyDescent="0.25">
      <c r="A31" s="66" t="s">
        <v>3017</v>
      </c>
      <c r="B31" s="9" t="s">
        <v>440</v>
      </c>
      <c r="C31" s="8">
        <v>44663</v>
      </c>
      <c r="D31" s="5" t="s">
        <v>11</v>
      </c>
      <c r="E31" s="5" t="s">
        <v>222</v>
      </c>
      <c r="F31" s="17">
        <v>1377040</v>
      </c>
      <c r="G31" s="17">
        <v>110163</v>
      </c>
      <c r="H31" s="17">
        <f t="shared" si="0"/>
        <v>1487203</v>
      </c>
      <c r="I31" s="17"/>
      <c r="J31" s="88"/>
      <c r="L31" s="84">
        <f t="shared" si="3"/>
        <v>48794364</v>
      </c>
      <c r="M31" s="64" t="s">
        <v>3010</v>
      </c>
      <c r="N31" s="71" t="str">
        <f t="shared" si="1"/>
        <v/>
      </c>
      <c r="O31" s="71"/>
      <c r="P31" s="82">
        <f t="shared" si="2"/>
        <v>44663</v>
      </c>
      <c r="Q31" s="65"/>
    </row>
    <row r="32" spans="1:17" ht="26.3" x14ac:dyDescent="0.25">
      <c r="A32" s="66" t="s">
        <v>3017</v>
      </c>
      <c r="B32" s="9" t="s">
        <v>441</v>
      </c>
      <c r="C32" s="8">
        <v>44664</v>
      </c>
      <c r="D32" s="5" t="s">
        <v>11</v>
      </c>
      <c r="E32" s="5" t="s">
        <v>222</v>
      </c>
      <c r="F32" s="17">
        <v>1206520</v>
      </c>
      <c r="G32" s="17">
        <v>96522</v>
      </c>
      <c r="H32" s="17">
        <f t="shared" si="0"/>
        <v>1303042</v>
      </c>
      <c r="I32" s="17"/>
      <c r="J32" s="88"/>
      <c r="L32" s="84">
        <f t="shared" si="3"/>
        <v>50097406</v>
      </c>
      <c r="M32" s="64" t="s">
        <v>3010</v>
      </c>
      <c r="N32" s="71" t="str">
        <f t="shared" si="1"/>
        <v/>
      </c>
      <c r="O32" s="71"/>
      <c r="P32" s="82">
        <f t="shared" si="2"/>
        <v>44664</v>
      </c>
      <c r="Q32" s="65"/>
    </row>
    <row r="33" spans="1:16" ht="26.3" x14ac:dyDescent="0.25">
      <c r="A33" s="76"/>
      <c r="B33" s="3" t="s">
        <v>335</v>
      </c>
      <c r="C33" s="24">
        <v>45108</v>
      </c>
      <c r="D33" s="3" t="s">
        <v>11</v>
      </c>
      <c r="E33" s="3" t="s">
        <v>134</v>
      </c>
      <c r="F33" s="14">
        <v>695885</v>
      </c>
      <c r="G33" s="14">
        <v>55671</v>
      </c>
      <c r="H33" s="14">
        <v>751556</v>
      </c>
      <c r="I33" s="14"/>
      <c r="J33" s="116" t="s">
        <v>3052</v>
      </c>
      <c r="K33" s="117"/>
      <c r="L33" s="84">
        <f>L32+H33-K33</f>
        <v>50848962</v>
      </c>
      <c r="N33" s="71" t="str">
        <f t="shared" si="1"/>
        <v/>
      </c>
      <c r="O33" s="71"/>
      <c r="P33" s="82">
        <f t="shared" si="2"/>
        <v>45108</v>
      </c>
    </row>
    <row r="34" spans="1:16" ht="26.3" x14ac:dyDescent="0.25">
      <c r="A34" s="66" t="s">
        <v>3017</v>
      </c>
      <c r="B34" s="5" t="s">
        <v>337</v>
      </c>
      <c r="C34" s="8">
        <v>45110</v>
      </c>
      <c r="D34" s="5" t="s">
        <v>11</v>
      </c>
      <c r="E34" s="5" t="s">
        <v>145</v>
      </c>
      <c r="F34" s="13">
        <v>953202</v>
      </c>
      <c r="G34" s="13">
        <v>76256</v>
      </c>
      <c r="H34" s="13">
        <v>1029458</v>
      </c>
      <c r="I34" s="13"/>
      <c r="J34" s="6" t="s">
        <v>619</v>
      </c>
      <c r="K34" s="117"/>
      <c r="L34" s="84">
        <f t="shared" si="3"/>
        <v>51878420</v>
      </c>
      <c r="M34" s="64" t="s">
        <v>3043</v>
      </c>
      <c r="N34" s="71">
        <f t="shared" si="1"/>
        <v>45294</v>
      </c>
      <c r="O34" s="71" t="s">
        <v>873</v>
      </c>
      <c r="P34" s="82">
        <f t="shared" ref="P34:P70" si="4">IFERROR(DATEVALUE(C34),C34)</f>
        <v>45110</v>
      </c>
    </row>
    <row r="35" spans="1:16" ht="26.3" x14ac:dyDescent="0.25">
      <c r="A35" s="66" t="s">
        <v>3017</v>
      </c>
      <c r="B35" s="5" t="s">
        <v>339</v>
      </c>
      <c r="C35" s="8">
        <v>45110</v>
      </c>
      <c r="D35" s="5" t="s">
        <v>11</v>
      </c>
      <c r="E35" s="5" t="s">
        <v>151</v>
      </c>
      <c r="F35" s="13">
        <v>1067320</v>
      </c>
      <c r="G35" s="13">
        <v>85386</v>
      </c>
      <c r="H35" s="13">
        <v>1152706</v>
      </c>
      <c r="I35" s="13"/>
      <c r="J35" s="6" t="s">
        <v>619</v>
      </c>
      <c r="K35" s="117"/>
      <c r="L35" s="84">
        <f t="shared" si="3"/>
        <v>53031126</v>
      </c>
      <c r="M35" s="64" t="s">
        <v>3043</v>
      </c>
      <c r="N35" s="71">
        <f t="shared" si="1"/>
        <v>45294</v>
      </c>
      <c r="O35" s="71" t="s">
        <v>873</v>
      </c>
      <c r="P35" s="82">
        <f t="shared" si="4"/>
        <v>45110</v>
      </c>
    </row>
    <row r="36" spans="1:16" ht="26.3" x14ac:dyDescent="0.25">
      <c r="A36" s="66" t="s">
        <v>3017</v>
      </c>
      <c r="B36" s="5" t="s">
        <v>340</v>
      </c>
      <c r="C36" s="8">
        <v>45111</v>
      </c>
      <c r="D36" s="5" t="s">
        <v>11</v>
      </c>
      <c r="E36" s="5" t="s">
        <v>110</v>
      </c>
      <c r="F36" s="13">
        <v>1146468</v>
      </c>
      <c r="G36" s="13">
        <v>91717</v>
      </c>
      <c r="H36" s="13">
        <v>1238185</v>
      </c>
      <c r="I36" s="13"/>
      <c r="J36" s="6" t="s">
        <v>619</v>
      </c>
      <c r="K36" s="117"/>
      <c r="L36" s="84">
        <f t="shared" si="3"/>
        <v>54269311</v>
      </c>
      <c r="M36" s="64" t="s">
        <v>3043</v>
      </c>
      <c r="N36" s="71">
        <f t="shared" si="1"/>
        <v>45294</v>
      </c>
      <c r="O36" s="71" t="s">
        <v>873</v>
      </c>
      <c r="P36" s="82">
        <f t="shared" si="4"/>
        <v>45111</v>
      </c>
    </row>
    <row r="37" spans="1:16" ht="26.3" x14ac:dyDescent="0.25">
      <c r="A37" s="66" t="s">
        <v>3017</v>
      </c>
      <c r="B37" s="5" t="s">
        <v>342</v>
      </c>
      <c r="C37" s="8">
        <v>45112</v>
      </c>
      <c r="D37" s="5" t="s">
        <v>11</v>
      </c>
      <c r="E37" s="5" t="s">
        <v>119</v>
      </c>
      <c r="F37" s="13">
        <v>2107402</v>
      </c>
      <c r="G37" s="13">
        <v>168592</v>
      </c>
      <c r="H37" s="13">
        <v>2275994</v>
      </c>
      <c r="I37" s="13"/>
      <c r="J37" s="6" t="s">
        <v>619</v>
      </c>
      <c r="K37" s="117"/>
      <c r="L37" s="84">
        <f t="shared" si="3"/>
        <v>56545305</v>
      </c>
      <c r="M37" s="64" t="s">
        <v>3043</v>
      </c>
      <c r="N37" s="71">
        <f t="shared" si="1"/>
        <v>45294</v>
      </c>
      <c r="O37" s="71" t="s">
        <v>873</v>
      </c>
      <c r="P37" s="82">
        <f t="shared" si="4"/>
        <v>45112</v>
      </c>
    </row>
    <row r="38" spans="1:16" ht="26.3" x14ac:dyDescent="0.25">
      <c r="A38" s="66" t="s">
        <v>3017</v>
      </c>
      <c r="B38" s="5" t="s">
        <v>344</v>
      </c>
      <c r="C38" s="8">
        <v>45113</v>
      </c>
      <c r="D38" s="5" t="s">
        <v>11</v>
      </c>
      <c r="E38" s="5" t="s">
        <v>129</v>
      </c>
      <c r="F38" s="13">
        <v>499760</v>
      </c>
      <c r="G38" s="13">
        <v>39981</v>
      </c>
      <c r="H38" s="13">
        <v>539741</v>
      </c>
      <c r="I38" s="13"/>
      <c r="J38" s="6" t="s">
        <v>619</v>
      </c>
      <c r="K38" s="117"/>
      <c r="L38" s="84">
        <f t="shared" si="3"/>
        <v>57085046</v>
      </c>
      <c r="M38" s="64" t="s">
        <v>3043</v>
      </c>
      <c r="N38" s="71">
        <f t="shared" si="1"/>
        <v>45294</v>
      </c>
      <c r="O38" s="71" t="s">
        <v>873</v>
      </c>
      <c r="P38" s="82">
        <f t="shared" si="4"/>
        <v>45113</v>
      </c>
    </row>
    <row r="39" spans="1:16" ht="26.3" x14ac:dyDescent="0.25">
      <c r="A39" s="66" t="s">
        <v>3017</v>
      </c>
      <c r="B39" s="5" t="s">
        <v>346</v>
      </c>
      <c r="C39" s="8">
        <v>45114</v>
      </c>
      <c r="D39" s="5" t="s">
        <v>11</v>
      </c>
      <c r="E39" s="5" t="s">
        <v>125</v>
      </c>
      <c r="F39" s="13">
        <v>1396048</v>
      </c>
      <c r="G39" s="13">
        <v>111684</v>
      </c>
      <c r="H39" s="13">
        <v>1507732</v>
      </c>
      <c r="I39" s="13"/>
      <c r="J39" s="6" t="s">
        <v>619</v>
      </c>
      <c r="K39" s="117"/>
      <c r="L39" s="84">
        <f t="shared" si="3"/>
        <v>58592778</v>
      </c>
      <c r="M39" s="64" t="s">
        <v>3043</v>
      </c>
      <c r="N39" s="71">
        <f t="shared" si="1"/>
        <v>45294</v>
      </c>
      <c r="O39" s="71" t="s">
        <v>873</v>
      </c>
      <c r="P39" s="82">
        <f t="shared" si="4"/>
        <v>45114</v>
      </c>
    </row>
    <row r="40" spans="1:16" ht="26.3" x14ac:dyDescent="0.25">
      <c r="A40" s="66" t="s">
        <v>3017</v>
      </c>
      <c r="B40" s="5" t="s">
        <v>348</v>
      </c>
      <c r="C40" s="8">
        <v>45114</v>
      </c>
      <c r="D40" s="5" t="s">
        <v>11</v>
      </c>
      <c r="E40" s="5" t="s">
        <v>127</v>
      </c>
      <c r="F40" s="13">
        <v>1481744</v>
      </c>
      <c r="G40" s="13">
        <v>118540</v>
      </c>
      <c r="H40" s="13">
        <v>1600284</v>
      </c>
      <c r="I40" s="13"/>
      <c r="J40" s="6" t="s">
        <v>619</v>
      </c>
      <c r="K40" s="117"/>
      <c r="L40" s="84">
        <f t="shared" si="3"/>
        <v>60193062</v>
      </c>
      <c r="M40" s="64" t="s">
        <v>3043</v>
      </c>
      <c r="N40" s="71">
        <f t="shared" si="1"/>
        <v>45294</v>
      </c>
      <c r="O40" s="71" t="s">
        <v>873</v>
      </c>
      <c r="P40" s="82">
        <f t="shared" si="4"/>
        <v>45114</v>
      </c>
    </row>
    <row r="41" spans="1:16" ht="26.3" x14ac:dyDescent="0.25">
      <c r="A41" s="66" t="s">
        <v>3017</v>
      </c>
      <c r="B41" s="5" t="s">
        <v>349</v>
      </c>
      <c r="C41" s="8">
        <v>45117</v>
      </c>
      <c r="D41" s="5" t="s">
        <v>11</v>
      </c>
      <c r="E41" s="5" t="s">
        <v>112</v>
      </c>
      <c r="F41" s="13">
        <v>1026325</v>
      </c>
      <c r="G41" s="13">
        <v>82106</v>
      </c>
      <c r="H41" s="13">
        <v>1108431</v>
      </c>
      <c r="I41" s="13"/>
      <c r="J41" s="6" t="s">
        <v>619</v>
      </c>
      <c r="K41" s="117"/>
      <c r="L41" s="84">
        <f t="shared" si="3"/>
        <v>61301493</v>
      </c>
      <c r="M41" s="64" t="s">
        <v>3043</v>
      </c>
      <c r="N41" s="71">
        <f t="shared" si="1"/>
        <v>45294</v>
      </c>
      <c r="O41" s="71" t="s">
        <v>873</v>
      </c>
      <c r="P41" s="82">
        <f t="shared" si="4"/>
        <v>45117</v>
      </c>
    </row>
    <row r="42" spans="1:16" ht="26.3" x14ac:dyDescent="0.25">
      <c r="A42" s="66" t="s">
        <v>3017</v>
      </c>
      <c r="B42" s="5" t="s">
        <v>351</v>
      </c>
      <c r="C42" s="8">
        <v>45117</v>
      </c>
      <c r="D42" s="5" t="s">
        <v>11</v>
      </c>
      <c r="E42" s="5" t="s">
        <v>352</v>
      </c>
      <c r="F42" s="13">
        <v>2089152</v>
      </c>
      <c r="G42" s="13">
        <v>167132</v>
      </c>
      <c r="H42" s="13">
        <v>2256284</v>
      </c>
      <c r="I42" s="13"/>
      <c r="J42" s="6" t="s">
        <v>619</v>
      </c>
      <c r="K42" s="117"/>
      <c r="L42" s="84">
        <f t="shared" si="3"/>
        <v>63557777</v>
      </c>
      <c r="M42" s="64" t="s">
        <v>3043</v>
      </c>
      <c r="N42" s="71">
        <f t="shared" si="1"/>
        <v>45294</v>
      </c>
      <c r="O42" s="71" t="s">
        <v>873</v>
      </c>
      <c r="P42" s="82">
        <f t="shared" si="4"/>
        <v>45117</v>
      </c>
    </row>
    <row r="43" spans="1:16" ht="26.3" x14ac:dyDescent="0.25">
      <c r="A43" s="66" t="s">
        <v>3017</v>
      </c>
      <c r="B43" s="5" t="s">
        <v>353</v>
      </c>
      <c r="C43" s="8">
        <v>45118</v>
      </c>
      <c r="D43" s="5" t="s">
        <v>11</v>
      </c>
      <c r="E43" s="5" t="s">
        <v>110</v>
      </c>
      <c r="F43" s="13">
        <v>996240</v>
      </c>
      <c r="G43" s="13">
        <v>79699</v>
      </c>
      <c r="H43" s="13">
        <v>1075939</v>
      </c>
      <c r="I43" s="13"/>
      <c r="J43" s="6" t="s">
        <v>3044</v>
      </c>
      <c r="K43" s="117"/>
      <c r="L43" s="84">
        <f t="shared" si="3"/>
        <v>64633716</v>
      </c>
      <c r="M43" s="64" t="s">
        <v>3043</v>
      </c>
      <c r="N43" s="71">
        <f t="shared" si="1"/>
        <v>45308</v>
      </c>
      <c r="O43" s="71" t="s">
        <v>922</v>
      </c>
      <c r="P43" s="82">
        <f t="shared" si="4"/>
        <v>45118</v>
      </c>
    </row>
    <row r="44" spans="1:16" ht="26.3" x14ac:dyDescent="0.25">
      <c r="A44" s="66" t="s">
        <v>3017</v>
      </c>
      <c r="B44" s="5" t="s">
        <v>355</v>
      </c>
      <c r="C44" s="8">
        <v>45120</v>
      </c>
      <c r="D44" s="5" t="s">
        <v>11</v>
      </c>
      <c r="E44" s="5" t="s">
        <v>108</v>
      </c>
      <c r="F44" s="13">
        <v>1459786</v>
      </c>
      <c r="G44" s="13">
        <v>116783</v>
      </c>
      <c r="H44" s="13">
        <v>1576569</v>
      </c>
      <c r="I44" s="13"/>
      <c r="J44" s="6" t="s">
        <v>619</v>
      </c>
      <c r="K44" s="117"/>
      <c r="L44" s="84">
        <f t="shared" si="3"/>
        <v>66210285</v>
      </c>
      <c r="M44" s="64" t="s">
        <v>3043</v>
      </c>
      <c r="N44" s="71">
        <f t="shared" si="1"/>
        <v>45294</v>
      </c>
      <c r="O44" s="71" t="s">
        <v>873</v>
      </c>
      <c r="P44" s="82">
        <f t="shared" si="4"/>
        <v>45120</v>
      </c>
    </row>
    <row r="45" spans="1:16" ht="26.3" x14ac:dyDescent="0.25">
      <c r="A45" s="66" t="s">
        <v>3017</v>
      </c>
      <c r="B45" s="5" t="s">
        <v>357</v>
      </c>
      <c r="C45" s="8">
        <v>45120</v>
      </c>
      <c r="D45" s="5" t="s">
        <v>17</v>
      </c>
      <c r="E45" s="5" t="s">
        <v>122</v>
      </c>
      <c r="F45" s="13">
        <v>1280620</v>
      </c>
      <c r="G45" s="13">
        <v>102450</v>
      </c>
      <c r="H45" s="13">
        <v>1383070</v>
      </c>
      <c r="I45" s="13"/>
      <c r="J45" s="6" t="s">
        <v>3044</v>
      </c>
      <c r="K45" s="117"/>
      <c r="L45" s="84">
        <f t="shared" si="3"/>
        <v>67593355</v>
      </c>
      <c r="M45" s="64" t="s">
        <v>3043</v>
      </c>
      <c r="N45" s="71">
        <f t="shared" si="1"/>
        <v>45308</v>
      </c>
      <c r="O45" s="71" t="s">
        <v>922</v>
      </c>
      <c r="P45" s="82">
        <f t="shared" si="4"/>
        <v>45120</v>
      </c>
    </row>
    <row r="46" spans="1:16" ht="26.3" x14ac:dyDescent="0.25">
      <c r="A46" s="66" t="s">
        <v>3017</v>
      </c>
      <c r="B46" s="5" t="s">
        <v>358</v>
      </c>
      <c r="C46" s="8">
        <v>45122</v>
      </c>
      <c r="D46" s="5" t="s">
        <v>11</v>
      </c>
      <c r="E46" s="5" t="s">
        <v>205</v>
      </c>
      <c r="F46" s="13">
        <v>630296</v>
      </c>
      <c r="G46" s="13">
        <v>50424</v>
      </c>
      <c r="H46" s="13">
        <v>680720</v>
      </c>
      <c r="I46" s="13"/>
      <c r="J46" s="6" t="s">
        <v>619</v>
      </c>
      <c r="K46" s="117"/>
      <c r="L46" s="84">
        <f t="shared" si="3"/>
        <v>68274075</v>
      </c>
      <c r="M46" s="64" t="s">
        <v>3043</v>
      </c>
      <c r="N46" s="71">
        <f t="shared" si="1"/>
        <v>45294</v>
      </c>
      <c r="O46" s="71" t="s">
        <v>873</v>
      </c>
      <c r="P46" s="82">
        <f t="shared" si="4"/>
        <v>45122</v>
      </c>
    </row>
    <row r="47" spans="1:16" ht="26.3" x14ac:dyDescent="0.25">
      <c r="A47" s="66" t="s">
        <v>3017</v>
      </c>
      <c r="B47" s="5" t="s">
        <v>360</v>
      </c>
      <c r="C47" s="8">
        <v>45124</v>
      </c>
      <c r="D47" s="5" t="s">
        <v>11</v>
      </c>
      <c r="E47" s="5" t="s">
        <v>129</v>
      </c>
      <c r="F47" s="13">
        <v>1460002</v>
      </c>
      <c r="G47" s="13">
        <v>116800</v>
      </c>
      <c r="H47" s="13">
        <v>1576802</v>
      </c>
      <c r="I47" s="13"/>
      <c r="J47" s="6" t="s">
        <v>619</v>
      </c>
      <c r="K47" s="117"/>
      <c r="L47" s="84">
        <f t="shared" si="3"/>
        <v>69850877</v>
      </c>
      <c r="M47" s="64" t="s">
        <v>3043</v>
      </c>
      <c r="N47" s="71">
        <f t="shared" si="1"/>
        <v>45294</v>
      </c>
      <c r="O47" s="71" t="s">
        <v>873</v>
      </c>
      <c r="P47" s="82">
        <f t="shared" si="4"/>
        <v>45124</v>
      </c>
    </row>
    <row r="48" spans="1:16" ht="26.3" x14ac:dyDescent="0.25">
      <c r="A48" s="66" t="s">
        <v>3017</v>
      </c>
      <c r="B48" s="5" t="s">
        <v>362</v>
      </c>
      <c r="C48" s="8">
        <v>45124</v>
      </c>
      <c r="D48" s="5" t="s">
        <v>11</v>
      </c>
      <c r="E48" s="5" t="s">
        <v>134</v>
      </c>
      <c r="F48" s="13">
        <v>748216</v>
      </c>
      <c r="G48" s="13">
        <v>59857</v>
      </c>
      <c r="H48" s="13">
        <v>808073</v>
      </c>
      <c r="I48" s="13"/>
      <c r="J48" s="6" t="s">
        <v>619</v>
      </c>
      <c r="K48" s="117"/>
      <c r="L48" s="84">
        <f t="shared" si="3"/>
        <v>70658950</v>
      </c>
      <c r="M48" s="64" t="s">
        <v>3043</v>
      </c>
      <c r="N48" s="71">
        <f t="shared" si="1"/>
        <v>45294</v>
      </c>
      <c r="O48" s="71" t="s">
        <v>873</v>
      </c>
      <c r="P48" s="82">
        <f t="shared" si="4"/>
        <v>45124</v>
      </c>
    </row>
    <row r="49" spans="1:16" x14ac:dyDescent="0.25">
      <c r="A49" s="66" t="s">
        <v>3017</v>
      </c>
      <c r="B49" s="34" t="s">
        <v>363</v>
      </c>
      <c r="C49" s="30">
        <v>45125</v>
      </c>
      <c r="D49" s="29" t="s">
        <v>152</v>
      </c>
      <c r="E49" s="29"/>
      <c r="F49" s="31">
        <v>-299856</v>
      </c>
      <c r="G49" s="31">
        <v>-23988</v>
      </c>
      <c r="H49" s="31">
        <v>-323844</v>
      </c>
      <c r="I49" s="31"/>
      <c r="J49" s="33" t="s">
        <v>3047</v>
      </c>
      <c r="K49" s="118"/>
      <c r="L49" s="84">
        <f t="shared" si="3"/>
        <v>70335106</v>
      </c>
      <c r="N49" s="71" t="str">
        <f t="shared" si="1"/>
        <v/>
      </c>
      <c r="O49" s="71"/>
      <c r="P49" s="82">
        <f t="shared" si="4"/>
        <v>45125</v>
      </c>
    </row>
    <row r="50" spans="1:16" ht="26.3" x14ac:dyDescent="0.25">
      <c r="A50" s="66" t="s">
        <v>3017</v>
      </c>
      <c r="B50" s="5" t="s">
        <v>364</v>
      </c>
      <c r="C50" s="8">
        <v>45126</v>
      </c>
      <c r="D50" s="5" t="s">
        <v>11</v>
      </c>
      <c r="E50" s="5" t="s">
        <v>140</v>
      </c>
      <c r="F50" s="13">
        <v>1160640</v>
      </c>
      <c r="G50" s="13">
        <v>92851</v>
      </c>
      <c r="H50" s="13">
        <v>1253491</v>
      </c>
      <c r="I50" s="13"/>
      <c r="J50" s="6" t="s">
        <v>619</v>
      </c>
      <c r="K50" s="117"/>
      <c r="L50" s="84">
        <f t="shared" si="3"/>
        <v>71588597</v>
      </c>
      <c r="M50" s="64" t="s">
        <v>3043</v>
      </c>
      <c r="N50" s="71">
        <f t="shared" si="1"/>
        <v>45294</v>
      </c>
      <c r="O50" s="71" t="s">
        <v>873</v>
      </c>
      <c r="P50" s="82">
        <f t="shared" si="4"/>
        <v>45126</v>
      </c>
    </row>
    <row r="51" spans="1:16" ht="26.3" x14ac:dyDescent="0.25">
      <c r="A51" s="66" t="s">
        <v>3017</v>
      </c>
      <c r="B51" s="5" t="s">
        <v>366</v>
      </c>
      <c r="C51" s="8">
        <v>45127</v>
      </c>
      <c r="D51" s="5" t="s">
        <v>11</v>
      </c>
      <c r="E51" s="5" t="s">
        <v>149</v>
      </c>
      <c r="F51" s="13">
        <v>1559618</v>
      </c>
      <c r="G51" s="13">
        <v>124769</v>
      </c>
      <c r="H51" s="13">
        <v>1684387</v>
      </c>
      <c r="I51" s="13"/>
      <c r="J51" s="6" t="s">
        <v>619</v>
      </c>
      <c r="K51" s="117"/>
      <c r="L51" s="84">
        <f t="shared" si="3"/>
        <v>73272984</v>
      </c>
      <c r="M51" s="64" t="s">
        <v>3043</v>
      </c>
      <c r="N51" s="71">
        <f t="shared" si="1"/>
        <v>45294</v>
      </c>
      <c r="O51" s="71" t="s">
        <v>873</v>
      </c>
      <c r="P51" s="82">
        <f t="shared" si="4"/>
        <v>45127</v>
      </c>
    </row>
    <row r="52" spans="1:16" ht="26.3" x14ac:dyDescent="0.25">
      <c r="A52" s="66" t="s">
        <v>3017</v>
      </c>
      <c r="B52" s="5" t="s">
        <v>368</v>
      </c>
      <c r="C52" s="8">
        <v>45131</v>
      </c>
      <c r="D52" s="5" t="s">
        <v>11</v>
      </c>
      <c r="E52" s="5" t="s">
        <v>116</v>
      </c>
      <c r="F52" s="13">
        <v>1386460</v>
      </c>
      <c r="G52" s="13">
        <v>110917</v>
      </c>
      <c r="H52" s="13">
        <v>1497377</v>
      </c>
      <c r="I52" s="13"/>
      <c r="J52" s="6" t="s">
        <v>619</v>
      </c>
      <c r="K52" s="117"/>
      <c r="L52" s="84">
        <f t="shared" si="3"/>
        <v>74770361</v>
      </c>
      <c r="M52" s="64" t="s">
        <v>3043</v>
      </c>
      <c r="N52" s="71">
        <f t="shared" si="1"/>
        <v>45294</v>
      </c>
      <c r="O52" s="71" t="s">
        <v>873</v>
      </c>
      <c r="P52" s="82">
        <f t="shared" si="4"/>
        <v>45131</v>
      </c>
    </row>
    <row r="53" spans="1:16" ht="26.3" x14ac:dyDescent="0.25">
      <c r="A53" s="66" t="s">
        <v>3017</v>
      </c>
      <c r="B53" s="5" t="s">
        <v>370</v>
      </c>
      <c r="C53" s="8">
        <v>45132</v>
      </c>
      <c r="D53" s="5" t="s">
        <v>17</v>
      </c>
      <c r="E53" s="5" t="s">
        <v>122</v>
      </c>
      <c r="F53" s="13">
        <v>285600</v>
      </c>
      <c r="G53" s="13">
        <v>22848</v>
      </c>
      <c r="H53" s="13">
        <v>308448</v>
      </c>
      <c r="I53" s="13"/>
      <c r="J53" s="6" t="s">
        <v>3044</v>
      </c>
      <c r="K53" s="117"/>
      <c r="L53" s="84">
        <f t="shared" si="3"/>
        <v>75078809</v>
      </c>
      <c r="M53" s="64" t="s">
        <v>3043</v>
      </c>
      <c r="N53" s="71">
        <f t="shared" si="1"/>
        <v>45308</v>
      </c>
      <c r="O53" s="71" t="s">
        <v>922</v>
      </c>
      <c r="P53" s="82">
        <f t="shared" si="4"/>
        <v>45132</v>
      </c>
    </row>
    <row r="54" spans="1:16" ht="26.3" x14ac:dyDescent="0.25">
      <c r="A54" s="66" t="s">
        <v>3017</v>
      </c>
      <c r="B54" s="5" t="s">
        <v>372</v>
      </c>
      <c r="C54" s="8">
        <v>45133</v>
      </c>
      <c r="D54" s="5" t="s">
        <v>11</v>
      </c>
      <c r="E54" s="5" t="s">
        <v>112</v>
      </c>
      <c r="F54" s="13">
        <v>299856</v>
      </c>
      <c r="G54" s="13">
        <v>23988</v>
      </c>
      <c r="H54" s="13">
        <v>323844</v>
      </c>
      <c r="I54" s="13"/>
      <c r="J54" s="6" t="s">
        <v>3044</v>
      </c>
      <c r="K54" s="117"/>
      <c r="L54" s="84">
        <f t="shared" si="3"/>
        <v>75402653</v>
      </c>
      <c r="M54" s="64" t="s">
        <v>3043</v>
      </c>
      <c r="N54" s="71">
        <f t="shared" si="1"/>
        <v>45308</v>
      </c>
      <c r="O54" s="71" t="s">
        <v>922</v>
      </c>
      <c r="P54" s="82">
        <f t="shared" si="4"/>
        <v>45133</v>
      </c>
    </row>
    <row r="55" spans="1:16" ht="26.3" x14ac:dyDescent="0.25">
      <c r="A55" s="66" t="s">
        <v>3017</v>
      </c>
      <c r="B55" s="5" t="s">
        <v>374</v>
      </c>
      <c r="C55" s="8">
        <v>45134</v>
      </c>
      <c r="D55" s="5" t="s">
        <v>11</v>
      </c>
      <c r="E55" s="5" t="s">
        <v>127</v>
      </c>
      <c r="F55" s="13">
        <v>1277574</v>
      </c>
      <c r="G55" s="13">
        <v>102206</v>
      </c>
      <c r="H55" s="13">
        <v>1379780</v>
      </c>
      <c r="I55" s="13"/>
      <c r="J55" s="6" t="s">
        <v>619</v>
      </c>
      <c r="K55" s="117"/>
      <c r="L55" s="84">
        <f t="shared" si="3"/>
        <v>76782433</v>
      </c>
      <c r="M55" s="64" t="s">
        <v>3043</v>
      </c>
      <c r="N55" s="71">
        <f t="shared" si="1"/>
        <v>45294</v>
      </c>
      <c r="O55" s="71" t="s">
        <v>873</v>
      </c>
      <c r="P55" s="82">
        <f t="shared" si="4"/>
        <v>45134</v>
      </c>
    </row>
    <row r="56" spans="1:16" x14ac:dyDescent="0.25">
      <c r="A56" s="66" t="s">
        <v>3017</v>
      </c>
      <c r="B56" s="34" t="s">
        <v>376</v>
      </c>
      <c r="C56" s="30">
        <v>45135</v>
      </c>
      <c r="D56" s="29" t="s">
        <v>152</v>
      </c>
      <c r="E56" s="29"/>
      <c r="F56" s="31">
        <v>-235660</v>
      </c>
      <c r="G56" s="31">
        <v>-23566</v>
      </c>
      <c r="H56" s="31">
        <v>-259226</v>
      </c>
      <c r="I56" s="31"/>
      <c r="J56" s="33" t="s">
        <v>3047</v>
      </c>
      <c r="K56" s="118"/>
      <c r="L56" s="84">
        <f t="shared" si="3"/>
        <v>76523207</v>
      </c>
      <c r="N56" s="71" t="str">
        <f t="shared" si="1"/>
        <v/>
      </c>
      <c r="O56" s="71"/>
      <c r="P56" s="82">
        <f t="shared" si="4"/>
        <v>45135</v>
      </c>
    </row>
    <row r="57" spans="1:16" ht="26.3" x14ac:dyDescent="0.25">
      <c r="A57" s="66" t="s">
        <v>3017</v>
      </c>
      <c r="B57" s="5" t="s">
        <v>377</v>
      </c>
      <c r="C57" s="8">
        <v>45135</v>
      </c>
      <c r="D57" s="5" t="s">
        <v>11</v>
      </c>
      <c r="E57" s="5" t="s">
        <v>151</v>
      </c>
      <c r="F57" s="13">
        <v>596432</v>
      </c>
      <c r="G57" s="13">
        <v>47715</v>
      </c>
      <c r="H57" s="13">
        <v>644147</v>
      </c>
      <c r="I57" s="13"/>
      <c r="J57" s="6" t="s">
        <v>619</v>
      </c>
      <c r="K57" s="117"/>
      <c r="L57" s="84">
        <f t="shared" si="3"/>
        <v>77167354</v>
      </c>
      <c r="M57" s="64" t="s">
        <v>3043</v>
      </c>
      <c r="N57" s="71">
        <f t="shared" si="1"/>
        <v>45294</v>
      </c>
      <c r="O57" s="71" t="s">
        <v>873</v>
      </c>
      <c r="P57" s="82">
        <f t="shared" si="4"/>
        <v>45135</v>
      </c>
    </row>
    <row r="58" spans="1:16" ht="26.3" x14ac:dyDescent="0.25">
      <c r="A58" s="66" t="s">
        <v>3017</v>
      </c>
      <c r="B58" s="5" t="s">
        <v>379</v>
      </c>
      <c r="C58" s="8">
        <v>45135</v>
      </c>
      <c r="D58" s="5" t="s">
        <v>11</v>
      </c>
      <c r="E58" s="5" t="s">
        <v>110</v>
      </c>
      <c r="F58" s="13">
        <v>961096</v>
      </c>
      <c r="G58" s="13">
        <v>76888</v>
      </c>
      <c r="H58" s="13">
        <v>1037984</v>
      </c>
      <c r="I58" s="13"/>
      <c r="J58" s="6" t="s">
        <v>619</v>
      </c>
      <c r="K58" s="117"/>
      <c r="L58" s="84">
        <f t="shared" si="3"/>
        <v>78205338</v>
      </c>
      <c r="M58" s="64" t="s">
        <v>3043</v>
      </c>
      <c r="N58" s="71">
        <f t="shared" si="1"/>
        <v>45294</v>
      </c>
      <c r="O58" s="71" t="s">
        <v>873</v>
      </c>
      <c r="P58" s="82">
        <f t="shared" si="4"/>
        <v>45135</v>
      </c>
    </row>
    <row r="59" spans="1:16" ht="26.3" x14ac:dyDescent="0.25">
      <c r="A59" s="66" t="s">
        <v>3017</v>
      </c>
      <c r="B59" s="5" t="s">
        <v>602</v>
      </c>
      <c r="C59" s="8">
        <v>45139</v>
      </c>
      <c r="D59" s="5" t="s">
        <v>11</v>
      </c>
      <c r="E59" s="5"/>
      <c r="F59" s="13">
        <v>1080380</v>
      </c>
      <c r="G59" s="13">
        <v>86430</v>
      </c>
      <c r="H59" s="13">
        <v>1166810</v>
      </c>
      <c r="I59" s="13"/>
      <c r="J59" s="6" t="s">
        <v>619</v>
      </c>
      <c r="K59" s="117"/>
      <c r="L59" s="84">
        <f t="shared" si="3"/>
        <v>79372148</v>
      </c>
      <c r="M59" s="64" t="s">
        <v>3043</v>
      </c>
      <c r="N59" s="71">
        <f t="shared" si="1"/>
        <v>45294</v>
      </c>
      <c r="O59" s="71" t="s">
        <v>873</v>
      </c>
      <c r="P59" s="82">
        <f t="shared" si="4"/>
        <v>45139</v>
      </c>
    </row>
    <row r="60" spans="1:16" ht="26.3" x14ac:dyDescent="0.25">
      <c r="A60" s="66" t="s">
        <v>3017</v>
      </c>
      <c r="B60" s="5" t="s">
        <v>601</v>
      </c>
      <c r="C60" s="8">
        <v>45140</v>
      </c>
      <c r="D60" s="5" t="s">
        <v>11</v>
      </c>
      <c r="E60" s="5"/>
      <c r="F60" s="13">
        <v>829490</v>
      </c>
      <c r="G60" s="13">
        <v>66359</v>
      </c>
      <c r="H60" s="13">
        <v>895849</v>
      </c>
      <c r="I60" s="13"/>
      <c r="J60" s="6" t="s">
        <v>3044</v>
      </c>
      <c r="K60" s="117"/>
      <c r="L60" s="84">
        <f t="shared" si="3"/>
        <v>80267997</v>
      </c>
      <c r="M60" s="64" t="s">
        <v>3043</v>
      </c>
      <c r="N60" s="71">
        <f t="shared" si="1"/>
        <v>45308</v>
      </c>
      <c r="O60" s="71" t="s">
        <v>922</v>
      </c>
      <c r="P60" s="82">
        <f t="shared" si="4"/>
        <v>45140</v>
      </c>
    </row>
    <row r="61" spans="1:16" ht="26.3" x14ac:dyDescent="0.25">
      <c r="A61" s="66" t="s">
        <v>3017</v>
      </c>
      <c r="B61" s="5" t="s">
        <v>600</v>
      </c>
      <c r="C61" s="8">
        <v>45142</v>
      </c>
      <c r="D61" s="5" t="s">
        <v>11</v>
      </c>
      <c r="E61" s="5"/>
      <c r="F61" s="13">
        <v>796336</v>
      </c>
      <c r="G61" s="13">
        <v>63707</v>
      </c>
      <c r="H61" s="13">
        <v>860043</v>
      </c>
      <c r="I61" s="13"/>
      <c r="J61" s="6" t="s">
        <v>619</v>
      </c>
      <c r="K61" s="117"/>
      <c r="L61" s="84">
        <f t="shared" si="3"/>
        <v>81128040</v>
      </c>
      <c r="M61" s="64" t="s">
        <v>3043</v>
      </c>
      <c r="N61" s="71">
        <f t="shared" si="1"/>
        <v>45294</v>
      </c>
      <c r="O61" s="71" t="s">
        <v>873</v>
      </c>
      <c r="P61" s="82">
        <f t="shared" si="4"/>
        <v>45142</v>
      </c>
    </row>
    <row r="62" spans="1:16" ht="26.3" x14ac:dyDescent="0.3">
      <c r="A62" s="66" t="s">
        <v>3017</v>
      </c>
      <c r="B62" s="5" t="s">
        <v>599</v>
      </c>
      <c r="C62" s="8">
        <v>45143</v>
      </c>
      <c r="D62" s="5" t="s">
        <v>11</v>
      </c>
      <c r="E62" s="5"/>
      <c r="F62" s="13">
        <v>1782200</v>
      </c>
      <c r="G62" s="13">
        <v>142576</v>
      </c>
      <c r="H62" s="13">
        <v>1924776</v>
      </c>
      <c r="I62" s="13"/>
      <c r="J62" s="6" t="s">
        <v>2910</v>
      </c>
      <c r="K62" s="117"/>
      <c r="L62" s="84">
        <f t="shared" si="3"/>
        <v>83052816</v>
      </c>
      <c r="M62" s="64" t="s">
        <v>3043</v>
      </c>
      <c r="N62" s="71">
        <f t="shared" si="1"/>
        <v>45303</v>
      </c>
      <c r="O62" s="41" t="s">
        <v>873</v>
      </c>
      <c r="P62" s="82">
        <f t="shared" si="4"/>
        <v>45143</v>
      </c>
    </row>
    <row r="63" spans="1:16" ht="26.3" x14ac:dyDescent="0.25">
      <c r="A63" s="66" t="s">
        <v>3017</v>
      </c>
      <c r="B63" s="5" t="s">
        <v>597</v>
      </c>
      <c r="C63" s="8">
        <v>45147</v>
      </c>
      <c r="D63" s="5" t="s">
        <v>11</v>
      </c>
      <c r="E63" s="5"/>
      <c r="F63" s="13">
        <v>930152</v>
      </c>
      <c r="G63" s="13">
        <v>74412</v>
      </c>
      <c r="H63" s="13">
        <v>1004564</v>
      </c>
      <c r="I63" s="13"/>
      <c r="J63" s="6" t="s">
        <v>2909</v>
      </c>
      <c r="K63" s="117"/>
      <c r="L63" s="84">
        <f t="shared" si="3"/>
        <v>84057380</v>
      </c>
      <c r="M63" s="64" t="s">
        <v>3043</v>
      </c>
      <c r="N63" s="71">
        <f t="shared" si="1"/>
        <v>45303</v>
      </c>
      <c r="O63" s="71" t="s">
        <v>897</v>
      </c>
      <c r="P63" s="82">
        <f t="shared" si="4"/>
        <v>45147</v>
      </c>
    </row>
    <row r="64" spans="1:16" ht="26.3" x14ac:dyDescent="0.25">
      <c r="A64" s="66" t="s">
        <v>3017</v>
      </c>
      <c r="B64" s="5" t="s">
        <v>598</v>
      </c>
      <c r="C64" s="8">
        <v>45147</v>
      </c>
      <c r="D64" s="5" t="s">
        <v>11</v>
      </c>
      <c r="E64" s="5"/>
      <c r="F64" s="13">
        <v>906272</v>
      </c>
      <c r="G64" s="13">
        <v>72502</v>
      </c>
      <c r="H64" s="13">
        <v>978774</v>
      </c>
      <c r="I64" s="13"/>
      <c r="J64" s="6" t="s">
        <v>2911</v>
      </c>
      <c r="K64" s="117"/>
      <c r="L64" s="84">
        <f t="shared" si="3"/>
        <v>85036154</v>
      </c>
      <c r="N64" s="71">
        <f t="shared" si="1"/>
        <v>45308</v>
      </c>
      <c r="O64" s="71"/>
      <c r="P64" s="82">
        <f t="shared" si="4"/>
        <v>45147</v>
      </c>
    </row>
    <row r="65" spans="1:16" ht="26.3" x14ac:dyDescent="0.25">
      <c r="A65" s="66" t="s">
        <v>3017</v>
      </c>
      <c r="B65" s="5" t="s">
        <v>595</v>
      </c>
      <c r="C65" s="8">
        <v>45148</v>
      </c>
      <c r="D65" s="5" t="s">
        <v>17</v>
      </c>
      <c r="E65" s="5"/>
      <c r="F65" s="13">
        <v>735420</v>
      </c>
      <c r="G65" s="13">
        <v>58834</v>
      </c>
      <c r="H65" s="13">
        <v>794254</v>
      </c>
      <c r="I65" s="13"/>
      <c r="J65" s="6" t="s">
        <v>3044</v>
      </c>
      <c r="K65" s="117"/>
      <c r="L65" s="84">
        <f t="shared" si="3"/>
        <v>85830408</v>
      </c>
      <c r="M65" s="64" t="s">
        <v>3043</v>
      </c>
      <c r="N65" s="71">
        <f t="shared" si="1"/>
        <v>45308</v>
      </c>
      <c r="O65" s="71" t="s">
        <v>922</v>
      </c>
      <c r="P65" s="82">
        <f t="shared" si="4"/>
        <v>45148</v>
      </c>
    </row>
    <row r="66" spans="1:16" ht="26.3" x14ac:dyDescent="0.25">
      <c r="A66" s="66" t="s">
        <v>3017</v>
      </c>
      <c r="B66" s="5" t="s">
        <v>596</v>
      </c>
      <c r="C66" s="8">
        <v>45148</v>
      </c>
      <c r="D66" s="5" t="s">
        <v>11</v>
      </c>
      <c r="E66" s="5"/>
      <c r="F66" s="13">
        <v>1142784</v>
      </c>
      <c r="G66" s="13">
        <v>91423</v>
      </c>
      <c r="H66" s="13">
        <v>1234207</v>
      </c>
      <c r="I66" s="13"/>
      <c r="J66" s="6" t="s">
        <v>619</v>
      </c>
      <c r="K66" s="117"/>
      <c r="L66" s="84">
        <f t="shared" si="3"/>
        <v>87064615</v>
      </c>
      <c r="M66" s="64" t="s">
        <v>3043</v>
      </c>
      <c r="N66" s="71">
        <f t="shared" ref="N66:N129" si="5">IFERROR(DATEVALUE(MID(J66,16,11)),"")</f>
        <v>45294</v>
      </c>
      <c r="O66" s="71" t="s">
        <v>873</v>
      </c>
      <c r="P66" s="82">
        <f t="shared" si="4"/>
        <v>45148</v>
      </c>
    </row>
    <row r="67" spans="1:16" ht="26.3" x14ac:dyDescent="0.25">
      <c r="A67" s="66" t="s">
        <v>3017</v>
      </c>
      <c r="B67" s="5" t="s">
        <v>592</v>
      </c>
      <c r="C67" s="8">
        <v>45150</v>
      </c>
      <c r="D67" s="5" t="s">
        <v>11</v>
      </c>
      <c r="E67" s="5"/>
      <c r="F67" s="13">
        <f>2920992-292099</f>
        <v>2628893</v>
      </c>
      <c r="G67" s="13">
        <v>210311</v>
      </c>
      <c r="H67" s="13">
        <v>2839204</v>
      </c>
      <c r="I67" s="13"/>
      <c r="J67" s="6" t="s">
        <v>2909</v>
      </c>
      <c r="K67" s="117"/>
      <c r="L67" s="84">
        <f t="shared" ref="L67:L130" si="6">L66+H67-K67</f>
        <v>89903819</v>
      </c>
      <c r="M67" s="64" t="s">
        <v>3043</v>
      </c>
      <c r="N67" s="71">
        <f t="shared" si="5"/>
        <v>45303</v>
      </c>
      <c r="O67" s="71" t="s">
        <v>897</v>
      </c>
      <c r="P67" s="82">
        <f t="shared" si="4"/>
        <v>45150</v>
      </c>
    </row>
    <row r="68" spans="1:16" ht="26.3" x14ac:dyDescent="0.25">
      <c r="A68" s="66" t="s">
        <v>3017</v>
      </c>
      <c r="B68" s="5" t="s">
        <v>593</v>
      </c>
      <c r="C68" s="8">
        <v>45150</v>
      </c>
      <c r="D68" s="5" t="s">
        <v>11</v>
      </c>
      <c r="E68" s="5"/>
      <c r="F68" s="13">
        <v>1056020</v>
      </c>
      <c r="G68" s="13">
        <v>84482</v>
      </c>
      <c r="H68" s="13">
        <v>1140502</v>
      </c>
      <c r="I68" s="13"/>
      <c r="J68" s="6" t="s">
        <v>3044</v>
      </c>
      <c r="K68" s="117"/>
      <c r="L68" s="84">
        <f t="shared" si="6"/>
        <v>91044321</v>
      </c>
      <c r="M68" s="64" t="s">
        <v>3043</v>
      </c>
      <c r="N68" s="71">
        <f t="shared" si="5"/>
        <v>45308</v>
      </c>
      <c r="O68" s="71" t="s">
        <v>922</v>
      </c>
      <c r="P68" s="82">
        <f t="shared" si="4"/>
        <v>45150</v>
      </c>
    </row>
    <row r="69" spans="1:16" ht="26.3" x14ac:dyDescent="0.25">
      <c r="A69" s="66" t="s">
        <v>3017</v>
      </c>
      <c r="B69" s="5" t="s">
        <v>594</v>
      </c>
      <c r="C69" s="8">
        <v>45150</v>
      </c>
      <c r="D69" s="5" t="s">
        <v>11</v>
      </c>
      <c r="E69" s="5"/>
      <c r="F69" s="13">
        <v>630296</v>
      </c>
      <c r="G69" s="13">
        <v>50424</v>
      </c>
      <c r="H69" s="13">
        <v>680720</v>
      </c>
      <c r="I69" s="13"/>
      <c r="J69" s="6" t="s">
        <v>2909</v>
      </c>
      <c r="K69" s="117"/>
      <c r="L69" s="84">
        <f t="shared" si="6"/>
        <v>91725041</v>
      </c>
      <c r="M69" s="64" t="s">
        <v>3043</v>
      </c>
      <c r="N69" s="71">
        <f t="shared" si="5"/>
        <v>45303</v>
      </c>
      <c r="O69" s="71" t="s">
        <v>897</v>
      </c>
      <c r="P69" s="82">
        <f t="shared" si="4"/>
        <v>45150</v>
      </c>
    </row>
    <row r="70" spans="1:16" ht="26.3" x14ac:dyDescent="0.25">
      <c r="A70" s="66" t="s">
        <v>3017</v>
      </c>
      <c r="B70" s="5" t="s">
        <v>591</v>
      </c>
      <c r="C70" s="8">
        <v>45152</v>
      </c>
      <c r="D70" s="5" t="s">
        <v>11</v>
      </c>
      <c r="E70" s="5"/>
      <c r="F70" s="13">
        <v>2160160</v>
      </c>
      <c r="G70" s="13">
        <v>172813</v>
      </c>
      <c r="H70" s="13">
        <v>2332973</v>
      </c>
      <c r="I70" s="13"/>
      <c r="J70" s="6" t="s">
        <v>2909</v>
      </c>
      <c r="K70" s="117"/>
      <c r="L70" s="84">
        <f t="shared" si="6"/>
        <v>94058014</v>
      </c>
      <c r="M70" s="64" t="s">
        <v>3043</v>
      </c>
      <c r="N70" s="71">
        <f t="shared" si="5"/>
        <v>45303</v>
      </c>
      <c r="O70" s="71" t="s">
        <v>897</v>
      </c>
      <c r="P70" s="82">
        <f t="shared" si="4"/>
        <v>45152</v>
      </c>
    </row>
    <row r="71" spans="1:16" x14ac:dyDescent="0.25">
      <c r="A71" s="66" t="s">
        <v>3017</v>
      </c>
      <c r="B71" s="92" t="s">
        <v>3019</v>
      </c>
      <c r="C71" s="93">
        <v>45152</v>
      </c>
      <c r="D71" s="92" t="s">
        <v>3021</v>
      </c>
      <c r="E71" s="92" t="s">
        <v>152</v>
      </c>
      <c r="F71" s="94">
        <f>H71/1.08</f>
        <v>-444145.37037037034</v>
      </c>
      <c r="G71" s="94">
        <f>F71*8%</f>
        <v>-35531.629629629628</v>
      </c>
      <c r="H71" s="95">
        <v>-479677</v>
      </c>
      <c r="I71" s="95"/>
      <c r="J71" s="33" t="s">
        <v>3047</v>
      </c>
      <c r="L71" s="84">
        <f t="shared" si="6"/>
        <v>93578337</v>
      </c>
      <c r="N71" s="71" t="str">
        <f t="shared" si="5"/>
        <v/>
      </c>
    </row>
    <row r="72" spans="1:16" ht="26.3" x14ac:dyDescent="0.25">
      <c r="A72" s="66" t="s">
        <v>3017</v>
      </c>
      <c r="B72" s="5" t="s">
        <v>590</v>
      </c>
      <c r="C72" s="8">
        <v>45153</v>
      </c>
      <c r="D72" s="5" t="s">
        <v>11</v>
      </c>
      <c r="E72" s="5"/>
      <c r="F72" s="13">
        <v>1287678</v>
      </c>
      <c r="G72" s="13">
        <v>103014</v>
      </c>
      <c r="H72" s="13">
        <v>1390692</v>
      </c>
      <c r="I72" s="13"/>
      <c r="J72" s="6" t="s">
        <v>2909</v>
      </c>
      <c r="K72" s="117"/>
      <c r="L72" s="84">
        <f t="shared" si="6"/>
        <v>94969029</v>
      </c>
      <c r="M72" s="64" t="s">
        <v>3043</v>
      </c>
      <c r="N72" s="71">
        <f t="shared" si="5"/>
        <v>45303</v>
      </c>
      <c r="O72" s="71" t="s">
        <v>897</v>
      </c>
      <c r="P72" s="82">
        <f t="shared" ref="P72:P80" si="7">IFERROR(DATEVALUE(C72),C72)</f>
        <v>45153</v>
      </c>
    </row>
    <row r="73" spans="1:16" ht="26.3" x14ac:dyDescent="0.25">
      <c r="A73" s="66" t="s">
        <v>3017</v>
      </c>
      <c r="B73" s="5"/>
      <c r="C73" s="8">
        <v>45153</v>
      </c>
      <c r="D73" s="5" t="s">
        <v>961</v>
      </c>
      <c r="E73" s="5" t="s">
        <v>922</v>
      </c>
      <c r="F73" s="13">
        <f>H73/1.08</f>
        <v>-94012.962962962964</v>
      </c>
      <c r="G73" s="13">
        <f>F73*8%</f>
        <v>-7521.0370370370374</v>
      </c>
      <c r="H73" s="13">
        <v>-101534</v>
      </c>
      <c r="I73" s="13"/>
      <c r="J73" s="6" t="s">
        <v>3044</v>
      </c>
      <c r="K73" s="117"/>
      <c r="L73" s="84">
        <f t="shared" si="6"/>
        <v>94867495</v>
      </c>
      <c r="M73" s="64" t="s">
        <v>3043</v>
      </c>
      <c r="N73" s="71">
        <f t="shared" si="5"/>
        <v>45308</v>
      </c>
      <c r="O73" s="71" t="s">
        <v>922</v>
      </c>
      <c r="P73" s="82">
        <f t="shared" si="7"/>
        <v>45153</v>
      </c>
    </row>
    <row r="74" spans="1:16" ht="26.3" x14ac:dyDescent="0.25">
      <c r="A74" s="66" t="s">
        <v>3017</v>
      </c>
      <c r="B74" s="5" t="s">
        <v>587</v>
      </c>
      <c r="C74" s="8">
        <v>45154</v>
      </c>
      <c r="D74" s="5" t="s">
        <v>11</v>
      </c>
      <c r="E74" s="5"/>
      <c r="F74" s="13">
        <v>1606728</v>
      </c>
      <c r="G74" s="13">
        <v>128538</v>
      </c>
      <c r="H74" s="13">
        <v>1735266</v>
      </c>
      <c r="I74" s="13"/>
      <c r="J74" s="6" t="s">
        <v>3044</v>
      </c>
      <c r="K74" s="117"/>
      <c r="L74" s="84">
        <f t="shared" si="6"/>
        <v>96602761</v>
      </c>
      <c r="M74" s="64" t="s">
        <v>3043</v>
      </c>
      <c r="N74" s="71">
        <f t="shared" si="5"/>
        <v>45308</v>
      </c>
      <c r="O74" s="71" t="s">
        <v>922</v>
      </c>
      <c r="P74" s="82">
        <f t="shared" si="7"/>
        <v>45154</v>
      </c>
    </row>
    <row r="75" spans="1:16" ht="26.3" x14ac:dyDescent="0.25">
      <c r="A75" s="66" t="s">
        <v>3017</v>
      </c>
      <c r="B75" s="5" t="s">
        <v>588</v>
      </c>
      <c r="C75" s="8">
        <v>45154</v>
      </c>
      <c r="D75" s="5" t="s">
        <v>11</v>
      </c>
      <c r="E75" s="5"/>
      <c r="F75" s="13">
        <v>1328320</v>
      </c>
      <c r="G75" s="13">
        <v>106266</v>
      </c>
      <c r="H75" s="13">
        <v>1434586</v>
      </c>
      <c r="I75" s="13"/>
      <c r="J75" s="6" t="s">
        <v>2909</v>
      </c>
      <c r="K75" s="117"/>
      <c r="L75" s="84">
        <f t="shared" si="6"/>
        <v>98037347</v>
      </c>
      <c r="M75" s="64" t="s">
        <v>3043</v>
      </c>
      <c r="N75" s="71">
        <f t="shared" si="5"/>
        <v>45303</v>
      </c>
      <c r="O75" s="71" t="s">
        <v>897</v>
      </c>
      <c r="P75" s="82">
        <f t="shared" si="7"/>
        <v>45154</v>
      </c>
    </row>
    <row r="76" spans="1:16" ht="26.3" x14ac:dyDescent="0.25">
      <c r="A76" s="66" t="s">
        <v>3017</v>
      </c>
      <c r="B76" s="5" t="s">
        <v>589</v>
      </c>
      <c r="C76" s="8">
        <v>45154</v>
      </c>
      <c r="D76" s="5" t="s">
        <v>11</v>
      </c>
      <c r="E76" s="5"/>
      <c r="F76" s="13">
        <v>1301760</v>
      </c>
      <c r="G76" s="13">
        <v>104141</v>
      </c>
      <c r="H76" s="13">
        <v>1405901</v>
      </c>
      <c r="I76" s="13"/>
      <c r="J76" s="6" t="s">
        <v>2909</v>
      </c>
      <c r="K76" s="117"/>
      <c r="L76" s="84">
        <f t="shared" si="6"/>
        <v>99443248</v>
      </c>
      <c r="M76" s="64" t="s">
        <v>3043</v>
      </c>
      <c r="N76" s="71">
        <f t="shared" si="5"/>
        <v>45303</v>
      </c>
      <c r="O76" s="71" t="s">
        <v>897</v>
      </c>
      <c r="P76" s="82">
        <f t="shared" si="7"/>
        <v>45154</v>
      </c>
    </row>
    <row r="77" spans="1:16" ht="26.3" x14ac:dyDescent="0.25">
      <c r="A77" s="66" t="s">
        <v>3017</v>
      </c>
      <c r="B77" s="5" t="s">
        <v>586</v>
      </c>
      <c r="C77" s="8">
        <v>45156</v>
      </c>
      <c r="D77" s="5" t="s">
        <v>11</v>
      </c>
      <c r="E77" s="5"/>
      <c r="F77" s="13">
        <v>476000</v>
      </c>
      <c r="G77" s="13">
        <v>38080</v>
      </c>
      <c r="H77" s="13">
        <v>514080</v>
      </c>
      <c r="I77" s="13"/>
      <c r="J77" s="6" t="s">
        <v>2909</v>
      </c>
      <c r="K77" s="117"/>
      <c r="L77" s="84">
        <f t="shared" si="6"/>
        <v>99957328</v>
      </c>
      <c r="M77" s="64" t="s">
        <v>3043</v>
      </c>
      <c r="N77" s="71">
        <f t="shared" si="5"/>
        <v>45303</v>
      </c>
      <c r="O77" s="71" t="s">
        <v>897</v>
      </c>
      <c r="P77" s="82">
        <f t="shared" si="7"/>
        <v>45156</v>
      </c>
    </row>
    <row r="78" spans="1:16" ht="26.3" x14ac:dyDescent="0.25">
      <c r="A78" s="66" t="s">
        <v>3017</v>
      </c>
      <c r="B78" s="5" t="s">
        <v>585</v>
      </c>
      <c r="C78" s="8">
        <v>45157</v>
      </c>
      <c r="D78" s="5" t="s">
        <v>11</v>
      </c>
      <c r="E78" s="5"/>
      <c r="F78" s="13">
        <v>967584</v>
      </c>
      <c r="G78" s="13">
        <v>77407</v>
      </c>
      <c r="H78" s="13">
        <v>1044991</v>
      </c>
      <c r="I78" s="13"/>
      <c r="J78" s="6" t="s">
        <v>2909</v>
      </c>
      <c r="K78" s="117"/>
      <c r="L78" s="84">
        <f t="shared" si="6"/>
        <v>101002319</v>
      </c>
      <c r="M78" s="64" t="s">
        <v>3043</v>
      </c>
      <c r="N78" s="71">
        <f t="shared" si="5"/>
        <v>45303</v>
      </c>
      <c r="O78" s="71" t="s">
        <v>897</v>
      </c>
      <c r="P78" s="82">
        <f t="shared" si="7"/>
        <v>45157</v>
      </c>
    </row>
    <row r="79" spans="1:16" ht="26.3" x14ac:dyDescent="0.25">
      <c r="A79" s="66" t="s">
        <v>3017</v>
      </c>
      <c r="B79" s="5" t="s">
        <v>584</v>
      </c>
      <c r="C79" s="8">
        <v>45159</v>
      </c>
      <c r="D79" s="5" t="s">
        <v>11</v>
      </c>
      <c r="E79" s="5"/>
      <c r="F79" s="13">
        <v>1132092</v>
      </c>
      <c r="G79" s="13">
        <v>90567</v>
      </c>
      <c r="H79" s="13">
        <v>1222659</v>
      </c>
      <c r="I79" s="13"/>
      <c r="J79" s="6" t="s">
        <v>2909</v>
      </c>
      <c r="K79" s="117"/>
      <c r="L79" s="84">
        <f t="shared" si="6"/>
        <v>102224978</v>
      </c>
      <c r="M79" s="64" t="s">
        <v>3043</v>
      </c>
      <c r="N79" s="71">
        <f t="shared" si="5"/>
        <v>45303</v>
      </c>
      <c r="O79" s="71" t="s">
        <v>897</v>
      </c>
      <c r="P79" s="82">
        <f t="shared" si="7"/>
        <v>45159</v>
      </c>
    </row>
    <row r="80" spans="1:16" ht="26.3" x14ac:dyDescent="0.25">
      <c r="A80" s="66" t="s">
        <v>3017</v>
      </c>
      <c r="B80" s="5" t="s">
        <v>583</v>
      </c>
      <c r="C80" s="8">
        <v>45160</v>
      </c>
      <c r="D80" s="5" t="s">
        <v>17</v>
      </c>
      <c r="E80" s="5"/>
      <c r="F80" s="13">
        <v>806440</v>
      </c>
      <c r="G80" s="13">
        <v>64515</v>
      </c>
      <c r="H80" s="13">
        <v>870955</v>
      </c>
      <c r="I80" s="13"/>
      <c r="J80" s="6" t="s">
        <v>2909</v>
      </c>
      <c r="K80" s="117"/>
      <c r="L80" s="84">
        <f t="shared" si="6"/>
        <v>103095933</v>
      </c>
      <c r="M80" s="64" t="s">
        <v>3043</v>
      </c>
      <c r="N80" s="71">
        <f t="shared" si="5"/>
        <v>45303</v>
      </c>
      <c r="O80" s="71" t="s">
        <v>897</v>
      </c>
      <c r="P80" s="82">
        <f t="shared" si="7"/>
        <v>45160</v>
      </c>
    </row>
    <row r="81" spans="1:16" x14ac:dyDescent="0.25">
      <c r="A81" s="66" t="s">
        <v>3017</v>
      </c>
      <c r="B81" s="92" t="s">
        <v>3020</v>
      </c>
      <c r="C81" s="93">
        <v>45160</v>
      </c>
      <c r="D81" s="92" t="s">
        <v>3022</v>
      </c>
      <c r="E81" s="92" t="s">
        <v>3023</v>
      </c>
      <c r="F81" s="94">
        <f>H81/1.08</f>
        <v>-499760.18518518517</v>
      </c>
      <c r="G81" s="94">
        <f>F81*8%</f>
        <v>-39980.814814814818</v>
      </c>
      <c r="H81" s="95">
        <v>-539741</v>
      </c>
      <c r="I81" s="95"/>
      <c r="J81" s="33" t="s">
        <v>3047</v>
      </c>
      <c r="L81" s="84">
        <f t="shared" si="6"/>
        <v>102556192</v>
      </c>
      <c r="N81" s="71" t="str">
        <f t="shared" si="5"/>
        <v/>
      </c>
    </row>
    <row r="82" spans="1:16" ht="26.3" x14ac:dyDescent="0.25">
      <c r="A82" s="66" t="s">
        <v>3017</v>
      </c>
      <c r="B82" s="5" t="s">
        <v>581</v>
      </c>
      <c r="C82" s="8">
        <v>45161</v>
      </c>
      <c r="D82" s="5" t="s">
        <v>11</v>
      </c>
      <c r="E82" s="5"/>
      <c r="F82" s="13">
        <v>498120</v>
      </c>
      <c r="G82" s="13">
        <v>39850</v>
      </c>
      <c r="H82" s="13">
        <v>537970</v>
      </c>
      <c r="I82" s="13"/>
      <c r="J82" s="6" t="s">
        <v>3044</v>
      </c>
      <c r="K82" s="117"/>
      <c r="L82" s="84">
        <f t="shared" si="6"/>
        <v>103094162</v>
      </c>
      <c r="M82" s="64" t="s">
        <v>3043</v>
      </c>
      <c r="N82" s="71">
        <f t="shared" si="5"/>
        <v>45308</v>
      </c>
      <c r="O82" s="71" t="s">
        <v>922</v>
      </c>
      <c r="P82" s="82">
        <f t="shared" ref="P82:P98" si="8">IFERROR(DATEVALUE(C82),C82)</f>
        <v>45161</v>
      </c>
    </row>
    <row r="83" spans="1:16" ht="26.3" x14ac:dyDescent="0.25">
      <c r="A83" s="66" t="s">
        <v>3017</v>
      </c>
      <c r="B83" s="5" t="s">
        <v>582</v>
      </c>
      <c r="C83" s="8">
        <v>45161</v>
      </c>
      <c r="D83" s="5" t="s">
        <v>11</v>
      </c>
      <c r="E83" s="5"/>
      <c r="F83" s="13">
        <v>1021002</v>
      </c>
      <c r="G83" s="13">
        <v>81680</v>
      </c>
      <c r="H83" s="13">
        <v>1102682</v>
      </c>
      <c r="I83" s="13"/>
      <c r="J83" s="6" t="s">
        <v>3044</v>
      </c>
      <c r="K83" s="117"/>
      <c r="L83" s="84">
        <f t="shared" si="6"/>
        <v>104196844</v>
      </c>
      <c r="M83" s="64" t="s">
        <v>3043</v>
      </c>
      <c r="N83" s="71">
        <f t="shared" si="5"/>
        <v>45308</v>
      </c>
      <c r="O83" s="71" t="s">
        <v>922</v>
      </c>
      <c r="P83" s="82">
        <f t="shared" si="8"/>
        <v>45161</v>
      </c>
    </row>
    <row r="84" spans="1:16" ht="26.3" x14ac:dyDescent="0.25">
      <c r="A84" s="66" t="s">
        <v>3017</v>
      </c>
      <c r="B84" s="5" t="s">
        <v>580</v>
      </c>
      <c r="C84" s="8">
        <v>45162</v>
      </c>
      <c r="D84" s="5" t="s">
        <v>11</v>
      </c>
      <c r="E84" s="5"/>
      <c r="F84" s="13">
        <v>1395170</v>
      </c>
      <c r="G84" s="13">
        <v>111614</v>
      </c>
      <c r="H84" s="13">
        <v>1506784</v>
      </c>
      <c r="I84" s="13"/>
      <c r="J84" s="6" t="s">
        <v>2909</v>
      </c>
      <c r="K84" s="117"/>
      <c r="L84" s="84">
        <f t="shared" si="6"/>
        <v>105703628</v>
      </c>
      <c r="M84" s="64" t="s">
        <v>3043</v>
      </c>
      <c r="N84" s="71">
        <f t="shared" si="5"/>
        <v>45303</v>
      </c>
      <c r="O84" s="71" t="s">
        <v>897</v>
      </c>
      <c r="P84" s="82">
        <f t="shared" si="8"/>
        <v>45162</v>
      </c>
    </row>
    <row r="85" spans="1:16" ht="26.3" x14ac:dyDescent="0.25">
      <c r="A85" s="66" t="s">
        <v>3017</v>
      </c>
      <c r="B85" s="5" t="s">
        <v>579</v>
      </c>
      <c r="C85" s="8">
        <v>45168</v>
      </c>
      <c r="D85" s="5" t="s">
        <v>11</v>
      </c>
      <c r="E85" s="5"/>
      <c r="F85" s="13">
        <v>1669530</v>
      </c>
      <c r="G85" s="13">
        <v>133562</v>
      </c>
      <c r="H85" s="13">
        <v>1803092</v>
      </c>
      <c r="I85" s="13"/>
      <c r="J85" s="6" t="s">
        <v>2909</v>
      </c>
      <c r="K85" s="117"/>
      <c r="L85" s="84">
        <f t="shared" si="6"/>
        <v>107506720</v>
      </c>
      <c r="M85" s="64" t="s">
        <v>3043</v>
      </c>
      <c r="N85" s="71">
        <f t="shared" si="5"/>
        <v>45303</v>
      </c>
      <c r="O85" s="71" t="s">
        <v>897</v>
      </c>
      <c r="P85" s="82">
        <f t="shared" si="8"/>
        <v>45168</v>
      </c>
    </row>
    <row r="86" spans="1:16" ht="26.3" x14ac:dyDescent="0.25">
      <c r="A86" s="66" t="s">
        <v>3017</v>
      </c>
      <c r="B86" s="5" t="s">
        <v>578</v>
      </c>
      <c r="C86" s="8">
        <v>45169</v>
      </c>
      <c r="D86" s="5" t="s">
        <v>11</v>
      </c>
      <c r="E86" s="5"/>
      <c r="F86" s="13">
        <v>664160</v>
      </c>
      <c r="G86" s="13">
        <v>53133</v>
      </c>
      <c r="H86" s="13">
        <v>717293</v>
      </c>
      <c r="I86" s="13"/>
      <c r="J86" s="6" t="s">
        <v>2909</v>
      </c>
      <c r="K86" s="117"/>
      <c r="L86" s="84">
        <f t="shared" si="6"/>
        <v>108224013</v>
      </c>
      <c r="M86" s="64" t="s">
        <v>3043</v>
      </c>
      <c r="N86" s="71">
        <f t="shared" si="5"/>
        <v>45303</v>
      </c>
      <c r="O86" s="71" t="s">
        <v>897</v>
      </c>
      <c r="P86" s="82">
        <f t="shared" si="8"/>
        <v>45169</v>
      </c>
    </row>
    <row r="87" spans="1:16" ht="26.3" x14ac:dyDescent="0.25">
      <c r="A87" s="66" t="s">
        <v>3017</v>
      </c>
      <c r="B87" s="5" t="s">
        <v>577</v>
      </c>
      <c r="C87" s="8">
        <v>45170</v>
      </c>
      <c r="D87" s="5" t="s">
        <v>11</v>
      </c>
      <c r="E87" s="5"/>
      <c r="F87" s="13">
        <v>2249550</v>
      </c>
      <c r="G87" s="13">
        <v>179964</v>
      </c>
      <c r="H87" s="13">
        <v>2429514</v>
      </c>
      <c r="I87" s="13"/>
      <c r="J87" s="6" t="s">
        <v>2909</v>
      </c>
      <c r="K87" s="117"/>
      <c r="L87" s="84">
        <f t="shared" si="6"/>
        <v>110653527</v>
      </c>
      <c r="M87" s="64" t="s">
        <v>3043</v>
      </c>
      <c r="N87" s="71">
        <f t="shared" si="5"/>
        <v>45303</v>
      </c>
      <c r="O87" s="71" t="s">
        <v>897</v>
      </c>
      <c r="P87" s="82">
        <f t="shared" si="8"/>
        <v>45170</v>
      </c>
    </row>
    <row r="88" spans="1:16" ht="26.3" x14ac:dyDescent="0.25">
      <c r="A88" s="66" t="s">
        <v>3017</v>
      </c>
      <c r="B88" s="5" t="s">
        <v>576</v>
      </c>
      <c r="C88" s="8">
        <v>45174</v>
      </c>
      <c r="D88" s="5" t="s">
        <v>11</v>
      </c>
      <c r="E88" s="5"/>
      <c r="F88" s="13">
        <v>619032</v>
      </c>
      <c r="G88" s="13">
        <v>49523</v>
      </c>
      <c r="H88" s="13">
        <v>668555</v>
      </c>
      <c r="I88" s="13"/>
      <c r="J88" s="6" t="s">
        <v>2909</v>
      </c>
      <c r="K88" s="117"/>
      <c r="L88" s="84">
        <f t="shared" si="6"/>
        <v>111322082</v>
      </c>
      <c r="M88" s="64" t="s">
        <v>3043</v>
      </c>
      <c r="N88" s="71">
        <f t="shared" si="5"/>
        <v>45303</v>
      </c>
      <c r="O88" s="71" t="s">
        <v>897</v>
      </c>
      <c r="P88" s="82">
        <f t="shared" si="8"/>
        <v>45174</v>
      </c>
    </row>
    <row r="89" spans="1:16" ht="26.3" x14ac:dyDescent="0.25">
      <c r="A89" s="66" t="s">
        <v>3017</v>
      </c>
      <c r="B89" s="5" t="s">
        <v>572</v>
      </c>
      <c r="C89" s="8">
        <v>45175</v>
      </c>
      <c r="D89" s="5" t="s">
        <v>11</v>
      </c>
      <c r="E89" s="5"/>
      <c r="F89" s="13">
        <v>199904</v>
      </c>
      <c r="G89" s="13">
        <v>15992</v>
      </c>
      <c r="H89" s="13">
        <v>215896</v>
      </c>
      <c r="I89" s="13"/>
      <c r="J89" s="6" t="s">
        <v>2909</v>
      </c>
      <c r="K89" s="117"/>
      <c r="L89" s="84">
        <f t="shared" si="6"/>
        <v>111537978</v>
      </c>
      <c r="M89" s="64" t="s">
        <v>3043</v>
      </c>
      <c r="N89" s="71">
        <f t="shared" si="5"/>
        <v>45303</v>
      </c>
      <c r="O89" s="71" t="s">
        <v>897</v>
      </c>
      <c r="P89" s="82">
        <f t="shared" si="8"/>
        <v>45175</v>
      </c>
    </row>
    <row r="90" spans="1:16" ht="26.3" x14ac:dyDescent="0.25">
      <c r="A90" s="66" t="s">
        <v>3017</v>
      </c>
      <c r="B90" s="5" t="s">
        <v>573</v>
      </c>
      <c r="C90" s="8">
        <v>45175</v>
      </c>
      <c r="D90" s="5" t="s">
        <v>11</v>
      </c>
      <c r="E90" s="5"/>
      <c r="F90" s="13">
        <v>1433870</v>
      </c>
      <c r="G90" s="13">
        <v>114710</v>
      </c>
      <c r="H90" s="13">
        <v>1548580</v>
      </c>
      <c r="I90" s="13"/>
      <c r="J90" s="6" t="s">
        <v>2909</v>
      </c>
      <c r="K90" s="117"/>
      <c r="L90" s="84">
        <f t="shared" si="6"/>
        <v>113086558</v>
      </c>
      <c r="M90" s="64" t="s">
        <v>3043</v>
      </c>
      <c r="N90" s="71">
        <f t="shared" si="5"/>
        <v>45303</v>
      </c>
      <c r="O90" s="71" t="s">
        <v>897</v>
      </c>
      <c r="P90" s="82">
        <f t="shared" si="8"/>
        <v>45175</v>
      </c>
    </row>
    <row r="91" spans="1:16" ht="26.3" x14ac:dyDescent="0.25">
      <c r="A91" s="66" t="s">
        <v>3017</v>
      </c>
      <c r="B91" s="5" t="s">
        <v>574</v>
      </c>
      <c r="C91" s="8">
        <v>45175</v>
      </c>
      <c r="D91" s="5" t="s">
        <v>11</v>
      </c>
      <c r="E91" s="5"/>
      <c r="F91" s="13">
        <v>1377040</v>
      </c>
      <c r="G91" s="13">
        <v>110163</v>
      </c>
      <c r="H91" s="13">
        <v>1487203</v>
      </c>
      <c r="I91" s="13"/>
      <c r="J91" s="6" t="s">
        <v>2909</v>
      </c>
      <c r="K91" s="117"/>
      <c r="L91" s="84">
        <f t="shared" si="6"/>
        <v>114573761</v>
      </c>
      <c r="M91" s="64" t="s">
        <v>3043</v>
      </c>
      <c r="N91" s="71">
        <f t="shared" si="5"/>
        <v>45303</v>
      </c>
      <c r="O91" s="71" t="s">
        <v>897</v>
      </c>
      <c r="P91" s="82">
        <f t="shared" si="8"/>
        <v>45175</v>
      </c>
    </row>
    <row r="92" spans="1:16" ht="26.3" x14ac:dyDescent="0.25">
      <c r="A92" s="66" t="s">
        <v>3017</v>
      </c>
      <c r="B92" s="5" t="s">
        <v>575</v>
      </c>
      <c r="C92" s="8">
        <v>45175</v>
      </c>
      <c r="D92" s="5" t="s">
        <v>11</v>
      </c>
      <c r="E92" s="5"/>
      <c r="F92" s="13">
        <v>1077430</v>
      </c>
      <c r="G92" s="13">
        <v>86194</v>
      </c>
      <c r="H92" s="13">
        <v>1163624</v>
      </c>
      <c r="I92" s="13"/>
      <c r="J92" s="6" t="s">
        <v>2909</v>
      </c>
      <c r="K92" s="117"/>
      <c r="L92" s="84">
        <f t="shared" si="6"/>
        <v>115737385</v>
      </c>
      <c r="M92" s="64" t="s">
        <v>3043</v>
      </c>
      <c r="N92" s="71">
        <f t="shared" si="5"/>
        <v>45303</v>
      </c>
      <c r="O92" s="71" t="s">
        <v>897</v>
      </c>
      <c r="P92" s="82">
        <f t="shared" si="8"/>
        <v>45175</v>
      </c>
    </row>
    <row r="93" spans="1:16" ht="26.3" x14ac:dyDescent="0.25">
      <c r="A93" s="66" t="s">
        <v>3017</v>
      </c>
      <c r="B93" s="5" t="s">
        <v>571</v>
      </c>
      <c r="C93" s="8">
        <v>45180</v>
      </c>
      <c r="D93" s="5" t="s">
        <v>11</v>
      </c>
      <c r="E93" s="5"/>
      <c r="F93" s="13">
        <v>696744</v>
      </c>
      <c r="G93" s="13">
        <v>55740</v>
      </c>
      <c r="H93" s="13">
        <v>752484</v>
      </c>
      <c r="I93" s="13"/>
      <c r="J93" s="6" t="s">
        <v>2909</v>
      </c>
      <c r="K93" s="117"/>
      <c r="L93" s="84">
        <f t="shared" si="6"/>
        <v>116489869</v>
      </c>
      <c r="M93" s="64" t="s">
        <v>3043</v>
      </c>
      <c r="N93" s="71">
        <f t="shared" si="5"/>
        <v>45303</v>
      </c>
      <c r="O93" s="71" t="s">
        <v>897</v>
      </c>
      <c r="P93" s="82">
        <f t="shared" si="8"/>
        <v>45180</v>
      </c>
    </row>
    <row r="94" spans="1:16" ht="26.3" x14ac:dyDescent="0.25">
      <c r="A94" s="66" t="s">
        <v>3017</v>
      </c>
      <c r="B94" s="5" t="s">
        <v>568</v>
      </c>
      <c r="C94" s="8">
        <v>45181</v>
      </c>
      <c r="D94" s="5" t="s">
        <v>11</v>
      </c>
      <c r="E94" s="5"/>
      <c r="F94" s="13">
        <v>864424</v>
      </c>
      <c r="G94" s="13">
        <v>69154</v>
      </c>
      <c r="H94" s="13">
        <v>933578</v>
      </c>
      <c r="I94" s="13"/>
      <c r="J94" s="6" t="s">
        <v>2912</v>
      </c>
      <c r="K94" s="117"/>
      <c r="L94" s="84">
        <f t="shared" si="6"/>
        <v>117423447</v>
      </c>
      <c r="N94" s="71">
        <f t="shared" si="5"/>
        <v>45308</v>
      </c>
      <c r="O94" s="71"/>
      <c r="P94" s="82">
        <f t="shared" si="8"/>
        <v>45181</v>
      </c>
    </row>
    <row r="95" spans="1:16" ht="26.3" x14ac:dyDescent="0.25">
      <c r="A95" s="66" t="s">
        <v>3017</v>
      </c>
      <c r="B95" s="5" t="s">
        <v>569</v>
      </c>
      <c r="C95" s="8">
        <v>45181</v>
      </c>
      <c r="D95" s="5" t="s">
        <v>11</v>
      </c>
      <c r="E95" s="5"/>
      <c r="F95" s="13">
        <v>1704950</v>
      </c>
      <c r="G95" s="13">
        <v>136396</v>
      </c>
      <c r="H95" s="13">
        <v>1841346</v>
      </c>
      <c r="I95" s="13"/>
      <c r="J95" s="6" t="s">
        <v>3044</v>
      </c>
      <c r="K95" s="117"/>
      <c r="L95" s="84">
        <f t="shared" si="6"/>
        <v>119264793</v>
      </c>
      <c r="M95" s="64" t="s">
        <v>3043</v>
      </c>
      <c r="N95" s="71">
        <f t="shared" si="5"/>
        <v>45308</v>
      </c>
      <c r="O95" s="71" t="s">
        <v>922</v>
      </c>
      <c r="P95" s="82">
        <f t="shared" si="8"/>
        <v>45181</v>
      </c>
    </row>
    <row r="96" spans="1:16" ht="26.3" x14ac:dyDescent="0.25">
      <c r="A96" s="66" t="s">
        <v>3017</v>
      </c>
      <c r="B96" s="5" t="s">
        <v>570</v>
      </c>
      <c r="C96" s="8">
        <v>45181</v>
      </c>
      <c r="D96" s="5" t="s">
        <v>11</v>
      </c>
      <c r="E96" s="5"/>
      <c r="F96" s="13">
        <v>796336</v>
      </c>
      <c r="G96" s="13">
        <v>63707</v>
      </c>
      <c r="H96" s="13">
        <v>860043</v>
      </c>
      <c r="I96" s="13"/>
      <c r="J96" s="6" t="s">
        <v>2909</v>
      </c>
      <c r="K96" s="117"/>
      <c r="L96" s="84">
        <f t="shared" si="6"/>
        <v>120124836</v>
      </c>
      <c r="M96" s="64" t="s">
        <v>3043</v>
      </c>
      <c r="N96" s="71">
        <f t="shared" si="5"/>
        <v>45303</v>
      </c>
      <c r="O96" s="71" t="s">
        <v>897</v>
      </c>
      <c r="P96" s="82">
        <f t="shared" si="8"/>
        <v>45181</v>
      </c>
    </row>
    <row r="97" spans="1:16" ht="26.3" x14ac:dyDescent="0.25">
      <c r="A97" s="66" t="s">
        <v>3017</v>
      </c>
      <c r="B97" s="5" t="s">
        <v>567</v>
      </c>
      <c r="C97" s="8">
        <v>45183</v>
      </c>
      <c r="D97" s="5" t="s">
        <v>11</v>
      </c>
      <c r="E97" s="5"/>
      <c r="F97" s="13">
        <v>675904</v>
      </c>
      <c r="G97" s="13">
        <v>54072</v>
      </c>
      <c r="H97" s="13">
        <v>729976</v>
      </c>
      <c r="I97" s="13"/>
      <c r="J97" s="6" t="s">
        <v>3044</v>
      </c>
      <c r="K97" s="117"/>
      <c r="L97" s="84">
        <f t="shared" si="6"/>
        <v>120854812</v>
      </c>
      <c r="M97" s="64" t="s">
        <v>3043</v>
      </c>
      <c r="N97" s="71">
        <f t="shared" si="5"/>
        <v>45308</v>
      </c>
      <c r="O97" s="71" t="s">
        <v>922</v>
      </c>
      <c r="P97" s="82">
        <f t="shared" si="8"/>
        <v>45183</v>
      </c>
    </row>
    <row r="98" spans="1:16" ht="26.3" x14ac:dyDescent="0.25">
      <c r="A98" s="66" t="s">
        <v>3017</v>
      </c>
      <c r="B98" s="5" t="s">
        <v>566</v>
      </c>
      <c r="C98" s="8">
        <v>45187</v>
      </c>
      <c r="D98" s="5" t="s">
        <v>11</v>
      </c>
      <c r="E98" s="5"/>
      <c r="F98" s="13">
        <v>398168</v>
      </c>
      <c r="G98" s="13">
        <v>31853</v>
      </c>
      <c r="H98" s="13">
        <v>430021</v>
      </c>
      <c r="I98" s="13"/>
      <c r="J98" s="6" t="s">
        <v>3044</v>
      </c>
      <c r="K98" s="117"/>
      <c r="L98" s="84">
        <f t="shared" si="6"/>
        <v>121284833</v>
      </c>
      <c r="M98" s="64" t="s">
        <v>3043</v>
      </c>
      <c r="N98" s="71">
        <f t="shared" si="5"/>
        <v>45308</v>
      </c>
      <c r="O98" s="71" t="s">
        <v>922</v>
      </c>
      <c r="P98" s="82">
        <f t="shared" si="8"/>
        <v>45187</v>
      </c>
    </row>
    <row r="99" spans="1:16" x14ac:dyDescent="0.25">
      <c r="A99" s="66" t="s">
        <v>3017</v>
      </c>
      <c r="B99" s="101" t="s">
        <v>3024</v>
      </c>
      <c r="C99" s="102">
        <v>45187</v>
      </c>
      <c r="D99" s="101"/>
      <c r="E99" s="101" t="s">
        <v>152</v>
      </c>
      <c r="F99" s="103">
        <f>H99/1.08</f>
        <v>-208914.8148148148</v>
      </c>
      <c r="G99" s="103">
        <f>F99*8%</f>
        <v>-16713.185185185186</v>
      </c>
      <c r="H99" s="103">
        <v>-225628</v>
      </c>
      <c r="I99" s="103"/>
      <c r="J99" s="33" t="s">
        <v>3047</v>
      </c>
      <c r="L99" s="84">
        <f t="shared" si="6"/>
        <v>121059205</v>
      </c>
      <c r="N99" s="71" t="str">
        <f t="shared" si="5"/>
        <v/>
      </c>
    </row>
    <row r="100" spans="1:16" ht="26.3" x14ac:dyDescent="0.25">
      <c r="A100" s="66" t="s">
        <v>3017</v>
      </c>
      <c r="B100" s="5" t="s">
        <v>563</v>
      </c>
      <c r="C100" s="8">
        <v>45188</v>
      </c>
      <c r="D100" s="5" t="s">
        <v>11</v>
      </c>
      <c r="E100" s="5"/>
      <c r="F100" s="13">
        <v>730248</v>
      </c>
      <c r="G100" s="13">
        <v>58420</v>
      </c>
      <c r="H100" s="13">
        <v>788668</v>
      </c>
      <c r="I100" s="13"/>
      <c r="J100" s="6" t="s">
        <v>3044</v>
      </c>
      <c r="K100" s="117"/>
      <c r="L100" s="84">
        <f t="shared" si="6"/>
        <v>121847873</v>
      </c>
      <c r="M100" s="64" t="s">
        <v>3043</v>
      </c>
      <c r="N100" s="71">
        <f t="shared" si="5"/>
        <v>45308</v>
      </c>
      <c r="O100" s="71" t="s">
        <v>922</v>
      </c>
      <c r="P100" s="82">
        <f t="shared" ref="P100:P109" si="9">IFERROR(DATEVALUE(C100),C100)</f>
        <v>45188</v>
      </c>
    </row>
    <row r="101" spans="1:16" ht="26.3" x14ac:dyDescent="0.25">
      <c r="A101" s="66" t="s">
        <v>3017</v>
      </c>
      <c r="B101" s="5" t="s">
        <v>564</v>
      </c>
      <c r="C101" s="8">
        <v>45188</v>
      </c>
      <c r="D101" s="5" t="s">
        <v>11</v>
      </c>
      <c r="E101" s="5"/>
      <c r="F101" s="13">
        <v>1467800</v>
      </c>
      <c r="G101" s="13">
        <v>117424</v>
      </c>
      <c r="H101" s="13">
        <v>1585224</v>
      </c>
      <c r="I101" s="13"/>
      <c r="J101" s="6" t="s">
        <v>3044</v>
      </c>
      <c r="K101" s="117"/>
      <c r="L101" s="84">
        <f t="shared" si="6"/>
        <v>123433097</v>
      </c>
      <c r="M101" s="64" t="s">
        <v>3043</v>
      </c>
      <c r="N101" s="71">
        <f t="shared" si="5"/>
        <v>45308</v>
      </c>
      <c r="O101" s="71" t="s">
        <v>922</v>
      </c>
      <c r="P101" s="82">
        <f t="shared" si="9"/>
        <v>45188</v>
      </c>
    </row>
    <row r="102" spans="1:16" ht="26.3" x14ac:dyDescent="0.25">
      <c r="A102" s="66" t="s">
        <v>3017</v>
      </c>
      <c r="B102" s="5" t="s">
        <v>565</v>
      </c>
      <c r="C102" s="8">
        <v>45188</v>
      </c>
      <c r="D102" s="5" t="s">
        <v>11</v>
      </c>
      <c r="E102" s="5"/>
      <c r="F102" s="13">
        <v>1306200</v>
      </c>
      <c r="G102" s="13">
        <v>104496</v>
      </c>
      <c r="H102" s="13">
        <v>1410696</v>
      </c>
      <c r="I102" s="13"/>
      <c r="J102" s="6" t="s">
        <v>3044</v>
      </c>
      <c r="K102" s="117"/>
      <c r="L102" s="84">
        <f t="shared" si="6"/>
        <v>124843793</v>
      </c>
      <c r="M102" s="64" t="s">
        <v>3043</v>
      </c>
      <c r="N102" s="71">
        <f t="shared" si="5"/>
        <v>45308</v>
      </c>
      <c r="O102" s="71" t="s">
        <v>922</v>
      </c>
      <c r="P102" s="82">
        <f t="shared" si="9"/>
        <v>45188</v>
      </c>
    </row>
    <row r="103" spans="1:16" ht="26.3" x14ac:dyDescent="0.25">
      <c r="A103" s="66" t="s">
        <v>3017</v>
      </c>
      <c r="B103" s="5" t="s">
        <v>562</v>
      </c>
      <c r="C103" s="8">
        <v>45189</v>
      </c>
      <c r="D103" s="5" t="s">
        <v>11</v>
      </c>
      <c r="E103" s="5"/>
      <c r="F103" s="13">
        <v>567740</v>
      </c>
      <c r="G103" s="13">
        <v>45419</v>
      </c>
      <c r="H103" s="13">
        <v>613159</v>
      </c>
      <c r="I103" s="13"/>
      <c r="J103" s="6" t="s">
        <v>3044</v>
      </c>
      <c r="K103" s="117"/>
      <c r="L103" s="84">
        <f t="shared" si="6"/>
        <v>125456952</v>
      </c>
      <c r="M103" s="64" t="s">
        <v>3043</v>
      </c>
      <c r="N103" s="71">
        <f t="shared" si="5"/>
        <v>45308</v>
      </c>
      <c r="O103" s="71" t="s">
        <v>922</v>
      </c>
      <c r="P103" s="82">
        <f t="shared" si="9"/>
        <v>45189</v>
      </c>
    </row>
    <row r="104" spans="1:16" ht="26.3" x14ac:dyDescent="0.25">
      <c r="A104" s="66" t="s">
        <v>3017</v>
      </c>
      <c r="B104" s="5" t="s">
        <v>561</v>
      </c>
      <c r="C104" s="8">
        <v>45190</v>
      </c>
      <c r="D104" s="5" t="s">
        <v>11</v>
      </c>
      <c r="E104" s="5"/>
      <c r="F104" s="13">
        <v>1014370</v>
      </c>
      <c r="G104" s="13">
        <v>81150</v>
      </c>
      <c r="H104" s="13">
        <v>1095520</v>
      </c>
      <c r="I104" s="13"/>
      <c r="J104" s="6" t="s">
        <v>3044</v>
      </c>
      <c r="K104" s="117"/>
      <c r="L104" s="84">
        <f t="shared" si="6"/>
        <v>126552472</v>
      </c>
      <c r="M104" s="64" t="s">
        <v>3043</v>
      </c>
      <c r="N104" s="71">
        <f t="shared" si="5"/>
        <v>45308</v>
      </c>
      <c r="O104" s="71" t="s">
        <v>922</v>
      </c>
      <c r="P104" s="82">
        <f t="shared" si="9"/>
        <v>45190</v>
      </c>
    </row>
    <row r="105" spans="1:16" ht="26.3" x14ac:dyDescent="0.25">
      <c r="A105" s="66" t="s">
        <v>3017</v>
      </c>
      <c r="B105" s="5" t="s">
        <v>560</v>
      </c>
      <c r="C105" s="8">
        <v>45195</v>
      </c>
      <c r="D105" s="5" t="s">
        <v>11</v>
      </c>
      <c r="E105" s="5"/>
      <c r="F105" s="13">
        <v>806440</v>
      </c>
      <c r="G105" s="13">
        <v>64515</v>
      </c>
      <c r="H105" s="13">
        <v>870955</v>
      </c>
      <c r="I105" s="13"/>
      <c r="J105" s="6" t="s">
        <v>3044</v>
      </c>
      <c r="K105" s="117"/>
      <c r="L105" s="84">
        <f t="shared" si="6"/>
        <v>127423427</v>
      </c>
      <c r="M105" s="64" t="s">
        <v>3043</v>
      </c>
      <c r="N105" s="71">
        <f t="shared" si="5"/>
        <v>45308</v>
      </c>
      <c r="O105" s="71" t="s">
        <v>922</v>
      </c>
      <c r="P105" s="82">
        <f t="shared" si="9"/>
        <v>45195</v>
      </c>
    </row>
    <row r="106" spans="1:16" ht="26.3" x14ac:dyDescent="0.25">
      <c r="A106" s="66" t="s">
        <v>3017</v>
      </c>
      <c r="B106" s="5" t="s">
        <v>556</v>
      </c>
      <c r="C106" s="8">
        <v>45196</v>
      </c>
      <c r="D106" s="5" t="s">
        <v>11</v>
      </c>
      <c r="E106" s="5"/>
      <c r="F106" s="13">
        <v>1260592</v>
      </c>
      <c r="G106" s="13">
        <v>100847</v>
      </c>
      <c r="H106" s="13">
        <v>1361439</v>
      </c>
      <c r="I106" s="13"/>
      <c r="J106" s="6" t="s">
        <v>3044</v>
      </c>
      <c r="K106" s="117"/>
      <c r="L106" s="84">
        <f t="shared" si="6"/>
        <v>128784866</v>
      </c>
      <c r="M106" s="64" t="s">
        <v>3043</v>
      </c>
      <c r="N106" s="71">
        <f t="shared" si="5"/>
        <v>45308</v>
      </c>
      <c r="O106" s="71" t="s">
        <v>922</v>
      </c>
      <c r="P106" s="82">
        <f t="shared" si="9"/>
        <v>45196</v>
      </c>
    </row>
    <row r="107" spans="1:16" ht="26.3" x14ac:dyDescent="0.25">
      <c r="A107" s="66" t="s">
        <v>3017</v>
      </c>
      <c r="B107" s="5" t="s">
        <v>557</v>
      </c>
      <c r="C107" s="8">
        <v>45196</v>
      </c>
      <c r="D107" s="5" t="s">
        <v>11</v>
      </c>
      <c r="E107" s="5"/>
      <c r="F107" s="13">
        <v>398168</v>
      </c>
      <c r="G107" s="13">
        <v>31853</v>
      </c>
      <c r="H107" s="13">
        <v>430021</v>
      </c>
      <c r="I107" s="13"/>
      <c r="J107" s="6" t="s">
        <v>3044</v>
      </c>
      <c r="K107" s="117"/>
      <c r="L107" s="84">
        <f t="shared" si="6"/>
        <v>129214887</v>
      </c>
      <c r="M107" s="64" t="s">
        <v>3043</v>
      </c>
      <c r="N107" s="71">
        <f t="shared" si="5"/>
        <v>45308</v>
      </c>
      <c r="O107" s="71" t="s">
        <v>922</v>
      </c>
      <c r="P107" s="82">
        <f t="shared" si="9"/>
        <v>45196</v>
      </c>
    </row>
    <row r="108" spans="1:16" ht="26.3" x14ac:dyDescent="0.25">
      <c r="A108" s="66" t="s">
        <v>3017</v>
      </c>
      <c r="B108" s="5" t="s">
        <v>558</v>
      </c>
      <c r="C108" s="8">
        <v>45196</v>
      </c>
      <c r="D108" s="5" t="s">
        <v>11</v>
      </c>
      <c r="E108" s="5"/>
      <c r="F108" s="13">
        <v>1644320</v>
      </c>
      <c r="G108" s="13">
        <v>131546</v>
      </c>
      <c r="H108" s="13">
        <v>1775866</v>
      </c>
      <c r="I108" s="13"/>
      <c r="J108" s="6" t="s">
        <v>3044</v>
      </c>
      <c r="K108" s="117"/>
      <c r="L108" s="84">
        <f t="shared" si="6"/>
        <v>130990753</v>
      </c>
      <c r="M108" s="64" t="s">
        <v>3043</v>
      </c>
      <c r="N108" s="71">
        <f t="shared" si="5"/>
        <v>45308</v>
      </c>
      <c r="O108" s="71" t="s">
        <v>922</v>
      </c>
      <c r="P108" s="82">
        <f t="shared" si="9"/>
        <v>45196</v>
      </c>
    </row>
    <row r="109" spans="1:16" ht="26.3" x14ac:dyDescent="0.25">
      <c r="A109" s="66" t="s">
        <v>3017</v>
      </c>
      <c r="B109" s="5" t="s">
        <v>559</v>
      </c>
      <c r="C109" s="8">
        <v>45196</v>
      </c>
      <c r="D109" s="5" t="s">
        <v>11</v>
      </c>
      <c r="E109" s="5"/>
      <c r="F109" s="13">
        <v>660880</v>
      </c>
      <c r="G109" s="13">
        <v>52870</v>
      </c>
      <c r="H109" s="13">
        <v>713750</v>
      </c>
      <c r="I109" s="13"/>
      <c r="J109" s="6" t="s">
        <v>3044</v>
      </c>
      <c r="K109" s="117"/>
      <c r="L109" s="84">
        <f t="shared" si="6"/>
        <v>131704503</v>
      </c>
      <c r="M109" s="64" t="s">
        <v>3043</v>
      </c>
      <c r="N109" s="71">
        <f t="shared" si="5"/>
        <v>45308</v>
      </c>
      <c r="O109" s="71" t="s">
        <v>922</v>
      </c>
      <c r="P109" s="82">
        <f t="shared" si="9"/>
        <v>45196</v>
      </c>
    </row>
    <row r="110" spans="1:16" x14ac:dyDescent="0.25">
      <c r="A110" s="66" t="s">
        <v>3017</v>
      </c>
      <c r="B110" s="101" t="s">
        <v>3025</v>
      </c>
      <c r="C110" s="102">
        <v>45196</v>
      </c>
      <c r="D110" s="101" t="s">
        <v>3026</v>
      </c>
      <c r="E110" s="101" t="s">
        <v>3027</v>
      </c>
      <c r="F110" s="103">
        <f>H110/1.08</f>
        <v>-282038.88888888888</v>
      </c>
      <c r="G110" s="103">
        <f>F110*8%</f>
        <v>-22563.111111111109</v>
      </c>
      <c r="H110" s="103">
        <v>-304602</v>
      </c>
      <c r="I110" s="103"/>
      <c r="J110" s="33" t="s">
        <v>3047</v>
      </c>
      <c r="L110" s="84">
        <f t="shared" si="6"/>
        <v>131399901</v>
      </c>
      <c r="N110" s="71" t="str">
        <f t="shared" si="5"/>
        <v/>
      </c>
    </row>
    <row r="111" spans="1:16" ht="26.3" x14ac:dyDescent="0.25">
      <c r="A111" s="66" t="s">
        <v>3017</v>
      </c>
      <c r="B111" s="5" t="s">
        <v>553</v>
      </c>
      <c r="C111" s="8">
        <v>45197</v>
      </c>
      <c r="D111" s="5" t="s">
        <v>11</v>
      </c>
      <c r="E111" s="5"/>
      <c r="F111" s="13">
        <v>1160640</v>
      </c>
      <c r="G111" s="13">
        <v>92851</v>
      </c>
      <c r="H111" s="13">
        <v>1253491</v>
      </c>
      <c r="I111" s="13"/>
      <c r="J111" s="6" t="s">
        <v>3044</v>
      </c>
      <c r="K111" s="117"/>
      <c r="L111" s="84">
        <f t="shared" si="6"/>
        <v>132653392</v>
      </c>
      <c r="M111" s="64" t="s">
        <v>3043</v>
      </c>
      <c r="N111" s="71">
        <f t="shared" si="5"/>
        <v>45308</v>
      </c>
      <c r="O111" s="71" t="s">
        <v>922</v>
      </c>
      <c r="P111" s="82">
        <f t="shared" ref="P111:P137" si="10">IFERROR(DATEVALUE(C111),C111)</f>
        <v>45197</v>
      </c>
    </row>
    <row r="112" spans="1:16" ht="26.3" x14ac:dyDescent="0.25">
      <c r="A112" s="66" t="s">
        <v>3017</v>
      </c>
      <c r="B112" s="5" t="s">
        <v>554</v>
      </c>
      <c r="C112" s="8">
        <v>45197</v>
      </c>
      <c r="D112" s="5" t="s">
        <v>11</v>
      </c>
      <c r="E112" s="5"/>
      <c r="F112" s="13">
        <v>1022156</v>
      </c>
      <c r="G112" s="13">
        <v>81772</v>
      </c>
      <c r="H112" s="13">
        <v>1103928</v>
      </c>
      <c r="I112" s="13"/>
      <c r="J112" s="6" t="s">
        <v>3044</v>
      </c>
      <c r="K112" s="117"/>
      <c r="L112" s="84">
        <f t="shared" si="6"/>
        <v>133757320</v>
      </c>
      <c r="M112" s="64" t="s">
        <v>3043</v>
      </c>
      <c r="N112" s="71">
        <f t="shared" si="5"/>
        <v>45308</v>
      </c>
      <c r="O112" s="71" t="s">
        <v>922</v>
      </c>
      <c r="P112" s="82">
        <f t="shared" si="10"/>
        <v>45197</v>
      </c>
    </row>
    <row r="113" spans="1:16" ht="26.3" x14ac:dyDescent="0.25">
      <c r="A113" s="66" t="s">
        <v>3017</v>
      </c>
      <c r="B113" s="5" t="s">
        <v>555</v>
      </c>
      <c r="C113" s="8">
        <v>45197</v>
      </c>
      <c r="D113" s="5" t="s">
        <v>11</v>
      </c>
      <c r="E113" s="5"/>
      <c r="F113" s="13">
        <v>1083576</v>
      </c>
      <c r="G113" s="13">
        <v>86686</v>
      </c>
      <c r="H113" s="13">
        <v>1170262</v>
      </c>
      <c r="I113" s="13"/>
      <c r="J113" s="6" t="s">
        <v>3044</v>
      </c>
      <c r="K113" s="117"/>
      <c r="L113" s="84">
        <f t="shared" si="6"/>
        <v>134927582</v>
      </c>
      <c r="M113" s="64" t="s">
        <v>3043</v>
      </c>
      <c r="N113" s="71">
        <f t="shared" si="5"/>
        <v>45308</v>
      </c>
      <c r="O113" s="71" t="s">
        <v>922</v>
      </c>
      <c r="P113" s="82">
        <f t="shared" si="10"/>
        <v>45197</v>
      </c>
    </row>
    <row r="114" spans="1:16" ht="26.3" x14ac:dyDescent="0.25">
      <c r="A114" s="66" t="s">
        <v>3017</v>
      </c>
      <c r="B114" s="5" t="s">
        <v>536</v>
      </c>
      <c r="C114" s="8">
        <v>45199</v>
      </c>
      <c r="D114" s="5" t="s">
        <v>11</v>
      </c>
      <c r="E114" s="5"/>
      <c r="F114" s="13">
        <v>1215260</v>
      </c>
      <c r="G114" s="13">
        <v>97221</v>
      </c>
      <c r="H114" s="13">
        <v>1312481</v>
      </c>
      <c r="I114" s="13"/>
      <c r="J114" s="6" t="s">
        <v>3044</v>
      </c>
      <c r="K114" s="117"/>
      <c r="L114" s="84">
        <f t="shared" si="6"/>
        <v>136240063</v>
      </c>
      <c r="M114" s="64" t="s">
        <v>3043</v>
      </c>
      <c r="N114" s="71">
        <f t="shared" si="5"/>
        <v>45308</v>
      </c>
      <c r="O114" s="71" t="s">
        <v>922</v>
      </c>
      <c r="P114" s="82">
        <f t="shared" si="10"/>
        <v>45199</v>
      </c>
    </row>
    <row r="115" spans="1:16" ht="26.3" x14ac:dyDescent="0.25">
      <c r="A115" s="66" t="s">
        <v>3017</v>
      </c>
      <c r="B115" s="5" t="s">
        <v>537</v>
      </c>
      <c r="C115" s="8">
        <v>45199</v>
      </c>
      <c r="D115" s="5" t="s">
        <v>11</v>
      </c>
      <c r="E115" s="5"/>
      <c r="F115" s="13">
        <v>1215260</v>
      </c>
      <c r="G115" s="13">
        <v>97221</v>
      </c>
      <c r="H115" s="13">
        <v>1312481</v>
      </c>
      <c r="I115" s="13"/>
      <c r="J115" s="6" t="s">
        <v>3044</v>
      </c>
      <c r="K115" s="117"/>
      <c r="L115" s="84">
        <f t="shared" si="6"/>
        <v>137552544</v>
      </c>
      <c r="M115" s="64" t="s">
        <v>3043</v>
      </c>
      <c r="N115" s="71">
        <f t="shared" si="5"/>
        <v>45308</v>
      </c>
      <c r="O115" s="71" t="s">
        <v>922</v>
      </c>
      <c r="P115" s="82">
        <f t="shared" si="10"/>
        <v>45199</v>
      </c>
    </row>
    <row r="116" spans="1:16" ht="26.3" x14ac:dyDescent="0.25">
      <c r="A116" s="66" t="s">
        <v>3017</v>
      </c>
      <c r="B116" s="5" t="s">
        <v>538</v>
      </c>
      <c r="C116" s="8">
        <v>45199</v>
      </c>
      <c r="D116" s="5" t="s">
        <v>17</v>
      </c>
      <c r="E116" s="5"/>
      <c r="F116" s="13">
        <v>1215260</v>
      </c>
      <c r="G116" s="13">
        <v>97221</v>
      </c>
      <c r="H116" s="13">
        <v>1312481</v>
      </c>
      <c r="I116" s="13"/>
      <c r="J116" s="6" t="s">
        <v>3044</v>
      </c>
      <c r="K116" s="117"/>
      <c r="L116" s="84">
        <f t="shared" si="6"/>
        <v>138865025</v>
      </c>
      <c r="M116" s="64" t="s">
        <v>3043</v>
      </c>
      <c r="N116" s="71">
        <f t="shared" si="5"/>
        <v>45308</v>
      </c>
      <c r="O116" s="71" t="s">
        <v>922</v>
      </c>
      <c r="P116" s="82">
        <f t="shared" si="10"/>
        <v>45199</v>
      </c>
    </row>
    <row r="117" spans="1:16" ht="26.3" x14ac:dyDescent="0.25">
      <c r="A117" s="66" t="s">
        <v>3017</v>
      </c>
      <c r="B117" s="5" t="s">
        <v>539</v>
      </c>
      <c r="C117" s="8">
        <v>45199</v>
      </c>
      <c r="D117" s="5" t="s">
        <v>11</v>
      </c>
      <c r="E117" s="5"/>
      <c r="F117" s="13">
        <v>1644320</v>
      </c>
      <c r="G117" s="13">
        <v>131546</v>
      </c>
      <c r="H117" s="13">
        <v>1775866</v>
      </c>
      <c r="I117" s="13"/>
      <c r="J117" s="6" t="s">
        <v>3044</v>
      </c>
      <c r="K117" s="117"/>
      <c r="L117" s="84">
        <f t="shared" si="6"/>
        <v>140640891</v>
      </c>
      <c r="M117" s="64" t="s">
        <v>3043</v>
      </c>
      <c r="N117" s="71">
        <f t="shared" si="5"/>
        <v>45308</v>
      </c>
      <c r="O117" s="71" t="s">
        <v>922</v>
      </c>
      <c r="P117" s="82">
        <f t="shared" si="10"/>
        <v>45199</v>
      </c>
    </row>
    <row r="118" spans="1:16" ht="26.3" x14ac:dyDescent="0.25">
      <c r="A118" s="66" t="s">
        <v>3017</v>
      </c>
      <c r="B118" s="5" t="s">
        <v>540</v>
      </c>
      <c r="C118" s="8">
        <v>45199</v>
      </c>
      <c r="D118" s="5" t="s">
        <v>11</v>
      </c>
      <c r="E118" s="5"/>
      <c r="F118" s="13">
        <v>1215260</v>
      </c>
      <c r="G118" s="13">
        <v>97221</v>
      </c>
      <c r="H118" s="13">
        <v>1312481</v>
      </c>
      <c r="I118" s="13"/>
      <c r="J118" s="6" t="s">
        <v>3044</v>
      </c>
      <c r="K118" s="117"/>
      <c r="L118" s="84">
        <f t="shared" si="6"/>
        <v>141953372</v>
      </c>
      <c r="M118" s="64" t="s">
        <v>3043</v>
      </c>
      <c r="N118" s="71">
        <f t="shared" si="5"/>
        <v>45308</v>
      </c>
      <c r="O118" s="71" t="s">
        <v>922</v>
      </c>
      <c r="P118" s="82">
        <f t="shared" si="10"/>
        <v>45199</v>
      </c>
    </row>
    <row r="119" spans="1:16" ht="26.3" x14ac:dyDescent="0.25">
      <c r="A119" s="66" t="s">
        <v>3017</v>
      </c>
      <c r="B119" s="5" t="s">
        <v>541</v>
      </c>
      <c r="C119" s="8">
        <v>45199</v>
      </c>
      <c r="D119" s="5" t="s">
        <v>11</v>
      </c>
      <c r="E119" s="5"/>
      <c r="F119" s="13">
        <v>1215260</v>
      </c>
      <c r="G119" s="13">
        <v>97221</v>
      </c>
      <c r="H119" s="13">
        <v>1312481</v>
      </c>
      <c r="I119" s="13"/>
      <c r="J119" s="6" t="s">
        <v>3044</v>
      </c>
      <c r="K119" s="117"/>
      <c r="L119" s="84">
        <f t="shared" si="6"/>
        <v>143265853</v>
      </c>
      <c r="M119" s="64" t="s">
        <v>3043</v>
      </c>
      <c r="N119" s="71">
        <f t="shared" si="5"/>
        <v>45308</v>
      </c>
      <c r="O119" s="71" t="s">
        <v>922</v>
      </c>
      <c r="P119" s="82">
        <f t="shared" si="10"/>
        <v>45199</v>
      </c>
    </row>
    <row r="120" spans="1:16" ht="26.3" x14ac:dyDescent="0.25">
      <c r="A120" s="66" t="s">
        <v>3017</v>
      </c>
      <c r="B120" s="5" t="s">
        <v>542</v>
      </c>
      <c r="C120" s="8">
        <v>45199</v>
      </c>
      <c r="D120" s="5" t="s">
        <v>11</v>
      </c>
      <c r="E120" s="5"/>
      <c r="F120" s="13">
        <v>1894810</v>
      </c>
      <c r="G120" s="13">
        <v>151585</v>
      </c>
      <c r="H120" s="13">
        <v>2046395</v>
      </c>
      <c r="I120" s="13"/>
      <c r="J120" s="6" t="s">
        <v>3044</v>
      </c>
      <c r="K120" s="117"/>
      <c r="L120" s="84">
        <f t="shared" si="6"/>
        <v>145312248</v>
      </c>
      <c r="M120" s="64" t="s">
        <v>3043</v>
      </c>
      <c r="N120" s="71">
        <f t="shared" si="5"/>
        <v>45308</v>
      </c>
      <c r="O120" s="71" t="s">
        <v>922</v>
      </c>
      <c r="P120" s="82">
        <f t="shared" si="10"/>
        <v>45199</v>
      </c>
    </row>
    <row r="121" spans="1:16" ht="26.3" x14ac:dyDescent="0.25">
      <c r="A121" s="66" t="s">
        <v>3017</v>
      </c>
      <c r="B121" s="5" t="s">
        <v>543</v>
      </c>
      <c r="C121" s="8">
        <v>45199</v>
      </c>
      <c r="D121" s="5" t="s">
        <v>11</v>
      </c>
      <c r="E121" s="5"/>
      <c r="F121" s="13">
        <v>1215260</v>
      </c>
      <c r="G121" s="13">
        <v>97221</v>
      </c>
      <c r="H121" s="13">
        <v>1312481</v>
      </c>
      <c r="I121" s="13"/>
      <c r="J121" s="6" t="s">
        <v>3044</v>
      </c>
      <c r="K121" s="117"/>
      <c r="L121" s="84">
        <f t="shared" si="6"/>
        <v>146624729</v>
      </c>
      <c r="M121" s="64" t="s">
        <v>3043</v>
      </c>
      <c r="N121" s="71">
        <f t="shared" si="5"/>
        <v>45308</v>
      </c>
      <c r="O121" s="71" t="s">
        <v>922</v>
      </c>
      <c r="P121" s="82">
        <f t="shared" si="10"/>
        <v>45199</v>
      </c>
    </row>
    <row r="122" spans="1:16" ht="26.3" x14ac:dyDescent="0.25">
      <c r="A122" s="66" t="s">
        <v>3017</v>
      </c>
      <c r="B122" s="5" t="s">
        <v>544</v>
      </c>
      <c r="C122" s="8">
        <v>45199</v>
      </c>
      <c r="D122" s="5" t="s">
        <v>11</v>
      </c>
      <c r="E122" s="5"/>
      <c r="F122" s="13">
        <v>1215260</v>
      </c>
      <c r="G122" s="13">
        <v>97221</v>
      </c>
      <c r="H122" s="13">
        <v>1312481</v>
      </c>
      <c r="I122" s="13"/>
      <c r="J122" s="6" t="s">
        <v>3044</v>
      </c>
      <c r="K122" s="117"/>
      <c r="L122" s="84">
        <f t="shared" si="6"/>
        <v>147937210</v>
      </c>
      <c r="M122" s="64" t="s">
        <v>3043</v>
      </c>
      <c r="N122" s="71">
        <f t="shared" si="5"/>
        <v>45308</v>
      </c>
      <c r="O122" s="71" t="s">
        <v>922</v>
      </c>
      <c r="P122" s="82">
        <f t="shared" si="10"/>
        <v>45199</v>
      </c>
    </row>
    <row r="123" spans="1:16" ht="26.3" x14ac:dyDescent="0.25">
      <c r="A123" s="66" t="s">
        <v>3017</v>
      </c>
      <c r="B123" s="5" t="s">
        <v>545</v>
      </c>
      <c r="C123" s="8">
        <v>45199</v>
      </c>
      <c r="D123" s="5" t="s">
        <v>11</v>
      </c>
      <c r="E123" s="5"/>
      <c r="F123" s="13">
        <v>1215260</v>
      </c>
      <c r="G123" s="13">
        <v>97221</v>
      </c>
      <c r="H123" s="13">
        <v>1312481</v>
      </c>
      <c r="I123" s="13"/>
      <c r="J123" s="6" t="s">
        <v>3044</v>
      </c>
      <c r="K123" s="117"/>
      <c r="L123" s="84">
        <f t="shared" si="6"/>
        <v>149249691</v>
      </c>
      <c r="M123" s="64" t="s">
        <v>3043</v>
      </c>
      <c r="N123" s="71">
        <f t="shared" si="5"/>
        <v>45308</v>
      </c>
      <c r="O123" s="71" t="s">
        <v>922</v>
      </c>
      <c r="P123" s="82">
        <f t="shared" si="10"/>
        <v>45199</v>
      </c>
    </row>
    <row r="124" spans="1:16" ht="26.3" x14ac:dyDescent="0.25">
      <c r="A124" s="66" t="s">
        <v>3017</v>
      </c>
      <c r="B124" s="5" t="s">
        <v>546</v>
      </c>
      <c r="C124" s="8">
        <v>45199</v>
      </c>
      <c r="D124" s="5" t="s">
        <v>11</v>
      </c>
      <c r="E124" s="5"/>
      <c r="F124" s="13">
        <v>1215260</v>
      </c>
      <c r="G124" s="13">
        <v>97221</v>
      </c>
      <c r="H124" s="13">
        <v>1312481</v>
      </c>
      <c r="I124" s="13"/>
      <c r="J124" s="6" t="s">
        <v>3044</v>
      </c>
      <c r="K124" s="117"/>
      <c r="L124" s="84">
        <f t="shared" si="6"/>
        <v>150562172</v>
      </c>
      <c r="M124" s="64" t="s">
        <v>3043</v>
      </c>
      <c r="N124" s="71">
        <f t="shared" si="5"/>
        <v>45308</v>
      </c>
      <c r="O124" s="71" t="s">
        <v>922</v>
      </c>
      <c r="P124" s="82">
        <f t="shared" si="10"/>
        <v>45199</v>
      </c>
    </row>
    <row r="125" spans="1:16" ht="26.3" x14ac:dyDescent="0.25">
      <c r="A125" s="66" t="s">
        <v>3017</v>
      </c>
      <c r="B125" s="5" t="s">
        <v>547</v>
      </c>
      <c r="C125" s="8">
        <v>45199</v>
      </c>
      <c r="D125" s="5" t="s">
        <v>11</v>
      </c>
      <c r="E125" s="5"/>
      <c r="F125" s="13">
        <v>1215260</v>
      </c>
      <c r="G125" s="13">
        <v>97221</v>
      </c>
      <c r="H125" s="13">
        <v>1312481</v>
      </c>
      <c r="I125" s="13"/>
      <c r="J125" s="6" t="s">
        <v>3044</v>
      </c>
      <c r="K125" s="117"/>
      <c r="L125" s="84">
        <f t="shared" si="6"/>
        <v>151874653</v>
      </c>
      <c r="M125" s="64" t="s">
        <v>3043</v>
      </c>
      <c r="N125" s="71">
        <f t="shared" si="5"/>
        <v>45308</v>
      </c>
      <c r="O125" s="71" t="s">
        <v>922</v>
      </c>
      <c r="P125" s="82">
        <f t="shared" si="10"/>
        <v>45199</v>
      </c>
    </row>
    <row r="126" spans="1:16" ht="26.3" x14ac:dyDescent="0.25">
      <c r="A126" s="66" t="s">
        <v>3017</v>
      </c>
      <c r="B126" s="5" t="s">
        <v>548</v>
      </c>
      <c r="C126" s="8">
        <v>45199</v>
      </c>
      <c r="D126" s="5" t="s">
        <v>11</v>
      </c>
      <c r="E126" s="5"/>
      <c r="F126" s="13">
        <v>1215260</v>
      </c>
      <c r="G126" s="13">
        <v>97221</v>
      </c>
      <c r="H126" s="13">
        <v>1312481</v>
      </c>
      <c r="I126" s="13"/>
      <c r="J126" s="6" t="s">
        <v>3044</v>
      </c>
      <c r="K126" s="117"/>
      <c r="L126" s="84">
        <f t="shared" si="6"/>
        <v>153187134</v>
      </c>
      <c r="M126" s="64" t="s">
        <v>3043</v>
      </c>
      <c r="N126" s="71">
        <f t="shared" si="5"/>
        <v>45308</v>
      </c>
      <c r="O126" s="71" t="s">
        <v>922</v>
      </c>
      <c r="P126" s="82">
        <f t="shared" si="10"/>
        <v>45199</v>
      </c>
    </row>
    <row r="127" spans="1:16" ht="26.3" x14ac:dyDescent="0.25">
      <c r="A127" s="66" t="s">
        <v>3017</v>
      </c>
      <c r="B127" s="5" t="s">
        <v>549</v>
      </c>
      <c r="C127" s="8">
        <v>45199</v>
      </c>
      <c r="D127" s="5" t="s">
        <v>11</v>
      </c>
      <c r="E127" s="5"/>
      <c r="F127" s="13">
        <v>1894810</v>
      </c>
      <c r="G127" s="13">
        <v>151585</v>
      </c>
      <c r="H127" s="13">
        <v>2046395</v>
      </c>
      <c r="I127" s="13"/>
      <c r="J127" s="6" t="s">
        <v>3044</v>
      </c>
      <c r="K127" s="117"/>
      <c r="L127" s="84">
        <f t="shared" si="6"/>
        <v>155233529</v>
      </c>
      <c r="M127" s="64" t="s">
        <v>3043</v>
      </c>
      <c r="N127" s="71">
        <f t="shared" si="5"/>
        <v>45308</v>
      </c>
      <c r="O127" s="71" t="s">
        <v>922</v>
      </c>
      <c r="P127" s="82">
        <f t="shared" si="10"/>
        <v>45199</v>
      </c>
    </row>
    <row r="128" spans="1:16" ht="26.3" x14ac:dyDescent="0.25">
      <c r="A128" s="66" t="s">
        <v>3017</v>
      </c>
      <c r="B128" s="5" t="s">
        <v>550</v>
      </c>
      <c r="C128" s="8">
        <v>45199</v>
      </c>
      <c r="D128" s="5" t="s">
        <v>11</v>
      </c>
      <c r="E128" s="5"/>
      <c r="F128" s="13">
        <v>1644320</v>
      </c>
      <c r="G128" s="13">
        <v>131546</v>
      </c>
      <c r="H128" s="13">
        <v>1775866</v>
      </c>
      <c r="I128" s="13"/>
      <c r="J128" s="6" t="s">
        <v>3044</v>
      </c>
      <c r="K128" s="117"/>
      <c r="L128" s="84">
        <f t="shared" si="6"/>
        <v>157009395</v>
      </c>
      <c r="M128" s="64" t="s">
        <v>3043</v>
      </c>
      <c r="N128" s="71">
        <f t="shared" si="5"/>
        <v>45308</v>
      </c>
      <c r="O128" s="71" t="s">
        <v>922</v>
      </c>
      <c r="P128" s="82">
        <f t="shared" si="10"/>
        <v>45199</v>
      </c>
    </row>
    <row r="129" spans="1:16" ht="26.3" x14ac:dyDescent="0.25">
      <c r="A129" s="66" t="s">
        <v>3017</v>
      </c>
      <c r="B129" s="5" t="s">
        <v>551</v>
      </c>
      <c r="C129" s="8">
        <v>45199</v>
      </c>
      <c r="D129" s="5" t="s">
        <v>11</v>
      </c>
      <c r="E129" s="5"/>
      <c r="F129" s="13">
        <v>1215260</v>
      </c>
      <c r="G129" s="13">
        <v>97221</v>
      </c>
      <c r="H129" s="13">
        <v>1312481</v>
      </c>
      <c r="I129" s="13"/>
      <c r="J129" s="6" t="s">
        <v>3044</v>
      </c>
      <c r="K129" s="117"/>
      <c r="L129" s="84">
        <f t="shared" si="6"/>
        <v>158321876</v>
      </c>
      <c r="M129" s="64" t="s">
        <v>3043</v>
      </c>
      <c r="N129" s="71">
        <f t="shared" si="5"/>
        <v>45308</v>
      </c>
      <c r="O129" s="71" t="s">
        <v>922</v>
      </c>
      <c r="P129" s="82">
        <f t="shared" si="10"/>
        <v>45199</v>
      </c>
    </row>
    <row r="130" spans="1:16" ht="26.3" x14ac:dyDescent="0.25">
      <c r="A130" s="66" t="s">
        <v>3017</v>
      </c>
      <c r="B130" s="5" t="s">
        <v>552</v>
      </c>
      <c r="C130" s="8">
        <v>45199</v>
      </c>
      <c r="D130" s="5" t="s">
        <v>11</v>
      </c>
      <c r="E130" s="5"/>
      <c r="F130" s="13">
        <v>396528</v>
      </c>
      <c r="G130" s="13">
        <v>31722</v>
      </c>
      <c r="H130" s="13">
        <v>428250</v>
      </c>
      <c r="I130" s="13"/>
      <c r="J130" s="6" t="s">
        <v>3044</v>
      </c>
      <c r="K130" s="117"/>
      <c r="L130" s="84">
        <f t="shared" si="6"/>
        <v>158750126</v>
      </c>
      <c r="M130" s="64" t="s">
        <v>3043</v>
      </c>
      <c r="N130" s="71">
        <f t="shared" ref="N130:N193" si="11">IFERROR(DATEVALUE(MID(J130,16,11)),"")</f>
        <v>45308</v>
      </c>
      <c r="O130" s="71" t="s">
        <v>922</v>
      </c>
      <c r="P130" s="82">
        <f t="shared" si="10"/>
        <v>45199</v>
      </c>
    </row>
    <row r="131" spans="1:16" ht="26.3" x14ac:dyDescent="0.25">
      <c r="A131" s="66" t="s">
        <v>3017</v>
      </c>
      <c r="B131" s="5" t="s">
        <v>535</v>
      </c>
      <c r="C131" s="8">
        <v>45201</v>
      </c>
      <c r="D131" s="5" t="s">
        <v>11</v>
      </c>
      <c r="E131" s="5"/>
      <c r="F131" s="13">
        <v>521164</v>
      </c>
      <c r="G131" s="13">
        <v>41693</v>
      </c>
      <c r="H131" s="13">
        <v>562857</v>
      </c>
      <c r="I131" s="13"/>
      <c r="J131" s="6" t="s">
        <v>3044</v>
      </c>
      <c r="K131" s="117"/>
      <c r="L131" s="84">
        <f t="shared" ref="L131:L194" si="12">L130+H131-K131</f>
        <v>159312983</v>
      </c>
      <c r="M131" s="64" t="s">
        <v>3043</v>
      </c>
      <c r="N131" s="71">
        <f t="shared" si="11"/>
        <v>45308</v>
      </c>
      <c r="O131" s="71" t="s">
        <v>922</v>
      </c>
      <c r="P131" s="82">
        <f t="shared" si="10"/>
        <v>45201</v>
      </c>
    </row>
    <row r="132" spans="1:16" ht="26.3" x14ac:dyDescent="0.25">
      <c r="A132" s="66" t="s">
        <v>3017</v>
      </c>
      <c r="B132" s="5" t="s">
        <v>532</v>
      </c>
      <c r="C132" s="8">
        <v>45208</v>
      </c>
      <c r="D132" s="5" t="s">
        <v>11</v>
      </c>
      <c r="E132" s="5"/>
      <c r="F132" s="13">
        <v>896288</v>
      </c>
      <c r="G132" s="13">
        <v>71703</v>
      </c>
      <c r="H132" s="13">
        <v>967991</v>
      </c>
      <c r="I132" s="13"/>
      <c r="J132" s="6" t="s">
        <v>2914</v>
      </c>
      <c r="K132" s="117"/>
      <c r="L132" s="84">
        <f t="shared" si="12"/>
        <v>160280974</v>
      </c>
      <c r="N132" s="71">
        <f t="shared" si="11"/>
        <v>45315</v>
      </c>
      <c r="O132" s="71"/>
      <c r="P132" s="82">
        <f t="shared" si="10"/>
        <v>45208</v>
      </c>
    </row>
    <row r="133" spans="1:16" ht="26.3" x14ac:dyDescent="0.25">
      <c r="A133" s="66" t="s">
        <v>3017</v>
      </c>
      <c r="B133" s="5" t="s">
        <v>533</v>
      </c>
      <c r="C133" s="8">
        <v>45208</v>
      </c>
      <c r="D133" s="5" t="s">
        <v>11</v>
      </c>
      <c r="E133" s="5"/>
      <c r="F133" s="13">
        <v>399808</v>
      </c>
      <c r="G133" s="13">
        <v>31985</v>
      </c>
      <c r="H133" s="13">
        <v>431793</v>
      </c>
      <c r="I133" s="13"/>
      <c r="J133" s="6" t="s">
        <v>2914</v>
      </c>
      <c r="K133" s="117"/>
      <c r="L133" s="84">
        <f t="shared" si="12"/>
        <v>160712767</v>
      </c>
      <c r="N133" s="71">
        <f t="shared" si="11"/>
        <v>45315</v>
      </c>
      <c r="O133" s="71"/>
      <c r="P133" s="82">
        <f t="shared" si="10"/>
        <v>45208</v>
      </c>
    </row>
    <row r="134" spans="1:16" ht="26.3" x14ac:dyDescent="0.25">
      <c r="A134" s="66" t="s">
        <v>3017</v>
      </c>
      <c r="B134" s="5" t="s">
        <v>534</v>
      </c>
      <c r="C134" s="8">
        <v>45208</v>
      </c>
      <c r="D134" s="5" t="s">
        <v>11</v>
      </c>
      <c r="E134" s="5"/>
      <c r="F134" s="13">
        <v>796775</v>
      </c>
      <c r="G134" s="13">
        <v>63742</v>
      </c>
      <c r="H134" s="13">
        <v>860517</v>
      </c>
      <c r="I134" s="13"/>
      <c r="J134" s="6" t="s">
        <v>2914</v>
      </c>
      <c r="K134" s="117"/>
      <c r="L134" s="84">
        <f t="shared" si="12"/>
        <v>161573284</v>
      </c>
      <c r="N134" s="71">
        <f t="shared" si="11"/>
        <v>45315</v>
      </c>
      <c r="O134" s="71"/>
      <c r="P134" s="82">
        <f t="shared" si="10"/>
        <v>45208</v>
      </c>
    </row>
    <row r="135" spans="1:16" ht="26.3" x14ac:dyDescent="0.25">
      <c r="A135" s="66" t="s">
        <v>3017</v>
      </c>
      <c r="B135" s="5" t="s">
        <v>531</v>
      </c>
      <c r="C135" s="8">
        <v>45210</v>
      </c>
      <c r="D135" s="5" t="s">
        <v>11</v>
      </c>
      <c r="E135" s="5"/>
      <c r="F135" s="13">
        <v>476000</v>
      </c>
      <c r="G135" s="13">
        <v>38080</v>
      </c>
      <c r="H135" s="13">
        <v>514080</v>
      </c>
      <c r="I135" s="13"/>
      <c r="J135" s="6" t="s">
        <v>2914</v>
      </c>
      <c r="K135" s="117"/>
      <c r="L135" s="84">
        <f t="shared" si="12"/>
        <v>162087364</v>
      </c>
      <c r="N135" s="71">
        <f t="shared" si="11"/>
        <v>45315</v>
      </c>
      <c r="O135" s="71"/>
      <c r="P135" s="82">
        <f t="shared" si="10"/>
        <v>45210</v>
      </c>
    </row>
    <row r="136" spans="1:16" ht="26.3" x14ac:dyDescent="0.25">
      <c r="A136" s="66" t="s">
        <v>3017</v>
      </c>
      <c r="B136" s="5" t="s">
        <v>530</v>
      </c>
      <c r="C136" s="8">
        <v>45211</v>
      </c>
      <c r="D136" s="5" t="s">
        <v>11</v>
      </c>
      <c r="E136" s="5"/>
      <c r="F136" s="13">
        <v>967728</v>
      </c>
      <c r="G136" s="13">
        <v>77418</v>
      </c>
      <c r="H136" s="13">
        <v>1045146</v>
      </c>
      <c r="I136" s="13"/>
      <c r="J136" s="6" t="s">
        <v>2914</v>
      </c>
      <c r="K136" s="117"/>
      <c r="L136" s="84">
        <f t="shared" si="12"/>
        <v>163132510</v>
      </c>
      <c r="N136" s="71">
        <f t="shared" si="11"/>
        <v>45315</v>
      </c>
      <c r="O136" s="71"/>
      <c r="P136" s="82">
        <f t="shared" si="10"/>
        <v>45211</v>
      </c>
    </row>
    <row r="137" spans="1:16" ht="26.3" x14ac:dyDescent="0.25">
      <c r="A137" s="66" t="s">
        <v>3017</v>
      </c>
      <c r="B137" s="5" t="s">
        <v>529</v>
      </c>
      <c r="C137" s="8">
        <v>45213</v>
      </c>
      <c r="D137" s="5" t="s">
        <v>11</v>
      </c>
      <c r="E137" s="5"/>
      <c r="F137" s="13">
        <v>819422</v>
      </c>
      <c r="G137" s="13">
        <v>65554</v>
      </c>
      <c r="H137" s="13">
        <v>884976</v>
      </c>
      <c r="I137" s="13"/>
      <c r="J137" s="6" t="s">
        <v>2914</v>
      </c>
      <c r="K137" s="117"/>
      <c r="L137" s="84">
        <f t="shared" si="12"/>
        <v>164017486</v>
      </c>
      <c r="N137" s="71">
        <f t="shared" si="11"/>
        <v>45315</v>
      </c>
      <c r="O137" s="71"/>
      <c r="P137" s="82">
        <f t="shared" si="10"/>
        <v>45213</v>
      </c>
    </row>
    <row r="138" spans="1:16" x14ac:dyDescent="0.25">
      <c r="A138" s="66" t="s">
        <v>3017</v>
      </c>
      <c r="B138" s="101" t="s">
        <v>3028</v>
      </c>
      <c r="C138" s="102">
        <v>45213</v>
      </c>
      <c r="D138" s="101"/>
      <c r="E138" s="101" t="s">
        <v>152</v>
      </c>
      <c r="F138" s="103">
        <f>H138/1.08</f>
        <v>-239452.99999999997</v>
      </c>
      <c r="G138" s="103">
        <f>F138*8%</f>
        <v>-19156.239999999998</v>
      </c>
      <c r="H138" s="103">
        <v>-258609.24</v>
      </c>
      <c r="I138" s="103"/>
      <c r="J138" s="33" t="s">
        <v>3047</v>
      </c>
      <c r="L138" s="84">
        <f t="shared" si="12"/>
        <v>163758876.75999999</v>
      </c>
      <c r="N138" s="71" t="str">
        <f t="shared" si="11"/>
        <v/>
      </c>
    </row>
    <row r="139" spans="1:16" ht="26.3" x14ac:dyDescent="0.25">
      <c r="A139" s="66" t="s">
        <v>3017</v>
      </c>
      <c r="B139" s="5" t="s">
        <v>528</v>
      </c>
      <c r="C139" s="8">
        <v>45215</v>
      </c>
      <c r="D139" s="5" t="s">
        <v>11</v>
      </c>
      <c r="E139" s="5"/>
      <c r="F139" s="13">
        <v>533660</v>
      </c>
      <c r="G139" s="13">
        <v>42693</v>
      </c>
      <c r="H139" s="13">
        <v>576353</v>
      </c>
      <c r="I139" s="13"/>
      <c r="J139" s="6" t="s">
        <v>2914</v>
      </c>
      <c r="K139" s="117"/>
      <c r="L139" s="84">
        <f t="shared" si="12"/>
        <v>164335229.75999999</v>
      </c>
      <c r="N139" s="71">
        <f t="shared" si="11"/>
        <v>45315</v>
      </c>
      <c r="O139" s="71"/>
      <c r="P139" s="82">
        <f t="shared" ref="P139:P160" si="13">IFERROR(DATEVALUE(C139),C139)</f>
        <v>45215</v>
      </c>
    </row>
    <row r="140" spans="1:16" ht="26.3" x14ac:dyDescent="0.25">
      <c r="A140" s="66" t="s">
        <v>3017</v>
      </c>
      <c r="B140" s="5" t="s">
        <v>527</v>
      </c>
      <c r="C140" s="8">
        <v>45216</v>
      </c>
      <c r="D140" s="5" t="s">
        <v>11</v>
      </c>
      <c r="E140" s="5"/>
      <c r="F140" s="13">
        <v>1050234</v>
      </c>
      <c r="G140" s="13">
        <v>84019</v>
      </c>
      <c r="H140" s="13">
        <v>1134253</v>
      </c>
      <c r="I140" s="13"/>
      <c r="J140" s="6" t="s">
        <v>2914</v>
      </c>
      <c r="K140" s="117"/>
      <c r="L140" s="84">
        <f t="shared" si="12"/>
        <v>165469482.75999999</v>
      </c>
      <c r="N140" s="71">
        <f t="shared" si="11"/>
        <v>45315</v>
      </c>
      <c r="O140" s="71"/>
      <c r="P140" s="82">
        <f t="shared" si="13"/>
        <v>45216</v>
      </c>
    </row>
    <row r="141" spans="1:16" ht="26.3" x14ac:dyDescent="0.25">
      <c r="A141" s="66" t="s">
        <v>3017</v>
      </c>
      <c r="B141" s="5" t="s">
        <v>522</v>
      </c>
      <c r="C141" s="8">
        <v>45218</v>
      </c>
      <c r="D141" s="5" t="s">
        <v>17</v>
      </c>
      <c r="E141" s="5"/>
      <c r="F141" s="13">
        <v>543600</v>
      </c>
      <c r="G141" s="13">
        <v>43488</v>
      </c>
      <c r="H141" s="13">
        <v>587088</v>
      </c>
      <c r="I141" s="13"/>
      <c r="J141" s="6" t="s">
        <v>2914</v>
      </c>
      <c r="K141" s="117"/>
      <c r="L141" s="84">
        <f t="shared" si="12"/>
        <v>166056570.75999999</v>
      </c>
      <c r="N141" s="71">
        <f t="shared" si="11"/>
        <v>45315</v>
      </c>
      <c r="O141" s="71"/>
      <c r="P141" s="82">
        <f t="shared" si="13"/>
        <v>45218</v>
      </c>
    </row>
    <row r="142" spans="1:16" ht="26.3" x14ac:dyDescent="0.25">
      <c r="A142" s="66" t="s">
        <v>3017</v>
      </c>
      <c r="B142" s="5" t="s">
        <v>523</v>
      </c>
      <c r="C142" s="8">
        <v>45218</v>
      </c>
      <c r="D142" s="5" t="s">
        <v>11</v>
      </c>
      <c r="E142" s="5"/>
      <c r="F142" s="13">
        <v>271800</v>
      </c>
      <c r="G142" s="13">
        <v>21744</v>
      </c>
      <c r="H142" s="13">
        <v>293544</v>
      </c>
      <c r="I142" s="13"/>
      <c r="J142" s="6" t="s">
        <v>2914</v>
      </c>
      <c r="K142" s="117"/>
      <c r="L142" s="84">
        <f t="shared" si="12"/>
        <v>166350114.75999999</v>
      </c>
      <c r="N142" s="71">
        <f t="shared" si="11"/>
        <v>45315</v>
      </c>
      <c r="O142" s="71"/>
      <c r="P142" s="82">
        <f t="shared" si="13"/>
        <v>45218</v>
      </c>
    </row>
    <row r="143" spans="1:16" ht="26.3" x14ac:dyDescent="0.25">
      <c r="A143" s="66" t="s">
        <v>3017</v>
      </c>
      <c r="B143" s="5" t="s">
        <v>524</v>
      </c>
      <c r="C143" s="8">
        <v>45218</v>
      </c>
      <c r="D143" s="5" t="s">
        <v>11</v>
      </c>
      <c r="E143" s="5"/>
      <c r="F143" s="13">
        <v>543600</v>
      </c>
      <c r="G143" s="13">
        <v>43488</v>
      </c>
      <c r="H143" s="13">
        <v>587088</v>
      </c>
      <c r="I143" s="13"/>
      <c r="J143" s="6" t="s">
        <v>2914</v>
      </c>
      <c r="K143" s="117"/>
      <c r="L143" s="84">
        <f t="shared" si="12"/>
        <v>166937202.75999999</v>
      </c>
      <c r="N143" s="71">
        <f t="shared" si="11"/>
        <v>45315</v>
      </c>
      <c r="O143" s="71"/>
      <c r="P143" s="82">
        <f t="shared" si="13"/>
        <v>45218</v>
      </c>
    </row>
    <row r="144" spans="1:16" ht="26.3" x14ac:dyDescent="0.25">
      <c r="A144" s="66" t="s">
        <v>3017</v>
      </c>
      <c r="B144" s="5" t="s">
        <v>525</v>
      </c>
      <c r="C144" s="8">
        <v>45218</v>
      </c>
      <c r="D144" s="5" t="s">
        <v>11</v>
      </c>
      <c r="E144" s="5"/>
      <c r="F144" s="13">
        <v>543600</v>
      </c>
      <c r="G144" s="13">
        <v>43488</v>
      </c>
      <c r="H144" s="13">
        <v>587088</v>
      </c>
      <c r="I144" s="13"/>
      <c r="J144" s="6" t="s">
        <v>2914</v>
      </c>
      <c r="K144" s="117"/>
      <c r="L144" s="84">
        <f t="shared" si="12"/>
        <v>167524290.75999999</v>
      </c>
      <c r="N144" s="71">
        <f t="shared" si="11"/>
        <v>45315</v>
      </c>
      <c r="O144" s="71"/>
      <c r="P144" s="82">
        <f t="shared" si="13"/>
        <v>45218</v>
      </c>
    </row>
    <row r="145" spans="1:16" ht="26.3" x14ac:dyDescent="0.25">
      <c r="A145" s="66" t="s">
        <v>3017</v>
      </c>
      <c r="B145" s="5" t="s">
        <v>526</v>
      </c>
      <c r="C145" s="8">
        <v>45218</v>
      </c>
      <c r="D145" s="5" t="s">
        <v>11</v>
      </c>
      <c r="E145" s="5"/>
      <c r="F145" s="13">
        <v>543600</v>
      </c>
      <c r="G145" s="13">
        <v>43488</v>
      </c>
      <c r="H145" s="13">
        <v>587088</v>
      </c>
      <c r="I145" s="13"/>
      <c r="J145" s="6" t="s">
        <v>2914</v>
      </c>
      <c r="K145" s="117"/>
      <c r="L145" s="84">
        <f t="shared" si="12"/>
        <v>168111378.75999999</v>
      </c>
      <c r="N145" s="71">
        <f t="shared" si="11"/>
        <v>45315</v>
      </c>
      <c r="O145" s="71"/>
      <c r="P145" s="82">
        <f t="shared" si="13"/>
        <v>45218</v>
      </c>
    </row>
    <row r="146" spans="1:16" ht="26.3" x14ac:dyDescent="0.25">
      <c r="A146" s="66" t="s">
        <v>3017</v>
      </c>
      <c r="B146" s="5" t="s">
        <v>510</v>
      </c>
      <c r="C146" s="8">
        <v>45219</v>
      </c>
      <c r="D146" s="5" t="s">
        <v>11</v>
      </c>
      <c r="E146" s="5"/>
      <c r="F146" s="13">
        <v>543600</v>
      </c>
      <c r="G146" s="13">
        <v>43488</v>
      </c>
      <c r="H146" s="13">
        <v>587088</v>
      </c>
      <c r="I146" s="13"/>
      <c r="J146" s="6" t="s">
        <v>2914</v>
      </c>
      <c r="K146" s="117"/>
      <c r="L146" s="84">
        <f t="shared" si="12"/>
        <v>168698466.75999999</v>
      </c>
      <c r="N146" s="71">
        <f t="shared" si="11"/>
        <v>45315</v>
      </c>
      <c r="O146" s="71"/>
      <c r="P146" s="82">
        <f t="shared" si="13"/>
        <v>45219</v>
      </c>
    </row>
    <row r="147" spans="1:16" ht="26.3" x14ac:dyDescent="0.25">
      <c r="A147" s="66" t="s">
        <v>3017</v>
      </c>
      <c r="B147" s="5" t="s">
        <v>511</v>
      </c>
      <c r="C147" s="8">
        <v>45219</v>
      </c>
      <c r="D147" s="5" t="s">
        <v>11</v>
      </c>
      <c r="E147" s="5"/>
      <c r="F147" s="13">
        <v>790028</v>
      </c>
      <c r="G147" s="13">
        <v>63202</v>
      </c>
      <c r="H147" s="13">
        <v>853230</v>
      </c>
      <c r="I147" s="13"/>
      <c r="J147" s="6" t="s">
        <v>2914</v>
      </c>
      <c r="K147" s="117"/>
      <c r="L147" s="84">
        <f t="shared" si="12"/>
        <v>169551696.75999999</v>
      </c>
      <c r="N147" s="71">
        <f t="shared" si="11"/>
        <v>45315</v>
      </c>
      <c r="O147" s="71"/>
      <c r="P147" s="82">
        <f t="shared" si="13"/>
        <v>45219</v>
      </c>
    </row>
    <row r="148" spans="1:16" ht="26.3" x14ac:dyDescent="0.25">
      <c r="A148" s="66" t="s">
        <v>3017</v>
      </c>
      <c r="B148" s="5" t="s">
        <v>512</v>
      </c>
      <c r="C148" s="8">
        <v>45219</v>
      </c>
      <c r="D148" s="5" t="s">
        <v>11</v>
      </c>
      <c r="E148" s="5"/>
      <c r="F148" s="13">
        <v>543600</v>
      </c>
      <c r="G148" s="13">
        <v>43488</v>
      </c>
      <c r="H148" s="13">
        <v>587088</v>
      </c>
      <c r="I148" s="13"/>
      <c r="J148" s="6" t="s">
        <v>2914</v>
      </c>
      <c r="K148" s="117"/>
      <c r="L148" s="84">
        <f t="shared" si="12"/>
        <v>170138784.75999999</v>
      </c>
      <c r="N148" s="71">
        <f t="shared" si="11"/>
        <v>45315</v>
      </c>
      <c r="O148" s="71"/>
      <c r="P148" s="82">
        <f t="shared" si="13"/>
        <v>45219</v>
      </c>
    </row>
    <row r="149" spans="1:16" ht="26.3" x14ac:dyDescent="0.25">
      <c r="A149" s="66" t="s">
        <v>3017</v>
      </c>
      <c r="B149" s="5" t="s">
        <v>513</v>
      </c>
      <c r="C149" s="8">
        <v>45219</v>
      </c>
      <c r="D149" s="5" t="s">
        <v>11</v>
      </c>
      <c r="E149" s="5"/>
      <c r="F149" s="13">
        <v>815400</v>
      </c>
      <c r="G149" s="13">
        <v>65232</v>
      </c>
      <c r="H149" s="13">
        <v>880632</v>
      </c>
      <c r="I149" s="13"/>
      <c r="J149" s="6" t="s">
        <v>2914</v>
      </c>
      <c r="K149" s="117"/>
      <c r="L149" s="84">
        <f t="shared" si="12"/>
        <v>171019416.75999999</v>
      </c>
      <c r="N149" s="71">
        <f t="shared" si="11"/>
        <v>45315</v>
      </c>
      <c r="O149" s="71"/>
      <c r="P149" s="82">
        <f t="shared" si="13"/>
        <v>45219</v>
      </c>
    </row>
    <row r="150" spans="1:16" ht="26.3" x14ac:dyDescent="0.25">
      <c r="A150" s="66" t="s">
        <v>3017</v>
      </c>
      <c r="B150" s="5" t="s">
        <v>514</v>
      </c>
      <c r="C150" s="8">
        <v>45219</v>
      </c>
      <c r="D150" s="5" t="s">
        <v>11</v>
      </c>
      <c r="E150" s="5"/>
      <c r="F150" s="13">
        <v>543600</v>
      </c>
      <c r="G150" s="13">
        <v>43488</v>
      </c>
      <c r="H150" s="13">
        <v>587088</v>
      </c>
      <c r="I150" s="13"/>
      <c r="J150" s="6" t="s">
        <v>2914</v>
      </c>
      <c r="K150" s="117"/>
      <c r="L150" s="84">
        <f t="shared" si="12"/>
        <v>171606504.75999999</v>
      </c>
      <c r="N150" s="71">
        <f t="shared" si="11"/>
        <v>45315</v>
      </c>
      <c r="O150" s="71"/>
      <c r="P150" s="82">
        <f t="shared" si="13"/>
        <v>45219</v>
      </c>
    </row>
    <row r="151" spans="1:16" ht="26.3" x14ac:dyDescent="0.25">
      <c r="A151" s="66" t="s">
        <v>3017</v>
      </c>
      <c r="B151" s="5" t="s">
        <v>515</v>
      </c>
      <c r="C151" s="8">
        <v>45219</v>
      </c>
      <c r="D151" s="5" t="s">
        <v>11</v>
      </c>
      <c r="E151" s="5"/>
      <c r="F151" s="13">
        <v>543600</v>
      </c>
      <c r="G151" s="13">
        <v>43488</v>
      </c>
      <c r="H151" s="13">
        <v>587088</v>
      </c>
      <c r="I151" s="13"/>
      <c r="J151" s="6" t="s">
        <v>2914</v>
      </c>
      <c r="K151" s="117"/>
      <c r="L151" s="84">
        <f t="shared" si="12"/>
        <v>172193592.75999999</v>
      </c>
      <c r="N151" s="71">
        <f t="shared" si="11"/>
        <v>45315</v>
      </c>
      <c r="O151" s="71"/>
      <c r="P151" s="82">
        <f t="shared" si="13"/>
        <v>45219</v>
      </c>
    </row>
    <row r="152" spans="1:16" ht="26.3" x14ac:dyDescent="0.25">
      <c r="A152" s="66" t="s">
        <v>3017</v>
      </c>
      <c r="B152" s="5" t="s">
        <v>516</v>
      </c>
      <c r="C152" s="8">
        <v>45219</v>
      </c>
      <c r="D152" s="5" t="s">
        <v>11</v>
      </c>
      <c r="E152" s="5"/>
      <c r="F152" s="13">
        <v>543600</v>
      </c>
      <c r="G152" s="13">
        <v>43488</v>
      </c>
      <c r="H152" s="13">
        <v>587088</v>
      </c>
      <c r="I152" s="13"/>
      <c r="J152" s="6" t="s">
        <v>2914</v>
      </c>
      <c r="K152" s="117"/>
      <c r="L152" s="84">
        <f t="shared" si="12"/>
        <v>172780680.75999999</v>
      </c>
      <c r="N152" s="71">
        <f t="shared" si="11"/>
        <v>45315</v>
      </c>
      <c r="O152" s="71"/>
      <c r="P152" s="82">
        <f t="shared" si="13"/>
        <v>45219</v>
      </c>
    </row>
    <row r="153" spans="1:16" ht="26.3" x14ac:dyDescent="0.25">
      <c r="A153" s="66" t="s">
        <v>3017</v>
      </c>
      <c r="B153" s="5" t="s">
        <v>517</v>
      </c>
      <c r="C153" s="8">
        <v>45219</v>
      </c>
      <c r="D153" s="5" t="s">
        <v>11</v>
      </c>
      <c r="E153" s="5"/>
      <c r="F153" s="13">
        <v>543600</v>
      </c>
      <c r="G153" s="13">
        <v>43488</v>
      </c>
      <c r="H153" s="13">
        <v>587088</v>
      </c>
      <c r="I153" s="13"/>
      <c r="J153" s="6" t="s">
        <v>2914</v>
      </c>
      <c r="K153" s="117"/>
      <c r="L153" s="84">
        <f t="shared" si="12"/>
        <v>173367768.75999999</v>
      </c>
      <c r="N153" s="71">
        <f t="shared" si="11"/>
        <v>45315</v>
      </c>
      <c r="O153" s="71"/>
      <c r="P153" s="82">
        <f t="shared" si="13"/>
        <v>45219</v>
      </c>
    </row>
    <row r="154" spans="1:16" ht="26.3" x14ac:dyDescent="0.25">
      <c r="A154" s="66" t="s">
        <v>3017</v>
      </c>
      <c r="B154" s="5" t="s">
        <v>518</v>
      </c>
      <c r="C154" s="8">
        <v>45219</v>
      </c>
      <c r="D154" s="5" t="s">
        <v>11</v>
      </c>
      <c r="E154" s="5"/>
      <c r="F154" s="13">
        <v>543600</v>
      </c>
      <c r="G154" s="13">
        <v>43488</v>
      </c>
      <c r="H154" s="13">
        <v>587088</v>
      </c>
      <c r="I154" s="13"/>
      <c r="J154" s="6" t="s">
        <v>2914</v>
      </c>
      <c r="K154" s="117"/>
      <c r="L154" s="84">
        <f t="shared" si="12"/>
        <v>173954856.75999999</v>
      </c>
      <c r="N154" s="71">
        <f t="shared" si="11"/>
        <v>45315</v>
      </c>
      <c r="O154" s="71"/>
      <c r="P154" s="82">
        <f t="shared" si="13"/>
        <v>45219</v>
      </c>
    </row>
    <row r="155" spans="1:16" ht="26.3" x14ac:dyDescent="0.25">
      <c r="A155" s="66" t="s">
        <v>3017</v>
      </c>
      <c r="B155" s="5" t="s">
        <v>519</v>
      </c>
      <c r="C155" s="8">
        <v>45219</v>
      </c>
      <c r="D155" s="5" t="s">
        <v>11</v>
      </c>
      <c r="E155" s="5"/>
      <c r="F155" s="13">
        <v>543600</v>
      </c>
      <c r="G155" s="13">
        <v>43488</v>
      </c>
      <c r="H155" s="13">
        <v>587088</v>
      </c>
      <c r="I155" s="13"/>
      <c r="J155" s="6" t="s">
        <v>2914</v>
      </c>
      <c r="K155" s="117"/>
      <c r="L155" s="84">
        <f t="shared" si="12"/>
        <v>174541944.75999999</v>
      </c>
      <c r="N155" s="71">
        <f t="shared" si="11"/>
        <v>45315</v>
      </c>
      <c r="O155" s="71"/>
      <c r="P155" s="82">
        <f t="shared" si="13"/>
        <v>45219</v>
      </c>
    </row>
    <row r="156" spans="1:16" ht="26.3" x14ac:dyDescent="0.25">
      <c r="A156" s="66" t="s">
        <v>3017</v>
      </c>
      <c r="B156" s="5" t="s">
        <v>520</v>
      </c>
      <c r="C156" s="8">
        <v>45219</v>
      </c>
      <c r="D156" s="5" t="s">
        <v>11</v>
      </c>
      <c r="E156" s="5"/>
      <c r="F156" s="13">
        <v>255820</v>
      </c>
      <c r="G156" s="13">
        <v>20466</v>
      </c>
      <c r="H156" s="13">
        <v>276286</v>
      </c>
      <c r="I156" s="13"/>
      <c r="J156" s="6" t="s">
        <v>2914</v>
      </c>
      <c r="K156" s="117"/>
      <c r="L156" s="84">
        <f t="shared" si="12"/>
        <v>174818230.75999999</v>
      </c>
      <c r="N156" s="71">
        <f t="shared" si="11"/>
        <v>45315</v>
      </c>
      <c r="O156" s="71"/>
      <c r="P156" s="82">
        <f t="shared" si="13"/>
        <v>45219</v>
      </c>
    </row>
    <row r="157" spans="1:16" ht="26.3" x14ac:dyDescent="0.25">
      <c r="A157" s="66" t="s">
        <v>3017</v>
      </c>
      <c r="B157" s="5" t="s">
        <v>521</v>
      </c>
      <c r="C157" s="8">
        <v>45219</v>
      </c>
      <c r="D157" s="5" t="s">
        <v>11</v>
      </c>
      <c r="E157" s="5"/>
      <c r="F157" s="13">
        <v>815400</v>
      </c>
      <c r="G157" s="13">
        <v>65232</v>
      </c>
      <c r="H157" s="13">
        <v>880632</v>
      </c>
      <c r="I157" s="13"/>
      <c r="J157" s="6" t="s">
        <v>2914</v>
      </c>
      <c r="K157" s="117"/>
      <c r="L157" s="84">
        <f t="shared" si="12"/>
        <v>175698862.75999999</v>
      </c>
      <c r="N157" s="71">
        <f t="shared" si="11"/>
        <v>45315</v>
      </c>
      <c r="O157" s="71"/>
      <c r="P157" s="82">
        <f t="shared" si="13"/>
        <v>45219</v>
      </c>
    </row>
    <row r="158" spans="1:16" ht="26.3" x14ac:dyDescent="0.25">
      <c r="A158" s="66" t="s">
        <v>3017</v>
      </c>
      <c r="B158" s="5" t="s">
        <v>507</v>
      </c>
      <c r="C158" s="8">
        <v>45220</v>
      </c>
      <c r="D158" s="5" t="s">
        <v>11</v>
      </c>
      <c r="E158" s="5"/>
      <c r="F158" s="13">
        <v>1160640</v>
      </c>
      <c r="G158" s="13">
        <v>92851</v>
      </c>
      <c r="H158" s="13">
        <v>1253491</v>
      </c>
      <c r="I158" s="13"/>
      <c r="J158" s="6" t="s">
        <v>2914</v>
      </c>
      <c r="K158" s="117"/>
      <c r="L158" s="84">
        <f t="shared" si="12"/>
        <v>176952353.75999999</v>
      </c>
      <c r="N158" s="71">
        <f t="shared" si="11"/>
        <v>45315</v>
      </c>
      <c r="O158" s="71"/>
      <c r="P158" s="82">
        <f t="shared" si="13"/>
        <v>45220</v>
      </c>
    </row>
    <row r="159" spans="1:16" ht="26.3" x14ac:dyDescent="0.25">
      <c r="A159" s="66" t="s">
        <v>3017</v>
      </c>
      <c r="B159" s="5" t="s">
        <v>508</v>
      </c>
      <c r="C159" s="8">
        <v>45220</v>
      </c>
      <c r="D159" s="5" t="s">
        <v>11</v>
      </c>
      <c r="E159" s="5"/>
      <c r="F159" s="13">
        <v>1467560</v>
      </c>
      <c r="G159" s="13">
        <v>117405</v>
      </c>
      <c r="H159" s="13">
        <v>1584965</v>
      </c>
      <c r="I159" s="13"/>
      <c r="J159" s="6" t="s">
        <v>2914</v>
      </c>
      <c r="K159" s="117"/>
      <c r="L159" s="84">
        <f t="shared" si="12"/>
        <v>178537318.75999999</v>
      </c>
      <c r="N159" s="71">
        <f t="shared" si="11"/>
        <v>45315</v>
      </c>
      <c r="O159" s="71"/>
      <c r="P159" s="82">
        <f t="shared" si="13"/>
        <v>45220</v>
      </c>
    </row>
    <row r="160" spans="1:16" ht="26.3" x14ac:dyDescent="0.25">
      <c r="A160" s="66" t="s">
        <v>3017</v>
      </c>
      <c r="B160" s="5" t="s">
        <v>509</v>
      </c>
      <c r="C160" s="8">
        <v>45220</v>
      </c>
      <c r="D160" s="5" t="s">
        <v>11</v>
      </c>
      <c r="E160" s="5"/>
      <c r="F160" s="13">
        <v>2251447</v>
      </c>
      <c r="G160" s="13">
        <v>180116</v>
      </c>
      <c r="H160" s="13">
        <v>2431563</v>
      </c>
      <c r="I160" s="13"/>
      <c r="J160" s="6" t="s">
        <v>2914</v>
      </c>
      <c r="K160" s="117"/>
      <c r="L160" s="84">
        <f t="shared" si="12"/>
        <v>180968881.75999999</v>
      </c>
      <c r="N160" s="71">
        <f t="shared" si="11"/>
        <v>45315</v>
      </c>
      <c r="O160" s="71"/>
      <c r="P160" s="82">
        <f t="shared" si="13"/>
        <v>45220</v>
      </c>
    </row>
    <row r="161" spans="1:16" x14ac:dyDescent="0.25">
      <c r="A161" s="66" t="s">
        <v>3017</v>
      </c>
      <c r="B161" s="101" t="s">
        <v>3029</v>
      </c>
      <c r="C161" s="102">
        <v>45221</v>
      </c>
      <c r="D161" s="101" t="s">
        <v>3032</v>
      </c>
      <c r="E161" s="101" t="s">
        <v>3037</v>
      </c>
      <c r="F161" s="103">
        <f>H161/1.08</f>
        <v>-117829.62962962962</v>
      </c>
      <c r="G161" s="103">
        <f>F161*8%</f>
        <v>-9426.3703703703704</v>
      </c>
      <c r="H161" s="103">
        <v>-127256</v>
      </c>
      <c r="I161" s="103"/>
      <c r="J161" s="33" t="s">
        <v>3047</v>
      </c>
      <c r="L161" s="84">
        <f t="shared" si="12"/>
        <v>180841625.75999999</v>
      </c>
      <c r="N161" s="71" t="str">
        <f t="shared" si="11"/>
        <v/>
      </c>
    </row>
    <row r="162" spans="1:16" ht="26.3" x14ac:dyDescent="0.25">
      <c r="A162" s="66" t="s">
        <v>3017</v>
      </c>
      <c r="B162" s="5" t="s">
        <v>506</v>
      </c>
      <c r="C162" s="8">
        <v>45222</v>
      </c>
      <c r="D162" s="5" t="s">
        <v>11</v>
      </c>
      <c r="E162" s="5"/>
      <c r="F162" s="13">
        <v>616040</v>
      </c>
      <c r="G162" s="13">
        <v>49283</v>
      </c>
      <c r="H162" s="13">
        <v>665323</v>
      </c>
      <c r="I162" s="13"/>
      <c r="J162" s="6" t="s">
        <v>2914</v>
      </c>
      <c r="K162" s="117"/>
      <c r="L162" s="84">
        <f t="shared" si="12"/>
        <v>181506948.75999999</v>
      </c>
      <c r="N162" s="71">
        <f t="shared" si="11"/>
        <v>45315</v>
      </c>
      <c r="O162" s="71"/>
      <c r="P162" s="82">
        <f>IFERROR(DATEVALUE(C162),C162)</f>
        <v>45222</v>
      </c>
    </row>
    <row r="163" spans="1:16" ht="26.3" x14ac:dyDescent="0.25">
      <c r="A163" s="66" t="s">
        <v>3017</v>
      </c>
      <c r="B163" s="5" t="s">
        <v>505</v>
      </c>
      <c r="C163" s="8">
        <v>45223</v>
      </c>
      <c r="D163" s="5" t="s">
        <v>11</v>
      </c>
      <c r="E163" s="5"/>
      <c r="F163" s="13">
        <v>498120</v>
      </c>
      <c r="G163" s="13">
        <v>39850</v>
      </c>
      <c r="H163" s="13">
        <v>537970</v>
      </c>
      <c r="I163" s="13"/>
      <c r="J163" s="6" t="s">
        <v>2914</v>
      </c>
      <c r="K163" s="117"/>
      <c r="L163" s="84">
        <f t="shared" si="12"/>
        <v>182044918.75999999</v>
      </c>
      <c r="N163" s="71">
        <f t="shared" si="11"/>
        <v>45315</v>
      </c>
      <c r="O163" s="71"/>
      <c r="P163" s="82">
        <f>IFERROR(DATEVALUE(C163),C163)</f>
        <v>45223</v>
      </c>
    </row>
    <row r="164" spans="1:16" ht="26.3" x14ac:dyDescent="0.25">
      <c r="A164" s="66" t="s">
        <v>3017</v>
      </c>
      <c r="B164" s="5" t="s">
        <v>504</v>
      </c>
      <c r="C164" s="8">
        <v>45224</v>
      </c>
      <c r="D164" s="5" t="s">
        <v>11</v>
      </c>
      <c r="E164" s="5"/>
      <c r="F164" s="13">
        <v>271800</v>
      </c>
      <c r="G164" s="13">
        <v>21744</v>
      </c>
      <c r="H164" s="13">
        <v>293544</v>
      </c>
      <c r="I164" s="13"/>
      <c r="J164" s="6" t="s">
        <v>2914</v>
      </c>
      <c r="K164" s="117"/>
      <c r="L164" s="84">
        <f t="shared" si="12"/>
        <v>182338462.75999999</v>
      </c>
      <c r="N164" s="71">
        <f t="shared" si="11"/>
        <v>45315</v>
      </c>
      <c r="O164" s="71"/>
      <c r="P164" s="82">
        <f>IFERROR(DATEVALUE(C164),C164)</f>
        <v>45224</v>
      </c>
    </row>
    <row r="165" spans="1:16" ht="26.3" x14ac:dyDescent="0.25">
      <c r="A165" s="66" t="s">
        <v>3017</v>
      </c>
      <c r="B165" s="5" t="s">
        <v>503</v>
      </c>
      <c r="C165" s="8">
        <v>45227</v>
      </c>
      <c r="D165" s="5" t="s">
        <v>11</v>
      </c>
      <c r="E165" s="5"/>
      <c r="F165" s="13">
        <v>1206665</v>
      </c>
      <c r="G165" s="13">
        <v>96533</v>
      </c>
      <c r="H165" s="13">
        <v>1303198</v>
      </c>
      <c r="I165" s="13"/>
      <c r="J165" s="6" t="s">
        <v>2914</v>
      </c>
      <c r="K165" s="117"/>
      <c r="L165" s="84">
        <f t="shared" si="12"/>
        <v>183641660.75999999</v>
      </c>
      <c r="N165" s="71">
        <f t="shared" si="11"/>
        <v>45315</v>
      </c>
      <c r="O165" s="71"/>
      <c r="P165" s="82">
        <f>IFERROR(DATEVALUE(C165),C165)</f>
        <v>45227</v>
      </c>
    </row>
    <row r="166" spans="1:16" ht="26.3" x14ac:dyDescent="0.25">
      <c r="A166" s="66" t="s">
        <v>3017</v>
      </c>
      <c r="B166" s="5" t="s">
        <v>502</v>
      </c>
      <c r="C166" s="8">
        <v>45229</v>
      </c>
      <c r="D166" s="5" t="s">
        <v>11</v>
      </c>
      <c r="E166" s="5"/>
      <c r="F166" s="13">
        <v>1160640</v>
      </c>
      <c r="G166" s="13">
        <v>92851</v>
      </c>
      <c r="H166" s="13">
        <v>1253491</v>
      </c>
      <c r="I166" s="13"/>
      <c r="J166" s="6" t="s">
        <v>2914</v>
      </c>
      <c r="K166" s="117"/>
      <c r="L166" s="84">
        <f t="shared" si="12"/>
        <v>184895151.75999999</v>
      </c>
      <c r="N166" s="71">
        <f t="shared" si="11"/>
        <v>45315</v>
      </c>
      <c r="O166" s="71"/>
      <c r="P166" s="82">
        <f>IFERROR(DATEVALUE(C166),C166)</f>
        <v>45229</v>
      </c>
    </row>
    <row r="167" spans="1:16" x14ac:dyDescent="0.25">
      <c r="A167" s="66" t="s">
        <v>3017</v>
      </c>
      <c r="B167" s="101" t="s">
        <v>3030</v>
      </c>
      <c r="C167" s="102">
        <v>45229</v>
      </c>
      <c r="D167" s="101" t="s">
        <v>3033</v>
      </c>
      <c r="E167" s="101" t="s">
        <v>3038</v>
      </c>
      <c r="F167" s="103">
        <f>H167/1.08</f>
        <v>-232099.99999999997</v>
      </c>
      <c r="G167" s="103">
        <f>F167*8%</f>
        <v>-18567.999999999996</v>
      </c>
      <c r="H167" s="103">
        <v>-250668</v>
      </c>
      <c r="I167" s="103"/>
      <c r="J167" s="33" t="s">
        <v>3047</v>
      </c>
      <c r="L167" s="84">
        <f t="shared" si="12"/>
        <v>184644483.75999999</v>
      </c>
      <c r="N167" s="71" t="str">
        <f t="shared" si="11"/>
        <v/>
      </c>
    </row>
    <row r="168" spans="1:16" x14ac:dyDescent="0.25">
      <c r="A168" s="66" t="s">
        <v>3017</v>
      </c>
      <c r="B168" s="101" t="s">
        <v>2937</v>
      </c>
      <c r="C168" s="102">
        <v>45229</v>
      </c>
      <c r="D168" s="101" t="s">
        <v>3034</v>
      </c>
      <c r="E168" s="101" t="s">
        <v>3039</v>
      </c>
      <c r="F168" s="103">
        <f>H168/1.08</f>
        <v>-552050.92592592584</v>
      </c>
      <c r="G168" s="103">
        <f>F168*8%</f>
        <v>-44164.074074074066</v>
      </c>
      <c r="H168" s="103">
        <v>-596215</v>
      </c>
      <c r="I168" s="103"/>
      <c r="J168" s="33" t="s">
        <v>3047</v>
      </c>
      <c r="L168" s="84">
        <f t="shared" si="12"/>
        <v>184048268.75999999</v>
      </c>
      <c r="N168" s="71" t="str">
        <f t="shared" si="11"/>
        <v/>
      </c>
    </row>
    <row r="169" spans="1:16" x14ac:dyDescent="0.25">
      <c r="A169" s="66" t="s">
        <v>3017</v>
      </c>
      <c r="B169" s="101" t="s">
        <v>2949</v>
      </c>
      <c r="C169" s="102">
        <v>45229</v>
      </c>
      <c r="D169" s="101" t="s">
        <v>3035</v>
      </c>
      <c r="E169" s="101" t="s">
        <v>3040</v>
      </c>
      <c r="F169" s="103">
        <f>H169/1.08</f>
        <v>-267854.62962962961</v>
      </c>
      <c r="G169" s="103">
        <f>F169*8%</f>
        <v>-21428.370370370369</v>
      </c>
      <c r="H169" s="103">
        <v>-289283</v>
      </c>
      <c r="I169" s="103"/>
      <c r="J169" s="33" t="s">
        <v>3047</v>
      </c>
      <c r="L169" s="84">
        <f t="shared" si="12"/>
        <v>183758985.75999999</v>
      </c>
      <c r="N169" s="71" t="str">
        <f t="shared" si="11"/>
        <v/>
      </c>
    </row>
    <row r="170" spans="1:16" ht="26.3" x14ac:dyDescent="0.25">
      <c r="A170" s="66" t="s">
        <v>3017</v>
      </c>
      <c r="B170" s="5" t="s">
        <v>501</v>
      </c>
      <c r="C170" s="8">
        <v>45230</v>
      </c>
      <c r="D170" s="5" t="s">
        <v>11</v>
      </c>
      <c r="E170" s="5"/>
      <c r="F170" s="13">
        <v>945008</v>
      </c>
      <c r="G170" s="13">
        <v>75601</v>
      </c>
      <c r="H170" s="13">
        <v>1020609</v>
      </c>
      <c r="I170" s="13"/>
      <c r="J170" s="6" t="s">
        <v>2915</v>
      </c>
      <c r="K170" s="117"/>
      <c r="L170" s="84">
        <f t="shared" si="12"/>
        <v>184779594.75999999</v>
      </c>
      <c r="N170" s="71">
        <f t="shared" si="11"/>
        <v>45321</v>
      </c>
      <c r="O170" s="71"/>
      <c r="P170" s="82">
        <f>IFERROR(DATEVALUE(C170),C170)</f>
        <v>45230</v>
      </c>
    </row>
    <row r="171" spans="1:16" x14ac:dyDescent="0.25">
      <c r="A171" s="66" t="s">
        <v>3017</v>
      </c>
      <c r="B171" s="101" t="s">
        <v>3031</v>
      </c>
      <c r="C171" s="102">
        <v>45230</v>
      </c>
      <c r="D171" s="101" t="s">
        <v>3036</v>
      </c>
      <c r="E171" s="101" t="s">
        <v>3041</v>
      </c>
      <c r="F171" s="103">
        <f>H171/1.08</f>
        <v>-357139.81481481477</v>
      </c>
      <c r="G171" s="103">
        <f>F171*8%</f>
        <v>-28571.185185185182</v>
      </c>
      <c r="H171" s="103">
        <v>-385711</v>
      </c>
      <c r="I171" s="103"/>
      <c r="J171" s="33" t="s">
        <v>3047</v>
      </c>
      <c r="L171" s="84">
        <f t="shared" si="12"/>
        <v>184393883.75999999</v>
      </c>
      <c r="N171" s="71" t="str">
        <f t="shared" si="11"/>
        <v/>
      </c>
    </row>
    <row r="172" spans="1:16" ht="26.3" x14ac:dyDescent="0.25">
      <c r="A172" s="66" t="s">
        <v>3017</v>
      </c>
      <c r="B172" s="5" t="s">
        <v>498</v>
      </c>
      <c r="C172" s="8">
        <v>45231</v>
      </c>
      <c r="D172" s="5" t="s">
        <v>11</v>
      </c>
      <c r="E172" s="5"/>
      <c r="F172" s="13">
        <v>1004704</v>
      </c>
      <c r="G172" s="13">
        <v>80376</v>
      </c>
      <c r="H172" s="13">
        <v>1085080</v>
      </c>
      <c r="I172" s="13"/>
      <c r="J172" s="6" t="s">
        <v>2916</v>
      </c>
      <c r="K172" s="117"/>
      <c r="L172" s="84">
        <f t="shared" si="12"/>
        <v>185478963.75999999</v>
      </c>
      <c r="N172" s="71">
        <f t="shared" si="11"/>
        <v>45320</v>
      </c>
      <c r="O172" s="71"/>
      <c r="P172" s="82">
        <f t="shared" ref="P172:P203" si="14">IFERROR(DATEVALUE(C172),C172)</f>
        <v>45231</v>
      </c>
    </row>
    <row r="173" spans="1:16" ht="26.3" x14ac:dyDescent="0.25">
      <c r="A173" s="66" t="s">
        <v>3017</v>
      </c>
      <c r="B173" s="5" t="s">
        <v>499</v>
      </c>
      <c r="C173" s="8">
        <v>45231</v>
      </c>
      <c r="D173" s="5" t="s">
        <v>11</v>
      </c>
      <c r="E173" s="5"/>
      <c r="F173" s="13">
        <v>830200</v>
      </c>
      <c r="G173" s="13">
        <v>66416</v>
      </c>
      <c r="H173" s="13">
        <v>896616</v>
      </c>
      <c r="I173" s="13"/>
      <c r="J173" s="6" t="s">
        <v>2916</v>
      </c>
      <c r="K173" s="117"/>
      <c r="L173" s="84">
        <f t="shared" si="12"/>
        <v>186375579.75999999</v>
      </c>
      <c r="N173" s="71">
        <f t="shared" si="11"/>
        <v>45320</v>
      </c>
      <c r="O173" s="71"/>
      <c r="P173" s="82">
        <f t="shared" si="14"/>
        <v>45231</v>
      </c>
    </row>
    <row r="174" spans="1:16" ht="26.3" x14ac:dyDescent="0.25">
      <c r="A174" s="66" t="s">
        <v>3017</v>
      </c>
      <c r="B174" s="5" t="s">
        <v>500</v>
      </c>
      <c r="C174" s="8">
        <v>45231</v>
      </c>
      <c r="D174" s="5" t="s">
        <v>11</v>
      </c>
      <c r="E174" s="5"/>
      <c r="F174" s="13">
        <v>1096432</v>
      </c>
      <c r="G174" s="13">
        <v>87715</v>
      </c>
      <c r="H174" s="13">
        <v>1184147</v>
      </c>
      <c r="I174" s="13"/>
      <c r="J174" s="6" t="s">
        <v>2916</v>
      </c>
      <c r="K174" s="117"/>
      <c r="L174" s="84">
        <f t="shared" si="12"/>
        <v>187559726.75999999</v>
      </c>
      <c r="N174" s="71">
        <f t="shared" si="11"/>
        <v>45320</v>
      </c>
      <c r="O174" s="71"/>
      <c r="P174" s="82">
        <f t="shared" si="14"/>
        <v>45231</v>
      </c>
    </row>
    <row r="175" spans="1:16" ht="26.3" x14ac:dyDescent="0.25">
      <c r="A175" s="66" t="s">
        <v>3017</v>
      </c>
      <c r="B175" s="5" t="s">
        <v>497</v>
      </c>
      <c r="C175" s="8">
        <v>45232</v>
      </c>
      <c r="D175" s="5" t="s">
        <v>11</v>
      </c>
      <c r="E175" s="5"/>
      <c r="F175" s="13">
        <v>1409510</v>
      </c>
      <c r="G175" s="13">
        <v>112761</v>
      </c>
      <c r="H175" s="13">
        <v>1522271</v>
      </c>
      <c r="I175" s="13"/>
      <c r="J175" s="6" t="s">
        <v>2916</v>
      </c>
      <c r="K175" s="117"/>
      <c r="L175" s="84">
        <f t="shared" si="12"/>
        <v>189081997.75999999</v>
      </c>
      <c r="N175" s="71">
        <f t="shared" si="11"/>
        <v>45320</v>
      </c>
      <c r="O175" s="71"/>
      <c r="P175" s="82">
        <f t="shared" si="14"/>
        <v>45232</v>
      </c>
    </row>
    <row r="176" spans="1:16" ht="26.3" x14ac:dyDescent="0.25">
      <c r="A176" s="66" t="s">
        <v>3017</v>
      </c>
      <c r="B176" s="104"/>
      <c r="C176" s="105">
        <v>45233</v>
      </c>
      <c r="D176" s="104"/>
      <c r="E176" s="104" t="s">
        <v>922</v>
      </c>
      <c r="F176" s="111">
        <f>H176/1.08</f>
        <v>-104458.33333333333</v>
      </c>
      <c r="G176" s="111">
        <f>F176*8%</f>
        <v>-8356.6666666666661</v>
      </c>
      <c r="H176" s="106">
        <v>-112815</v>
      </c>
      <c r="I176" s="106"/>
      <c r="J176" s="6" t="s">
        <v>3044</v>
      </c>
      <c r="K176" s="117"/>
      <c r="L176" s="84">
        <f t="shared" si="12"/>
        <v>188969182.75999999</v>
      </c>
      <c r="M176" s="64" t="s">
        <v>3043</v>
      </c>
      <c r="N176" s="71">
        <f t="shared" si="11"/>
        <v>45308</v>
      </c>
      <c r="O176" s="71" t="s">
        <v>922</v>
      </c>
      <c r="P176" s="82">
        <f t="shared" si="14"/>
        <v>45233</v>
      </c>
    </row>
    <row r="177" spans="1:16" ht="26.3" x14ac:dyDescent="0.25">
      <c r="A177" s="66" t="s">
        <v>3017</v>
      </c>
      <c r="B177" s="5" t="s">
        <v>496</v>
      </c>
      <c r="C177" s="8">
        <v>45233</v>
      </c>
      <c r="D177" s="5" t="s">
        <v>11</v>
      </c>
      <c r="E177" s="5"/>
      <c r="F177" s="13">
        <v>1980902</v>
      </c>
      <c r="G177" s="13">
        <v>158472</v>
      </c>
      <c r="H177" s="13">
        <v>2139374</v>
      </c>
      <c r="I177" s="13"/>
      <c r="J177" s="6" t="s">
        <v>2916</v>
      </c>
      <c r="K177" s="117"/>
      <c r="L177" s="84">
        <f t="shared" si="12"/>
        <v>191108556.75999999</v>
      </c>
      <c r="N177" s="71">
        <f t="shared" si="11"/>
        <v>45320</v>
      </c>
      <c r="O177" s="71"/>
      <c r="P177" s="82">
        <f t="shared" si="14"/>
        <v>45233</v>
      </c>
    </row>
    <row r="178" spans="1:16" ht="26.3" x14ac:dyDescent="0.25">
      <c r="A178" s="66" t="s">
        <v>3017</v>
      </c>
      <c r="B178" s="5" t="s">
        <v>494</v>
      </c>
      <c r="C178" s="8">
        <v>45236</v>
      </c>
      <c r="D178" s="5" t="s">
        <v>11</v>
      </c>
      <c r="E178" s="5"/>
      <c r="F178" s="13">
        <v>1954078</v>
      </c>
      <c r="G178" s="13">
        <v>156326</v>
      </c>
      <c r="H178" s="13">
        <v>2110404</v>
      </c>
      <c r="I178" s="13"/>
      <c r="J178" s="6" t="s">
        <v>2916</v>
      </c>
      <c r="K178" s="117"/>
      <c r="L178" s="84">
        <f t="shared" si="12"/>
        <v>193218960.75999999</v>
      </c>
      <c r="N178" s="71">
        <f t="shared" si="11"/>
        <v>45320</v>
      </c>
      <c r="O178" s="71"/>
      <c r="P178" s="82">
        <f t="shared" si="14"/>
        <v>45236</v>
      </c>
    </row>
    <row r="179" spans="1:16" ht="26.3" x14ac:dyDescent="0.25">
      <c r="A179" s="66" t="s">
        <v>3017</v>
      </c>
      <c r="B179" s="5" t="s">
        <v>495</v>
      </c>
      <c r="C179" s="8">
        <v>45236</v>
      </c>
      <c r="D179" s="5" t="s">
        <v>11</v>
      </c>
      <c r="E179" s="5"/>
      <c r="F179" s="13">
        <v>588568</v>
      </c>
      <c r="G179" s="13">
        <v>47085</v>
      </c>
      <c r="H179" s="13">
        <v>635653</v>
      </c>
      <c r="I179" s="13"/>
      <c r="J179" s="6" t="s">
        <v>2916</v>
      </c>
      <c r="K179" s="117"/>
      <c r="L179" s="84">
        <f t="shared" si="12"/>
        <v>193854613.75999999</v>
      </c>
      <c r="N179" s="71">
        <f t="shared" si="11"/>
        <v>45320</v>
      </c>
      <c r="O179" s="71"/>
      <c r="P179" s="82">
        <f t="shared" si="14"/>
        <v>45236</v>
      </c>
    </row>
    <row r="180" spans="1:16" x14ac:dyDescent="0.25">
      <c r="A180" s="66" t="s">
        <v>3017</v>
      </c>
      <c r="B180" s="104"/>
      <c r="C180" s="105">
        <v>45236</v>
      </c>
      <c r="D180" s="104" t="s">
        <v>1064</v>
      </c>
      <c r="E180" s="104" t="s">
        <v>1024</v>
      </c>
      <c r="F180" s="111">
        <f>H180/1.08</f>
        <v>-446424.99999999994</v>
      </c>
      <c r="G180" s="111">
        <f>F180*8%</f>
        <v>-35713.999999999993</v>
      </c>
      <c r="H180" s="106">
        <v>-482139</v>
      </c>
      <c r="I180" s="106"/>
      <c r="J180" s="107" t="s">
        <v>2916</v>
      </c>
      <c r="K180" s="117"/>
      <c r="L180" s="84">
        <f t="shared" si="12"/>
        <v>193372474.75999999</v>
      </c>
      <c r="N180" s="71">
        <f t="shared" si="11"/>
        <v>45320</v>
      </c>
      <c r="O180" s="71"/>
      <c r="P180" s="82">
        <f t="shared" si="14"/>
        <v>45236</v>
      </c>
    </row>
    <row r="181" spans="1:16" ht="26.3" x14ac:dyDescent="0.25">
      <c r="A181" s="66" t="s">
        <v>3017</v>
      </c>
      <c r="B181" s="5" t="s">
        <v>493</v>
      </c>
      <c r="C181" s="8">
        <v>45238</v>
      </c>
      <c r="D181" s="5" t="s">
        <v>11</v>
      </c>
      <c r="E181" s="5"/>
      <c r="F181" s="13">
        <v>983624</v>
      </c>
      <c r="G181" s="13">
        <v>78690</v>
      </c>
      <c r="H181" s="13">
        <v>1062314</v>
      </c>
      <c r="I181" s="13"/>
      <c r="J181" s="6" t="s">
        <v>2916</v>
      </c>
      <c r="K181" s="117"/>
      <c r="L181" s="84">
        <f t="shared" si="12"/>
        <v>194434788.75999999</v>
      </c>
      <c r="N181" s="71">
        <f t="shared" si="11"/>
        <v>45320</v>
      </c>
      <c r="O181" s="71"/>
      <c r="P181" s="82">
        <f t="shared" si="14"/>
        <v>45238</v>
      </c>
    </row>
    <row r="182" spans="1:16" x14ac:dyDescent="0.25">
      <c r="A182" s="66" t="s">
        <v>3017</v>
      </c>
      <c r="B182" s="104"/>
      <c r="C182" s="105">
        <v>45238</v>
      </c>
      <c r="D182" s="104" t="s">
        <v>1061</v>
      </c>
      <c r="E182" s="104" t="s">
        <v>1024</v>
      </c>
      <c r="F182" s="111">
        <f>H182/1.08</f>
        <v>-446424.99999999994</v>
      </c>
      <c r="G182" s="111">
        <f>F182*8%</f>
        <v>-35713.999999999993</v>
      </c>
      <c r="H182" s="106">
        <v>-482139</v>
      </c>
      <c r="I182" s="106"/>
      <c r="J182" s="107" t="s">
        <v>2916</v>
      </c>
      <c r="K182" s="117"/>
      <c r="L182" s="84">
        <f t="shared" si="12"/>
        <v>193952649.75999999</v>
      </c>
      <c r="N182" s="71">
        <f t="shared" si="11"/>
        <v>45320</v>
      </c>
      <c r="O182" s="71"/>
      <c r="P182" s="82">
        <f t="shared" si="14"/>
        <v>45238</v>
      </c>
    </row>
    <row r="183" spans="1:16" ht="26.3" x14ac:dyDescent="0.25">
      <c r="A183" s="66" t="s">
        <v>3017</v>
      </c>
      <c r="B183" s="5" t="s">
        <v>492</v>
      </c>
      <c r="C183" s="8">
        <v>45240</v>
      </c>
      <c r="D183" s="5" t="s">
        <v>11</v>
      </c>
      <c r="E183" s="5"/>
      <c r="F183" s="13">
        <v>1491080</v>
      </c>
      <c r="G183" s="13">
        <v>119286</v>
      </c>
      <c r="H183" s="13">
        <v>1610366</v>
      </c>
      <c r="I183" s="13"/>
      <c r="J183" s="6" t="s">
        <v>2916</v>
      </c>
      <c r="K183" s="117"/>
      <c r="L183" s="84">
        <f t="shared" si="12"/>
        <v>195563015.75999999</v>
      </c>
      <c r="N183" s="71">
        <f t="shared" si="11"/>
        <v>45320</v>
      </c>
      <c r="O183" s="71"/>
      <c r="P183" s="82">
        <f t="shared" si="14"/>
        <v>45240</v>
      </c>
    </row>
    <row r="184" spans="1:16" ht="26.3" x14ac:dyDescent="0.25">
      <c r="A184" s="66" t="s">
        <v>3017</v>
      </c>
      <c r="B184" s="5" t="s">
        <v>490</v>
      </c>
      <c r="C184" s="8">
        <v>45241</v>
      </c>
      <c r="D184" s="5" t="s">
        <v>11</v>
      </c>
      <c r="E184" s="5"/>
      <c r="F184" s="13">
        <v>1646940</v>
      </c>
      <c r="G184" s="13">
        <v>131755</v>
      </c>
      <c r="H184" s="13">
        <v>1778695</v>
      </c>
      <c r="I184" s="13"/>
      <c r="J184" s="6" t="s">
        <v>2916</v>
      </c>
      <c r="K184" s="117"/>
      <c r="L184" s="84">
        <f t="shared" si="12"/>
        <v>197341710.75999999</v>
      </c>
      <c r="N184" s="71">
        <f t="shared" si="11"/>
        <v>45320</v>
      </c>
      <c r="O184" s="71"/>
      <c r="P184" s="82">
        <f t="shared" si="14"/>
        <v>45241</v>
      </c>
    </row>
    <row r="185" spans="1:16" ht="26.3" x14ac:dyDescent="0.25">
      <c r="A185" s="66" t="s">
        <v>3017</v>
      </c>
      <c r="B185" s="5" t="s">
        <v>491</v>
      </c>
      <c r="C185" s="8">
        <v>45241</v>
      </c>
      <c r="D185" s="5" t="s">
        <v>11</v>
      </c>
      <c r="E185" s="5"/>
      <c r="F185" s="13">
        <v>836794</v>
      </c>
      <c r="G185" s="13">
        <v>66944</v>
      </c>
      <c r="H185" s="13">
        <v>903738</v>
      </c>
      <c r="I185" s="13"/>
      <c r="J185" s="6" t="s">
        <v>2916</v>
      </c>
      <c r="K185" s="117"/>
      <c r="L185" s="84">
        <f t="shared" si="12"/>
        <v>198245448.75999999</v>
      </c>
      <c r="N185" s="71">
        <f t="shared" si="11"/>
        <v>45320</v>
      </c>
      <c r="O185" s="71"/>
      <c r="P185" s="82">
        <f t="shared" si="14"/>
        <v>45241</v>
      </c>
    </row>
    <row r="186" spans="1:16" ht="26.3" x14ac:dyDescent="0.25">
      <c r="A186" s="66" t="s">
        <v>3017</v>
      </c>
      <c r="B186" s="5" t="s">
        <v>489</v>
      </c>
      <c r="C186" s="8">
        <v>45243</v>
      </c>
      <c r="D186" s="5" t="s">
        <v>11</v>
      </c>
      <c r="E186" s="5"/>
      <c r="F186" s="13">
        <v>1306824</v>
      </c>
      <c r="G186" s="13">
        <v>104546</v>
      </c>
      <c r="H186" s="13">
        <v>1411370</v>
      </c>
      <c r="I186" s="13"/>
      <c r="J186" s="6" t="s">
        <v>2916</v>
      </c>
      <c r="K186" s="117"/>
      <c r="L186" s="84">
        <f t="shared" si="12"/>
        <v>199656818.75999999</v>
      </c>
      <c r="N186" s="71">
        <f t="shared" si="11"/>
        <v>45320</v>
      </c>
      <c r="O186" s="71"/>
      <c r="P186" s="82">
        <f t="shared" si="14"/>
        <v>45243</v>
      </c>
    </row>
    <row r="187" spans="1:16" ht="26.3" x14ac:dyDescent="0.25">
      <c r="A187" s="66" t="s">
        <v>3017</v>
      </c>
      <c r="B187" s="5" t="s">
        <v>488</v>
      </c>
      <c r="C187" s="8">
        <v>45244</v>
      </c>
      <c r="D187" s="5" t="s">
        <v>11</v>
      </c>
      <c r="E187" s="5"/>
      <c r="F187" s="13">
        <v>1569564</v>
      </c>
      <c r="G187" s="13">
        <v>125565</v>
      </c>
      <c r="H187" s="13">
        <v>1695129</v>
      </c>
      <c r="I187" s="13"/>
      <c r="J187" s="6" t="s">
        <v>2916</v>
      </c>
      <c r="K187" s="117"/>
      <c r="L187" s="84">
        <f t="shared" si="12"/>
        <v>201351947.75999999</v>
      </c>
      <c r="N187" s="71">
        <f t="shared" si="11"/>
        <v>45320</v>
      </c>
      <c r="O187" s="71"/>
      <c r="P187" s="82">
        <f t="shared" si="14"/>
        <v>45244</v>
      </c>
    </row>
    <row r="188" spans="1:16" ht="26.3" x14ac:dyDescent="0.25">
      <c r="A188" s="66" t="s">
        <v>3017</v>
      </c>
      <c r="B188" s="5" t="s">
        <v>487</v>
      </c>
      <c r="C188" s="8">
        <v>45246</v>
      </c>
      <c r="D188" s="5" t="s">
        <v>11</v>
      </c>
      <c r="E188" s="5"/>
      <c r="F188" s="13">
        <v>750495</v>
      </c>
      <c r="G188" s="13">
        <v>60040</v>
      </c>
      <c r="H188" s="13">
        <v>810535</v>
      </c>
      <c r="I188" s="13"/>
      <c r="J188" s="6" t="s">
        <v>2916</v>
      </c>
      <c r="K188" s="117"/>
      <c r="L188" s="84">
        <f t="shared" si="12"/>
        <v>202162482.75999999</v>
      </c>
      <c r="N188" s="71">
        <f t="shared" si="11"/>
        <v>45320</v>
      </c>
      <c r="O188" s="71"/>
      <c r="P188" s="82">
        <f t="shared" si="14"/>
        <v>45246</v>
      </c>
    </row>
    <row r="189" spans="1:16" x14ac:dyDescent="0.25">
      <c r="A189" s="66" t="s">
        <v>3017</v>
      </c>
      <c r="B189" s="104"/>
      <c r="C189" s="105">
        <v>45246</v>
      </c>
      <c r="D189" s="104" t="s">
        <v>1054</v>
      </c>
      <c r="E189" s="104" t="s">
        <v>1024</v>
      </c>
      <c r="F189" s="111">
        <f>H189/1.08</f>
        <v>-781241.66666666663</v>
      </c>
      <c r="G189" s="111">
        <f>F189*8%</f>
        <v>-62499.333333333328</v>
      </c>
      <c r="H189" s="106">
        <v>-843741</v>
      </c>
      <c r="I189" s="106"/>
      <c r="J189" s="107" t="s">
        <v>2916</v>
      </c>
      <c r="K189" s="117"/>
      <c r="L189" s="84">
        <f t="shared" si="12"/>
        <v>201318741.75999999</v>
      </c>
      <c r="N189" s="71">
        <f t="shared" si="11"/>
        <v>45320</v>
      </c>
      <c r="O189" s="71"/>
      <c r="P189" s="82">
        <f t="shared" si="14"/>
        <v>45246</v>
      </c>
    </row>
    <row r="190" spans="1:16" ht="26.3" x14ac:dyDescent="0.25">
      <c r="A190" s="66" t="s">
        <v>3017</v>
      </c>
      <c r="B190" s="5" t="s">
        <v>486</v>
      </c>
      <c r="C190" s="8">
        <v>45247</v>
      </c>
      <c r="D190" s="5" t="s">
        <v>11</v>
      </c>
      <c r="E190" s="5"/>
      <c r="F190" s="13">
        <v>485504</v>
      </c>
      <c r="G190" s="13">
        <v>38840</v>
      </c>
      <c r="H190" s="13">
        <v>524344</v>
      </c>
      <c r="I190" s="13"/>
      <c r="J190" s="6" t="s">
        <v>2916</v>
      </c>
      <c r="K190" s="117"/>
      <c r="L190" s="84">
        <f t="shared" si="12"/>
        <v>201843085.75999999</v>
      </c>
      <c r="N190" s="71">
        <f t="shared" si="11"/>
        <v>45320</v>
      </c>
      <c r="O190" s="71"/>
      <c r="P190" s="82">
        <f t="shared" si="14"/>
        <v>45247</v>
      </c>
    </row>
    <row r="191" spans="1:16" ht="26.3" x14ac:dyDescent="0.25">
      <c r="A191" s="66" t="s">
        <v>3017</v>
      </c>
      <c r="B191" s="5" t="s">
        <v>484</v>
      </c>
      <c r="C191" s="8">
        <v>45248</v>
      </c>
      <c r="D191" s="5" t="s">
        <v>11</v>
      </c>
      <c r="E191" s="5"/>
      <c r="F191" s="13">
        <v>860784</v>
      </c>
      <c r="G191" s="13">
        <v>68863</v>
      </c>
      <c r="H191" s="13">
        <v>929647</v>
      </c>
      <c r="I191" s="13"/>
      <c r="J191" s="6" t="s">
        <v>2916</v>
      </c>
      <c r="K191" s="117"/>
      <c r="L191" s="84">
        <f t="shared" si="12"/>
        <v>202772732.75999999</v>
      </c>
      <c r="N191" s="71">
        <f t="shared" si="11"/>
        <v>45320</v>
      </c>
      <c r="O191" s="71"/>
      <c r="P191" s="82">
        <f t="shared" si="14"/>
        <v>45248</v>
      </c>
    </row>
    <row r="192" spans="1:16" ht="26.3" x14ac:dyDescent="0.25">
      <c r="A192" s="66" t="s">
        <v>3017</v>
      </c>
      <c r="B192" s="5" t="s">
        <v>485</v>
      </c>
      <c r="C192" s="8">
        <v>45248</v>
      </c>
      <c r="D192" s="5" t="s">
        <v>11</v>
      </c>
      <c r="E192" s="5"/>
      <c r="F192" s="13">
        <v>886700</v>
      </c>
      <c r="G192" s="13">
        <v>70936</v>
      </c>
      <c r="H192" s="13">
        <v>957636</v>
      </c>
      <c r="I192" s="13"/>
      <c r="J192" s="6" t="s">
        <v>2916</v>
      </c>
      <c r="K192" s="117"/>
      <c r="L192" s="84">
        <f t="shared" si="12"/>
        <v>203730368.75999999</v>
      </c>
      <c r="N192" s="71">
        <f t="shared" si="11"/>
        <v>45320</v>
      </c>
      <c r="O192" s="71"/>
      <c r="P192" s="82">
        <f t="shared" si="14"/>
        <v>45248</v>
      </c>
    </row>
    <row r="193" spans="1:16" x14ac:dyDescent="0.25">
      <c r="A193" s="66" t="s">
        <v>3017</v>
      </c>
      <c r="B193" s="104"/>
      <c r="C193" s="105">
        <v>45248</v>
      </c>
      <c r="D193" s="104" t="s">
        <v>1041</v>
      </c>
      <c r="E193" s="104" t="s">
        <v>1024</v>
      </c>
      <c r="F193" s="111">
        <f>H193/1.08</f>
        <v>-266470.37037037034</v>
      </c>
      <c r="G193" s="111">
        <f>F193*8%</f>
        <v>-21317.629629629628</v>
      </c>
      <c r="H193" s="106">
        <v>-287788</v>
      </c>
      <c r="I193" s="106"/>
      <c r="J193" s="107" t="s">
        <v>2916</v>
      </c>
      <c r="K193" s="117"/>
      <c r="L193" s="84">
        <f t="shared" si="12"/>
        <v>203442580.75999999</v>
      </c>
      <c r="N193" s="71">
        <f t="shared" si="11"/>
        <v>45320</v>
      </c>
      <c r="O193" s="71"/>
      <c r="P193" s="82">
        <f t="shared" si="14"/>
        <v>45248</v>
      </c>
    </row>
    <row r="194" spans="1:16" x14ac:dyDescent="0.25">
      <c r="A194" s="66" t="s">
        <v>3017</v>
      </c>
      <c r="B194" s="104"/>
      <c r="C194" s="105">
        <v>45248</v>
      </c>
      <c r="D194" s="104" t="s">
        <v>1043</v>
      </c>
      <c r="E194" s="104" t="s">
        <v>1024</v>
      </c>
      <c r="F194" s="111">
        <f>H194/1.08</f>
        <v>-384300</v>
      </c>
      <c r="G194" s="111">
        <f>F194*8%</f>
        <v>-30744</v>
      </c>
      <c r="H194" s="106">
        <v>-415044</v>
      </c>
      <c r="I194" s="106"/>
      <c r="J194" s="107" t="s">
        <v>2916</v>
      </c>
      <c r="K194" s="117"/>
      <c r="L194" s="84">
        <f t="shared" si="12"/>
        <v>203027536.75999999</v>
      </c>
      <c r="N194" s="71">
        <f t="shared" ref="N194:N257" si="15">IFERROR(DATEVALUE(MID(J194,16,11)),"")</f>
        <v>45320</v>
      </c>
      <c r="O194" s="71"/>
      <c r="P194" s="82">
        <f t="shared" si="14"/>
        <v>45248</v>
      </c>
    </row>
    <row r="195" spans="1:16" x14ac:dyDescent="0.25">
      <c r="A195" s="66" t="s">
        <v>3017</v>
      </c>
      <c r="B195" s="104"/>
      <c r="C195" s="105">
        <v>45248</v>
      </c>
      <c r="D195" s="104" t="s">
        <v>1045</v>
      </c>
      <c r="E195" s="104" t="s">
        <v>1024</v>
      </c>
      <c r="F195" s="111">
        <f>H195/1.08</f>
        <v>-159882.40740740739</v>
      </c>
      <c r="G195" s="111">
        <f>F195*8%</f>
        <v>-12790.592592592591</v>
      </c>
      <c r="H195" s="106">
        <v>-172673</v>
      </c>
      <c r="I195" s="106"/>
      <c r="J195" s="107" t="s">
        <v>2916</v>
      </c>
      <c r="K195" s="117"/>
      <c r="L195" s="84">
        <f t="shared" ref="L195:L255" si="16">L194+H195-K195</f>
        <v>202854863.75999999</v>
      </c>
      <c r="N195" s="71">
        <f t="shared" si="15"/>
        <v>45320</v>
      </c>
      <c r="O195" s="71"/>
      <c r="P195" s="82">
        <f t="shared" si="14"/>
        <v>45248</v>
      </c>
    </row>
    <row r="196" spans="1:16" x14ac:dyDescent="0.25">
      <c r="A196" s="66" t="s">
        <v>3017</v>
      </c>
      <c r="B196" s="104"/>
      <c r="C196" s="105">
        <v>45248</v>
      </c>
      <c r="D196" s="104" t="s">
        <v>1047</v>
      </c>
      <c r="E196" s="104" t="s">
        <v>1024</v>
      </c>
      <c r="F196" s="111">
        <f>H196/1.08</f>
        <v>-245160.18518518517</v>
      </c>
      <c r="G196" s="111">
        <f>F196*8%</f>
        <v>-19612.814814814814</v>
      </c>
      <c r="H196" s="106">
        <v>-264773</v>
      </c>
      <c r="I196" s="106"/>
      <c r="J196" s="107" t="s">
        <v>2916</v>
      </c>
      <c r="K196" s="117"/>
      <c r="L196" s="84">
        <f t="shared" si="16"/>
        <v>202590090.75999999</v>
      </c>
      <c r="N196" s="71">
        <f t="shared" si="15"/>
        <v>45320</v>
      </c>
      <c r="O196" s="71"/>
      <c r="P196" s="82">
        <f t="shared" si="14"/>
        <v>45248</v>
      </c>
    </row>
    <row r="197" spans="1:16" x14ac:dyDescent="0.25">
      <c r="A197" s="66" t="s">
        <v>3017</v>
      </c>
      <c r="B197" s="104"/>
      <c r="C197" s="105">
        <v>45248</v>
      </c>
      <c r="D197" s="104" t="s">
        <v>1049</v>
      </c>
      <c r="E197" s="104" t="s">
        <v>1024</v>
      </c>
      <c r="F197" s="111">
        <f>H197/1.08</f>
        <v>-89285.185185185182</v>
      </c>
      <c r="G197" s="111">
        <f>F197*8%</f>
        <v>-7142.8148148148148</v>
      </c>
      <c r="H197" s="106">
        <v>-96428</v>
      </c>
      <c r="I197" s="106"/>
      <c r="J197" s="107" t="s">
        <v>2916</v>
      </c>
      <c r="K197" s="117"/>
      <c r="L197" s="84">
        <f t="shared" si="16"/>
        <v>202493662.75999999</v>
      </c>
      <c r="N197" s="71">
        <f t="shared" si="15"/>
        <v>45320</v>
      </c>
      <c r="O197" s="71"/>
      <c r="P197" s="82">
        <f t="shared" si="14"/>
        <v>45248</v>
      </c>
    </row>
    <row r="198" spans="1:16" ht="26.3" x14ac:dyDescent="0.25">
      <c r="A198" s="66" t="s">
        <v>3017</v>
      </c>
      <c r="B198" s="5" t="s">
        <v>483</v>
      </c>
      <c r="C198" s="8">
        <v>45251</v>
      </c>
      <c r="D198" s="5" t="s">
        <v>11</v>
      </c>
      <c r="E198" s="5"/>
      <c r="F198" s="13">
        <v>1001718</v>
      </c>
      <c r="G198" s="13">
        <v>80137</v>
      </c>
      <c r="H198" s="13">
        <v>1081855</v>
      </c>
      <c r="I198" s="13"/>
      <c r="J198" s="6" t="s">
        <v>2916</v>
      </c>
      <c r="K198" s="117"/>
      <c r="L198" s="84">
        <f t="shared" si="16"/>
        <v>203575517.75999999</v>
      </c>
      <c r="N198" s="71">
        <f t="shared" si="15"/>
        <v>45320</v>
      </c>
      <c r="O198" s="71"/>
      <c r="P198" s="82">
        <f t="shared" si="14"/>
        <v>45251</v>
      </c>
    </row>
    <row r="199" spans="1:16" ht="26.3" x14ac:dyDescent="0.25">
      <c r="A199" s="66" t="s">
        <v>3017</v>
      </c>
      <c r="B199" s="5" t="s">
        <v>481</v>
      </c>
      <c r="C199" s="8">
        <v>45252</v>
      </c>
      <c r="D199" s="5" t="s">
        <v>11</v>
      </c>
      <c r="E199" s="5"/>
      <c r="F199" s="13">
        <v>862424</v>
      </c>
      <c r="G199" s="13">
        <v>68994</v>
      </c>
      <c r="H199" s="13">
        <v>931418</v>
      </c>
      <c r="I199" s="13"/>
      <c r="J199" s="6" t="s">
        <v>2916</v>
      </c>
      <c r="K199" s="117"/>
      <c r="L199" s="84">
        <f t="shared" si="16"/>
        <v>204506935.75999999</v>
      </c>
      <c r="N199" s="71">
        <f t="shared" si="15"/>
        <v>45320</v>
      </c>
      <c r="O199" s="71"/>
      <c r="P199" s="82">
        <f t="shared" si="14"/>
        <v>45252</v>
      </c>
    </row>
    <row r="200" spans="1:16" ht="26.3" x14ac:dyDescent="0.25">
      <c r="A200" s="66" t="s">
        <v>3017</v>
      </c>
      <c r="B200" s="5" t="s">
        <v>482</v>
      </c>
      <c r="C200" s="8">
        <v>45252</v>
      </c>
      <c r="D200" s="5" t="s">
        <v>11</v>
      </c>
      <c r="E200" s="5"/>
      <c r="F200" s="13">
        <v>975760</v>
      </c>
      <c r="G200" s="13">
        <v>78061</v>
      </c>
      <c r="H200" s="13">
        <v>1053821</v>
      </c>
      <c r="I200" s="13"/>
      <c r="J200" s="6" t="s">
        <v>2916</v>
      </c>
      <c r="K200" s="117"/>
      <c r="L200" s="84">
        <f t="shared" si="16"/>
        <v>205560756.75999999</v>
      </c>
      <c r="N200" s="71">
        <f t="shared" si="15"/>
        <v>45320</v>
      </c>
      <c r="O200" s="71"/>
      <c r="P200" s="82">
        <f t="shared" si="14"/>
        <v>45252</v>
      </c>
    </row>
    <row r="201" spans="1:16" x14ac:dyDescent="0.25">
      <c r="A201" s="66" t="s">
        <v>3017</v>
      </c>
      <c r="B201" s="104"/>
      <c r="C201" s="105">
        <v>45252</v>
      </c>
      <c r="D201" s="104" t="s">
        <v>1037</v>
      </c>
      <c r="E201" s="104" t="s">
        <v>1024</v>
      </c>
      <c r="F201" s="111">
        <f>H201/1.08</f>
        <v>-1128572.2222222222</v>
      </c>
      <c r="G201" s="111">
        <f>F201*8%</f>
        <v>-90285.777777777781</v>
      </c>
      <c r="H201" s="106">
        <v>-1218858</v>
      </c>
      <c r="I201" s="106"/>
      <c r="J201" s="107" t="s">
        <v>2916</v>
      </c>
      <c r="K201" s="117"/>
      <c r="L201" s="84">
        <f t="shared" si="16"/>
        <v>204341898.75999999</v>
      </c>
      <c r="N201" s="71">
        <f t="shared" si="15"/>
        <v>45320</v>
      </c>
      <c r="O201" s="71"/>
      <c r="P201" s="82">
        <f t="shared" si="14"/>
        <v>45252</v>
      </c>
    </row>
    <row r="202" spans="1:16" ht="26.3" x14ac:dyDescent="0.25">
      <c r="A202" s="66" t="s">
        <v>3017</v>
      </c>
      <c r="B202" s="5" t="s">
        <v>479</v>
      </c>
      <c r="C202" s="8">
        <v>45253</v>
      </c>
      <c r="D202" s="5" t="s">
        <v>11</v>
      </c>
      <c r="E202" s="5"/>
      <c r="F202" s="13">
        <v>709485</v>
      </c>
      <c r="G202" s="13">
        <v>56759</v>
      </c>
      <c r="H202" s="13">
        <v>766244</v>
      </c>
      <c r="I202" s="13"/>
      <c r="J202" s="6" t="s">
        <v>2916</v>
      </c>
      <c r="K202" s="117"/>
      <c r="L202" s="84">
        <f t="shared" si="16"/>
        <v>205108142.75999999</v>
      </c>
      <c r="N202" s="71">
        <f t="shared" si="15"/>
        <v>45320</v>
      </c>
      <c r="O202" s="71"/>
      <c r="P202" s="82">
        <f t="shared" si="14"/>
        <v>45253</v>
      </c>
    </row>
    <row r="203" spans="1:16" ht="26.3" x14ac:dyDescent="0.25">
      <c r="A203" s="66" t="s">
        <v>3017</v>
      </c>
      <c r="B203" s="5" t="s">
        <v>480</v>
      </c>
      <c r="C203" s="8">
        <v>45253</v>
      </c>
      <c r="D203" s="5" t="s">
        <v>11</v>
      </c>
      <c r="E203" s="5"/>
      <c r="F203" s="13">
        <v>636890</v>
      </c>
      <c r="G203" s="13">
        <v>50951</v>
      </c>
      <c r="H203" s="13">
        <v>687841</v>
      </c>
      <c r="I203" s="13"/>
      <c r="J203" s="6" t="s">
        <v>2916</v>
      </c>
      <c r="K203" s="117"/>
      <c r="L203" s="84">
        <f t="shared" si="16"/>
        <v>205795983.75999999</v>
      </c>
      <c r="N203" s="71">
        <f t="shared" si="15"/>
        <v>45320</v>
      </c>
      <c r="O203" s="71"/>
      <c r="P203" s="82">
        <f t="shared" si="14"/>
        <v>45253</v>
      </c>
    </row>
    <row r="204" spans="1:16" x14ac:dyDescent="0.25">
      <c r="A204" s="66" t="s">
        <v>3017</v>
      </c>
      <c r="B204" s="104"/>
      <c r="C204" s="105">
        <v>45254</v>
      </c>
      <c r="D204" s="104" t="s">
        <v>1031</v>
      </c>
      <c r="E204" s="104" t="s">
        <v>1024</v>
      </c>
      <c r="F204" s="111">
        <f>H204/1.08</f>
        <v>-409040.74074074073</v>
      </c>
      <c r="G204" s="111">
        <f>F204*8%</f>
        <v>-32723.259259259259</v>
      </c>
      <c r="H204" s="106">
        <v>-441764</v>
      </c>
      <c r="I204" s="106"/>
      <c r="J204" s="107" t="s">
        <v>2916</v>
      </c>
      <c r="K204" s="117"/>
      <c r="L204" s="84">
        <f t="shared" si="16"/>
        <v>205354219.75999999</v>
      </c>
      <c r="N204" s="71">
        <f t="shared" si="15"/>
        <v>45320</v>
      </c>
      <c r="O204" s="71"/>
      <c r="P204" s="82">
        <f t="shared" ref="P204:P235" si="17">IFERROR(DATEVALUE(C204),C204)</f>
        <v>45254</v>
      </c>
    </row>
    <row r="205" spans="1:16" ht="26.3" x14ac:dyDescent="0.25">
      <c r="A205" s="66" t="s">
        <v>3017</v>
      </c>
      <c r="B205" s="5" t="s">
        <v>478</v>
      </c>
      <c r="C205" s="8">
        <v>45257</v>
      </c>
      <c r="D205" s="5" t="s">
        <v>11</v>
      </c>
      <c r="E205" s="5"/>
      <c r="F205" s="13">
        <v>1160640</v>
      </c>
      <c r="G205" s="13">
        <v>92851</v>
      </c>
      <c r="H205" s="13">
        <v>1253491</v>
      </c>
      <c r="I205" s="13"/>
      <c r="J205" s="6" t="s">
        <v>2916</v>
      </c>
      <c r="K205" s="117"/>
      <c r="L205" s="84">
        <f t="shared" si="16"/>
        <v>206607710.75999999</v>
      </c>
      <c r="N205" s="71">
        <f t="shared" si="15"/>
        <v>45320</v>
      </c>
      <c r="O205" s="71"/>
      <c r="P205" s="82">
        <f t="shared" si="17"/>
        <v>45257</v>
      </c>
    </row>
    <row r="206" spans="1:16" ht="26.3" x14ac:dyDescent="0.25">
      <c r="A206" s="66" t="s">
        <v>3017</v>
      </c>
      <c r="B206" s="5" t="s">
        <v>476</v>
      </c>
      <c r="C206" s="8">
        <v>45259</v>
      </c>
      <c r="D206" s="5" t="s">
        <v>11</v>
      </c>
      <c r="E206" s="5"/>
      <c r="F206" s="13">
        <v>1418279</v>
      </c>
      <c r="G206" s="13">
        <v>113462</v>
      </c>
      <c r="H206" s="13">
        <v>1531741</v>
      </c>
      <c r="I206" s="13"/>
      <c r="J206" s="6" t="s">
        <v>2916</v>
      </c>
      <c r="K206" s="117"/>
      <c r="L206" s="84">
        <f t="shared" si="16"/>
        <v>208139451.75999999</v>
      </c>
      <c r="N206" s="71">
        <f t="shared" si="15"/>
        <v>45320</v>
      </c>
      <c r="O206" s="71"/>
      <c r="P206" s="82">
        <f t="shared" si="17"/>
        <v>45259</v>
      </c>
    </row>
    <row r="207" spans="1:16" ht="26.3" x14ac:dyDescent="0.25">
      <c r="A207" s="66" t="s">
        <v>3017</v>
      </c>
      <c r="B207" s="5" t="s">
        <v>477</v>
      </c>
      <c r="C207" s="8">
        <v>45259</v>
      </c>
      <c r="D207" s="5" t="s">
        <v>11</v>
      </c>
      <c r="E207" s="5"/>
      <c r="F207" s="13">
        <v>1409510</v>
      </c>
      <c r="G207" s="13">
        <v>112761</v>
      </c>
      <c r="H207" s="13">
        <v>1522271</v>
      </c>
      <c r="I207" s="13"/>
      <c r="J207" s="6" t="s">
        <v>2916</v>
      </c>
      <c r="K207" s="117"/>
      <c r="L207" s="84">
        <f t="shared" si="16"/>
        <v>209661722.75999999</v>
      </c>
      <c r="N207" s="71">
        <f t="shared" si="15"/>
        <v>45320</v>
      </c>
      <c r="O207" s="71"/>
      <c r="P207" s="82">
        <f t="shared" si="17"/>
        <v>45259</v>
      </c>
    </row>
    <row r="208" spans="1:16" x14ac:dyDescent="0.25">
      <c r="A208" s="66" t="s">
        <v>3017</v>
      </c>
      <c r="B208" s="104"/>
      <c r="C208" s="105">
        <v>45259</v>
      </c>
      <c r="D208" s="104" t="s">
        <v>1027</v>
      </c>
      <c r="E208" s="104" t="s">
        <v>1024</v>
      </c>
      <c r="F208" s="111">
        <f>H208/1.08</f>
        <v>-580389.81481481483</v>
      </c>
      <c r="G208" s="111">
        <f>F208*8%</f>
        <v>-46431.18518518519</v>
      </c>
      <c r="H208" s="106">
        <v>-626821</v>
      </c>
      <c r="I208" s="106"/>
      <c r="J208" s="107" t="s">
        <v>2916</v>
      </c>
      <c r="K208" s="117"/>
      <c r="L208" s="84">
        <f t="shared" si="16"/>
        <v>209034901.75999999</v>
      </c>
      <c r="N208" s="71">
        <f t="shared" si="15"/>
        <v>45320</v>
      </c>
      <c r="O208" s="71"/>
      <c r="P208" s="82">
        <f t="shared" si="17"/>
        <v>45259</v>
      </c>
    </row>
    <row r="209" spans="1:16" ht="26.3" x14ac:dyDescent="0.25">
      <c r="A209" s="66" t="s">
        <v>3017</v>
      </c>
      <c r="B209" s="5" t="s">
        <v>475</v>
      </c>
      <c r="C209" s="8">
        <v>45260</v>
      </c>
      <c r="D209" s="5" t="s">
        <v>11</v>
      </c>
      <c r="E209" s="5"/>
      <c r="F209" s="13">
        <v>545080</v>
      </c>
      <c r="G209" s="13">
        <v>43606</v>
      </c>
      <c r="H209" s="13">
        <v>588686</v>
      </c>
      <c r="I209" s="13"/>
      <c r="J209" s="6" t="s">
        <v>2916</v>
      </c>
      <c r="K209" s="117"/>
      <c r="L209" s="84">
        <f t="shared" si="16"/>
        <v>209623587.75999999</v>
      </c>
      <c r="N209" s="71">
        <f t="shared" si="15"/>
        <v>45320</v>
      </c>
      <c r="O209" s="71"/>
      <c r="P209" s="82">
        <f t="shared" si="17"/>
        <v>45260</v>
      </c>
    </row>
    <row r="210" spans="1:16" x14ac:dyDescent="0.25">
      <c r="A210" s="66" t="s">
        <v>3017</v>
      </c>
      <c r="B210" s="104"/>
      <c r="C210" s="105">
        <v>45260</v>
      </c>
      <c r="D210" s="104" t="s">
        <v>1022</v>
      </c>
      <c r="E210" s="104" t="s">
        <v>1024</v>
      </c>
      <c r="F210" s="111">
        <f>H210/1.08</f>
        <v>-847395.37037037034</v>
      </c>
      <c r="G210" s="111">
        <f>F210*8%</f>
        <v>-67791.629629629635</v>
      </c>
      <c r="H210" s="106">
        <v>-915187</v>
      </c>
      <c r="I210" s="106"/>
      <c r="J210" s="107" t="s">
        <v>2916</v>
      </c>
      <c r="K210" s="117"/>
      <c r="L210" s="84">
        <f t="shared" si="16"/>
        <v>208708400.75999999</v>
      </c>
      <c r="N210" s="71">
        <f t="shared" si="15"/>
        <v>45320</v>
      </c>
      <c r="O210" s="71"/>
      <c r="P210" s="82">
        <f t="shared" si="17"/>
        <v>45260</v>
      </c>
    </row>
    <row r="211" spans="1:16" ht="26.3" x14ac:dyDescent="0.25">
      <c r="A211" s="66" t="s">
        <v>3017</v>
      </c>
      <c r="B211" s="5" t="s">
        <v>474</v>
      </c>
      <c r="C211" s="8">
        <v>45264</v>
      </c>
      <c r="D211" s="5" t="s">
        <v>11</v>
      </c>
      <c r="E211" s="5"/>
      <c r="F211" s="13">
        <v>725580</v>
      </c>
      <c r="G211" s="13">
        <v>58046</v>
      </c>
      <c r="H211" s="13">
        <v>783626</v>
      </c>
      <c r="I211" s="13"/>
      <c r="J211" s="6" t="s">
        <v>2918</v>
      </c>
      <c r="K211" s="117"/>
      <c r="L211" s="84">
        <f t="shared" si="16"/>
        <v>209492026.75999999</v>
      </c>
      <c r="N211" s="71">
        <f t="shared" si="15"/>
        <v>45321</v>
      </c>
      <c r="O211" s="71"/>
      <c r="P211" s="82">
        <f t="shared" si="17"/>
        <v>45264</v>
      </c>
    </row>
    <row r="212" spans="1:16" ht="26.3" x14ac:dyDescent="0.25">
      <c r="A212" s="66" t="s">
        <v>3017</v>
      </c>
      <c r="B212" s="5" t="s">
        <v>472</v>
      </c>
      <c r="C212" s="8">
        <v>45265</v>
      </c>
      <c r="D212" s="5" t="s">
        <v>11</v>
      </c>
      <c r="E212" s="5"/>
      <c r="F212" s="13">
        <v>947784</v>
      </c>
      <c r="G212" s="13">
        <v>75823</v>
      </c>
      <c r="H212" s="13">
        <v>1023607</v>
      </c>
      <c r="I212" s="13"/>
      <c r="J212" s="6" t="s">
        <v>2918</v>
      </c>
      <c r="K212" s="117"/>
      <c r="L212" s="84">
        <f t="shared" si="16"/>
        <v>210515633.75999999</v>
      </c>
      <c r="N212" s="71">
        <f t="shared" si="15"/>
        <v>45321</v>
      </c>
      <c r="O212" s="71"/>
      <c r="P212" s="82">
        <f t="shared" si="17"/>
        <v>45265</v>
      </c>
    </row>
    <row r="213" spans="1:16" ht="26.3" x14ac:dyDescent="0.25">
      <c r="A213" s="66" t="s">
        <v>3017</v>
      </c>
      <c r="B213" s="5" t="s">
        <v>473</v>
      </c>
      <c r="C213" s="8">
        <v>45265</v>
      </c>
      <c r="D213" s="5" t="s">
        <v>11</v>
      </c>
      <c r="E213" s="5"/>
      <c r="F213" s="13">
        <v>1306200</v>
      </c>
      <c r="G213" s="13">
        <v>104496</v>
      </c>
      <c r="H213" s="13">
        <v>1410696</v>
      </c>
      <c r="I213" s="13"/>
      <c r="J213" s="6" t="s">
        <v>2918</v>
      </c>
      <c r="K213" s="117"/>
      <c r="L213" s="84">
        <f t="shared" si="16"/>
        <v>211926329.75999999</v>
      </c>
      <c r="N213" s="71">
        <f t="shared" si="15"/>
        <v>45321</v>
      </c>
      <c r="O213" s="71"/>
      <c r="P213" s="82">
        <f t="shared" si="17"/>
        <v>45265</v>
      </c>
    </row>
    <row r="214" spans="1:16" ht="26.3" x14ac:dyDescent="0.25">
      <c r="A214" s="66" t="s">
        <v>3017</v>
      </c>
      <c r="B214" s="5" t="s">
        <v>471</v>
      </c>
      <c r="C214" s="8">
        <v>45266</v>
      </c>
      <c r="D214" s="5" t="s">
        <v>11</v>
      </c>
      <c r="E214" s="5"/>
      <c r="F214" s="13">
        <v>923844</v>
      </c>
      <c r="G214" s="13">
        <v>73908</v>
      </c>
      <c r="H214" s="13">
        <v>997752</v>
      </c>
      <c r="I214" s="13"/>
      <c r="J214" s="6" t="s">
        <v>2918</v>
      </c>
      <c r="K214" s="117"/>
      <c r="L214" s="84">
        <f t="shared" si="16"/>
        <v>212924081.75999999</v>
      </c>
      <c r="N214" s="71">
        <f t="shared" si="15"/>
        <v>45321</v>
      </c>
      <c r="O214" s="71"/>
      <c r="P214" s="82">
        <f t="shared" si="17"/>
        <v>45266</v>
      </c>
    </row>
    <row r="215" spans="1:16" x14ac:dyDescent="0.25">
      <c r="A215" s="66" t="s">
        <v>3017</v>
      </c>
      <c r="B215" s="104"/>
      <c r="C215" s="105">
        <v>45266</v>
      </c>
      <c r="D215" s="104" t="s">
        <v>1126</v>
      </c>
      <c r="E215" s="104" t="s">
        <v>1074</v>
      </c>
      <c r="F215" s="111">
        <f>H215/1.08</f>
        <v>-217439.8148148148</v>
      </c>
      <c r="G215" s="111">
        <f>F215*8%</f>
        <v>-17395.185185185186</v>
      </c>
      <c r="H215" s="106">
        <v>-234835</v>
      </c>
      <c r="I215" s="106"/>
      <c r="J215" s="107" t="s">
        <v>2918</v>
      </c>
      <c r="K215" s="117"/>
      <c r="L215" s="84">
        <f t="shared" si="16"/>
        <v>212689246.75999999</v>
      </c>
      <c r="N215" s="71">
        <f t="shared" si="15"/>
        <v>45321</v>
      </c>
      <c r="O215" s="71"/>
      <c r="P215" s="82">
        <f t="shared" si="17"/>
        <v>45266</v>
      </c>
    </row>
    <row r="216" spans="1:16" x14ac:dyDescent="0.25">
      <c r="A216" s="66" t="s">
        <v>3017</v>
      </c>
      <c r="B216" s="104"/>
      <c r="C216" s="105">
        <v>45266</v>
      </c>
      <c r="D216" s="104" t="s">
        <v>1128</v>
      </c>
      <c r="E216" s="104" t="s">
        <v>1074</v>
      </c>
      <c r="F216" s="111">
        <f>H216/1.08</f>
        <v>-402087.96296296292</v>
      </c>
      <c r="G216" s="111">
        <f>F216*8%</f>
        <v>-32167.037037037033</v>
      </c>
      <c r="H216" s="106">
        <v>-434255</v>
      </c>
      <c r="I216" s="106"/>
      <c r="J216" s="107" t="s">
        <v>2918</v>
      </c>
      <c r="K216" s="117"/>
      <c r="L216" s="84">
        <f t="shared" si="16"/>
        <v>212254991.75999999</v>
      </c>
      <c r="N216" s="71">
        <f t="shared" si="15"/>
        <v>45321</v>
      </c>
      <c r="O216" s="71"/>
      <c r="P216" s="82">
        <f t="shared" si="17"/>
        <v>45266</v>
      </c>
    </row>
    <row r="217" spans="1:16" ht="26.3" x14ac:dyDescent="0.25">
      <c r="A217" s="66" t="s">
        <v>3017</v>
      </c>
      <c r="B217" s="5" t="s">
        <v>470</v>
      </c>
      <c r="C217" s="8">
        <v>45267</v>
      </c>
      <c r="D217" s="5" t="s">
        <v>11</v>
      </c>
      <c r="E217" s="5"/>
      <c r="F217" s="13">
        <v>969530</v>
      </c>
      <c r="G217" s="13">
        <v>77562</v>
      </c>
      <c r="H217" s="13">
        <v>1047092</v>
      </c>
      <c r="I217" s="13"/>
      <c r="J217" s="6" t="s">
        <v>2918</v>
      </c>
      <c r="K217" s="117"/>
      <c r="L217" s="84">
        <f t="shared" si="16"/>
        <v>213302083.75999999</v>
      </c>
      <c r="N217" s="71">
        <f t="shared" si="15"/>
        <v>45321</v>
      </c>
      <c r="O217" s="71"/>
      <c r="P217" s="82">
        <f t="shared" si="17"/>
        <v>45267</v>
      </c>
    </row>
    <row r="218" spans="1:16" x14ac:dyDescent="0.25">
      <c r="A218" s="66" t="s">
        <v>3017</v>
      </c>
      <c r="B218" s="104"/>
      <c r="C218" s="105">
        <v>45268</v>
      </c>
      <c r="D218" s="104" t="s">
        <v>1122</v>
      </c>
      <c r="E218" s="104" t="s">
        <v>1074</v>
      </c>
      <c r="F218" s="111">
        <f>H218/1.08</f>
        <v>-447677.77777777775</v>
      </c>
      <c r="G218" s="111">
        <f>F218*8%</f>
        <v>-35814.222222222219</v>
      </c>
      <c r="H218" s="106">
        <v>-483492</v>
      </c>
      <c r="I218" s="106"/>
      <c r="J218" s="107" t="s">
        <v>2918</v>
      </c>
      <c r="K218" s="117"/>
      <c r="L218" s="84">
        <f t="shared" si="16"/>
        <v>212818591.75999999</v>
      </c>
      <c r="N218" s="71">
        <f t="shared" si="15"/>
        <v>45321</v>
      </c>
      <c r="O218" s="71"/>
      <c r="P218" s="82">
        <f t="shared" si="17"/>
        <v>45268</v>
      </c>
    </row>
    <row r="219" spans="1:16" ht="26.3" x14ac:dyDescent="0.25">
      <c r="A219" s="66" t="s">
        <v>3017</v>
      </c>
      <c r="B219" s="5" t="s">
        <v>469</v>
      </c>
      <c r="C219" s="8">
        <v>45271</v>
      </c>
      <c r="D219" s="5" t="s">
        <v>11</v>
      </c>
      <c r="E219" s="5"/>
      <c r="F219" s="13">
        <v>817986</v>
      </c>
      <c r="G219" s="13">
        <v>65439</v>
      </c>
      <c r="H219" s="13">
        <v>883425</v>
      </c>
      <c r="I219" s="13"/>
      <c r="J219" s="6" t="s">
        <v>2918</v>
      </c>
      <c r="K219" s="117"/>
      <c r="L219" s="84">
        <f t="shared" si="16"/>
        <v>213702016.75999999</v>
      </c>
      <c r="N219" s="71">
        <f t="shared" si="15"/>
        <v>45321</v>
      </c>
      <c r="O219" s="71"/>
      <c r="P219" s="82">
        <f t="shared" si="17"/>
        <v>45271</v>
      </c>
    </row>
    <row r="220" spans="1:16" x14ac:dyDescent="0.25">
      <c r="A220" s="66" t="s">
        <v>3017</v>
      </c>
      <c r="B220" s="104"/>
      <c r="C220" s="105">
        <v>45271</v>
      </c>
      <c r="D220" s="104" t="s">
        <v>1115</v>
      </c>
      <c r="E220" s="104" t="s">
        <v>1074</v>
      </c>
      <c r="F220" s="111">
        <f>H220/1.08</f>
        <v>-111605.55555555555</v>
      </c>
      <c r="G220" s="111">
        <f>F220*8%</f>
        <v>-8928.4444444444434</v>
      </c>
      <c r="H220" s="106">
        <v>-120534</v>
      </c>
      <c r="I220" s="106"/>
      <c r="J220" s="107" t="s">
        <v>2918</v>
      </c>
      <c r="K220" s="117"/>
      <c r="L220" s="84">
        <f t="shared" si="16"/>
        <v>213581482.75999999</v>
      </c>
      <c r="N220" s="71">
        <f t="shared" si="15"/>
        <v>45321</v>
      </c>
      <c r="O220" s="71"/>
      <c r="P220" s="82">
        <f t="shared" si="17"/>
        <v>45271</v>
      </c>
    </row>
    <row r="221" spans="1:16" x14ac:dyDescent="0.25">
      <c r="A221" s="66" t="s">
        <v>3017</v>
      </c>
      <c r="B221" s="104"/>
      <c r="C221" s="105">
        <v>45271</v>
      </c>
      <c r="D221" s="104" t="s">
        <v>1117</v>
      </c>
      <c r="E221" s="104" t="s">
        <v>1074</v>
      </c>
      <c r="F221" s="111">
        <f>H221/1.08</f>
        <v>-223838.88888888888</v>
      </c>
      <c r="G221" s="111">
        <f>F221*8%</f>
        <v>-17907.111111111109</v>
      </c>
      <c r="H221" s="106">
        <v>-241746</v>
      </c>
      <c r="I221" s="106"/>
      <c r="J221" s="107" t="s">
        <v>2918</v>
      </c>
      <c r="K221" s="117"/>
      <c r="L221" s="84">
        <f t="shared" si="16"/>
        <v>213339736.75999999</v>
      </c>
      <c r="N221" s="71">
        <f t="shared" si="15"/>
        <v>45321</v>
      </c>
      <c r="O221" s="71"/>
      <c r="P221" s="82">
        <f t="shared" si="17"/>
        <v>45271</v>
      </c>
    </row>
    <row r="222" spans="1:16" x14ac:dyDescent="0.25">
      <c r="A222" s="66" t="s">
        <v>3017</v>
      </c>
      <c r="B222" s="104"/>
      <c r="C222" s="105">
        <v>45271</v>
      </c>
      <c r="D222" s="104" t="s">
        <v>1119</v>
      </c>
      <c r="E222" s="104" t="s">
        <v>1074</v>
      </c>
      <c r="F222" s="111">
        <f>H222/1.08</f>
        <v>-335445.37037037034</v>
      </c>
      <c r="G222" s="111">
        <f>F222*8%</f>
        <v>-26835.629629629628</v>
      </c>
      <c r="H222" s="106">
        <v>-362281</v>
      </c>
      <c r="I222" s="106"/>
      <c r="J222" s="107" t="s">
        <v>2918</v>
      </c>
      <c r="K222" s="117"/>
      <c r="L222" s="84">
        <f t="shared" si="16"/>
        <v>212977455.75999999</v>
      </c>
      <c r="N222" s="71">
        <f t="shared" si="15"/>
        <v>45321</v>
      </c>
      <c r="O222" s="71"/>
      <c r="P222" s="82">
        <f t="shared" si="17"/>
        <v>45271</v>
      </c>
    </row>
    <row r="223" spans="1:16" ht="26.3" x14ac:dyDescent="0.25">
      <c r="A223" s="66" t="s">
        <v>3017</v>
      </c>
      <c r="B223" s="5" t="s">
        <v>467</v>
      </c>
      <c r="C223" s="8">
        <v>45272</v>
      </c>
      <c r="D223" s="5" t="s">
        <v>11</v>
      </c>
      <c r="E223" s="5"/>
      <c r="F223" s="13">
        <v>2606605</v>
      </c>
      <c r="G223" s="13">
        <v>208528</v>
      </c>
      <c r="H223" s="13">
        <v>2815133</v>
      </c>
      <c r="I223" s="13"/>
      <c r="J223" s="6" t="s">
        <v>2918</v>
      </c>
      <c r="K223" s="117"/>
      <c r="L223" s="84">
        <f t="shared" si="16"/>
        <v>215792588.75999999</v>
      </c>
      <c r="N223" s="71">
        <f t="shared" si="15"/>
        <v>45321</v>
      </c>
      <c r="O223" s="71"/>
      <c r="P223" s="82">
        <f t="shared" si="17"/>
        <v>45272</v>
      </c>
    </row>
    <row r="224" spans="1:16" ht="26.3" x14ac:dyDescent="0.25">
      <c r="A224" s="66" t="s">
        <v>3017</v>
      </c>
      <c r="B224" s="5" t="s">
        <v>468</v>
      </c>
      <c r="C224" s="8">
        <v>45272</v>
      </c>
      <c r="D224" s="5" t="s">
        <v>11</v>
      </c>
      <c r="E224" s="5"/>
      <c r="F224" s="13">
        <v>603670</v>
      </c>
      <c r="G224" s="13">
        <v>48294</v>
      </c>
      <c r="H224" s="13">
        <v>651964</v>
      </c>
      <c r="I224" s="13"/>
      <c r="J224" s="6" t="s">
        <v>2918</v>
      </c>
      <c r="K224" s="117"/>
      <c r="L224" s="84">
        <f t="shared" si="16"/>
        <v>216444552.75999999</v>
      </c>
      <c r="N224" s="71">
        <f t="shared" si="15"/>
        <v>45321</v>
      </c>
      <c r="O224" s="71"/>
      <c r="P224" s="82">
        <f t="shared" si="17"/>
        <v>45272</v>
      </c>
    </row>
    <row r="225" spans="1:16" ht="26.3" x14ac:dyDescent="0.25">
      <c r="A225" s="66" t="s">
        <v>3017</v>
      </c>
      <c r="B225" s="5" t="s">
        <v>465</v>
      </c>
      <c r="C225" s="8">
        <v>45273</v>
      </c>
      <c r="D225" s="5" t="s">
        <v>11</v>
      </c>
      <c r="E225" s="5"/>
      <c r="F225" s="13">
        <v>1136880</v>
      </c>
      <c r="G225" s="13">
        <v>90950</v>
      </c>
      <c r="H225" s="13">
        <v>1227830</v>
      </c>
      <c r="I225" s="13"/>
      <c r="J225" s="6" t="s">
        <v>2918</v>
      </c>
      <c r="K225" s="117"/>
      <c r="L225" s="84">
        <f t="shared" si="16"/>
        <v>217672382.75999999</v>
      </c>
      <c r="N225" s="71">
        <f t="shared" si="15"/>
        <v>45321</v>
      </c>
      <c r="O225" s="71"/>
      <c r="P225" s="82">
        <f t="shared" si="17"/>
        <v>45273</v>
      </c>
    </row>
    <row r="226" spans="1:16" ht="26.3" x14ac:dyDescent="0.25">
      <c r="A226" s="66" t="s">
        <v>3017</v>
      </c>
      <c r="B226" s="5" t="s">
        <v>466</v>
      </c>
      <c r="C226" s="8">
        <v>45273</v>
      </c>
      <c r="D226" s="5" t="s">
        <v>11</v>
      </c>
      <c r="E226" s="5"/>
      <c r="F226" s="13">
        <v>838416</v>
      </c>
      <c r="G226" s="13">
        <v>67073</v>
      </c>
      <c r="H226" s="13">
        <v>905489</v>
      </c>
      <c r="I226" s="13"/>
      <c r="J226" s="6" t="s">
        <v>2918</v>
      </c>
      <c r="K226" s="117"/>
      <c r="L226" s="84">
        <f t="shared" si="16"/>
        <v>218577871.75999999</v>
      </c>
      <c r="N226" s="71">
        <f t="shared" si="15"/>
        <v>45321</v>
      </c>
      <c r="O226" s="71"/>
      <c r="P226" s="82">
        <f t="shared" si="17"/>
        <v>45273</v>
      </c>
    </row>
    <row r="227" spans="1:16" ht="26.3" x14ac:dyDescent="0.25">
      <c r="A227" s="66" t="s">
        <v>3017</v>
      </c>
      <c r="B227" s="5" t="s">
        <v>464</v>
      </c>
      <c r="C227" s="8">
        <v>45275</v>
      </c>
      <c r="D227" s="5" t="s">
        <v>11</v>
      </c>
      <c r="E227" s="5"/>
      <c r="F227" s="13">
        <v>1506162</v>
      </c>
      <c r="G227" s="13">
        <v>120493</v>
      </c>
      <c r="H227" s="13">
        <v>1626655</v>
      </c>
      <c r="I227" s="13"/>
      <c r="J227" s="6" t="s">
        <v>2918</v>
      </c>
      <c r="K227" s="117"/>
      <c r="L227" s="84">
        <f t="shared" si="16"/>
        <v>220204526.75999999</v>
      </c>
      <c r="N227" s="71">
        <f t="shared" si="15"/>
        <v>45321</v>
      </c>
      <c r="O227" s="71"/>
      <c r="P227" s="82">
        <f t="shared" si="17"/>
        <v>45275</v>
      </c>
    </row>
    <row r="228" spans="1:16" x14ac:dyDescent="0.25">
      <c r="A228" s="66" t="s">
        <v>3017</v>
      </c>
      <c r="B228" s="104"/>
      <c r="C228" s="105">
        <v>45275</v>
      </c>
      <c r="D228" s="104" t="s">
        <v>1106</v>
      </c>
      <c r="E228" s="104" t="s">
        <v>1074</v>
      </c>
      <c r="F228" s="111">
        <f>H228/1.08</f>
        <v>-255815.74074074073</v>
      </c>
      <c r="G228" s="111">
        <f>F228*8%</f>
        <v>-20465.259259259259</v>
      </c>
      <c r="H228" s="106">
        <v>-276281</v>
      </c>
      <c r="I228" s="106"/>
      <c r="J228" s="107" t="s">
        <v>2918</v>
      </c>
      <c r="K228" s="117"/>
      <c r="L228" s="84">
        <f t="shared" si="16"/>
        <v>219928245.75999999</v>
      </c>
      <c r="N228" s="71">
        <f t="shared" si="15"/>
        <v>45321</v>
      </c>
      <c r="O228" s="71"/>
      <c r="P228" s="82">
        <f t="shared" si="17"/>
        <v>45275</v>
      </c>
    </row>
    <row r="229" spans="1:16" x14ac:dyDescent="0.25">
      <c r="A229" s="66" t="s">
        <v>3017</v>
      </c>
      <c r="B229" s="104"/>
      <c r="C229" s="105">
        <v>45275</v>
      </c>
      <c r="D229" s="104" t="s">
        <v>1108</v>
      </c>
      <c r="E229" s="104" t="s">
        <v>1074</v>
      </c>
      <c r="F229" s="111">
        <f>H229/1.08</f>
        <v>-452648.14814814815</v>
      </c>
      <c r="G229" s="111">
        <f>F229*8%</f>
        <v>-36211.851851851854</v>
      </c>
      <c r="H229" s="106">
        <v>-488860</v>
      </c>
      <c r="I229" s="106"/>
      <c r="J229" s="107" t="s">
        <v>2918</v>
      </c>
      <c r="K229" s="117"/>
      <c r="L229" s="84">
        <f t="shared" si="16"/>
        <v>219439385.75999999</v>
      </c>
      <c r="N229" s="71">
        <f t="shared" si="15"/>
        <v>45321</v>
      </c>
      <c r="O229" s="71"/>
      <c r="P229" s="82">
        <f t="shared" si="17"/>
        <v>45275</v>
      </c>
    </row>
    <row r="230" spans="1:16" ht="26.3" x14ac:dyDescent="0.25">
      <c r="A230" s="66" t="s">
        <v>3017</v>
      </c>
      <c r="B230" s="5" t="s">
        <v>461</v>
      </c>
      <c r="C230" s="8">
        <v>45276</v>
      </c>
      <c r="D230" s="5" t="s">
        <v>11</v>
      </c>
      <c r="E230" s="5"/>
      <c r="F230" s="13">
        <v>1541068</v>
      </c>
      <c r="G230" s="13">
        <v>123285</v>
      </c>
      <c r="H230" s="13">
        <v>1664353</v>
      </c>
      <c r="I230" s="13"/>
      <c r="J230" s="6" t="s">
        <v>2918</v>
      </c>
      <c r="K230" s="117"/>
      <c r="L230" s="84">
        <f t="shared" si="16"/>
        <v>221103738.75999999</v>
      </c>
      <c r="N230" s="71">
        <f t="shared" si="15"/>
        <v>45321</v>
      </c>
      <c r="O230" s="71"/>
      <c r="P230" s="82">
        <f t="shared" si="17"/>
        <v>45276</v>
      </c>
    </row>
    <row r="231" spans="1:16" ht="26.3" x14ac:dyDescent="0.25">
      <c r="A231" s="66" t="s">
        <v>3017</v>
      </c>
      <c r="B231" s="5" t="s">
        <v>462</v>
      </c>
      <c r="C231" s="8">
        <v>45276</v>
      </c>
      <c r="D231" s="5" t="s">
        <v>11</v>
      </c>
      <c r="E231" s="5"/>
      <c r="F231" s="13">
        <v>702984</v>
      </c>
      <c r="G231" s="13">
        <v>56239</v>
      </c>
      <c r="H231" s="13">
        <v>759223</v>
      </c>
      <c r="I231" s="13"/>
      <c r="J231" s="6" t="s">
        <v>2918</v>
      </c>
      <c r="K231" s="117"/>
      <c r="L231" s="84">
        <f t="shared" si="16"/>
        <v>221862961.75999999</v>
      </c>
      <c r="N231" s="71">
        <f t="shared" si="15"/>
        <v>45321</v>
      </c>
      <c r="O231" s="71"/>
      <c r="P231" s="82">
        <f t="shared" si="17"/>
        <v>45276</v>
      </c>
    </row>
    <row r="232" spans="1:16" ht="26.3" x14ac:dyDescent="0.25">
      <c r="A232" s="66" t="s">
        <v>3017</v>
      </c>
      <c r="B232" s="5" t="s">
        <v>463</v>
      </c>
      <c r="C232" s="8">
        <v>45276</v>
      </c>
      <c r="D232" s="5" t="s">
        <v>11</v>
      </c>
      <c r="E232" s="5"/>
      <c r="F232" s="13">
        <v>586928</v>
      </c>
      <c r="G232" s="13">
        <v>46954</v>
      </c>
      <c r="H232" s="13">
        <v>633882</v>
      </c>
      <c r="I232" s="13"/>
      <c r="J232" s="6" t="s">
        <v>2918</v>
      </c>
      <c r="K232" s="117"/>
      <c r="L232" s="84">
        <f t="shared" si="16"/>
        <v>222496843.75999999</v>
      </c>
      <c r="N232" s="71">
        <f t="shared" si="15"/>
        <v>45321</v>
      </c>
      <c r="O232" s="71"/>
      <c r="P232" s="82">
        <f t="shared" si="17"/>
        <v>45276</v>
      </c>
    </row>
    <row r="233" spans="1:16" ht="26.3" x14ac:dyDescent="0.25">
      <c r="A233" s="66" t="s">
        <v>3017</v>
      </c>
      <c r="B233" s="5" t="s">
        <v>458</v>
      </c>
      <c r="C233" s="8">
        <v>45278</v>
      </c>
      <c r="D233" s="5" t="s">
        <v>11</v>
      </c>
      <c r="E233" s="5"/>
      <c r="F233" s="13">
        <v>1460500</v>
      </c>
      <c r="G233" s="13">
        <v>116840</v>
      </c>
      <c r="H233" s="13">
        <v>1577340</v>
      </c>
      <c r="I233" s="13"/>
      <c r="J233" s="6" t="s">
        <v>2918</v>
      </c>
      <c r="K233" s="117"/>
      <c r="L233" s="84">
        <f t="shared" si="16"/>
        <v>224074183.75999999</v>
      </c>
      <c r="N233" s="71">
        <f t="shared" si="15"/>
        <v>45321</v>
      </c>
      <c r="O233" s="71"/>
      <c r="P233" s="82">
        <f t="shared" si="17"/>
        <v>45278</v>
      </c>
    </row>
    <row r="234" spans="1:16" ht="26.3" x14ac:dyDescent="0.25">
      <c r="A234" s="66" t="s">
        <v>3017</v>
      </c>
      <c r="B234" s="5" t="s">
        <v>459</v>
      </c>
      <c r="C234" s="8">
        <v>45278</v>
      </c>
      <c r="D234" s="5" t="s">
        <v>11</v>
      </c>
      <c r="E234" s="5"/>
      <c r="F234" s="13">
        <v>399810</v>
      </c>
      <c r="G234" s="13">
        <v>31985</v>
      </c>
      <c r="H234" s="13">
        <v>431795</v>
      </c>
      <c r="I234" s="13"/>
      <c r="J234" s="6" t="s">
        <v>2918</v>
      </c>
      <c r="K234" s="117"/>
      <c r="L234" s="84">
        <f t="shared" si="16"/>
        <v>224505978.75999999</v>
      </c>
      <c r="N234" s="71">
        <f t="shared" si="15"/>
        <v>45321</v>
      </c>
      <c r="O234" s="71"/>
      <c r="P234" s="82">
        <f t="shared" si="17"/>
        <v>45278</v>
      </c>
    </row>
    <row r="235" spans="1:16" ht="26.3" x14ac:dyDescent="0.25">
      <c r="A235" s="66" t="s">
        <v>3017</v>
      </c>
      <c r="B235" s="5" t="s">
        <v>460</v>
      </c>
      <c r="C235" s="8">
        <v>45278</v>
      </c>
      <c r="D235" s="5" t="s">
        <v>11</v>
      </c>
      <c r="E235" s="5"/>
      <c r="F235" s="13">
        <v>1460500</v>
      </c>
      <c r="G235" s="13">
        <v>116840</v>
      </c>
      <c r="H235" s="13">
        <v>1577340</v>
      </c>
      <c r="I235" s="13"/>
      <c r="J235" s="6" t="s">
        <v>2918</v>
      </c>
      <c r="K235" s="117"/>
      <c r="L235" s="84">
        <f t="shared" si="16"/>
        <v>226083318.75999999</v>
      </c>
      <c r="N235" s="71">
        <f t="shared" si="15"/>
        <v>45321</v>
      </c>
      <c r="O235" s="71"/>
      <c r="P235" s="82">
        <f t="shared" si="17"/>
        <v>45278</v>
      </c>
    </row>
    <row r="236" spans="1:16" x14ac:dyDescent="0.25">
      <c r="A236" s="66" t="s">
        <v>3017</v>
      </c>
      <c r="B236" s="104"/>
      <c r="C236" s="105">
        <v>45279</v>
      </c>
      <c r="D236" s="104" t="s">
        <v>1096</v>
      </c>
      <c r="E236" s="104" t="s">
        <v>1074</v>
      </c>
      <c r="F236" s="111">
        <f>H236/1.08</f>
        <v>-254484.25925925924</v>
      </c>
      <c r="G236" s="111">
        <f>F236*8%</f>
        <v>-20358.740740740741</v>
      </c>
      <c r="H236" s="106">
        <v>-274843</v>
      </c>
      <c r="I236" s="106"/>
      <c r="J236" s="107" t="s">
        <v>2918</v>
      </c>
      <c r="K236" s="117"/>
      <c r="L236" s="84">
        <f t="shared" si="16"/>
        <v>225808475.75999999</v>
      </c>
      <c r="N236" s="71">
        <f t="shared" si="15"/>
        <v>45321</v>
      </c>
      <c r="O236" s="71"/>
      <c r="P236" s="82">
        <f t="shared" ref="P236:P254" si="18">IFERROR(DATEVALUE(C236),C236)</f>
        <v>45279</v>
      </c>
    </row>
    <row r="237" spans="1:16" x14ac:dyDescent="0.25">
      <c r="A237" s="66" t="s">
        <v>3017</v>
      </c>
      <c r="B237" s="104"/>
      <c r="C237" s="105">
        <v>45279</v>
      </c>
      <c r="D237" s="104" t="s">
        <v>1098</v>
      </c>
      <c r="E237" s="104" t="s">
        <v>1074</v>
      </c>
      <c r="F237" s="111">
        <f>H237/1.08</f>
        <v>-1508015.7407407407</v>
      </c>
      <c r="G237" s="111">
        <f>F237*8%</f>
        <v>-120641.25925925926</v>
      </c>
      <c r="H237" s="106">
        <v>-1628657</v>
      </c>
      <c r="I237" s="106"/>
      <c r="J237" s="107" t="s">
        <v>2918</v>
      </c>
      <c r="K237" s="117"/>
      <c r="L237" s="84">
        <f t="shared" si="16"/>
        <v>224179818.75999999</v>
      </c>
      <c r="N237" s="71">
        <f t="shared" si="15"/>
        <v>45321</v>
      </c>
      <c r="O237" s="71"/>
      <c r="P237" s="82">
        <f t="shared" si="18"/>
        <v>45279</v>
      </c>
    </row>
    <row r="238" spans="1:16" ht="26.3" x14ac:dyDescent="0.25">
      <c r="A238" s="66" t="s">
        <v>3017</v>
      </c>
      <c r="B238" s="5" t="s">
        <v>457</v>
      </c>
      <c r="C238" s="8">
        <v>45281</v>
      </c>
      <c r="D238" s="5" t="s">
        <v>11</v>
      </c>
      <c r="E238" s="5"/>
      <c r="F238" s="13">
        <v>1466567</v>
      </c>
      <c r="G238" s="13">
        <v>117325</v>
      </c>
      <c r="H238" s="13">
        <v>1583892</v>
      </c>
      <c r="I238" s="13"/>
      <c r="J238" s="6" t="s">
        <v>2918</v>
      </c>
      <c r="K238" s="117"/>
      <c r="L238" s="84">
        <f t="shared" si="16"/>
        <v>225763710.75999999</v>
      </c>
      <c r="N238" s="71">
        <f t="shared" si="15"/>
        <v>45321</v>
      </c>
      <c r="O238" s="71"/>
      <c r="P238" s="82">
        <f t="shared" si="18"/>
        <v>45281</v>
      </c>
    </row>
    <row r="239" spans="1:16" ht="26.3" x14ac:dyDescent="0.25">
      <c r="A239" s="66" t="s">
        <v>3017</v>
      </c>
      <c r="B239" s="5" t="s">
        <v>456</v>
      </c>
      <c r="C239" s="8">
        <v>45282</v>
      </c>
      <c r="D239" s="5" t="s">
        <v>11</v>
      </c>
      <c r="E239" s="5"/>
      <c r="F239" s="13">
        <v>1592408</v>
      </c>
      <c r="G239" s="13">
        <v>127393</v>
      </c>
      <c r="H239" s="13">
        <v>1719801</v>
      </c>
      <c r="I239" s="13"/>
      <c r="J239" s="6" t="s">
        <v>2918</v>
      </c>
      <c r="K239" s="117"/>
      <c r="L239" s="84">
        <f t="shared" si="16"/>
        <v>227483511.75999999</v>
      </c>
      <c r="N239" s="71">
        <f t="shared" si="15"/>
        <v>45321</v>
      </c>
      <c r="O239" s="71"/>
      <c r="P239" s="82">
        <f t="shared" si="18"/>
        <v>45282</v>
      </c>
    </row>
    <row r="240" spans="1:16" ht="26.3" x14ac:dyDescent="0.25">
      <c r="A240" s="66" t="s">
        <v>3017</v>
      </c>
      <c r="B240" s="5" t="s">
        <v>454</v>
      </c>
      <c r="C240" s="8">
        <v>45283</v>
      </c>
      <c r="D240" s="5" t="s">
        <v>11</v>
      </c>
      <c r="E240" s="5"/>
      <c r="F240" s="13">
        <v>549918</v>
      </c>
      <c r="G240" s="13">
        <v>43993</v>
      </c>
      <c r="H240" s="13">
        <v>593911</v>
      </c>
      <c r="I240" s="13"/>
      <c r="J240" s="6" t="s">
        <v>2918</v>
      </c>
      <c r="K240" s="117"/>
      <c r="L240" s="84">
        <f t="shared" si="16"/>
        <v>228077422.75999999</v>
      </c>
      <c r="N240" s="71">
        <f t="shared" si="15"/>
        <v>45321</v>
      </c>
      <c r="O240" s="71"/>
      <c r="P240" s="82">
        <f t="shared" si="18"/>
        <v>45283</v>
      </c>
    </row>
    <row r="241" spans="1:18" ht="26.3" x14ac:dyDescent="0.25">
      <c r="A241" s="66" t="s">
        <v>3017</v>
      </c>
      <c r="B241" s="5" t="s">
        <v>455</v>
      </c>
      <c r="C241" s="8">
        <v>45283</v>
      </c>
      <c r="D241" s="5" t="s">
        <v>11</v>
      </c>
      <c r="E241" s="5"/>
      <c r="F241" s="13">
        <v>1460500</v>
      </c>
      <c r="G241" s="13">
        <v>116840</v>
      </c>
      <c r="H241" s="13">
        <v>1577340</v>
      </c>
      <c r="I241" s="13"/>
      <c r="J241" s="6" t="s">
        <v>2918</v>
      </c>
      <c r="K241" s="117"/>
      <c r="L241" s="84">
        <f t="shared" si="16"/>
        <v>229654762.75999999</v>
      </c>
      <c r="N241" s="71">
        <f t="shared" si="15"/>
        <v>45321</v>
      </c>
      <c r="O241" s="71"/>
      <c r="P241" s="82">
        <f t="shared" si="18"/>
        <v>45283</v>
      </c>
    </row>
    <row r="242" spans="1:18" x14ac:dyDescent="0.25">
      <c r="A242" s="66" t="s">
        <v>3017</v>
      </c>
      <c r="B242" s="104"/>
      <c r="C242" s="105">
        <v>45284</v>
      </c>
      <c r="D242" s="104" t="s">
        <v>1090</v>
      </c>
      <c r="E242" s="104" t="s">
        <v>1074</v>
      </c>
      <c r="F242" s="111">
        <f>H242/1.08</f>
        <v>-62622.222222222219</v>
      </c>
      <c r="G242" s="111">
        <f>F242*8%</f>
        <v>-5009.7777777777774</v>
      </c>
      <c r="H242" s="106">
        <v>-67632</v>
      </c>
      <c r="I242" s="106"/>
      <c r="J242" s="107" t="s">
        <v>2918</v>
      </c>
      <c r="K242" s="117"/>
      <c r="L242" s="84">
        <f t="shared" si="16"/>
        <v>229587130.75999999</v>
      </c>
      <c r="N242" s="71">
        <f t="shared" si="15"/>
        <v>45321</v>
      </c>
      <c r="O242" s="71"/>
      <c r="P242" s="82">
        <f t="shared" si="18"/>
        <v>45284</v>
      </c>
    </row>
    <row r="243" spans="1:18" ht="26.3" x14ac:dyDescent="0.25">
      <c r="A243" s="66" t="s">
        <v>3017</v>
      </c>
      <c r="B243" s="5" t="s">
        <v>451</v>
      </c>
      <c r="C243" s="8">
        <v>45285</v>
      </c>
      <c r="D243" s="5" t="s">
        <v>11</v>
      </c>
      <c r="E243" s="5"/>
      <c r="F243" s="13">
        <v>1511329</v>
      </c>
      <c r="G243" s="13">
        <v>120906</v>
      </c>
      <c r="H243" s="13">
        <v>1632235</v>
      </c>
      <c r="I243" s="13"/>
      <c r="J243" s="6" t="s">
        <v>2918</v>
      </c>
      <c r="K243" s="117"/>
      <c r="L243" s="84">
        <f t="shared" si="16"/>
        <v>231219365.75999999</v>
      </c>
      <c r="N243" s="71">
        <f t="shared" si="15"/>
        <v>45321</v>
      </c>
      <c r="O243" s="71"/>
      <c r="P243" s="82">
        <f t="shared" si="18"/>
        <v>45285</v>
      </c>
    </row>
    <row r="244" spans="1:18" ht="26.3" x14ac:dyDescent="0.25">
      <c r="A244" s="66" t="s">
        <v>3017</v>
      </c>
      <c r="B244" s="5" t="s">
        <v>452</v>
      </c>
      <c r="C244" s="8">
        <v>45285</v>
      </c>
      <c r="D244" s="5" t="s">
        <v>11</v>
      </c>
      <c r="E244" s="5"/>
      <c r="F244" s="13">
        <v>1036700</v>
      </c>
      <c r="G244" s="13">
        <v>82936</v>
      </c>
      <c r="H244" s="13">
        <v>1119636</v>
      </c>
      <c r="I244" s="13"/>
      <c r="J244" s="6" t="s">
        <v>2918</v>
      </c>
      <c r="K244" s="117"/>
      <c r="L244" s="84">
        <f t="shared" si="16"/>
        <v>232339001.75999999</v>
      </c>
      <c r="N244" s="71">
        <f t="shared" si="15"/>
        <v>45321</v>
      </c>
      <c r="O244" s="71"/>
      <c r="P244" s="82">
        <f t="shared" si="18"/>
        <v>45285</v>
      </c>
    </row>
    <row r="245" spans="1:18" ht="26.3" x14ac:dyDescent="0.25">
      <c r="A245" s="66" t="s">
        <v>3017</v>
      </c>
      <c r="B245" s="5" t="s">
        <v>453</v>
      </c>
      <c r="C245" s="8">
        <v>45285</v>
      </c>
      <c r="D245" s="5" t="s">
        <v>11</v>
      </c>
      <c r="E245" s="5"/>
      <c r="F245" s="13">
        <v>653604</v>
      </c>
      <c r="G245" s="13">
        <v>52288</v>
      </c>
      <c r="H245" s="13">
        <v>705892</v>
      </c>
      <c r="I245" s="13"/>
      <c r="J245" s="6" t="s">
        <v>2918</v>
      </c>
      <c r="K245" s="117"/>
      <c r="L245" s="84">
        <f t="shared" si="16"/>
        <v>233044893.75999999</v>
      </c>
      <c r="N245" s="71">
        <f t="shared" si="15"/>
        <v>45321</v>
      </c>
      <c r="O245" s="71"/>
      <c r="P245" s="82">
        <f t="shared" si="18"/>
        <v>45285</v>
      </c>
    </row>
    <row r="246" spans="1:18" x14ac:dyDescent="0.25">
      <c r="A246" s="66" t="s">
        <v>3017</v>
      </c>
      <c r="B246" s="109"/>
      <c r="C246" s="110">
        <v>45286</v>
      </c>
      <c r="D246" s="109" t="s">
        <v>1079</v>
      </c>
      <c r="E246" s="109" t="s">
        <v>1074</v>
      </c>
      <c r="F246" s="111">
        <f>H246/1.08</f>
        <v>-223838.88888888888</v>
      </c>
      <c r="G246" s="111">
        <f>F246*8%</f>
        <v>-17907.111111111109</v>
      </c>
      <c r="H246" s="111">
        <v>-241746</v>
      </c>
      <c r="I246" s="111"/>
      <c r="J246" s="112" t="s">
        <v>2918</v>
      </c>
      <c r="K246" s="117"/>
      <c r="L246" s="84">
        <f t="shared" si="16"/>
        <v>232803147.75999999</v>
      </c>
      <c r="N246" s="71">
        <f t="shared" si="15"/>
        <v>45321</v>
      </c>
      <c r="O246" s="71"/>
      <c r="P246" s="82">
        <f t="shared" si="18"/>
        <v>45286</v>
      </c>
    </row>
    <row r="247" spans="1:18" x14ac:dyDescent="0.25">
      <c r="A247" s="66" t="s">
        <v>3017</v>
      </c>
      <c r="B247" s="109"/>
      <c r="C247" s="110">
        <v>45286</v>
      </c>
      <c r="D247" s="109" t="s">
        <v>1081</v>
      </c>
      <c r="E247" s="109" t="s">
        <v>1074</v>
      </c>
      <c r="F247" s="111">
        <f>H247/1.08</f>
        <v>-364934.25925925921</v>
      </c>
      <c r="G247" s="111">
        <f>F247*8%</f>
        <v>-29194.740740740737</v>
      </c>
      <c r="H247" s="111">
        <v>-394129</v>
      </c>
      <c r="I247" s="111"/>
      <c r="J247" s="112" t="s">
        <v>2918</v>
      </c>
      <c r="K247" s="117"/>
      <c r="L247" s="84">
        <f t="shared" si="16"/>
        <v>232409018.75999999</v>
      </c>
      <c r="N247" s="71">
        <f t="shared" si="15"/>
        <v>45321</v>
      </c>
      <c r="O247" s="71"/>
      <c r="P247" s="82">
        <f t="shared" si="18"/>
        <v>45286</v>
      </c>
    </row>
    <row r="248" spans="1:18" x14ac:dyDescent="0.25">
      <c r="A248" s="66" t="s">
        <v>3017</v>
      </c>
      <c r="B248" s="109"/>
      <c r="C248" s="110">
        <v>45286</v>
      </c>
      <c r="D248" s="109" t="s">
        <v>1083</v>
      </c>
      <c r="E248" s="109" t="s">
        <v>1074</v>
      </c>
      <c r="F248" s="111">
        <f>H248/1.08</f>
        <v>-255815.74074074073</v>
      </c>
      <c r="G248" s="111">
        <f>F248*8%</f>
        <v>-20465.259259259259</v>
      </c>
      <c r="H248" s="111">
        <v>-276281</v>
      </c>
      <c r="I248" s="111"/>
      <c r="J248" s="112" t="s">
        <v>2918</v>
      </c>
      <c r="K248" s="117"/>
      <c r="L248" s="84">
        <f t="shared" si="16"/>
        <v>232132737.75999999</v>
      </c>
      <c r="N248" s="71">
        <f t="shared" si="15"/>
        <v>45321</v>
      </c>
      <c r="O248" s="71"/>
      <c r="P248" s="82">
        <f t="shared" si="18"/>
        <v>45286</v>
      </c>
    </row>
    <row r="249" spans="1:18" x14ac:dyDescent="0.25">
      <c r="A249" s="66" t="s">
        <v>3017</v>
      </c>
      <c r="B249" s="109"/>
      <c r="C249" s="110">
        <v>45286</v>
      </c>
      <c r="D249" s="109" t="s">
        <v>1085</v>
      </c>
      <c r="E249" s="109" t="s">
        <v>1074</v>
      </c>
      <c r="F249" s="111">
        <f>H249/1.08</f>
        <v>-511632.40740740736</v>
      </c>
      <c r="G249" s="111">
        <f>F249*8%</f>
        <v>-40930.592592592591</v>
      </c>
      <c r="H249" s="111">
        <v>-552563</v>
      </c>
      <c r="I249" s="111"/>
      <c r="J249" s="112" t="s">
        <v>2918</v>
      </c>
      <c r="K249" s="117"/>
      <c r="L249" s="84">
        <f t="shared" si="16"/>
        <v>231580174.75999999</v>
      </c>
      <c r="N249" s="71">
        <f t="shared" si="15"/>
        <v>45321</v>
      </c>
      <c r="O249" s="71"/>
      <c r="P249" s="82">
        <f t="shared" si="18"/>
        <v>45286</v>
      </c>
    </row>
    <row r="250" spans="1:18" ht="26.3" x14ac:dyDescent="0.25">
      <c r="A250" s="66" t="s">
        <v>3017</v>
      </c>
      <c r="B250" s="89" t="s">
        <v>450</v>
      </c>
      <c r="C250" s="90">
        <v>45287</v>
      </c>
      <c r="D250" s="89" t="s">
        <v>11</v>
      </c>
      <c r="E250" s="89"/>
      <c r="F250" s="91">
        <v>319848</v>
      </c>
      <c r="G250" s="91">
        <v>25588</v>
      </c>
      <c r="H250" s="91">
        <v>345436</v>
      </c>
      <c r="I250" s="91"/>
      <c r="J250" s="56" t="s">
        <v>2918</v>
      </c>
      <c r="K250" s="117"/>
      <c r="L250" s="84">
        <f t="shared" si="16"/>
        <v>231925610.75999999</v>
      </c>
      <c r="N250" s="71">
        <f t="shared" si="15"/>
        <v>45321</v>
      </c>
      <c r="O250" s="71"/>
      <c r="P250" s="82">
        <f t="shared" si="18"/>
        <v>45287</v>
      </c>
    </row>
    <row r="251" spans="1:18" x14ac:dyDescent="0.25">
      <c r="A251" s="66" t="s">
        <v>3017</v>
      </c>
      <c r="B251" s="109"/>
      <c r="C251" s="110">
        <v>45287</v>
      </c>
      <c r="D251" s="109" t="s">
        <v>1077</v>
      </c>
      <c r="E251" s="109" t="s">
        <v>1074</v>
      </c>
      <c r="F251" s="111">
        <f>H251/1.08</f>
        <v>-1143679.6296296297</v>
      </c>
      <c r="G251" s="111">
        <f>F251*8%</f>
        <v>-91494.37037037038</v>
      </c>
      <c r="H251" s="111">
        <v>-1235174</v>
      </c>
      <c r="I251" s="111"/>
      <c r="J251" s="112" t="s">
        <v>2918</v>
      </c>
      <c r="K251" s="117"/>
      <c r="L251" s="84">
        <f t="shared" si="16"/>
        <v>230690436.75999999</v>
      </c>
      <c r="N251" s="71">
        <f t="shared" si="15"/>
        <v>45321</v>
      </c>
      <c r="O251" s="71"/>
      <c r="P251" s="82">
        <f t="shared" si="18"/>
        <v>45287</v>
      </c>
    </row>
    <row r="252" spans="1:18" ht="26.3" x14ac:dyDescent="0.25">
      <c r="A252" s="66" t="s">
        <v>3017</v>
      </c>
      <c r="B252" s="89" t="s">
        <v>448</v>
      </c>
      <c r="C252" s="90">
        <v>45289</v>
      </c>
      <c r="D252" s="89" t="s">
        <v>11</v>
      </c>
      <c r="E252" s="89"/>
      <c r="F252" s="91">
        <v>873748</v>
      </c>
      <c r="G252" s="91">
        <v>69900</v>
      </c>
      <c r="H252" s="91">
        <v>943648</v>
      </c>
      <c r="I252" s="91"/>
      <c r="J252" s="56" t="s">
        <v>2918</v>
      </c>
      <c r="K252" s="117"/>
      <c r="L252" s="84">
        <f t="shared" si="16"/>
        <v>231634084.75999999</v>
      </c>
      <c r="N252" s="71">
        <f t="shared" si="15"/>
        <v>45321</v>
      </c>
      <c r="O252" s="71"/>
      <c r="P252" s="82">
        <f t="shared" si="18"/>
        <v>45289</v>
      </c>
    </row>
    <row r="253" spans="1:18" ht="26.3" x14ac:dyDescent="0.25">
      <c r="A253" s="66" t="s">
        <v>3017</v>
      </c>
      <c r="B253" s="89" t="s">
        <v>449</v>
      </c>
      <c r="C253" s="90">
        <v>45289</v>
      </c>
      <c r="D253" s="89" t="s">
        <v>11</v>
      </c>
      <c r="E253" s="89"/>
      <c r="F253" s="91">
        <v>2109045</v>
      </c>
      <c r="G253" s="91">
        <v>168724</v>
      </c>
      <c r="H253" s="91">
        <v>2277769</v>
      </c>
      <c r="I253" s="91"/>
      <c r="J253" s="56" t="s">
        <v>2919</v>
      </c>
      <c r="K253" s="117"/>
      <c r="L253" s="84">
        <f t="shared" si="16"/>
        <v>233911853.75999999</v>
      </c>
      <c r="N253" s="71">
        <f t="shared" si="15"/>
        <v>45351</v>
      </c>
      <c r="O253" s="71"/>
      <c r="P253" s="82">
        <f t="shared" si="18"/>
        <v>45289</v>
      </c>
    </row>
    <row r="254" spans="1:18" ht="26.3" x14ac:dyDescent="0.25">
      <c r="A254" s="66" t="s">
        <v>3017</v>
      </c>
      <c r="B254" s="113"/>
      <c r="C254" s="97">
        <v>45291</v>
      </c>
      <c r="D254" s="113" t="s">
        <v>3042</v>
      </c>
      <c r="E254" s="113" t="s">
        <v>922</v>
      </c>
      <c r="F254" s="114"/>
      <c r="G254" s="114"/>
      <c r="H254" s="114">
        <v>225628</v>
      </c>
      <c r="I254" s="114"/>
      <c r="J254" s="6" t="s">
        <v>3044</v>
      </c>
      <c r="K254" s="117"/>
      <c r="L254" s="99">
        <f t="shared" si="16"/>
        <v>234137481.75999999</v>
      </c>
      <c r="M254" s="64" t="s">
        <v>3043</v>
      </c>
      <c r="N254" s="71">
        <f t="shared" si="15"/>
        <v>45308</v>
      </c>
      <c r="O254" s="71" t="s">
        <v>922</v>
      </c>
      <c r="P254" s="82">
        <f t="shared" si="18"/>
        <v>45291</v>
      </c>
    </row>
    <row r="255" spans="1:18" ht="26.3" x14ac:dyDescent="0.25">
      <c r="A255" s="4" t="s">
        <v>3018</v>
      </c>
      <c r="B255" s="89" t="s">
        <v>405</v>
      </c>
      <c r="C255" s="90">
        <v>45293</v>
      </c>
      <c r="D255" s="89" t="s">
        <v>11</v>
      </c>
      <c r="E255" s="89"/>
      <c r="F255" s="91">
        <v>786222</v>
      </c>
      <c r="G255" s="91">
        <v>62898</v>
      </c>
      <c r="H255" s="91">
        <v>849120</v>
      </c>
      <c r="I255" s="91"/>
      <c r="J255" s="109" t="s">
        <v>3048</v>
      </c>
      <c r="L255" s="84">
        <f t="shared" si="16"/>
        <v>234986601.75999999</v>
      </c>
      <c r="N255" s="71">
        <f t="shared" si="15"/>
        <v>45351</v>
      </c>
      <c r="O255" s="64" t="str">
        <f>_xlfn.XLOOKUP(VALUE(B255),Sheet2!E:E,Sheet2!B:B)</f>
        <v>CSM0118-034264</v>
      </c>
      <c r="R255" s="51" t="e">
        <f>"Thanh toán ngày "&amp;TEXT(_xlfn.XLOOKUP(O255,Sheet2!G:G,Sheet2!C:C),"dd/mm/yyyy")&amp;" - Tổng số tiền "&amp;TEXT(_xlfn.XLOOKUP(_xlfn.XLOOKUP(O255,Sheet2!G:G,Sheet2!D:D),Sheet2!O:O,Sheet2!Q:Q),"#.###")</f>
        <v>#N/A</v>
      </c>
    </row>
    <row r="256" spans="1:18" ht="26.3" x14ac:dyDescent="0.25">
      <c r="A256" s="4" t="s">
        <v>3018</v>
      </c>
      <c r="B256" s="5" t="s">
        <v>1196</v>
      </c>
      <c r="C256" s="8">
        <v>45294</v>
      </c>
      <c r="D256" s="5" t="s">
        <v>11</v>
      </c>
      <c r="E256" s="5"/>
      <c r="F256" s="13">
        <v>1196504</v>
      </c>
      <c r="G256" s="13">
        <v>95720</v>
      </c>
      <c r="H256" s="13">
        <v>1292224</v>
      </c>
      <c r="I256" s="91"/>
      <c r="J256" s="109" t="s">
        <v>3048</v>
      </c>
      <c r="L256" s="84">
        <f t="shared" ref="L256:L319" si="19">L255+H256-K256</f>
        <v>236278825.75999999</v>
      </c>
      <c r="N256" s="71">
        <f t="shared" si="15"/>
        <v>45351</v>
      </c>
      <c r="O256" s="64" t="str">
        <f>_xlfn.XLOOKUP(VALUE(B256),Sheet2!E:E,Sheet2!B:B)</f>
        <v>CSM0118-034264</v>
      </c>
      <c r="R256" s="51" t="e">
        <f>"Thanh toán ngày "&amp;TEXT(_xlfn.XLOOKUP(O256,Sheet2!G:G,Sheet2!C:C),"dd/mm/yyyy")&amp;" - Tổng số tiền "&amp;TEXT(_xlfn.XLOOKUP(_xlfn.XLOOKUP(O256,Sheet2!G:G,Sheet2!D:D),Sheet2!O:O,Sheet2!Q:Q),"#.###")</f>
        <v>#N/A</v>
      </c>
    </row>
    <row r="257" spans="1:18" ht="26.3" x14ac:dyDescent="0.25">
      <c r="A257" s="4" t="s">
        <v>3018</v>
      </c>
      <c r="B257" s="5" t="s">
        <v>1194</v>
      </c>
      <c r="C257" s="8">
        <v>45294</v>
      </c>
      <c r="D257" s="5" t="s">
        <v>11</v>
      </c>
      <c r="E257" s="5"/>
      <c r="F257" s="13">
        <v>795848</v>
      </c>
      <c r="G257" s="13">
        <v>63668</v>
      </c>
      <c r="H257" s="13">
        <v>859516</v>
      </c>
      <c r="I257" s="91"/>
      <c r="J257" s="109" t="s">
        <v>3048</v>
      </c>
      <c r="L257" s="84">
        <f t="shared" si="19"/>
        <v>237138341.75999999</v>
      </c>
      <c r="N257" s="71">
        <f t="shared" si="15"/>
        <v>45351</v>
      </c>
      <c r="O257" s="64" t="str">
        <f>_xlfn.XLOOKUP(VALUE(B257),Sheet2!E:E,Sheet2!B:B)</f>
        <v>CSM0118-034264</v>
      </c>
      <c r="R257" s="51" t="e">
        <f>"Thanh toán ngày "&amp;TEXT(_xlfn.XLOOKUP(O257,Sheet2!G:G,Sheet2!C:C),"dd/mm/yyyy")&amp;" - Tổng số tiền "&amp;TEXT(_xlfn.XLOOKUP(_xlfn.XLOOKUP(O257,Sheet2!G:G,Sheet2!D:D),Sheet2!O:O,Sheet2!Q:Q),"#.###")</f>
        <v>#N/A</v>
      </c>
    </row>
    <row r="258" spans="1:18" x14ac:dyDescent="0.25">
      <c r="A258" s="4" t="s">
        <v>3018</v>
      </c>
      <c r="B258" s="96"/>
      <c r="C258" s="121">
        <v>45294</v>
      </c>
      <c r="D258" s="96" t="s">
        <v>11</v>
      </c>
      <c r="E258" s="96"/>
      <c r="F258" s="122"/>
      <c r="G258" s="122"/>
      <c r="H258" s="122"/>
      <c r="I258" s="122"/>
      <c r="J258" s="96" t="s">
        <v>3045</v>
      </c>
      <c r="K258" s="124">
        <v>26953671</v>
      </c>
      <c r="L258" s="84">
        <f t="shared" si="19"/>
        <v>210184670.75999999</v>
      </c>
      <c r="N258" s="82">
        <v>45294</v>
      </c>
      <c r="O258" s="64" t="s">
        <v>873</v>
      </c>
    </row>
    <row r="259" spans="1:18" ht="26.3" x14ac:dyDescent="0.25">
      <c r="A259" s="4" t="s">
        <v>3018</v>
      </c>
      <c r="B259" s="5" t="s">
        <v>1190</v>
      </c>
      <c r="C259" s="8">
        <v>45295</v>
      </c>
      <c r="D259" s="5" t="s">
        <v>11</v>
      </c>
      <c r="E259" s="5"/>
      <c r="F259" s="13">
        <v>499760</v>
      </c>
      <c r="G259" s="13">
        <v>39981</v>
      </c>
      <c r="H259" s="13">
        <v>539741</v>
      </c>
      <c r="I259" s="91"/>
      <c r="J259" s="109" t="s">
        <v>3048</v>
      </c>
      <c r="L259" s="84">
        <f t="shared" si="19"/>
        <v>210724411.75999999</v>
      </c>
      <c r="N259" s="71">
        <f t="shared" ref="N259:N268" si="20">IFERROR(DATEVALUE(MID(J259,16,11)),"")</f>
        <v>45351</v>
      </c>
      <c r="O259" s="64" t="str">
        <f>_xlfn.XLOOKUP(VALUE(B259),Sheet2!E:E,Sheet2!B:B)</f>
        <v>CSM0118-034264</v>
      </c>
      <c r="R259" s="51" t="e">
        <f>"Thanh toán ngày "&amp;TEXT(_xlfn.XLOOKUP(O259,Sheet2!G:G,Sheet2!C:C),"dd/mm/yyyy")&amp;" - Tổng số tiền "&amp;TEXT(_xlfn.XLOOKUP(_xlfn.XLOOKUP(O259,Sheet2!G:G,Sheet2!D:D),Sheet2!O:O,Sheet2!Q:Q),"#.###")</f>
        <v>#N/A</v>
      </c>
    </row>
    <row r="260" spans="1:18" ht="26.3" x14ac:dyDescent="0.25">
      <c r="A260" s="4" t="s">
        <v>3018</v>
      </c>
      <c r="B260" s="5" t="s">
        <v>1192</v>
      </c>
      <c r="C260" s="8">
        <v>45295</v>
      </c>
      <c r="D260" s="5" t="s">
        <v>11</v>
      </c>
      <c r="E260" s="5"/>
      <c r="F260" s="13">
        <v>1337114</v>
      </c>
      <c r="G260" s="13">
        <v>106969</v>
      </c>
      <c r="H260" s="13">
        <v>1444083</v>
      </c>
      <c r="I260" s="91"/>
      <c r="J260" s="109" t="s">
        <v>3048</v>
      </c>
      <c r="L260" s="84">
        <f t="shared" si="19"/>
        <v>212168494.75999999</v>
      </c>
      <c r="N260" s="71">
        <f t="shared" si="20"/>
        <v>45351</v>
      </c>
      <c r="O260" s="64" t="str">
        <f>_xlfn.XLOOKUP(VALUE(B260),Sheet2!E:E,Sheet2!B:B)</f>
        <v>CSM0118-034264</v>
      </c>
      <c r="R260" s="51" t="e">
        <f>"Thanh toán ngày "&amp;TEXT(_xlfn.XLOOKUP(O260,Sheet2!G:G,Sheet2!C:C),"dd/mm/yyyy")&amp;" - Tổng số tiền "&amp;TEXT(_xlfn.XLOOKUP(_xlfn.XLOOKUP(O260,Sheet2!G:G,Sheet2!D:D),Sheet2!O:O,Sheet2!Q:Q),"#.###")</f>
        <v>#N/A</v>
      </c>
    </row>
    <row r="261" spans="1:18" ht="26.3" x14ac:dyDescent="0.25">
      <c r="A261" s="4" t="s">
        <v>3018</v>
      </c>
      <c r="B261" s="5" t="s">
        <v>1188</v>
      </c>
      <c r="C261" s="8">
        <v>45296</v>
      </c>
      <c r="D261" s="5" t="s">
        <v>11</v>
      </c>
      <c r="E261" s="5"/>
      <c r="F261" s="13">
        <v>1400596</v>
      </c>
      <c r="G261" s="13">
        <v>112048</v>
      </c>
      <c r="H261" s="13">
        <v>1512644</v>
      </c>
      <c r="I261" s="91"/>
      <c r="J261" s="109" t="s">
        <v>3048</v>
      </c>
      <c r="L261" s="84">
        <f t="shared" si="19"/>
        <v>213681138.75999999</v>
      </c>
      <c r="N261" s="71">
        <f t="shared" si="20"/>
        <v>45351</v>
      </c>
      <c r="O261" s="64" t="str">
        <f>_xlfn.XLOOKUP(VALUE(B261),Sheet2!E:E,Sheet2!B:B)</f>
        <v>CSM0118-034264</v>
      </c>
      <c r="R261" s="51" t="e">
        <f>"Thanh toán ngày "&amp;TEXT(_xlfn.XLOOKUP(O261,Sheet2!G:G,Sheet2!C:C),"dd/mm/yyyy")&amp;" - Tổng số tiền "&amp;TEXT(_xlfn.XLOOKUP(_xlfn.XLOOKUP(O261,Sheet2!G:G,Sheet2!D:D),Sheet2!O:O,Sheet2!Q:Q),"#.###")</f>
        <v>#N/A</v>
      </c>
    </row>
    <row r="262" spans="1:18" ht="26.3" x14ac:dyDescent="0.25">
      <c r="A262" s="4" t="s">
        <v>3018</v>
      </c>
      <c r="B262" s="109" t="s">
        <v>2924</v>
      </c>
      <c r="C262" s="110">
        <v>45297</v>
      </c>
      <c r="D262" s="109" t="s">
        <v>17</v>
      </c>
      <c r="E262" s="111" t="s">
        <v>152</v>
      </c>
      <c r="F262" s="111">
        <v>-117830</v>
      </c>
      <c r="G262" s="111">
        <v>-9426</v>
      </c>
      <c r="H262" s="112">
        <v>-127256</v>
      </c>
      <c r="I262" s="112"/>
      <c r="J262" s="33" t="s">
        <v>3047</v>
      </c>
      <c r="K262" s="124"/>
      <c r="L262" s="84">
        <f t="shared" si="19"/>
        <v>213553882.75999999</v>
      </c>
      <c r="M262" s="111"/>
      <c r="N262" s="111" t="str">
        <f t="shared" si="20"/>
        <v/>
      </c>
      <c r="O262" s="111"/>
      <c r="P262" s="112"/>
    </row>
    <row r="263" spans="1:18" ht="26.3" x14ac:dyDescent="0.25">
      <c r="A263" s="4" t="s">
        <v>3018</v>
      </c>
      <c r="B263" s="109" t="s">
        <v>1184</v>
      </c>
      <c r="C263" s="110">
        <v>45299</v>
      </c>
      <c r="D263" s="109" t="s">
        <v>11</v>
      </c>
      <c r="E263" s="111"/>
      <c r="F263" s="111">
        <v>1215072</v>
      </c>
      <c r="G263" s="111">
        <v>97206</v>
      </c>
      <c r="H263" s="112">
        <v>1312278</v>
      </c>
      <c r="I263" s="112"/>
      <c r="J263" s="109" t="s">
        <v>3048</v>
      </c>
      <c r="K263" s="124"/>
      <c r="L263" s="84">
        <f t="shared" si="19"/>
        <v>214866160.75999999</v>
      </c>
      <c r="M263" s="111"/>
      <c r="N263" s="111">
        <f t="shared" si="20"/>
        <v>45351</v>
      </c>
      <c r="O263" s="64" t="str">
        <f>_xlfn.XLOOKUP(VALUE(B263),Sheet2!E:E,Sheet2!B:B)</f>
        <v>CSM0118-034264</v>
      </c>
      <c r="P263" s="112"/>
      <c r="R263" s="51" t="e">
        <f>"Thanh toán ngày "&amp;TEXT(_xlfn.XLOOKUP(O263,Sheet2!G:G,Sheet2!C:C),"dd/mm/yyyy")&amp;" - Tổng số tiền "&amp;TEXT(_xlfn.XLOOKUP(_xlfn.XLOOKUP(O263,Sheet2!G:G,Sheet2!D:D),Sheet2!O:O,Sheet2!Q:Q),"#.###")</f>
        <v>#N/A</v>
      </c>
    </row>
    <row r="264" spans="1:18" ht="26.3" x14ac:dyDescent="0.25">
      <c r="A264" s="4" t="s">
        <v>3018</v>
      </c>
      <c r="B264" s="109" t="s">
        <v>1182</v>
      </c>
      <c r="C264" s="110">
        <v>45299</v>
      </c>
      <c r="D264" s="109" t="s">
        <v>11</v>
      </c>
      <c r="E264" s="111"/>
      <c r="F264" s="111">
        <v>435348</v>
      </c>
      <c r="G264" s="111">
        <v>34828</v>
      </c>
      <c r="H264" s="112">
        <v>470176</v>
      </c>
      <c r="I264" s="112"/>
      <c r="J264" s="109" t="s">
        <v>3048</v>
      </c>
      <c r="K264" s="124"/>
      <c r="L264" s="84">
        <f t="shared" si="19"/>
        <v>215336336.75999999</v>
      </c>
      <c r="M264" s="111"/>
      <c r="N264" s="111">
        <f t="shared" si="20"/>
        <v>45351</v>
      </c>
      <c r="O264" s="64" t="str">
        <f>_xlfn.XLOOKUP(VALUE(B264),Sheet2!E:E,Sheet2!B:B)</f>
        <v>CSM0118-024174</v>
      </c>
      <c r="P264" s="112"/>
      <c r="R264" s="51" t="e">
        <f>"Thanh toán ngày "&amp;TEXT(_xlfn.XLOOKUP(O264,Sheet2!G:G,Sheet2!C:C),"dd/mm/yyyy")&amp;" - Tổng số tiền "&amp;TEXT(_xlfn.XLOOKUP(_xlfn.XLOOKUP(O264,Sheet2!G:G,Sheet2!D:D),Sheet2!O:O,Sheet2!Q:Q),"#.###")</f>
        <v>#N/A</v>
      </c>
    </row>
    <row r="265" spans="1:18" ht="26.3" x14ac:dyDescent="0.25">
      <c r="A265" s="4" t="s">
        <v>3018</v>
      </c>
      <c r="B265" s="109" t="s">
        <v>2921</v>
      </c>
      <c r="C265" s="110">
        <v>45300</v>
      </c>
      <c r="D265" s="109" t="s">
        <v>17</v>
      </c>
      <c r="E265" s="111" t="s">
        <v>152</v>
      </c>
      <c r="F265" s="111">
        <v>-2043122.2222222199</v>
      </c>
      <c r="G265" s="111">
        <v>-163449.77777777801</v>
      </c>
      <c r="H265" s="112">
        <v>-2206572</v>
      </c>
      <c r="I265" s="112"/>
      <c r="J265" s="33" t="s">
        <v>3047</v>
      </c>
      <c r="K265" s="124"/>
      <c r="L265" s="84">
        <f t="shared" si="19"/>
        <v>213129764.75999999</v>
      </c>
      <c r="M265" s="111"/>
      <c r="N265" s="111" t="str">
        <f t="shared" si="20"/>
        <v/>
      </c>
      <c r="O265" s="111"/>
      <c r="P265" s="112"/>
    </row>
    <row r="266" spans="1:18" ht="26.3" x14ac:dyDescent="0.25">
      <c r="A266" s="4" t="s">
        <v>3018</v>
      </c>
      <c r="B266" s="109" t="s">
        <v>1176</v>
      </c>
      <c r="C266" s="110">
        <v>45303</v>
      </c>
      <c r="D266" s="109" t="s">
        <v>11</v>
      </c>
      <c r="E266" s="111"/>
      <c r="F266" s="111">
        <v>462616</v>
      </c>
      <c r="G266" s="111">
        <v>37009</v>
      </c>
      <c r="H266" s="112">
        <v>499625</v>
      </c>
      <c r="I266" s="112"/>
      <c r="J266" s="109" t="s">
        <v>3048</v>
      </c>
      <c r="K266" s="124"/>
      <c r="L266" s="84">
        <f t="shared" si="19"/>
        <v>213629389.75999999</v>
      </c>
      <c r="M266" s="111"/>
      <c r="N266" s="111">
        <f t="shared" si="20"/>
        <v>45351</v>
      </c>
      <c r="O266" s="64" t="str">
        <f>_xlfn.XLOOKUP(VALUE(B266),Sheet2!E:E,Sheet2!B:B)</f>
        <v>CSM0118-034264</v>
      </c>
      <c r="P266" s="112"/>
      <c r="R266" s="51" t="e">
        <f>"Thanh toán ngày "&amp;TEXT(_xlfn.XLOOKUP(O266,Sheet2!G:G,Sheet2!C:C),"dd/mm/yyyy")&amp;" - Tổng số tiền "&amp;TEXT(_xlfn.XLOOKUP(_xlfn.XLOOKUP(O266,Sheet2!G:G,Sheet2!D:D),Sheet2!O:O,Sheet2!Q:Q),"#.###")</f>
        <v>#N/A</v>
      </c>
    </row>
    <row r="267" spans="1:18" ht="26.3" x14ac:dyDescent="0.25">
      <c r="A267" s="4" t="s">
        <v>3018</v>
      </c>
      <c r="B267" s="109" t="s">
        <v>1174</v>
      </c>
      <c r="C267" s="110">
        <v>45303</v>
      </c>
      <c r="D267" s="109" t="s">
        <v>11</v>
      </c>
      <c r="E267" s="111"/>
      <c r="F267" s="111">
        <v>887612</v>
      </c>
      <c r="G267" s="111">
        <v>71009</v>
      </c>
      <c r="H267" s="112">
        <v>958621</v>
      </c>
      <c r="I267" s="112"/>
      <c r="J267" s="109" t="s">
        <v>3048</v>
      </c>
      <c r="K267" s="124"/>
      <c r="L267" s="84">
        <f t="shared" si="19"/>
        <v>214588010.75999999</v>
      </c>
      <c r="M267" s="111"/>
      <c r="N267" s="111">
        <f t="shared" si="20"/>
        <v>45351</v>
      </c>
      <c r="O267" s="64" t="str">
        <f>_xlfn.XLOOKUP(VALUE(B267),Sheet2!E:E,Sheet2!B:B)</f>
        <v>CSM0118-034264</v>
      </c>
      <c r="P267" s="112"/>
      <c r="R267" s="51" t="e">
        <f>"Thanh toán ngày "&amp;TEXT(_xlfn.XLOOKUP(O267,Sheet2!G:G,Sheet2!C:C),"dd/mm/yyyy")&amp;" - Tổng số tiền "&amp;TEXT(_xlfn.XLOOKUP(_xlfn.XLOOKUP(O267,Sheet2!G:G,Sheet2!D:D),Sheet2!O:O,Sheet2!Q:Q),"#.###")</f>
        <v>#N/A</v>
      </c>
    </row>
    <row r="268" spans="1:18" ht="26.3" x14ac:dyDescent="0.25">
      <c r="A268" s="4" t="s">
        <v>3018</v>
      </c>
      <c r="B268" s="109" t="s">
        <v>1178</v>
      </c>
      <c r="C268" s="110">
        <v>45303</v>
      </c>
      <c r="D268" s="109" t="s">
        <v>11</v>
      </c>
      <c r="E268" s="111"/>
      <c r="F268" s="111">
        <v>330440</v>
      </c>
      <c r="G268" s="111">
        <v>26435</v>
      </c>
      <c r="H268" s="112">
        <v>356875</v>
      </c>
      <c r="I268" s="112"/>
      <c r="J268" s="109" t="s">
        <v>3048</v>
      </c>
      <c r="K268" s="124"/>
      <c r="L268" s="84">
        <f t="shared" si="19"/>
        <v>214944885.75999999</v>
      </c>
      <c r="M268" s="111"/>
      <c r="N268" s="111">
        <f t="shared" si="20"/>
        <v>45351</v>
      </c>
      <c r="O268" s="64" t="str">
        <f>_xlfn.XLOOKUP(VALUE(B268),Sheet2!E:E,Sheet2!B:B)</f>
        <v>CSM0118-034264</v>
      </c>
      <c r="P268" s="112"/>
      <c r="R268" s="51" t="e">
        <f>"Thanh toán ngày "&amp;TEXT(_xlfn.XLOOKUP(O268,Sheet2!G:G,Sheet2!C:C),"dd/mm/yyyy")&amp;" - Tổng số tiền "&amp;TEXT(_xlfn.XLOOKUP(_xlfn.XLOOKUP(O268,Sheet2!G:G,Sheet2!D:D),Sheet2!O:O,Sheet2!Q:Q),"#.###")</f>
        <v>#N/A</v>
      </c>
    </row>
    <row r="269" spans="1:18" ht="26.3" x14ac:dyDescent="0.25">
      <c r="A269" s="4" t="s">
        <v>3018</v>
      </c>
      <c r="B269" s="109"/>
      <c r="C269" s="110">
        <v>45303</v>
      </c>
      <c r="D269" s="109" t="s">
        <v>11</v>
      </c>
      <c r="E269" s="111"/>
      <c r="F269" s="111"/>
      <c r="G269" s="111"/>
      <c r="H269" s="112"/>
      <c r="I269" s="112"/>
      <c r="J269" s="109" t="s">
        <v>3045</v>
      </c>
      <c r="K269" s="124">
        <v>1251667</v>
      </c>
      <c r="L269" s="84">
        <f t="shared" si="19"/>
        <v>213693218.75999999</v>
      </c>
      <c r="M269" s="111"/>
      <c r="N269" s="111">
        <v>45303</v>
      </c>
      <c r="O269" s="111" t="s">
        <v>873</v>
      </c>
      <c r="P269" s="112"/>
    </row>
    <row r="270" spans="1:18" ht="26.3" x14ac:dyDescent="0.25">
      <c r="A270" s="4" t="s">
        <v>3018</v>
      </c>
      <c r="B270" s="109"/>
      <c r="C270" s="110">
        <v>45303</v>
      </c>
      <c r="D270" s="109" t="s">
        <v>11</v>
      </c>
      <c r="E270" s="111"/>
      <c r="F270" s="111"/>
      <c r="G270" s="111"/>
      <c r="H270" s="112"/>
      <c r="I270" s="112"/>
      <c r="J270" s="109" t="s">
        <v>3045</v>
      </c>
      <c r="K270" s="124">
        <v>29546276</v>
      </c>
      <c r="L270" s="84">
        <f t="shared" si="19"/>
        <v>184146942.75999999</v>
      </c>
      <c r="M270" s="111"/>
      <c r="N270" s="111">
        <v>45303</v>
      </c>
      <c r="O270" s="111" t="s">
        <v>897</v>
      </c>
      <c r="P270" s="112"/>
    </row>
    <row r="271" spans="1:18" ht="26.3" x14ac:dyDescent="0.25">
      <c r="A271" s="4" t="s">
        <v>3018</v>
      </c>
      <c r="B271" s="109" t="s">
        <v>1172</v>
      </c>
      <c r="C271" s="110">
        <v>45306</v>
      </c>
      <c r="D271" s="109" t="s">
        <v>11</v>
      </c>
      <c r="E271" s="111"/>
      <c r="F271" s="111">
        <v>816280</v>
      </c>
      <c r="G271" s="111">
        <v>65302</v>
      </c>
      <c r="H271" s="112">
        <v>881582</v>
      </c>
      <c r="I271" s="112"/>
      <c r="J271" s="109" t="s">
        <v>3048</v>
      </c>
      <c r="K271" s="124"/>
      <c r="L271" s="84">
        <f t="shared" si="19"/>
        <v>185028524.75999999</v>
      </c>
      <c r="M271" s="111"/>
      <c r="N271" s="111">
        <f t="shared" ref="N271:N277" si="21">IFERROR(DATEVALUE(MID(J271,16,11)),"")</f>
        <v>45351</v>
      </c>
      <c r="O271" s="64" t="str">
        <f>_xlfn.XLOOKUP(VALUE(B271),Sheet2!E:E,Sheet2!B:B)</f>
        <v>CSM0118-034264</v>
      </c>
      <c r="P271" s="112"/>
      <c r="R271" s="51" t="e">
        <f>"Thanh toán ngày "&amp;TEXT(_xlfn.XLOOKUP(O271,Sheet2!G:G,Sheet2!C:C),"dd/mm/yyyy")&amp;" - Tổng số tiền "&amp;TEXT(_xlfn.XLOOKUP(_xlfn.XLOOKUP(O271,Sheet2!G:G,Sheet2!D:D),Sheet2!O:O,Sheet2!Q:Q),"#.###")</f>
        <v>#N/A</v>
      </c>
    </row>
    <row r="272" spans="1:18" ht="26.3" x14ac:dyDescent="0.25">
      <c r="A272" s="4" t="s">
        <v>3018</v>
      </c>
      <c r="B272" s="109" t="s">
        <v>1168</v>
      </c>
      <c r="C272" s="110">
        <v>45306</v>
      </c>
      <c r="D272" s="109" t="s">
        <v>11</v>
      </c>
      <c r="E272" s="111"/>
      <c r="F272" s="111">
        <v>1218910</v>
      </c>
      <c r="G272" s="111">
        <v>97513</v>
      </c>
      <c r="H272" s="112">
        <v>1316423</v>
      </c>
      <c r="I272" s="112"/>
      <c r="J272" s="109" t="s">
        <v>3048</v>
      </c>
      <c r="K272" s="124"/>
      <c r="L272" s="84">
        <f t="shared" si="19"/>
        <v>186344947.75999999</v>
      </c>
      <c r="M272" s="111"/>
      <c r="N272" s="111">
        <f t="shared" si="21"/>
        <v>45351</v>
      </c>
      <c r="O272" s="64" t="str">
        <f>_xlfn.XLOOKUP(VALUE(B272),Sheet2!E:E,Sheet2!B:B)</f>
        <v>CSM0118-034264</v>
      </c>
      <c r="P272" s="112"/>
      <c r="R272" s="51" t="e">
        <f>"Thanh toán ngày "&amp;TEXT(_xlfn.XLOOKUP(O272,Sheet2!G:G,Sheet2!C:C),"dd/mm/yyyy")&amp;" - Tổng số tiền "&amp;TEXT(_xlfn.XLOOKUP(_xlfn.XLOOKUP(O272,Sheet2!G:G,Sheet2!D:D),Sheet2!O:O,Sheet2!Q:Q),"#.###")</f>
        <v>#N/A</v>
      </c>
    </row>
    <row r="273" spans="1:18" ht="26.3" x14ac:dyDescent="0.25">
      <c r="A273" s="4" t="s">
        <v>3018</v>
      </c>
      <c r="B273" s="109" t="s">
        <v>2925</v>
      </c>
      <c r="C273" s="110">
        <v>45306</v>
      </c>
      <c r="D273" s="109" t="s">
        <v>11</v>
      </c>
      <c r="E273" s="111" t="s">
        <v>2984</v>
      </c>
      <c r="F273" s="111">
        <v>-370086</v>
      </c>
      <c r="G273" s="111">
        <v>-29607</v>
      </c>
      <c r="H273" s="112">
        <v>-399693</v>
      </c>
      <c r="I273" s="112"/>
      <c r="J273" s="33" t="s">
        <v>3047</v>
      </c>
      <c r="K273" s="124"/>
      <c r="L273" s="84">
        <f t="shared" si="19"/>
        <v>185945254.75999999</v>
      </c>
      <c r="M273" s="111"/>
      <c r="N273" s="111" t="str">
        <f t="shared" si="21"/>
        <v/>
      </c>
      <c r="O273" s="111"/>
      <c r="P273" s="112"/>
    </row>
    <row r="274" spans="1:18" ht="26.3" x14ac:dyDescent="0.25">
      <c r="A274" s="4" t="s">
        <v>3018</v>
      </c>
      <c r="B274" s="109" t="s">
        <v>2926</v>
      </c>
      <c r="C274" s="110">
        <v>45307</v>
      </c>
      <c r="D274" s="109" t="s">
        <v>11</v>
      </c>
      <c r="E274" s="111" t="s">
        <v>152</v>
      </c>
      <c r="F274" s="111">
        <v>-95931</v>
      </c>
      <c r="G274" s="111">
        <v>-7674</v>
      </c>
      <c r="H274" s="112">
        <v>-103605</v>
      </c>
      <c r="I274" s="112"/>
      <c r="J274" s="33" t="s">
        <v>3047</v>
      </c>
      <c r="K274" s="124"/>
      <c r="L274" s="84">
        <f t="shared" si="19"/>
        <v>185841649.75999999</v>
      </c>
      <c r="M274" s="111"/>
      <c r="N274" s="111" t="str">
        <f t="shared" si="21"/>
        <v/>
      </c>
      <c r="O274" s="111"/>
      <c r="P274" s="112"/>
    </row>
    <row r="275" spans="1:18" ht="26.3" x14ac:dyDescent="0.25">
      <c r="A275" s="4" t="s">
        <v>3018</v>
      </c>
      <c r="B275" s="109" t="s">
        <v>2925</v>
      </c>
      <c r="C275" s="110">
        <v>45307</v>
      </c>
      <c r="D275" s="109" t="s">
        <v>11</v>
      </c>
      <c r="E275" s="111" t="s">
        <v>2985</v>
      </c>
      <c r="F275" s="111">
        <v>-31977</v>
      </c>
      <c r="G275" s="111">
        <v>-2558</v>
      </c>
      <c r="H275" s="112">
        <v>-34535</v>
      </c>
      <c r="I275" s="112"/>
      <c r="J275" s="33" t="s">
        <v>3047</v>
      </c>
      <c r="K275" s="124"/>
      <c r="L275" s="84">
        <f t="shared" si="19"/>
        <v>185807114.75999999</v>
      </c>
      <c r="M275" s="111"/>
      <c r="N275" s="111" t="str">
        <f t="shared" si="21"/>
        <v/>
      </c>
      <c r="O275" s="111"/>
      <c r="P275" s="112"/>
    </row>
    <row r="276" spans="1:18" ht="26.3" x14ac:dyDescent="0.25">
      <c r="A276" s="4" t="s">
        <v>3018</v>
      </c>
      <c r="B276" s="109" t="s">
        <v>1160</v>
      </c>
      <c r="C276" s="110">
        <v>45308</v>
      </c>
      <c r="D276" s="109" t="s">
        <v>11</v>
      </c>
      <c r="E276" s="111"/>
      <c r="F276" s="111">
        <v>756164</v>
      </c>
      <c r="G276" s="111">
        <v>60493</v>
      </c>
      <c r="H276" s="112">
        <v>816657</v>
      </c>
      <c r="I276" s="112"/>
      <c r="J276" s="109" t="s">
        <v>3048</v>
      </c>
      <c r="K276" s="124"/>
      <c r="L276" s="84">
        <f t="shared" si="19"/>
        <v>186623771.75999999</v>
      </c>
      <c r="M276" s="111"/>
      <c r="N276" s="111">
        <f t="shared" si="21"/>
        <v>45351</v>
      </c>
      <c r="O276" s="64" t="str">
        <f>_xlfn.XLOOKUP(VALUE(B276),Sheet2!E:E,Sheet2!B:B)</f>
        <v>CSM0118-034264</v>
      </c>
      <c r="P276" s="112"/>
      <c r="R276" s="51" t="e">
        <f>"Thanh toán ngày "&amp;TEXT(_xlfn.XLOOKUP(O276,Sheet2!G:G,Sheet2!C:C),"dd/mm/yyyy")&amp;" - Tổng số tiền "&amp;TEXT(_xlfn.XLOOKUP(_xlfn.XLOOKUP(O276,Sheet2!G:G,Sheet2!D:D),Sheet2!O:O,Sheet2!Q:Q),"#.###")</f>
        <v>#N/A</v>
      </c>
    </row>
    <row r="277" spans="1:18" ht="26.3" x14ac:dyDescent="0.25">
      <c r="A277" s="4" t="s">
        <v>3018</v>
      </c>
      <c r="B277" s="109" t="s">
        <v>2924</v>
      </c>
      <c r="C277" s="110">
        <v>45308</v>
      </c>
      <c r="D277" s="109" t="s">
        <v>11</v>
      </c>
      <c r="E277" s="111" t="s">
        <v>2986</v>
      </c>
      <c r="F277" s="111">
        <v>-1021685</v>
      </c>
      <c r="G277" s="111">
        <v>-81735</v>
      </c>
      <c r="H277" s="112">
        <v>-1103420</v>
      </c>
      <c r="I277" s="112"/>
      <c r="J277" s="33" t="s">
        <v>3047</v>
      </c>
      <c r="K277" s="124"/>
      <c r="L277" s="84">
        <f t="shared" si="19"/>
        <v>185520351.75999999</v>
      </c>
      <c r="M277" s="111"/>
      <c r="N277" s="111" t="str">
        <f t="shared" si="21"/>
        <v/>
      </c>
      <c r="O277" s="111"/>
      <c r="P277" s="112"/>
    </row>
    <row r="278" spans="1:18" ht="26.3" x14ac:dyDescent="0.25">
      <c r="A278" s="4" t="s">
        <v>3018</v>
      </c>
      <c r="B278" s="109"/>
      <c r="C278" s="110">
        <v>45308</v>
      </c>
      <c r="D278" s="109" t="s">
        <v>11</v>
      </c>
      <c r="E278" s="111"/>
      <c r="F278" s="111"/>
      <c r="G278" s="111"/>
      <c r="H278" s="112"/>
      <c r="I278" s="112"/>
      <c r="J278" s="109" t="s">
        <v>3045</v>
      </c>
      <c r="K278" s="124">
        <v>472399</v>
      </c>
      <c r="L278" s="84">
        <f t="shared" si="19"/>
        <v>185047952.75999999</v>
      </c>
      <c r="M278" s="111"/>
      <c r="N278" s="111">
        <v>45308</v>
      </c>
      <c r="O278" s="111" t="s">
        <v>897</v>
      </c>
      <c r="P278" s="112"/>
    </row>
    <row r="279" spans="1:18" ht="26.3" x14ac:dyDescent="0.25">
      <c r="A279" s="4" t="s">
        <v>3018</v>
      </c>
      <c r="B279" s="109"/>
      <c r="C279" s="110">
        <v>45308</v>
      </c>
      <c r="D279" s="109" t="s">
        <v>11</v>
      </c>
      <c r="E279" s="111"/>
      <c r="F279" s="111"/>
      <c r="G279" s="111"/>
      <c r="H279" s="112"/>
      <c r="I279" s="112"/>
      <c r="J279" s="109" t="s">
        <v>3045</v>
      </c>
      <c r="K279" s="124">
        <v>50057283</v>
      </c>
      <c r="L279" s="84">
        <f t="shared" si="19"/>
        <v>134990669.75999999</v>
      </c>
      <c r="M279" s="111"/>
      <c r="N279" s="111">
        <v>45308</v>
      </c>
      <c r="O279" s="111" t="s">
        <v>922</v>
      </c>
      <c r="P279" s="112"/>
    </row>
    <row r="280" spans="1:18" ht="26.3" x14ac:dyDescent="0.25">
      <c r="A280" s="4" t="s">
        <v>3018</v>
      </c>
      <c r="B280" s="109" t="s">
        <v>1156</v>
      </c>
      <c r="C280" s="110">
        <v>45309</v>
      </c>
      <c r="D280" s="109" t="s">
        <v>11</v>
      </c>
      <c r="E280" s="111"/>
      <c r="F280" s="111">
        <v>1972800</v>
      </c>
      <c r="G280" s="111">
        <v>157824</v>
      </c>
      <c r="H280" s="112">
        <v>2130624</v>
      </c>
      <c r="I280" s="112"/>
      <c r="J280" s="109" t="s">
        <v>3048</v>
      </c>
      <c r="K280" s="124"/>
      <c r="L280" s="84">
        <f t="shared" si="19"/>
        <v>137121293.75999999</v>
      </c>
      <c r="M280" s="111"/>
      <c r="N280" s="111">
        <f t="shared" ref="N280:N286" si="22">IFERROR(DATEVALUE(MID(J280,16,11)),"")</f>
        <v>45351</v>
      </c>
      <c r="O280" s="64" t="str">
        <f>_xlfn.XLOOKUP(VALUE(B280),Sheet2!E:E,Sheet2!B:B)</f>
        <v>CSM0118-034264</v>
      </c>
      <c r="P280" s="112"/>
      <c r="R280" s="51" t="e">
        <f>"Thanh toán ngày "&amp;TEXT(_xlfn.XLOOKUP(O280,Sheet2!G:G,Sheet2!C:C),"dd/mm/yyyy")&amp;" - Tổng số tiền "&amp;TEXT(_xlfn.XLOOKUP(_xlfn.XLOOKUP(O280,Sheet2!G:G,Sheet2!D:D),Sheet2!O:O,Sheet2!Q:Q),"#.###")</f>
        <v>#N/A</v>
      </c>
    </row>
    <row r="281" spans="1:18" ht="26.3" x14ac:dyDescent="0.25">
      <c r="A281" s="4" t="s">
        <v>3018</v>
      </c>
      <c r="B281" s="109" t="s">
        <v>1158</v>
      </c>
      <c r="C281" s="110">
        <v>45309</v>
      </c>
      <c r="D281" s="109" t="s">
        <v>11</v>
      </c>
      <c r="E281" s="111"/>
      <c r="F281" s="111">
        <v>1994193</v>
      </c>
      <c r="G281" s="111">
        <v>159535</v>
      </c>
      <c r="H281" s="112">
        <v>2153728</v>
      </c>
      <c r="I281" s="112"/>
      <c r="J281" s="109" t="s">
        <v>3048</v>
      </c>
      <c r="K281" s="124"/>
      <c r="L281" s="84">
        <f t="shared" si="19"/>
        <v>139275021.75999999</v>
      </c>
      <c r="M281" s="111"/>
      <c r="N281" s="111">
        <f t="shared" si="22"/>
        <v>45351</v>
      </c>
      <c r="O281" s="64" t="str">
        <f>_xlfn.XLOOKUP(VALUE(B281),Sheet2!E:E,Sheet2!B:B)</f>
        <v>CSM0118-034264</v>
      </c>
      <c r="P281" s="112"/>
      <c r="R281" s="51" t="e">
        <f>"Thanh toán ngày "&amp;TEXT(_xlfn.XLOOKUP(O281,Sheet2!G:G,Sheet2!C:C),"dd/mm/yyyy")&amp;" - Tổng số tiền "&amp;TEXT(_xlfn.XLOOKUP(_xlfn.XLOOKUP(O281,Sheet2!G:G,Sheet2!D:D),Sheet2!O:O,Sheet2!Q:Q),"#.###")</f>
        <v>#N/A</v>
      </c>
    </row>
    <row r="282" spans="1:18" ht="26.3" x14ac:dyDescent="0.25">
      <c r="A282" s="4" t="s">
        <v>3018</v>
      </c>
      <c r="B282" s="109" t="s">
        <v>1154</v>
      </c>
      <c r="C282" s="110">
        <v>45310</v>
      </c>
      <c r="D282" s="109" t="s">
        <v>11</v>
      </c>
      <c r="E282" s="111"/>
      <c r="F282" s="111">
        <v>1990550</v>
      </c>
      <c r="G282" s="111">
        <v>159244</v>
      </c>
      <c r="H282" s="112">
        <v>2149794</v>
      </c>
      <c r="I282" s="112"/>
      <c r="J282" s="109" t="s">
        <v>3048</v>
      </c>
      <c r="K282" s="124"/>
      <c r="L282" s="84">
        <f t="shared" si="19"/>
        <v>141424815.75999999</v>
      </c>
      <c r="M282" s="111"/>
      <c r="N282" s="111">
        <f t="shared" si="22"/>
        <v>45351</v>
      </c>
      <c r="O282" s="64" t="str">
        <f>_xlfn.XLOOKUP(VALUE(B282),Sheet2!E:E,Sheet2!B:B)</f>
        <v>CSM0118-034264</v>
      </c>
      <c r="P282" s="112"/>
      <c r="R282" s="51" t="e">
        <f>"Thanh toán ngày "&amp;TEXT(_xlfn.XLOOKUP(O282,Sheet2!G:G,Sheet2!C:C),"dd/mm/yyyy")&amp;" - Tổng số tiền "&amp;TEXT(_xlfn.XLOOKUP(_xlfn.XLOOKUP(O282,Sheet2!G:G,Sheet2!D:D),Sheet2!O:O,Sheet2!Q:Q),"#.###")</f>
        <v>#N/A</v>
      </c>
    </row>
    <row r="283" spans="1:18" ht="26.3" x14ac:dyDescent="0.25">
      <c r="A283" s="4" t="s">
        <v>3018</v>
      </c>
      <c r="B283" s="109" t="s">
        <v>2927</v>
      </c>
      <c r="C283" s="110">
        <v>45312</v>
      </c>
      <c r="D283" s="109" t="s">
        <v>11</v>
      </c>
      <c r="E283" s="111" t="s">
        <v>152</v>
      </c>
      <c r="F283" s="111">
        <v>-842532</v>
      </c>
      <c r="G283" s="111">
        <v>-67403</v>
      </c>
      <c r="H283" s="112">
        <v>-909935</v>
      </c>
      <c r="I283" s="112"/>
      <c r="J283" s="33" t="s">
        <v>3047</v>
      </c>
      <c r="K283" s="124"/>
      <c r="L283" s="84">
        <f t="shared" si="19"/>
        <v>140514880.75999999</v>
      </c>
      <c r="M283" s="111"/>
      <c r="N283" s="111" t="str">
        <f t="shared" si="22"/>
        <v/>
      </c>
      <c r="O283" s="111"/>
      <c r="P283" s="112"/>
    </row>
    <row r="284" spans="1:18" ht="26.3" x14ac:dyDescent="0.25">
      <c r="A284" s="4" t="s">
        <v>3018</v>
      </c>
      <c r="B284" s="109" t="s">
        <v>1150</v>
      </c>
      <c r="C284" s="110">
        <v>45313</v>
      </c>
      <c r="D284" s="109" t="s">
        <v>11</v>
      </c>
      <c r="E284" s="111"/>
      <c r="F284" s="111">
        <v>1296456</v>
      </c>
      <c r="G284" s="111">
        <v>103716</v>
      </c>
      <c r="H284" s="112">
        <v>1400172</v>
      </c>
      <c r="I284" s="112"/>
      <c r="J284" s="109" t="s">
        <v>3048</v>
      </c>
      <c r="K284" s="124"/>
      <c r="L284" s="84">
        <f t="shared" si="19"/>
        <v>141915052.75999999</v>
      </c>
      <c r="M284" s="111"/>
      <c r="N284" s="111">
        <f t="shared" si="22"/>
        <v>45351</v>
      </c>
      <c r="O284" s="64" t="str">
        <f>_xlfn.XLOOKUP(VALUE(B284),Sheet2!E:E,Sheet2!B:B)</f>
        <v>CSM0118-034264</v>
      </c>
      <c r="P284" s="112"/>
      <c r="R284" s="51" t="e">
        <f>"Thanh toán ngày "&amp;TEXT(_xlfn.XLOOKUP(O284,Sheet2!G:G,Sheet2!C:C),"dd/mm/yyyy")&amp;" - Tổng số tiền "&amp;TEXT(_xlfn.XLOOKUP(_xlfn.XLOOKUP(O284,Sheet2!G:G,Sheet2!D:D),Sheet2!O:O,Sheet2!Q:Q),"#.###")</f>
        <v>#N/A</v>
      </c>
    </row>
    <row r="285" spans="1:18" ht="26.3" x14ac:dyDescent="0.25">
      <c r="A285" s="4" t="s">
        <v>3018</v>
      </c>
      <c r="B285" s="109" t="s">
        <v>1148</v>
      </c>
      <c r="C285" s="110">
        <v>45314</v>
      </c>
      <c r="D285" s="109" t="s">
        <v>11</v>
      </c>
      <c r="E285" s="111"/>
      <c r="F285" s="111">
        <v>820696</v>
      </c>
      <c r="G285" s="111">
        <v>65656</v>
      </c>
      <c r="H285" s="112">
        <v>886352</v>
      </c>
      <c r="I285" s="112"/>
      <c r="J285" s="109" t="s">
        <v>3048</v>
      </c>
      <c r="K285" s="124"/>
      <c r="L285" s="84">
        <f t="shared" si="19"/>
        <v>142801404.75999999</v>
      </c>
      <c r="M285" s="111"/>
      <c r="N285" s="111">
        <f t="shared" si="22"/>
        <v>45351</v>
      </c>
      <c r="O285" s="64" t="str">
        <f>_xlfn.XLOOKUP(VALUE(B285),Sheet2!E:E,Sheet2!B:B)</f>
        <v>CSM0118-034264</v>
      </c>
      <c r="P285" s="112"/>
      <c r="R285" s="51" t="e">
        <f>"Thanh toán ngày "&amp;TEXT(_xlfn.XLOOKUP(O285,Sheet2!G:G,Sheet2!C:C),"dd/mm/yyyy")&amp;" - Tổng số tiền "&amp;TEXT(_xlfn.XLOOKUP(_xlfn.XLOOKUP(O285,Sheet2!G:G,Sheet2!D:D),Sheet2!O:O,Sheet2!Q:Q),"#.###")</f>
        <v>#N/A</v>
      </c>
    </row>
    <row r="286" spans="1:18" ht="26.3" x14ac:dyDescent="0.25">
      <c r="A286" s="4" t="s">
        <v>3018</v>
      </c>
      <c r="B286" s="109" t="s">
        <v>2928</v>
      </c>
      <c r="C286" s="110">
        <v>45315</v>
      </c>
      <c r="D286" s="109" t="s">
        <v>11</v>
      </c>
      <c r="E286" s="111" t="s">
        <v>2987</v>
      </c>
      <c r="F286" s="111">
        <v>-1083417</v>
      </c>
      <c r="G286" s="111">
        <v>-86673</v>
      </c>
      <c r="H286" s="112">
        <v>-1170090</v>
      </c>
      <c r="I286" s="112"/>
      <c r="J286" s="33" t="s">
        <v>3047</v>
      </c>
      <c r="K286" s="124"/>
      <c r="L286" s="84">
        <f t="shared" si="19"/>
        <v>141631314.75999999</v>
      </c>
      <c r="M286" s="111"/>
      <c r="N286" s="111" t="str">
        <f t="shared" si="22"/>
        <v/>
      </c>
      <c r="O286" s="111"/>
      <c r="P286" s="112"/>
    </row>
    <row r="287" spans="1:18" ht="26.3" x14ac:dyDescent="0.25">
      <c r="A287" s="4" t="s">
        <v>3018</v>
      </c>
      <c r="B287" s="109"/>
      <c r="C287" s="110">
        <v>45315</v>
      </c>
      <c r="D287" s="109" t="s">
        <v>11</v>
      </c>
      <c r="E287" s="111"/>
      <c r="F287" s="111"/>
      <c r="G287" s="111"/>
      <c r="H287" s="112"/>
      <c r="I287" s="112"/>
      <c r="J287" s="109" t="s">
        <v>3045</v>
      </c>
      <c r="K287" s="124">
        <v>468830</v>
      </c>
      <c r="L287" s="84">
        <f t="shared" si="19"/>
        <v>141162484.75999999</v>
      </c>
      <c r="M287" s="111"/>
      <c r="N287" s="111">
        <v>45315</v>
      </c>
      <c r="O287" s="111" t="s">
        <v>922</v>
      </c>
      <c r="P287" s="112"/>
    </row>
    <row r="288" spans="1:18" ht="26.3" x14ac:dyDescent="0.25">
      <c r="A288" s="4" t="s">
        <v>3018</v>
      </c>
      <c r="B288" s="109"/>
      <c r="C288" s="110">
        <v>45315</v>
      </c>
      <c r="D288" s="109" t="s">
        <v>11</v>
      </c>
      <c r="E288" s="111"/>
      <c r="F288" s="111"/>
      <c r="G288" s="111"/>
      <c r="H288" s="112"/>
      <c r="I288" s="112"/>
      <c r="J288" s="109" t="s">
        <v>3045</v>
      </c>
      <c r="K288" s="124">
        <v>24638556</v>
      </c>
      <c r="L288" s="84">
        <f t="shared" si="19"/>
        <v>116523928.75999999</v>
      </c>
      <c r="M288" s="111"/>
      <c r="N288" s="111">
        <v>45315</v>
      </c>
      <c r="O288" s="111" t="s">
        <v>974</v>
      </c>
      <c r="P288" s="112"/>
    </row>
    <row r="289" spans="1:18" x14ac:dyDescent="0.25">
      <c r="A289" s="4" t="s">
        <v>3018</v>
      </c>
      <c r="B289" s="109" t="s">
        <v>2920</v>
      </c>
      <c r="C289" s="110">
        <v>45315</v>
      </c>
      <c r="D289" s="109"/>
      <c r="E289" s="111" t="s">
        <v>152</v>
      </c>
      <c r="F289" s="111">
        <f>H289/1.08</f>
        <v>-195883.33333333331</v>
      </c>
      <c r="G289" s="111">
        <f>F289*8%</f>
        <v>-15670.666666666666</v>
      </c>
      <c r="H289" s="112">
        <v>-211554</v>
      </c>
      <c r="I289" s="112"/>
      <c r="J289" s="33" t="s">
        <v>3047</v>
      </c>
      <c r="K289" s="124"/>
      <c r="L289" s="84">
        <f t="shared" si="19"/>
        <v>116312374.75999999</v>
      </c>
      <c r="M289" s="111"/>
      <c r="N289" s="111"/>
      <c r="O289" s="111"/>
      <c r="P289" s="112"/>
    </row>
    <row r="290" spans="1:18" ht="26.3" x14ac:dyDescent="0.25">
      <c r="A290" s="4" t="s">
        <v>3018</v>
      </c>
      <c r="B290" s="109" t="s">
        <v>1140</v>
      </c>
      <c r="C290" s="110">
        <v>45317</v>
      </c>
      <c r="D290" s="109" t="s">
        <v>11</v>
      </c>
      <c r="E290" s="111"/>
      <c r="F290" s="111">
        <v>1271564</v>
      </c>
      <c r="G290" s="111">
        <v>101725</v>
      </c>
      <c r="H290" s="112">
        <v>1373289</v>
      </c>
      <c r="I290" s="112"/>
      <c r="J290" s="109" t="s">
        <v>3048</v>
      </c>
      <c r="K290" s="124"/>
      <c r="L290" s="84">
        <f t="shared" si="19"/>
        <v>117685663.75999999</v>
      </c>
      <c r="M290" s="111"/>
      <c r="N290" s="111">
        <f>IFERROR(DATEVALUE(MID(J290,16,11)),"")</f>
        <v>45351</v>
      </c>
      <c r="O290" s="64" t="str">
        <f>_xlfn.XLOOKUP(VALUE(B290),Sheet2!E:E,Sheet2!B:B)</f>
        <v>CSM0118-034264</v>
      </c>
      <c r="P290" s="112"/>
      <c r="R290" s="51" t="e">
        <f>"Thanh toán ngày "&amp;TEXT(_xlfn.XLOOKUP(O290,Sheet2!G:G,Sheet2!C:C),"dd/mm/yyyy")&amp;" - Tổng số tiền "&amp;TEXT(_xlfn.XLOOKUP(_xlfn.XLOOKUP(O290,Sheet2!G:G,Sheet2!D:D),Sheet2!O:O,Sheet2!Q:Q),"#.###")</f>
        <v>#N/A</v>
      </c>
    </row>
    <row r="291" spans="1:18" ht="26.3" x14ac:dyDescent="0.25">
      <c r="A291" s="4" t="s">
        <v>3018</v>
      </c>
      <c r="B291" s="109" t="s">
        <v>1142</v>
      </c>
      <c r="C291" s="110">
        <v>45317</v>
      </c>
      <c r="D291" s="109" t="s">
        <v>11</v>
      </c>
      <c r="E291" s="111"/>
      <c r="F291" s="111">
        <v>1589270</v>
      </c>
      <c r="G291" s="111">
        <v>127142</v>
      </c>
      <c r="H291" s="112">
        <v>1716412</v>
      </c>
      <c r="I291" s="112"/>
      <c r="J291" s="109" t="s">
        <v>3048</v>
      </c>
      <c r="K291" s="124"/>
      <c r="L291" s="84">
        <f t="shared" si="19"/>
        <v>119402075.75999999</v>
      </c>
      <c r="M291" s="111"/>
      <c r="N291" s="111">
        <f>IFERROR(DATEVALUE(MID(J291,16,11)),"")</f>
        <v>45351</v>
      </c>
      <c r="O291" s="64" t="str">
        <f>_xlfn.XLOOKUP(VALUE(B291),Sheet2!E:E,Sheet2!B:B)</f>
        <v>CSM0118-034264</v>
      </c>
      <c r="P291" s="112"/>
      <c r="R291" s="51" t="e">
        <f>"Thanh toán ngày "&amp;TEXT(_xlfn.XLOOKUP(O291,Sheet2!G:G,Sheet2!C:C),"dd/mm/yyyy")&amp;" - Tổng số tiền "&amp;TEXT(_xlfn.XLOOKUP(_xlfn.XLOOKUP(O291,Sheet2!G:G,Sheet2!D:D),Sheet2!O:O,Sheet2!Q:Q),"#.###")</f>
        <v>#N/A</v>
      </c>
    </row>
    <row r="292" spans="1:18" ht="26.3" x14ac:dyDescent="0.25">
      <c r="A292" s="4" t="s">
        <v>3018</v>
      </c>
      <c r="B292" s="109"/>
      <c r="C292" s="110">
        <v>45320</v>
      </c>
      <c r="D292" s="109" t="s">
        <v>11</v>
      </c>
      <c r="E292" s="111"/>
      <c r="F292" s="111"/>
      <c r="G292" s="111"/>
      <c r="H292" s="112"/>
      <c r="I292" s="112"/>
      <c r="J292" s="109" t="s">
        <v>3045</v>
      </c>
      <c r="K292" s="124">
        <v>24427332</v>
      </c>
      <c r="L292" s="84">
        <f t="shared" si="19"/>
        <v>94974743.75999999</v>
      </c>
      <c r="M292" s="111"/>
      <c r="N292" s="111">
        <v>45320</v>
      </c>
      <c r="O292" s="111" t="s">
        <v>1024</v>
      </c>
      <c r="P292" s="112"/>
    </row>
    <row r="293" spans="1:18" ht="26.3" x14ac:dyDescent="0.25">
      <c r="A293" s="4" t="s">
        <v>3018</v>
      </c>
      <c r="B293" s="109" t="s">
        <v>1138</v>
      </c>
      <c r="C293" s="110">
        <v>45321</v>
      </c>
      <c r="D293" s="109" t="s">
        <v>11</v>
      </c>
      <c r="E293" s="111"/>
      <c r="F293" s="111">
        <v>2721044</v>
      </c>
      <c r="G293" s="111">
        <v>217684</v>
      </c>
      <c r="H293" s="112">
        <v>2938728</v>
      </c>
      <c r="I293" s="112"/>
      <c r="J293" s="109" t="s">
        <v>3048</v>
      </c>
      <c r="K293" s="124"/>
      <c r="L293" s="84">
        <f t="shared" si="19"/>
        <v>97913471.75999999</v>
      </c>
      <c r="M293" s="111"/>
      <c r="N293" s="111">
        <f>IFERROR(DATEVALUE(MID(J293,16,11)),"")</f>
        <v>45351</v>
      </c>
      <c r="O293" s="64" t="str">
        <f>_xlfn.XLOOKUP(VALUE(B293),Sheet2!E:E,Sheet2!B:B)</f>
        <v>CSM0118-034264</v>
      </c>
      <c r="P293" s="112"/>
      <c r="R293" s="51" t="e">
        <f>"Thanh toán ngày "&amp;TEXT(_xlfn.XLOOKUP(O293,Sheet2!G:G,Sheet2!C:C),"dd/mm/yyyy")&amp;" - Tổng số tiền "&amp;TEXT(_xlfn.XLOOKUP(_xlfn.XLOOKUP(O293,Sheet2!G:G,Sheet2!D:D),Sheet2!O:O,Sheet2!Q:Q),"#.###")</f>
        <v>#N/A</v>
      </c>
    </row>
    <row r="294" spans="1:18" ht="26.3" x14ac:dyDescent="0.25">
      <c r="A294" s="4" t="s">
        <v>3018</v>
      </c>
      <c r="B294" s="109" t="s">
        <v>1136</v>
      </c>
      <c r="C294" s="110">
        <v>45321</v>
      </c>
      <c r="D294" s="109" t="s">
        <v>11</v>
      </c>
      <c r="E294" s="111"/>
      <c r="F294" s="111">
        <v>596432</v>
      </c>
      <c r="G294" s="111">
        <v>47715</v>
      </c>
      <c r="H294" s="112">
        <v>644147</v>
      </c>
      <c r="I294" s="112"/>
      <c r="J294" s="109" t="s">
        <v>3048</v>
      </c>
      <c r="K294" s="124"/>
      <c r="L294" s="84">
        <f t="shared" si="19"/>
        <v>98557618.75999999</v>
      </c>
      <c r="M294" s="111"/>
      <c r="N294" s="111">
        <f>IFERROR(DATEVALUE(MID(J294,16,11)),"")</f>
        <v>45351</v>
      </c>
      <c r="O294" s="64" t="str">
        <f>_xlfn.XLOOKUP(VALUE(B294),Sheet2!E:E,Sheet2!B:B)</f>
        <v>CSM0118-034264</v>
      </c>
      <c r="P294" s="112"/>
      <c r="R294" s="51" t="e">
        <f>"Thanh toán ngày "&amp;TEXT(_xlfn.XLOOKUP(O294,Sheet2!G:G,Sheet2!C:C),"dd/mm/yyyy")&amp;" - Tổng số tiền "&amp;TEXT(_xlfn.XLOOKUP(_xlfn.XLOOKUP(O294,Sheet2!G:G,Sheet2!D:D),Sheet2!O:O,Sheet2!Q:Q),"#.###")</f>
        <v>#N/A</v>
      </c>
    </row>
    <row r="295" spans="1:18" ht="26.3" x14ac:dyDescent="0.25">
      <c r="A295" s="4" t="s">
        <v>3018</v>
      </c>
      <c r="B295" s="109"/>
      <c r="C295" s="110">
        <v>45321</v>
      </c>
      <c r="D295" s="109" t="s">
        <v>11</v>
      </c>
      <c r="E295" s="111"/>
      <c r="F295" s="111"/>
      <c r="G295" s="111"/>
      <c r="H295" s="112"/>
      <c r="I295" s="112"/>
      <c r="J295" s="109" t="s">
        <v>3045</v>
      </c>
      <c r="K295" s="124">
        <v>1005202</v>
      </c>
      <c r="L295" s="84">
        <f t="shared" si="19"/>
        <v>97552416.75999999</v>
      </c>
      <c r="M295" s="111"/>
      <c r="N295" s="111">
        <v>45321</v>
      </c>
      <c r="O295" s="111" t="s">
        <v>974</v>
      </c>
      <c r="P295" s="112"/>
    </row>
    <row r="296" spans="1:18" ht="26.3" x14ac:dyDescent="0.25">
      <c r="A296" s="4" t="s">
        <v>3018</v>
      </c>
      <c r="B296" s="109"/>
      <c r="C296" s="110">
        <v>45321</v>
      </c>
      <c r="D296" s="109" t="s">
        <v>11</v>
      </c>
      <c r="E296" s="111"/>
      <c r="F296" s="111"/>
      <c r="G296" s="111"/>
      <c r="H296" s="112"/>
      <c r="I296" s="112"/>
      <c r="J296" s="109" t="s">
        <v>3045</v>
      </c>
      <c r="K296" s="124">
        <v>22941091</v>
      </c>
      <c r="L296" s="84">
        <f t="shared" si="19"/>
        <v>74611325.75999999</v>
      </c>
      <c r="M296" s="111"/>
      <c r="N296" s="111">
        <v>45321</v>
      </c>
      <c r="O296" s="111" t="s">
        <v>1074</v>
      </c>
      <c r="P296" s="112"/>
    </row>
    <row r="297" spans="1:18" ht="26.3" x14ac:dyDescent="0.25">
      <c r="A297" s="4" t="s">
        <v>3018</v>
      </c>
      <c r="B297" s="109"/>
      <c r="C297" s="110">
        <v>45321</v>
      </c>
      <c r="D297" s="109" t="s">
        <v>11</v>
      </c>
      <c r="E297" s="111"/>
      <c r="F297" s="111"/>
      <c r="G297" s="111"/>
      <c r="H297" s="112"/>
      <c r="I297" s="112"/>
      <c r="J297" s="109" t="s">
        <v>3045</v>
      </c>
      <c r="K297" s="124">
        <v>2149547</v>
      </c>
      <c r="L297" s="84">
        <f t="shared" si="19"/>
        <v>72461778.75999999</v>
      </c>
      <c r="M297" s="111"/>
      <c r="N297" s="111">
        <v>45351</v>
      </c>
      <c r="O297" s="111" t="s">
        <v>1074</v>
      </c>
      <c r="P297" s="112"/>
    </row>
    <row r="298" spans="1:18" ht="26.3" x14ac:dyDescent="0.25">
      <c r="A298" s="4" t="s">
        <v>3018</v>
      </c>
      <c r="B298" s="109" t="s">
        <v>1133</v>
      </c>
      <c r="C298" s="110">
        <v>45322</v>
      </c>
      <c r="D298" s="109" t="s">
        <v>11</v>
      </c>
      <c r="E298" s="111"/>
      <c r="F298" s="111">
        <v>1219389</v>
      </c>
      <c r="G298" s="111">
        <v>97551</v>
      </c>
      <c r="H298" s="112">
        <v>1316940</v>
      </c>
      <c r="I298" s="112"/>
      <c r="J298" s="109" t="s">
        <v>3048</v>
      </c>
      <c r="K298" s="124"/>
      <c r="L298" s="84">
        <f t="shared" si="19"/>
        <v>73778718.75999999</v>
      </c>
      <c r="M298" s="111"/>
      <c r="N298" s="111">
        <f t="shared" ref="N298:N314" si="23">IFERROR(DATEVALUE(MID(J298,16,11)),"")</f>
        <v>45351</v>
      </c>
      <c r="O298" s="64" t="str">
        <f>_xlfn.XLOOKUP(VALUE(B298),Sheet2!E:E,Sheet2!B:B)</f>
        <v>CSM0118-034264</v>
      </c>
      <c r="P298" s="112"/>
      <c r="R298" s="51" t="e">
        <f>"Thanh toán ngày "&amp;TEXT(_xlfn.XLOOKUP(O298,Sheet2!G:G,Sheet2!C:C),"dd/mm/yyyy")&amp;" - Tổng số tiền "&amp;TEXT(_xlfn.XLOOKUP(_xlfn.XLOOKUP(O298,Sheet2!G:G,Sheet2!D:D),Sheet2!O:O,Sheet2!Q:Q),"#.###")</f>
        <v>#N/A</v>
      </c>
    </row>
    <row r="299" spans="1:18" ht="26.3" x14ac:dyDescent="0.25">
      <c r="A299" s="4" t="s">
        <v>3018</v>
      </c>
      <c r="B299" s="109" t="s">
        <v>1320</v>
      </c>
      <c r="C299" s="110">
        <v>45323</v>
      </c>
      <c r="D299" s="109" t="s">
        <v>11</v>
      </c>
      <c r="E299" s="111"/>
      <c r="F299" s="111">
        <v>435564</v>
      </c>
      <c r="G299" s="111">
        <v>34845</v>
      </c>
      <c r="H299" s="112">
        <v>470409</v>
      </c>
      <c r="I299" s="112"/>
      <c r="J299" s="109" t="s">
        <v>2990</v>
      </c>
      <c r="K299" s="124"/>
      <c r="L299" s="84">
        <f t="shared" si="19"/>
        <v>74249127.75999999</v>
      </c>
      <c r="M299" s="111"/>
      <c r="N299" s="111">
        <f t="shared" si="23"/>
        <v>45442</v>
      </c>
      <c r="O299" s="111"/>
      <c r="P299" s="112"/>
    </row>
    <row r="300" spans="1:18" ht="26.3" x14ac:dyDescent="0.25">
      <c r="A300" s="4" t="s">
        <v>3018</v>
      </c>
      <c r="B300" s="109" t="s">
        <v>1322</v>
      </c>
      <c r="C300" s="110">
        <v>45323</v>
      </c>
      <c r="D300" s="109" t="s">
        <v>11</v>
      </c>
      <c r="E300" s="111"/>
      <c r="F300" s="111">
        <v>1321760</v>
      </c>
      <c r="G300" s="111">
        <v>105741</v>
      </c>
      <c r="H300" s="112">
        <v>1427501</v>
      </c>
      <c r="I300" s="112"/>
      <c r="J300" s="109" t="s">
        <v>2990</v>
      </c>
      <c r="K300" s="124"/>
      <c r="L300" s="84">
        <f t="shared" si="19"/>
        <v>75676628.75999999</v>
      </c>
      <c r="M300" s="111"/>
      <c r="N300" s="111">
        <f t="shared" si="23"/>
        <v>45442</v>
      </c>
      <c r="O300" s="111"/>
      <c r="P300" s="112"/>
    </row>
    <row r="301" spans="1:18" ht="26.3" x14ac:dyDescent="0.25">
      <c r="A301" s="4" t="s">
        <v>3018</v>
      </c>
      <c r="B301" s="109" t="s">
        <v>1318</v>
      </c>
      <c r="C301" s="110">
        <v>45324</v>
      </c>
      <c r="D301" s="109" t="s">
        <v>11</v>
      </c>
      <c r="E301" s="111"/>
      <c r="F301" s="111">
        <v>3968662</v>
      </c>
      <c r="G301" s="111">
        <v>317493</v>
      </c>
      <c r="H301" s="112">
        <v>4286155</v>
      </c>
      <c r="I301" s="112"/>
      <c r="J301" s="109" t="s">
        <v>2990</v>
      </c>
      <c r="K301" s="124"/>
      <c r="L301" s="84">
        <f t="shared" si="19"/>
        <v>79962783.75999999</v>
      </c>
      <c r="M301" s="111"/>
      <c r="N301" s="111">
        <f t="shared" si="23"/>
        <v>45442</v>
      </c>
      <c r="O301" s="111"/>
      <c r="P301" s="112"/>
    </row>
    <row r="302" spans="1:18" ht="26.3" x14ac:dyDescent="0.25">
      <c r="A302" s="4" t="s">
        <v>3018</v>
      </c>
      <c r="B302" s="109" t="s">
        <v>1316</v>
      </c>
      <c r="C302" s="110">
        <v>45325</v>
      </c>
      <c r="D302" s="109" t="s">
        <v>11</v>
      </c>
      <c r="E302" s="111"/>
      <c r="F302" s="111">
        <v>1203136</v>
      </c>
      <c r="G302" s="111">
        <v>96251</v>
      </c>
      <c r="H302" s="112">
        <v>1299387</v>
      </c>
      <c r="I302" s="112"/>
      <c r="J302" s="109" t="s">
        <v>2990</v>
      </c>
      <c r="K302" s="124"/>
      <c r="L302" s="84">
        <f t="shared" si="19"/>
        <v>81262170.75999999</v>
      </c>
      <c r="M302" s="111"/>
      <c r="N302" s="111">
        <f t="shared" si="23"/>
        <v>45442</v>
      </c>
      <c r="O302" s="111"/>
      <c r="P302" s="112"/>
    </row>
    <row r="303" spans="1:18" ht="26.3" x14ac:dyDescent="0.25">
      <c r="A303" s="4" t="s">
        <v>3018</v>
      </c>
      <c r="B303" s="109" t="s">
        <v>1314</v>
      </c>
      <c r="C303" s="110">
        <v>45327</v>
      </c>
      <c r="D303" s="109" t="s">
        <v>11</v>
      </c>
      <c r="E303" s="111"/>
      <c r="F303" s="111">
        <v>2112640</v>
      </c>
      <c r="G303" s="111">
        <v>169011</v>
      </c>
      <c r="H303" s="112">
        <v>2281651</v>
      </c>
      <c r="I303" s="112"/>
      <c r="J303" s="109" t="s">
        <v>2990</v>
      </c>
      <c r="K303" s="124"/>
      <c r="L303" s="84">
        <f t="shared" si="19"/>
        <v>83543821.75999999</v>
      </c>
      <c r="M303" s="111"/>
      <c r="N303" s="111">
        <f t="shared" si="23"/>
        <v>45442</v>
      </c>
      <c r="O303" s="111"/>
      <c r="P303" s="112"/>
    </row>
    <row r="304" spans="1:18" ht="26.3" x14ac:dyDescent="0.25">
      <c r="A304" s="4" t="s">
        <v>3018</v>
      </c>
      <c r="B304" s="109" t="s">
        <v>1312</v>
      </c>
      <c r="C304" s="110">
        <v>45329</v>
      </c>
      <c r="D304" s="109" t="s">
        <v>11</v>
      </c>
      <c r="E304" s="111"/>
      <c r="F304" s="111">
        <v>525676</v>
      </c>
      <c r="G304" s="111">
        <v>42054</v>
      </c>
      <c r="H304" s="112">
        <v>567730</v>
      </c>
      <c r="I304" s="112"/>
      <c r="J304" s="109" t="s">
        <v>2990</v>
      </c>
      <c r="K304" s="124"/>
      <c r="L304" s="84">
        <f t="shared" si="19"/>
        <v>84111551.75999999</v>
      </c>
      <c r="M304" s="111"/>
      <c r="N304" s="111">
        <f t="shared" si="23"/>
        <v>45442</v>
      </c>
      <c r="O304" s="111"/>
      <c r="P304" s="112"/>
    </row>
    <row r="305" spans="1:16" ht="26.3" x14ac:dyDescent="0.25">
      <c r="A305" s="4" t="s">
        <v>3018</v>
      </c>
      <c r="B305" s="109" t="s">
        <v>1308</v>
      </c>
      <c r="C305" s="110">
        <v>45329</v>
      </c>
      <c r="D305" s="109" t="s">
        <v>11</v>
      </c>
      <c r="E305" s="111"/>
      <c r="F305" s="111">
        <v>975760</v>
      </c>
      <c r="G305" s="111">
        <v>78061</v>
      </c>
      <c r="H305" s="112">
        <v>1053821</v>
      </c>
      <c r="I305" s="112"/>
      <c r="J305" s="109" t="s">
        <v>2990</v>
      </c>
      <c r="K305" s="124"/>
      <c r="L305" s="84">
        <f t="shared" si="19"/>
        <v>85165372.75999999</v>
      </c>
      <c r="M305" s="111"/>
      <c r="N305" s="111">
        <f t="shared" si="23"/>
        <v>45442</v>
      </c>
      <c r="O305" s="111"/>
      <c r="P305" s="112"/>
    </row>
    <row r="306" spans="1:16" ht="26.3" x14ac:dyDescent="0.25">
      <c r="A306" s="4" t="s">
        <v>3018</v>
      </c>
      <c r="B306" s="109" t="s">
        <v>1306</v>
      </c>
      <c r="C306" s="110">
        <v>45329</v>
      </c>
      <c r="D306" s="109" t="s">
        <v>11</v>
      </c>
      <c r="E306" s="111"/>
      <c r="F306" s="111">
        <v>499760</v>
      </c>
      <c r="G306" s="111">
        <v>39981</v>
      </c>
      <c r="H306" s="112">
        <v>539741</v>
      </c>
      <c r="I306" s="112"/>
      <c r="J306" s="109" t="s">
        <v>2990</v>
      </c>
      <c r="K306" s="124"/>
      <c r="L306" s="84">
        <f t="shared" si="19"/>
        <v>85705113.75999999</v>
      </c>
      <c r="M306" s="111"/>
      <c r="N306" s="111">
        <f t="shared" si="23"/>
        <v>45442</v>
      </c>
      <c r="O306" s="111"/>
      <c r="P306" s="112"/>
    </row>
    <row r="307" spans="1:16" ht="26.3" x14ac:dyDescent="0.25">
      <c r="A307" s="4" t="s">
        <v>3018</v>
      </c>
      <c r="B307" s="109" t="s">
        <v>1310</v>
      </c>
      <c r="C307" s="110">
        <v>45329</v>
      </c>
      <c r="D307" s="109" t="s">
        <v>11</v>
      </c>
      <c r="E307" s="111"/>
      <c r="F307" s="111">
        <v>1304890</v>
      </c>
      <c r="G307" s="111">
        <v>104391</v>
      </c>
      <c r="H307" s="112">
        <v>1409281</v>
      </c>
      <c r="I307" s="112"/>
      <c r="J307" s="109" t="s">
        <v>2990</v>
      </c>
      <c r="K307" s="124"/>
      <c r="L307" s="84">
        <f t="shared" si="19"/>
        <v>87114394.75999999</v>
      </c>
      <c r="M307" s="111"/>
      <c r="N307" s="111">
        <f t="shared" si="23"/>
        <v>45442</v>
      </c>
      <c r="O307" s="111"/>
      <c r="P307" s="112"/>
    </row>
    <row r="308" spans="1:16" ht="26.3" x14ac:dyDescent="0.25">
      <c r="A308" s="4" t="s">
        <v>3018</v>
      </c>
      <c r="B308" s="109" t="s">
        <v>1304</v>
      </c>
      <c r="C308" s="110">
        <v>45329</v>
      </c>
      <c r="D308" s="109" t="s">
        <v>11</v>
      </c>
      <c r="E308" s="111"/>
      <c r="F308" s="111">
        <v>2328576</v>
      </c>
      <c r="G308" s="111">
        <v>186286</v>
      </c>
      <c r="H308" s="112">
        <v>2514862</v>
      </c>
      <c r="I308" s="112"/>
      <c r="J308" s="109" t="s">
        <v>2990</v>
      </c>
      <c r="K308" s="124"/>
      <c r="L308" s="84">
        <f t="shared" si="19"/>
        <v>89629256.75999999</v>
      </c>
      <c r="M308" s="111"/>
      <c r="N308" s="111">
        <f t="shared" si="23"/>
        <v>45442</v>
      </c>
      <c r="O308" s="111"/>
      <c r="P308" s="112"/>
    </row>
    <row r="309" spans="1:16" ht="26.3" x14ac:dyDescent="0.25">
      <c r="A309" s="4" t="s">
        <v>3018</v>
      </c>
      <c r="B309" s="109" t="s">
        <v>1302</v>
      </c>
      <c r="C309" s="110">
        <v>45330</v>
      </c>
      <c r="D309" s="109" t="s">
        <v>11</v>
      </c>
      <c r="E309" s="111"/>
      <c r="F309" s="111">
        <v>900168</v>
      </c>
      <c r="G309" s="111">
        <v>72013</v>
      </c>
      <c r="H309" s="112">
        <v>972181</v>
      </c>
      <c r="I309" s="112"/>
      <c r="J309" s="109" t="s">
        <v>2990</v>
      </c>
      <c r="K309" s="124"/>
      <c r="L309" s="84">
        <f t="shared" si="19"/>
        <v>90601437.75999999</v>
      </c>
      <c r="M309" s="111"/>
      <c r="N309" s="111">
        <f t="shared" si="23"/>
        <v>45442</v>
      </c>
      <c r="O309" s="111"/>
      <c r="P309" s="112"/>
    </row>
    <row r="310" spans="1:16" ht="26.3" x14ac:dyDescent="0.25">
      <c r="A310" s="4" t="s">
        <v>3018</v>
      </c>
      <c r="B310" s="109" t="s">
        <v>2929</v>
      </c>
      <c r="C310" s="110">
        <v>45348</v>
      </c>
      <c r="D310" s="109" t="s">
        <v>11</v>
      </c>
      <c r="E310" s="111" t="s">
        <v>1300</v>
      </c>
      <c r="F310" s="111">
        <v>-3032036</v>
      </c>
      <c r="G310" s="111">
        <v>-242562</v>
      </c>
      <c r="H310" s="112">
        <v>-3274598</v>
      </c>
      <c r="I310" s="112"/>
      <c r="J310" s="109" t="s">
        <v>2990</v>
      </c>
      <c r="K310" s="124"/>
      <c r="L310" s="84">
        <f t="shared" si="19"/>
        <v>87326839.75999999</v>
      </c>
      <c r="M310" s="111"/>
      <c r="N310" s="111">
        <f t="shared" si="23"/>
        <v>45442</v>
      </c>
      <c r="O310" s="111"/>
      <c r="P310" s="112"/>
    </row>
    <row r="311" spans="1:16" ht="26.3" x14ac:dyDescent="0.25">
      <c r="A311" s="4" t="s">
        <v>3018</v>
      </c>
      <c r="B311" s="109" t="s">
        <v>2930</v>
      </c>
      <c r="C311" s="110">
        <v>45349</v>
      </c>
      <c r="D311" s="109" t="s">
        <v>11</v>
      </c>
      <c r="E311" s="111" t="s">
        <v>1298</v>
      </c>
      <c r="F311" s="111">
        <v>-462726</v>
      </c>
      <c r="G311" s="111">
        <v>-37018</v>
      </c>
      <c r="H311" s="112">
        <v>-499744</v>
      </c>
      <c r="I311" s="112"/>
      <c r="J311" s="109" t="s">
        <v>2990</v>
      </c>
      <c r="K311" s="124"/>
      <c r="L311" s="84">
        <f t="shared" si="19"/>
        <v>86827095.75999999</v>
      </c>
      <c r="M311" s="111"/>
      <c r="N311" s="111">
        <f t="shared" si="23"/>
        <v>45442</v>
      </c>
      <c r="O311" s="111"/>
      <c r="P311" s="112"/>
    </row>
    <row r="312" spans="1:16" ht="26.3" x14ac:dyDescent="0.25">
      <c r="A312" s="4" t="s">
        <v>3018</v>
      </c>
      <c r="B312" s="109" t="s">
        <v>2931</v>
      </c>
      <c r="C312" s="110">
        <v>45350</v>
      </c>
      <c r="D312" s="109" t="s">
        <v>11</v>
      </c>
      <c r="E312" s="111" t="s">
        <v>1294</v>
      </c>
      <c r="F312" s="111">
        <v>-1145922</v>
      </c>
      <c r="G312" s="111">
        <v>-91674</v>
      </c>
      <c r="H312" s="112">
        <v>-1237596</v>
      </c>
      <c r="I312" s="112"/>
      <c r="J312" s="109" t="s">
        <v>2990</v>
      </c>
      <c r="K312" s="124"/>
      <c r="L312" s="84">
        <f t="shared" si="19"/>
        <v>85589499.75999999</v>
      </c>
      <c r="M312" s="111"/>
      <c r="N312" s="111">
        <f t="shared" si="23"/>
        <v>45442</v>
      </c>
      <c r="O312" s="111"/>
      <c r="P312" s="112"/>
    </row>
    <row r="313" spans="1:16" ht="26.3" x14ac:dyDescent="0.25">
      <c r="A313" s="4" t="s">
        <v>3018</v>
      </c>
      <c r="B313" s="109" t="s">
        <v>2932</v>
      </c>
      <c r="C313" s="110">
        <v>45350</v>
      </c>
      <c r="D313" s="109" t="s">
        <v>11</v>
      </c>
      <c r="E313" s="111" t="s">
        <v>1296</v>
      </c>
      <c r="F313" s="111">
        <v>-469704</v>
      </c>
      <c r="G313" s="111">
        <v>-37576</v>
      </c>
      <c r="H313" s="112">
        <v>-507280</v>
      </c>
      <c r="I313" s="112"/>
      <c r="J313" s="109" t="s">
        <v>2990</v>
      </c>
      <c r="K313" s="124"/>
      <c r="L313" s="84">
        <f t="shared" si="19"/>
        <v>85082219.75999999</v>
      </c>
      <c r="M313" s="111"/>
      <c r="N313" s="111">
        <f t="shared" si="23"/>
        <v>45442</v>
      </c>
      <c r="O313" s="111"/>
      <c r="P313" s="112"/>
    </row>
    <row r="314" spans="1:16" ht="26.3" x14ac:dyDescent="0.25">
      <c r="A314" s="4" t="s">
        <v>3018</v>
      </c>
      <c r="B314" s="109" t="s">
        <v>2933</v>
      </c>
      <c r="C314" s="110">
        <v>45351</v>
      </c>
      <c r="D314" s="109" t="s">
        <v>11</v>
      </c>
      <c r="E314" s="111" t="s">
        <v>1292</v>
      </c>
      <c r="F314" s="111">
        <v>-995077</v>
      </c>
      <c r="G314" s="111">
        <v>-79606</v>
      </c>
      <c r="H314" s="112">
        <v>-1074683</v>
      </c>
      <c r="I314" s="112"/>
      <c r="J314" s="109" t="s">
        <v>2990</v>
      </c>
      <c r="K314" s="124"/>
      <c r="L314" s="84">
        <f t="shared" si="19"/>
        <v>84007536.75999999</v>
      </c>
      <c r="M314" s="111"/>
      <c r="N314" s="111">
        <f t="shared" si="23"/>
        <v>45442</v>
      </c>
      <c r="O314" s="111"/>
      <c r="P314" s="112"/>
    </row>
    <row r="315" spans="1:16" ht="26.3" x14ac:dyDescent="0.25">
      <c r="A315" s="4" t="s">
        <v>3018</v>
      </c>
      <c r="B315" s="109"/>
      <c r="C315" s="110">
        <v>45351</v>
      </c>
      <c r="D315" s="109" t="s">
        <v>11</v>
      </c>
      <c r="E315" s="111"/>
      <c r="F315" s="111"/>
      <c r="G315" s="111"/>
      <c r="H315" s="112"/>
      <c r="I315" s="112"/>
      <c r="J315" s="109" t="s">
        <v>3045</v>
      </c>
      <c r="K315" s="130">
        <v>23681313</v>
      </c>
      <c r="L315" s="84">
        <f t="shared" si="19"/>
        <v>60326223.75999999</v>
      </c>
      <c r="M315" s="111"/>
      <c r="N315" s="111">
        <v>45351</v>
      </c>
      <c r="O315" s="111" t="s">
        <v>1135</v>
      </c>
      <c r="P315" s="112"/>
    </row>
    <row r="316" spans="1:16" ht="26.3" x14ac:dyDescent="0.25">
      <c r="A316" s="4" t="s">
        <v>3018</v>
      </c>
      <c r="B316" s="109" t="s">
        <v>1290</v>
      </c>
      <c r="C316" s="110">
        <v>45360</v>
      </c>
      <c r="D316" s="109" t="s">
        <v>11</v>
      </c>
      <c r="E316" s="111"/>
      <c r="F316" s="111">
        <v>986411</v>
      </c>
      <c r="G316" s="111">
        <v>78913</v>
      </c>
      <c r="H316" s="112">
        <v>1065324</v>
      </c>
      <c r="I316" s="112"/>
      <c r="J316" s="109" t="s">
        <v>2990</v>
      </c>
      <c r="K316" s="124"/>
      <c r="L316" s="84">
        <f t="shared" si="19"/>
        <v>61391547.75999999</v>
      </c>
      <c r="M316" s="111"/>
      <c r="N316" s="111">
        <f t="shared" ref="N316:N360" si="24">IFERROR(DATEVALUE(MID(J316,16,11)),"")</f>
        <v>45442</v>
      </c>
      <c r="O316" s="111"/>
      <c r="P316" s="112"/>
    </row>
    <row r="317" spans="1:16" ht="26.3" x14ac:dyDescent="0.25">
      <c r="A317" s="4" t="s">
        <v>3018</v>
      </c>
      <c r="B317" s="109" t="s">
        <v>1288</v>
      </c>
      <c r="C317" s="110">
        <v>45369</v>
      </c>
      <c r="D317" s="109" t="s">
        <v>11</v>
      </c>
      <c r="E317" s="111"/>
      <c r="F317" s="111">
        <v>1030464</v>
      </c>
      <c r="G317" s="111">
        <v>82437</v>
      </c>
      <c r="H317" s="112">
        <v>1112901</v>
      </c>
      <c r="I317" s="112"/>
      <c r="J317" s="109" t="s">
        <v>2990</v>
      </c>
      <c r="K317" s="124"/>
      <c r="L317" s="84">
        <f t="shared" si="19"/>
        <v>62504448.75999999</v>
      </c>
      <c r="M317" s="111"/>
      <c r="N317" s="111">
        <f t="shared" si="24"/>
        <v>45442</v>
      </c>
      <c r="O317" s="111"/>
      <c r="P317" s="112"/>
    </row>
    <row r="318" spans="1:16" ht="26.3" x14ac:dyDescent="0.25">
      <c r="A318" s="4" t="s">
        <v>3018</v>
      </c>
      <c r="B318" s="109" t="s">
        <v>2934</v>
      </c>
      <c r="C318" s="110">
        <v>45369</v>
      </c>
      <c r="D318" s="109" t="s">
        <v>11</v>
      </c>
      <c r="E318" s="111" t="s">
        <v>1286</v>
      </c>
      <c r="F318" s="111">
        <v>-224284</v>
      </c>
      <c r="G318" s="111">
        <v>-17943</v>
      </c>
      <c r="H318" s="112">
        <v>-242227</v>
      </c>
      <c r="I318" s="112"/>
      <c r="J318" s="109" t="s">
        <v>2990</v>
      </c>
      <c r="K318" s="124"/>
      <c r="L318" s="84">
        <f t="shared" si="19"/>
        <v>62262221.75999999</v>
      </c>
      <c r="M318" s="111"/>
      <c r="N318" s="111">
        <f t="shared" si="24"/>
        <v>45442</v>
      </c>
      <c r="O318" s="111"/>
      <c r="P318" s="112"/>
    </row>
    <row r="319" spans="1:16" ht="26.3" x14ac:dyDescent="0.25">
      <c r="A319" s="4" t="s">
        <v>3018</v>
      </c>
      <c r="B319" s="109" t="s">
        <v>1284</v>
      </c>
      <c r="C319" s="110">
        <v>45371</v>
      </c>
      <c r="D319" s="109" t="s">
        <v>11</v>
      </c>
      <c r="E319" s="111"/>
      <c r="F319" s="111">
        <v>1124999</v>
      </c>
      <c r="G319" s="111">
        <v>90000</v>
      </c>
      <c r="H319" s="112">
        <v>1214999</v>
      </c>
      <c r="I319" s="112"/>
      <c r="J319" s="109" t="s">
        <v>2990</v>
      </c>
      <c r="K319" s="124"/>
      <c r="L319" s="84">
        <f t="shared" si="19"/>
        <v>63477220.75999999</v>
      </c>
      <c r="M319" s="111"/>
      <c r="N319" s="111">
        <f t="shared" si="24"/>
        <v>45442</v>
      </c>
      <c r="O319" s="111"/>
      <c r="P319" s="112"/>
    </row>
    <row r="320" spans="1:16" ht="26.3" x14ac:dyDescent="0.25">
      <c r="A320" s="4" t="s">
        <v>3018</v>
      </c>
      <c r="B320" s="109" t="s">
        <v>1282</v>
      </c>
      <c r="C320" s="110">
        <v>45371</v>
      </c>
      <c r="D320" s="109" t="s">
        <v>11</v>
      </c>
      <c r="E320" s="111"/>
      <c r="F320" s="111">
        <v>2378315</v>
      </c>
      <c r="G320" s="111">
        <v>190265</v>
      </c>
      <c r="H320" s="112">
        <v>2568580</v>
      </c>
      <c r="I320" s="112"/>
      <c r="J320" s="109" t="s">
        <v>2990</v>
      </c>
      <c r="K320" s="124"/>
      <c r="L320" s="84">
        <f t="shared" ref="L320:L383" si="25">L319+H320-K320</f>
        <v>66045800.75999999</v>
      </c>
      <c r="M320" s="111"/>
      <c r="N320" s="111">
        <f t="shared" si="24"/>
        <v>45442</v>
      </c>
      <c r="O320" s="111"/>
      <c r="P320" s="112"/>
    </row>
    <row r="321" spans="1:16" ht="26.3" x14ac:dyDescent="0.25">
      <c r="A321" s="4" t="s">
        <v>3018</v>
      </c>
      <c r="B321" s="109" t="s">
        <v>1276</v>
      </c>
      <c r="C321" s="110">
        <v>45371</v>
      </c>
      <c r="D321" s="109" t="s">
        <v>11</v>
      </c>
      <c r="E321" s="111"/>
      <c r="F321" s="111">
        <v>1867485</v>
      </c>
      <c r="G321" s="111">
        <v>149399</v>
      </c>
      <c r="H321" s="112">
        <v>2016884</v>
      </c>
      <c r="I321" s="112"/>
      <c r="J321" s="109" t="s">
        <v>2990</v>
      </c>
      <c r="K321" s="124"/>
      <c r="L321" s="84">
        <f t="shared" si="25"/>
        <v>68062684.75999999</v>
      </c>
      <c r="M321" s="111"/>
      <c r="N321" s="111">
        <f t="shared" si="24"/>
        <v>45442</v>
      </c>
      <c r="O321" s="111"/>
      <c r="P321" s="112"/>
    </row>
    <row r="322" spans="1:16" ht="26.3" x14ac:dyDescent="0.25">
      <c r="A322" s="4" t="s">
        <v>3018</v>
      </c>
      <c r="B322" s="109" t="s">
        <v>1278</v>
      </c>
      <c r="C322" s="110">
        <v>45371</v>
      </c>
      <c r="D322" s="109" t="s">
        <v>11</v>
      </c>
      <c r="E322" s="111"/>
      <c r="F322" s="111">
        <v>1106296</v>
      </c>
      <c r="G322" s="111">
        <v>88504</v>
      </c>
      <c r="H322" s="112">
        <v>1194800</v>
      </c>
      <c r="I322" s="112"/>
      <c r="J322" s="109" t="s">
        <v>2990</v>
      </c>
      <c r="K322" s="124"/>
      <c r="L322" s="84">
        <f t="shared" si="25"/>
        <v>69257484.75999999</v>
      </c>
      <c r="M322" s="111"/>
      <c r="N322" s="111">
        <f t="shared" si="24"/>
        <v>45442</v>
      </c>
      <c r="O322" s="111"/>
      <c r="P322" s="112"/>
    </row>
    <row r="323" spans="1:16" ht="26.3" x14ac:dyDescent="0.25">
      <c r="A323" s="4" t="s">
        <v>3018</v>
      </c>
      <c r="B323" s="109">
        <v>113</v>
      </c>
      <c r="C323" s="110">
        <v>45371</v>
      </c>
      <c r="D323" s="109" t="s">
        <v>17</v>
      </c>
      <c r="E323" s="111" t="s">
        <v>1280</v>
      </c>
      <c r="F323" s="111">
        <v>-966565.74074074102</v>
      </c>
      <c r="G323" s="111">
        <v>-77325.259259259299</v>
      </c>
      <c r="H323" s="112">
        <v>-1043891</v>
      </c>
      <c r="I323" s="112"/>
      <c r="J323" s="109" t="s">
        <v>2990</v>
      </c>
      <c r="K323" s="124"/>
      <c r="L323" s="84">
        <f t="shared" si="25"/>
        <v>68213593.75999999</v>
      </c>
      <c r="M323" s="111"/>
      <c r="N323" s="111">
        <f t="shared" si="24"/>
        <v>45442</v>
      </c>
      <c r="O323" s="111"/>
      <c r="P323" s="112"/>
    </row>
    <row r="324" spans="1:16" ht="26.3" x14ac:dyDescent="0.25">
      <c r="A324" s="4" t="s">
        <v>3018</v>
      </c>
      <c r="B324" s="109" t="s">
        <v>1272</v>
      </c>
      <c r="C324" s="110">
        <v>45372</v>
      </c>
      <c r="D324" s="109" t="s">
        <v>11</v>
      </c>
      <c r="E324" s="111"/>
      <c r="F324" s="111">
        <v>961096</v>
      </c>
      <c r="G324" s="111">
        <v>76888</v>
      </c>
      <c r="H324" s="112">
        <v>1037984</v>
      </c>
      <c r="I324" s="112"/>
      <c r="J324" s="109" t="s">
        <v>2990</v>
      </c>
      <c r="K324" s="124"/>
      <c r="L324" s="84">
        <f t="shared" si="25"/>
        <v>69251577.75999999</v>
      </c>
      <c r="M324" s="111"/>
      <c r="N324" s="111">
        <f t="shared" si="24"/>
        <v>45442</v>
      </c>
      <c r="O324" s="111"/>
      <c r="P324" s="112"/>
    </row>
    <row r="325" spans="1:16" ht="26.3" x14ac:dyDescent="0.25">
      <c r="A325" s="4" t="s">
        <v>3018</v>
      </c>
      <c r="B325" s="109" t="s">
        <v>1274</v>
      </c>
      <c r="C325" s="110">
        <v>45372</v>
      </c>
      <c r="D325" s="109" t="s">
        <v>11</v>
      </c>
      <c r="E325" s="111"/>
      <c r="F325" s="111">
        <v>580620</v>
      </c>
      <c r="G325" s="111">
        <v>46450</v>
      </c>
      <c r="H325" s="112">
        <v>627070</v>
      </c>
      <c r="I325" s="112"/>
      <c r="J325" s="109" t="s">
        <v>2990</v>
      </c>
      <c r="K325" s="124"/>
      <c r="L325" s="84">
        <f t="shared" si="25"/>
        <v>69878647.75999999</v>
      </c>
      <c r="M325" s="111"/>
      <c r="N325" s="111">
        <f t="shared" si="24"/>
        <v>45442</v>
      </c>
      <c r="O325" s="111"/>
      <c r="P325" s="112"/>
    </row>
    <row r="326" spans="1:16" ht="26.3" x14ac:dyDescent="0.25">
      <c r="A326" s="4" t="s">
        <v>3018</v>
      </c>
      <c r="B326" s="109" t="s">
        <v>1270</v>
      </c>
      <c r="C326" s="110">
        <v>45374</v>
      </c>
      <c r="D326" s="109" t="s">
        <v>11</v>
      </c>
      <c r="E326" s="111"/>
      <c r="F326" s="111">
        <v>1506104</v>
      </c>
      <c r="G326" s="111">
        <v>120488</v>
      </c>
      <c r="H326" s="112">
        <v>1626592</v>
      </c>
      <c r="I326" s="112"/>
      <c r="J326" s="109" t="s">
        <v>2990</v>
      </c>
      <c r="K326" s="124"/>
      <c r="L326" s="84">
        <f t="shared" si="25"/>
        <v>71505239.75999999</v>
      </c>
      <c r="M326" s="111"/>
      <c r="N326" s="111">
        <f t="shared" si="24"/>
        <v>45442</v>
      </c>
      <c r="O326" s="111"/>
      <c r="P326" s="112"/>
    </row>
    <row r="327" spans="1:16" ht="26.3" x14ac:dyDescent="0.25">
      <c r="A327" s="4" t="s">
        <v>3018</v>
      </c>
      <c r="B327" s="109" t="s">
        <v>2935</v>
      </c>
      <c r="C327" s="110">
        <v>45376</v>
      </c>
      <c r="D327" s="109" t="s">
        <v>11</v>
      </c>
      <c r="E327" s="111" t="s">
        <v>1266</v>
      </c>
      <c r="F327" s="111">
        <v>-434770</v>
      </c>
      <c r="G327" s="111">
        <v>-34782</v>
      </c>
      <c r="H327" s="112">
        <v>-469552</v>
      </c>
      <c r="I327" s="112"/>
      <c r="J327" s="109" t="s">
        <v>2990</v>
      </c>
      <c r="K327" s="124"/>
      <c r="L327" s="84">
        <f t="shared" si="25"/>
        <v>71035687.75999999</v>
      </c>
      <c r="M327" s="111"/>
      <c r="N327" s="111">
        <f t="shared" si="24"/>
        <v>45442</v>
      </c>
      <c r="O327" s="111"/>
      <c r="P327" s="112"/>
    </row>
    <row r="328" spans="1:16" ht="26.3" x14ac:dyDescent="0.25">
      <c r="A328" s="4" t="s">
        <v>3018</v>
      </c>
      <c r="B328" s="109" t="s">
        <v>2936</v>
      </c>
      <c r="C328" s="110">
        <v>45376</v>
      </c>
      <c r="D328" s="109" t="s">
        <v>11</v>
      </c>
      <c r="E328" s="111" t="s">
        <v>1268</v>
      </c>
      <c r="F328" s="111">
        <v>-1465294</v>
      </c>
      <c r="G328" s="111">
        <v>-117223</v>
      </c>
      <c r="H328" s="112">
        <v>-1582517</v>
      </c>
      <c r="I328" s="112"/>
      <c r="J328" s="109" t="s">
        <v>2990</v>
      </c>
      <c r="K328" s="124"/>
      <c r="L328" s="84">
        <f t="shared" si="25"/>
        <v>69453170.75999999</v>
      </c>
      <c r="M328" s="111"/>
      <c r="N328" s="111">
        <f t="shared" si="24"/>
        <v>45442</v>
      </c>
      <c r="O328" s="111"/>
      <c r="P328" s="112"/>
    </row>
    <row r="329" spans="1:16" ht="26.3" x14ac:dyDescent="0.25">
      <c r="A329" s="4" t="s">
        <v>3018</v>
      </c>
      <c r="B329" s="109" t="s">
        <v>1264</v>
      </c>
      <c r="C329" s="110">
        <v>45377</v>
      </c>
      <c r="D329" s="109" t="s">
        <v>11</v>
      </c>
      <c r="E329" s="111"/>
      <c r="F329" s="111">
        <v>533082</v>
      </c>
      <c r="G329" s="111">
        <v>42647</v>
      </c>
      <c r="H329" s="112">
        <v>575729</v>
      </c>
      <c r="I329" s="112"/>
      <c r="J329" s="109" t="s">
        <v>2990</v>
      </c>
      <c r="K329" s="124"/>
      <c r="L329" s="84">
        <f t="shared" si="25"/>
        <v>70028899.75999999</v>
      </c>
      <c r="M329" s="111"/>
      <c r="N329" s="111">
        <f t="shared" si="24"/>
        <v>45442</v>
      </c>
      <c r="O329" s="111"/>
      <c r="P329" s="112"/>
    </row>
    <row r="330" spans="1:16" ht="26.3" x14ac:dyDescent="0.25">
      <c r="A330" s="4" t="s">
        <v>3018</v>
      </c>
      <c r="B330" s="109" t="s">
        <v>1262</v>
      </c>
      <c r="C330" s="110">
        <v>45378</v>
      </c>
      <c r="D330" s="109" t="s">
        <v>11</v>
      </c>
      <c r="E330" s="111"/>
      <c r="F330" s="111">
        <v>1718670</v>
      </c>
      <c r="G330" s="111">
        <v>137494</v>
      </c>
      <c r="H330" s="112">
        <v>1856164</v>
      </c>
      <c r="I330" s="112"/>
      <c r="J330" s="109" t="s">
        <v>2990</v>
      </c>
      <c r="K330" s="124"/>
      <c r="L330" s="84">
        <f t="shared" si="25"/>
        <v>71885063.75999999</v>
      </c>
      <c r="M330" s="111"/>
      <c r="N330" s="111">
        <f t="shared" si="24"/>
        <v>45442</v>
      </c>
      <c r="O330" s="111"/>
      <c r="P330" s="112"/>
    </row>
    <row r="331" spans="1:16" ht="26.3" x14ac:dyDescent="0.25">
      <c r="A331" s="4" t="s">
        <v>3018</v>
      </c>
      <c r="B331" s="109" t="s">
        <v>2937</v>
      </c>
      <c r="C331" s="110">
        <v>45378</v>
      </c>
      <c r="D331" s="109" t="s">
        <v>11</v>
      </c>
      <c r="E331" s="111" t="s">
        <v>1260</v>
      </c>
      <c r="F331" s="111">
        <v>-353490</v>
      </c>
      <c r="G331" s="111">
        <v>-28279</v>
      </c>
      <c r="H331" s="112">
        <v>-381769</v>
      </c>
      <c r="I331" s="112"/>
      <c r="J331" s="109" t="s">
        <v>2990</v>
      </c>
      <c r="K331" s="124"/>
      <c r="L331" s="84">
        <f t="shared" si="25"/>
        <v>71503294.75999999</v>
      </c>
      <c r="M331" s="111"/>
      <c r="N331" s="111">
        <f t="shared" si="24"/>
        <v>45442</v>
      </c>
      <c r="O331" s="111"/>
      <c r="P331" s="112"/>
    </row>
    <row r="332" spans="1:16" ht="26.3" x14ac:dyDescent="0.25">
      <c r="A332" s="4" t="s">
        <v>3018</v>
      </c>
      <c r="B332" s="109" t="s">
        <v>2938</v>
      </c>
      <c r="C332" s="110">
        <v>45379</v>
      </c>
      <c r="D332" s="109" t="s">
        <v>11</v>
      </c>
      <c r="E332" s="111" t="s">
        <v>1258</v>
      </c>
      <c r="F332" s="111">
        <v>-453562</v>
      </c>
      <c r="G332" s="111">
        <v>-36285</v>
      </c>
      <c r="H332" s="112">
        <v>-489847</v>
      </c>
      <c r="I332" s="112"/>
      <c r="J332" s="109" t="s">
        <v>2990</v>
      </c>
      <c r="K332" s="124"/>
      <c r="L332" s="84">
        <f t="shared" si="25"/>
        <v>71013447.75999999</v>
      </c>
      <c r="M332" s="111"/>
      <c r="N332" s="111">
        <f t="shared" si="24"/>
        <v>45442</v>
      </c>
      <c r="O332" s="111"/>
      <c r="P332" s="112"/>
    </row>
    <row r="333" spans="1:16" ht="26.3" x14ac:dyDescent="0.25">
      <c r="A333" s="4" t="s">
        <v>3018</v>
      </c>
      <c r="B333" s="109" t="s">
        <v>1252</v>
      </c>
      <c r="C333" s="110">
        <v>45380</v>
      </c>
      <c r="D333" s="109" t="s">
        <v>11</v>
      </c>
      <c r="E333" s="111"/>
      <c r="F333" s="111">
        <v>1467488</v>
      </c>
      <c r="G333" s="111">
        <v>117399</v>
      </c>
      <c r="H333" s="112">
        <v>1584887</v>
      </c>
      <c r="I333" s="112"/>
      <c r="J333" s="109" t="s">
        <v>2990</v>
      </c>
      <c r="K333" s="124"/>
      <c r="L333" s="84">
        <f t="shared" si="25"/>
        <v>72598334.75999999</v>
      </c>
      <c r="M333" s="111"/>
      <c r="N333" s="111">
        <f t="shared" si="24"/>
        <v>45442</v>
      </c>
      <c r="O333" s="111"/>
      <c r="P333" s="112"/>
    </row>
    <row r="334" spans="1:16" ht="26.3" x14ac:dyDescent="0.25">
      <c r="A334" s="4" t="s">
        <v>3018</v>
      </c>
      <c r="B334" s="109" t="s">
        <v>1256</v>
      </c>
      <c r="C334" s="110">
        <v>45380</v>
      </c>
      <c r="D334" s="109" t="s">
        <v>11</v>
      </c>
      <c r="E334" s="111"/>
      <c r="F334" s="111">
        <v>332080</v>
      </c>
      <c r="G334" s="111">
        <v>26566</v>
      </c>
      <c r="H334" s="112">
        <v>358646</v>
      </c>
      <c r="I334" s="112"/>
      <c r="J334" s="109" t="s">
        <v>2990</v>
      </c>
      <c r="K334" s="124"/>
      <c r="L334" s="84">
        <f t="shared" si="25"/>
        <v>72956980.75999999</v>
      </c>
      <c r="M334" s="111"/>
      <c r="N334" s="111">
        <f t="shared" si="24"/>
        <v>45442</v>
      </c>
      <c r="O334" s="111"/>
      <c r="P334" s="112"/>
    </row>
    <row r="335" spans="1:16" ht="26.3" x14ac:dyDescent="0.25">
      <c r="A335" s="4" t="s">
        <v>3018</v>
      </c>
      <c r="B335" s="109" t="s">
        <v>2939</v>
      </c>
      <c r="C335" s="110">
        <v>45380</v>
      </c>
      <c r="D335" s="109" t="s">
        <v>11</v>
      </c>
      <c r="E335" s="111" t="s">
        <v>1254</v>
      </c>
      <c r="F335" s="111">
        <v>-1276101</v>
      </c>
      <c r="G335" s="111">
        <v>-102088</v>
      </c>
      <c r="H335" s="112">
        <v>-1378189</v>
      </c>
      <c r="I335" s="112"/>
      <c r="J335" s="109" t="s">
        <v>2990</v>
      </c>
      <c r="K335" s="124"/>
      <c r="L335" s="84">
        <f t="shared" si="25"/>
        <v>71578791.75999999</v>
      </c>
      <c r="M335" s="111"/>
      <c r="N335" s="111">
        <f t="shared" si="24"/>
        <v>45442</v>
      </c>
      <c r="O335" s="111"/>
      <c r="P335" s="112"/>
    </row>
    <row r="336" spans="1:16" ht="26.3" x14ac:dyDescent="0.25">
      <c r="A336" s="4" t="s">
        <v>3018</v>
      </c>
      <c r="B336" s="109" t="s">
        <v>2939</v>
      </c>
      <c r="C336" s="110">
        <v>45380</v>
      </c>
      <c r="D336" s="109" t="s">
        <v>11</v>
      </c>
      <c r="E336" s="111" t="s">
        <v>1250</v>
      </c>
      <c r="F336" s="111">
        <v>-794175</v>
      </c>
      <c r="G336" s="111">
        <v>-63534</v>
      </c>
      <c r="H336" s="112">
        <v>-857709</v>
      </c>
      <c r="I336" s="112"/>
      <c r="J336" s="109" t="s">
        <v>2990</v>
      </c>
      <c r="K336" s="124"/>
      <c r="L336" s="84">
        <f t="shared" si="25"/>
        <v>70721082.75999999</v>
      </c>
      <c r="M336" s="111"/>
      <c r="N336" s="111">
        <f t="shared" si="24"/>
        <v>45442</v>
      </c>
      <c r="O336" s="111"/>
      <c r="P336" s="112"/>
    </row>
    <row r="337" spans="1:16" ht="26.3" x14ac:dyDescent="0.25">
      <c r="A337" s="4" t="s">
        <v>3018</v>
      </c>
      <c r="B337" s="109" t="s">
        <v>1244</v>
      </c>
      <c r="C337" s="110">
        <v>45381</v>
      </c>
      <c r="D337" s="109" t="s">
        <v>11</v>
      </c>
      <c r="E337" s="111"/>
      <c r="F337" s="111">
        <v>638604</v>
      </c>
      <c r="G337" s="111">
        <v>51088</v>
      </c>
      <c r="H337" s="112">
        <v>689692</v>
      </c>
      <c r="I337" s="112"/>
      <c r="J337" s="109" t="s">
        <v>2990</v>
      </c>
      <c r="K337" s="124"/>
      <c r="L337" s="84">
        <f t="shared" si="25"/>
        <v>71410774.75999999</v>
      </c>
      <c r="M337" s="111"/>
      <c r="N337" s="111">
        <f t="shared" si="24"/>
        <v>45442</v>
      </c>
      <c r="O337" s="111"/>
      <c r="P337" s="112"/>
    </row>
    <row r="338" spans="1:16" ht="26.3" x14ac:dyDescent="0.25">
      <c r="A338" s="4" t="s">
        <v>3018</v>
      </c>
      <c r="B338" s="109" t="s">
        <v>1248</v>
      </c>
      <c r="C338" s="110">
        <v>45381</v>
      </c>
      <c r="D338" s="109" t="s">
        <v>11</v>
      </c>
      <c r="E338" s="111"/>
      <c r="F338" s="111">
        <v>225820</v>
      </c>
      <c r="G338" s="111">
        <v>18066</v>
      </c>
      <c r="H338" s="112">
        <v>243886</v>
      </c>
      <c r="I338" s="112"/>
      <c r="J338" s="109" t="s">
        <v>2990</v>
      </c>
      <c r="K338" s="124"/>
      <c r="L338" s="84">
        <f t="shared" si="25"/>
        <v>71654660.75999999</v>
      </c>
      <c r="M338" s="111"/>
      <c r="N338" s="111">
        <f t="shared" si="24"/>
        <v>45442</v>
      </c>
      <c r="O338" s="111"/>
      <c r="P338" s="112"/>
    </row>
    <row r="339" spans="1:16" ht="26.3" x14ac:dyDescent="0.25">
      <c r="A339" s="4" t="s">
        <v>3018</v>
      </c>
      <c r="B339" s="109" t="s">
        <v>2940</v>
      </c>
      <c r="C339" s="110">
        <v>45381</v>
      </c>
      <c r="D339" s="109" t="s">
        <v>11</v>
      </c>
      <c r="E339" s="111" t="s">
        <v>1242</v>
      </c>
      <c r="F339" s="111">
        <v>-299856</v>
      </c>
      <c r="G339" s="111">
        <v>-23988</v>
      </c>
      <c r="H339" s="112">
        <v>-323844</v>
      </c>
      <c r="I339" s="112"/>
      <c r="J339" s="109" t="s">
        <v>2990</v>
      </c>
      <c r="K339" s="124"/>
      <c r="L339" s="84">
        <f t="shared" si="25"/>
        <v>71330816.75999999</v>
      </c>
      <c r="M339" s="111"/>
      <c r="N339" s="111">
        <f t="shared" si="24"/>
        <v>45442</v>
      </c>
      <c r="O339" s="111"/>
      <c r="P339" s="112"/>
    </row>
    <row r="340" spans="1:16" ht="26.3" x14ac:dyDescent="0.25">
      <c r="A340" s="4" t="s">
        <v>3018</v>
      </c>
      <c r="B340" s="109" t="s">
        <v>2941</v>
      </c>
      <c r="C340" s="110">
        <v>45381</v>
      </c>
      <c r="D340" s="109" t="s">
        <v>11</v>
      </c>
      <c r="E340" s="111" t="s">
        <v>1246</v>
      </c>
      <c r="F340" s="111">
        <v>-1373638</v>
      </c>
      <c r="G340" s="111">
        <v>-109891</v>
      </c>
      <c r="H340" s="112">
        <v>-1483529</v>
      </c>
      <c r="I340" s="112"/>
      <c r="J340" s="109" t="s">
        <v>2990</v>
      </c>
      <c r="K340" s="124"/>
      <c r="L340" s="84">
        <f t="shared" si="25"/>
        <v>69847287.75999999</v>
      </c>
      <c r="M340" s="111"/>
      <c r="N340" s="111">
        <f t="shared" si="24"/>
        <v>45442</v>
      </c>
      <c r="O340" s="111"/>
      <c r="P340" s="112"/>
    </row>
    <row r="341" spans="1:16" ht="26.3" x14ac:dyDescent="0.25">
      <c r="A341" s="4" t="s">
        <v>3018</v>
      </c>
      <c r="B341" s="109" t="s">
        <v>1240</v>
      </c>
      <c r="C341" s="110">
        <v>45383</v>
      </c>
      <c r="D341" s="109" t="s">
        <v>11</v>
      </c>
      <c r="E341" s="111"/>
      <c r="F341" s="111">
        <v>1824211</v>
      </c>
      <c r="G341" s="111">
        <v>145937</v>
      </c>
      <c r="H341" s="112">
        <v>1970148</v>
      </c>
      <c r="I341" s="112"/>
      <c r="J341" s="109" t="s">
        <v>2990</v>
      </c>
      <c r="K341" s="124"/>
      <c r="L341" s="84">
        <f t="shared" si="25"/>
        <v>71817435.75999999</v>
      </c>
      <c r="M341" s="111"/>
      <c r="N341" s="111">
        <f t="shared" si="24"/>
        <v>45442</v>
      </c>
      <c r="O341" s="111"/>
      <c r="P341" s="112"/>
    </row>
    <row r="342" spans="1:16" ht="26.3" x14ac:dyDescent="0.25">
      <c r="A342" s="4" t="s">
        <v>3018</v>
      </c>
      <c r="B342" s="109" t="s">
        <v>1236</v>
      </c>
      <c r="C342" s="110">
        <v>45385</v>
      </c>
      <c r="D342" s="109" t="s">
        <v>11</v>
      </c>
      <c r="E342" s="111"/>
      <c r="F342" s="111">
        <v>444303</v>
      </c>
      <c r="G342" s="111">
        <v>35544</v>
      </c>
      <c r="H342" s="112">
        <v>479847</v>
      </c>
      <c r="I342" s="112"/>
      <c r="J342" s="109" t="s">
        <v>2990</v>
      </c>
      <c r="K342" s="124"/>
      <c r="L342" s="84">
        <f t="shared" si="25"/>
        <v>72297282.75999999</v>
      </c>
      <c r="M342" s="111"/>
      <c r="N342" s="111">
        <f t="shared" si="24"/>
        <v>45442</v>
      </c>
      <c r="O342" s="111"/>
      <c r="P342" s="112"/>
    </row>
    <row r="343" spans="1:16" ht="26.3" x14ac:dyDescent="0.25">
      <c r="A343" s="4" t="s">
        <v>3018</v>
      </c>
      <c r="B343" s="109" t="s">
        <v>1238</v>
      </c>
      <c r="C343" s="110">
        <v>45385</v>
      </c>
      <c r="D343" s="109" t="s">
        <v>11</v>
      </c>
      <c r="E343" s="111"/>
      <c r="F343" s="111">
        <v>832938</v>
      </c>
      <c r="G343" s="111">
        <v>66635</v>
      </c>
      <c r="H343" s="112">
        <v>899573</v>
      </c>
      <c r="I343" s="112"/>
      <c r="J343" s="109" t="s">
        <v>2990</v>
      </c>
      <c r="K343" s="124"/>
      <c r="L343" s="84">
        <f t="shared" si="25"/>
        <v>73196855.75999999</v>
      </c>
      <c r="M343" s="111"/>
      <c r="N343" s="111">
        <f t="shared" si="24"/>
        <v>45442</v>
      </c>
      <c r="O343" s="111"/>
      <c r="P343" s="112"/>
    </row>
    <row r="344" spans="1:16" ht="26.3" x14ac:dyDescent="0.25">
      <c r="A344" s="4" t="s">
        <v>3018</v>
      </c>
      <c r="B344" s="109" t="s">
        <v>1234</v>
      </c>
      <c r="C344" s="110">
        <v>45386</v>
      </c>
      <c r="D344" s="109" t="s">
        <v>11</v>
      </c>
      <c r="E344" s="111"/>
      <c r="F344" s="111">
        <v>198264</v>
      </c>
      <c r="G344" s="111">
        <v>15861</v>
      </c>
      <c r="H344" s="112">
        <v>214125</v>
      </c>
      <c r="I344" s="112"/>
      <c r="J344" s="109" t="s">
        <v>2990</v>
      </c>
      <c r="K344" s="124"/>
      <c r="L344" s="84">
        <f t="shared" si="25"/>
        <v>73410980.75999999</v>
      </c>
      <c r="M344" s="111"/>
      <c r="N344" s="111">
        <f t="shared" si="24"/>
        <v>45442</v>
      </c>
      <c r="O344" s="111"/>
      <c r="P344" s="112"/>
    </row>
    <row r="345" spans="1:16" ht="26.3" x14ac:dyDescent="0.25">
      <c r="A345" s="4" t="s">
        <v>3018</v>
      </c>
      <c r="B345" s="109" t="s">
        <v>1232</v>
      </c>
      <c r="C345" s="110">
        <v>45387</v>
      </c>
      <c r="D345" s="109" t="s">
        <v>11</v>
      </c>
      <c r="E345" s="111"/>
      <c r="F345" s="111">
        <v>665258</v>
      </c>
      <c r="G345" s="111">
        <v>53221</v>
      </c>
      <c r="H345" s="112">
        <v>718479</v>
      </c>
      <c r="I345" s="112"/>
      <c r="J345" s="109" t="s">
        <v>2990</v>
      </c>
      <c r="K345" s="124"/>
      <c r="L345" s="84">
        <f t="shared" si="25"/>
        <v>74129459.75999999</v>
      </c>
      <c r="M345" s="111"/>
      <c r="N345" s="111">
        <f t="shared" si="24"/>
        <v>45442</v>
      </c>
      <c r="O345" s="111"/>
      <c r="P345" s="112"/>
    </row>
    <row r="346" spans="1:16" ht="26.3" x14ac:dyDescent="0.25">
      <c r="A346" s="4" t="s">
        <v>3018</v>
      </c>
      <c r="B346" s="109" t="s">
        <v>2942</v>
      </c>
      <c r="C346" s="110">
        <v>45390</v>
      </c>
      <c r="D346" s="109" t="s">
        <v>11</v>
      </c>
      <c r="E346" s="111" t="s">
        <v>1230</v>
      </c>
      <c r="F346" s="111">
        <v>-438850</v>
      </c>
      <c r="G346" s="111">
        <v>-35108</v>
      </c>
      <c r="H346" s="112">
        <v>-473958</v>
      </c>
      <c r="I346" s="112"/>
      <c r="J346" s="109" t="s">
        <v>2990</v>
      </c>
      <c r="K346" s="124"/>
      <c r="L346" s="84">
        <f t="shared" si="25"/>
        <v>73655501.75999999</v>
      </c>
      <c r="M346" s="111"/>
      <c r="N346" s="111">
        <f t="shared" si="24"/>
        <v>45442</v>
      </c>
      <c r="O346" s="111"/>
      <c r="P346" s="112"/>
    </row>
    <row r="347" spans="1:16" ht="26.3" x14ac:dyDescent="0.25">
      <c r="A347" s="4" t="s">
        <v>3018</v>
      </c>
      <c r="B347" s="109" t="s">
        <v>1226</v>
      </c>
      <c r="C347" s="110">
        <v>45392</v>
      </c>
      <c r="D347" s="109" t="s">
        <v>11</v>
      </c>
      <c r="E347" s="111"/>
      <c r="F347" s="111">
        <v>2194670</v>
      </c>
      <c r="G347" s="111">
        <v>175574</v>
      </c>
      <c r="H347" s="112">
        <v>2370244</v>
      </c>
      <c r="I347" s="112"/>
      <c r="J347" s="109" t="s">
        <v>2990</v>
      </c>
      <c r="K347" s="124"/>
      <c r="L347" s="84">
        <f t="shared" si="25"/>
        <v>76025745.75999999</v>
      </c>
      <c r="M347" s="111"/>
      <c r="N347" s="111">
        <f t="shared" si="24"/>
        <v>45442</v>
      </c>
      <c r="O347" s="111"/>
      <c r="P347" s="112"/>
    </row>
    <row r="348" spans="1:16" ht="26.3" x14ac:dyDescent="0.25">
      <c r="A348" s="4" t="s">
        <v>3018</v>
      </c>
      <c r="B348" s="109" t="s">
        <v>1228</v>
      </c>
      <c r="C348" s="110">
        <v>45392</v>
      </c>
      <c r="D348" s="109" t="s">
        <v>11</v>
      </c>
      <c r="E348" s="111"/>
      <c r="F348" s="111">
        <v>996240</v>
      </c>
      <c r="G348" s="111">
        <v>79699</v>
      </c>
      <c r="H348" s="112">
        <v>1075939</v>
      </c>
      <c r="I348" s="112"/>
      <c r="J348" s="109" t="s">
        <v>2990</v>
      </c>
      <c r="K348" s="124"/>
      <c r="L348" s="84">
        <f t="shared" si="25"/>
        <v>77101684.75999999</v>
      </c>
      <c r="M348" s="111"/>
      <c r="N348" s="111">
        <f t="shared" si="24"/>
        <v>45442</v>
      </c>
      <c r="O348" s="111"/>
      <c r="P348" s="112"/>
    </row>
    <row r="349" spans="1:16" ht="26.3" x14ac:dyDescent="0.25">
      <c r="A349" s="4" t="s">
        <v>3018</v>
      </c>
      <c r="B349" s="109" t="s">
        <v>1222</v>
      </c>
      <c r="C349" s="110">
        <v>45394</v>
      </c>
      <c r="D349" s="109" t="s">
        <v>11</v>
      </c>
      <c r="E349" s="111"/>
      <c r="F349" s="111">
        <v>1306200</v>
      </c>
      <c r="G349" s="111">
        <v>104496</v>
      </c>
      <c r="H349" s="112">
        <v>1410696</v>
      </c>
      <c r="I349" s="112"/>
      <c r="J349" s="109" t="s">
        <v>2990</v>
      </c>
      <c r="K349" s="124"/>
      <c r="L349" s="84">
        <f t="shared" si="25"/>
        <v>78512380.75999999</v>
      </c>
      <c r="M349" s="111"/>
      <c r="N349" s="111">
        <f t="shared" si="24"/>
        <v>45442</v>
      </c>
      <c r="O349" s="111"/>
      <c r="P349" s="112"/>
    </row>
    <row r="350" spans="1:16" ht="26.3" x14ac:dyDescent="0.25">
      <c r="A350" s="4" t="s">
        <v>3018</v>
      </c>
      <c r="B350" s="109" t="s">
        <v>2923</v>
      </c>
      <c r="C350" s="110">
        <v>45394</v>
      </c>
      <c r="D350" s="109" t="s">
        <v>17</v>
      </c>
      <c r="E350" s="111" t="s">
        <v>1224</v>
      </c>
      <c r="F350" s="111">
        <v>-288699.07407407399</v>
      </c>
      <c r="G350" s="111">
        <v>-23095.925925925902</v>
      </c>
      <c r="H350" s="112">
        <v>-311795</v>
      </c>
      <c r="I350" s="112"/>
      <c r="J350" s="109" t="s">
        <v>2990</v>
      </c>
      <c r="K350" s="124"/>
      <c r="L350" s="84">
        <f t="shared" si="25"/>
        <v>78200585.75999999</v>
      </c>
      <c r="M350" s="111"/>
      <c r="N350" s="111">
        <f t="shared" si="24"/>
        <v>45442</v>
      </c>
      <c r="O350" s="111"/>
      <c r="P350" s="112"/>
    </row>
    <row r="351" spans="1:16" ht="26.3" x14ac:dyDescent="0.25">
      <c r="A351" s="4" t="s">
        <v>3018</v>
      </c>
      <c r="B351" s="109" t="s">
        <v>1220</v>
      </c>
      <c r="C351" s="110">
        <v>45395</v>
      </c>
      <c r="D351" s="109" t="s">
        <v>11</v>
      </c>
      <c r="E351" s="111"/>
      <c r="F351" s="111">
        <v>1548115</v>
      </c>
      <c r="G351" s="111">
        <v>123849</v>
      </c>
      <c r="H351" s="112">
        <v>1671964</v>
      </c>
      <c r="I351" s="112"/>
      <c r="J351" s="109" t="s">
        <v>2990</v>
      </c>
      <c r="K351" s="124"/>
      <c r="L351" s="84">
        <f t="shared" si="25"/>
        <v>79872549.75999999</v>
      </c>
      <c r="M351" s="111"/>
      <c r="N351" s="111">
        <f t="shared" si="24"/>
        <v>45442</v>
      </c>
      <c r="O351" s="111"/>
      <c r="P351" s="112"/>
    </row>
    <row r="352" spans="1:16" ht="26.3" x14ac:dyDescent="0.25">
      <c r="A352" s="4" t="s">
        <v>3018</v>
      </c>
      <c r="B352" s="109" t="s">
        <v>1210</v>
      </c>
      <c r="C352" s="110">
        <v>45397</v>
      </c>
      <c r="D352" s="109" t="s">
        <v>11</v>
      </c>
      <c r="E352" s="111"/>
      <c r="F352" s="111">
        <v>1486900</v>
      </c>
      <c r="G352" s="111">
        <v>118952</v>
      </c>
      <c r="H352" s="112">
        <v>1605852</v>
      </c>
      <c r="I352" s="112"/>
      <c r="J352" s="109" t="s">
        <v>2990</v>
      </c>
      <c r="K352" s="124"/>
      <c r="L352" s="84">
        <f t="shared" si="25"/>
        <v>81478401.75999999</v>
      </c>
      <c r="M352" s="111"/>
      <c r="N352" s="111">
        <f t="shared" si="24"/>
        <v>45442</v>
      </c>
      <c r="O352" s="111"/>
      <c r="P352" s="112"/>
    </row>
    <row r="353" spans="1:16" ht="26.3" x14ac:dyDescent="0.25">
      <c r="A353" s="4" t="s">
        <v>3018</v>
      </c>
      <c r="B353" s="109" t="s">
        <v>1216</v>
      </c>
      <c r="C353" s="110">
        <v>45397</v>
      </c>
      <c r="D353" s="109" t="s">
        <v>11</v>
      </c>
      <c r="E353" s="111"/>
      <c r="F353" s="111">
        <v>777213</v>
      </c>
      <c r="G353" s="111">
        <v>62177</v>
      </c>
      <c r="H353" s="112">
        <v>839390</v>
      </c>
      <c r="I353" s="112"/>
      <c r="J353" s="109" t="s">
        <v>2990</v>
      </c>
      <c r="K353" s="124"/>
      <c r="L353" s="84">
        <f t="shared" si="25"/>
        <v>82317791.75999999</v>
      </c>
      <c r="M353" s="111"/>
      <c r="N353" s="111">
        <f t="shared" si="24"/>
        <v>45442</v>
      </c>
      <c r="O353" s="111"/>
      <c r="P353" s="112"/>
    </row>
    <row r="354" spans="1:16" ht="26.3" x14ac:dyDescent="0.25">
      <c r="A354" s="4" t="s">
        <v>3018</v>
      </c>
      <c r="B354" s="109" t="s">
        <v>1212</v>
      </c>
      <c r="C354" s="110">
        <v>45397</v>
      </c>
      <c r="D354" s="109" t="s">
        <v>11</v>
      </c>
      <c r="E354" s="111"/>
      <c r="F354" s="111">
        <v>1410820</v>
      </c>
      <c r="G354" s="111">
        <v>112866</v>
      </c>
      <c r="H354" s="112">
        <v>1523686</v>
      </c>
      <c r="I354" s="112"/>
      <c r="J354" s="109" t="s">
        <v>2990</v>
      </c>
      <c r="K354" s="124"/>
      <c r="L354" s="84">
        <f t="shared" si="25"/>
        <v>83841477.75999999</v>
      </c>
      <c r="M354" s="111"/>
      <c r="N354" s="111">
        <f t="shared" si="24"/>
        <v>45442</v>
      </c>
      <c r="O354" s="111"/>
      <c r="P354" s="112"/>
    </row>
    <row r="355" spans="1:16" ht="26.3" x14ac:dyDescent="0.25">
      <c r="A355" s="4" t="s">
        <v>3018</v>
      </c>
      <c r="B355" s="109" t="s">
        <v>2943</v>
      </c>
      <c r="C355" s="110">
        <v>45397</v>
      </c>
      <c r="D355" s="109" t="s">
        <v>11</v>
      </c>
      <c r="E355" s="111" t="s">
        <v>1218</v>
      </c>
      <c r="F355" s="111">
        <v>-1692464</v>
      </c>
      <c r="G355" s="111">
        <v>-135397</v>
      </c>
      <c r="H355" s="112">
        <v>-1827861</v>
      </c>
      <c r="I355" s="112"/>
      <c r="J355" s="109" t="s">
        <v>2990</v>
      </c>
      <c r="K355" s="124"/>
      <c r="L355" s="84">
        <f t="shared" si="25"/>
        <v>82013616.75999999</v>
      </c>
      <c r="M355" s="111"/>
      <c r="N355" s="111">
        <f t="shared" si="24"/>
        <v>45442</v>
      </c>
      <c r="O355" s="111"/>
      <c r="P355" s="112"/>
    </row>
    <row r="356" spans="1:16" ht="26.3" x14ac:dyDescent="0.25">
      <c r="A356" s="4" t="s">
        <v>3018</v>
      </c>
      <c r="B356" s="109" t="s">
        <v>2944</v>
      </c>
      <c r="C356" s="110">
        <v>45397</v>
      </c>
      <c r="D356" s="109" t="s">
        <v>11</v>
      </c>
      <c r="E356" s="111" t="s">
        <v>1214</v>
      </c>
      <c r="F356" s="111">
        <v>-235660</v>
      </c>
      <c r="G356" s="111">
        <v>-18853</v>
      </c>
      <c r="H356" s="112">
        <v>-254513</v>
      </c>
      <c r="I356" s="112"/>
      <c r="J356" s="109" t="s">
        <v>2990</v>
      </c>
      <c r="K356" s="124"/>
      <c r="L356" s="84">
        <f t="shared" si="25"/>
        <v>81759103.75999999</v>
      </c>
      <c r="M356" s="111"/>
      <c r="N356" s="111">
        <f t="shared" si="24"/>
        <v>45442</v>
      </c>
      <c r="O356" s="111"/>
      <c r="P356" s="112"/>
    </row>
    <row r="357" spans="1:16" ht="26.3" x14ac:dyDescent="0.25">
      <c r="A357" s="4" t="s">
        <v>3018</v>
      </c>
      <c r="B357" s="109" t="s">
        <v>1204</v>
      </c>
      <c r="C357" s="110">
        <v>45399</v>
      </c>
      <c r="D357" s="109" t="s">
        <v>11</v>
      </c>
      <c r="E357" s="111"/>
      <c r="F357" s="111">
        <v>532020</v>
      </c>
      <c r="G357" s="111">
        <v>42562</v>
      </c>
      <c r="H357" s="112">
        <v>574582</v>
      </c>
      <c r="I357" s="112"/>
      <c r="J357" s="109" t="s">
        <v>2990</v>
      </c>
      <c r="K357" s="124"/>
      <c r="L357" s="84">
        <f t="shared" si="25"/>
        <v>82333685.75999999</v>
      </c>
      <c r="M357" s="111"/>
      <c r="N357" s="111">
        <f t="shared" si="24"/>
        <v>45442</v>
      </c>
      <c r="O357" s="111"/>
      <c r="P357" s="112"/>
    </row>
    <row r="358" spans="1:16" ht="26.3" x14ac:dyDescent="0.25">
      <c r="A358" s="4" t="s">
        <v>3018</v>
      </c>
      <c r="B358" s="109" t="s">
        <v>2945</v>
      </c>
      <c r="C358" s="110">
        <v>45399</v>
      </c>
      <c r="D358" s="109" t="s">
        <v>11</v>
      </c>
      <c r="E358" s="111" t="s">
        <v>1208</v>
      </c>
      <c r="F358" s="111">
        <v>-91935</v>
      </c>
      <c r="G358" s="111">
        <v>-7355</v>
      </c>
      <c r="H358" s="112">
        <v>-99290</v>
      </c>
      <c r="I358" s="112"/>
      <c r="J358" s="109" t="s">
        <v>2990</v>
      </c>
      <c r="K358" s="124"/>
      <c r="L358" s="84">
        <f t="shared" si="25"/>
        <v>82234395.75999999</v>
      </c>
      <c r="M358" s="111"/>
      <c r="N358" s="111">
        <f t="shared" si="24"/>
        <v>45442</v>
      </c>
      <c r="O358" s="111"/>
      <c r="P358" s="112"/>
    </row>
    <row r="359" spans="1:16" ht="26.3" x14ac:dyDescent="0.25">
      <c r="A359" s="4" t="s">
        <v>3018</v>
      </c>
      <c r="B359" s="109" t="s">
        <v>2946</v>
      </c>
      <c r="C359" s="110">
        <v>45399</v>
      </c>
      <c r="D359" s="109" t="s">
        <v>11</v>
      </c>
      <c r="E359" s="111" t="s">
        <v>1206</v>
      </c>
      <c r="F359" s="111">
        <v>-529970</v>
      </c>
      <c r="G359" s="111">
        <v>-42398</v>
      </c>
      <c r="H359" s="112">
        <v>-572368</v>
      </c>
      <c r="I359" s="112"/>
      <c r="J359" s="109" t="s">
        <v>2990</v>
      </c>
      <c r="K359" s="124"/>
      <c r="L359" s="84">
        <f t="shared" si="25"/>
        <v>81662027.75999999</v>
      </c>
      <c r="M359" s="111"/>
      <c r="N359" s="111">
        <f t="shared" si="24"/>
        <v>45442</v>
      </c>
      <c r="O359" s="111"/>
      <c r="P359" s="112"/>
    </row>
    <row r="360" spans="1:16" ht="26.3" x14ac:dyDescent="0.25">
      <c r="A360" s="4" t="s">
        <v>3018</v>
      </c>
      <c r="B360" s="109" t="s">
        <v>2947</v>
      </c>
      <c r="C360" s="110">
        <v>45401</v>
      </c>
      <c r="D360" s="109" t="s">
        <v>11</v>
      </c>
      <c r="E360" s="111" t="s">
        <v>1202</v>
      </c>
      <c r="F360" s="111">
        <v>-306450</v>
      </c>
      <c r="G360" s="111">
        <v>-24516</v>
      </c>
      <c r="H360" s="112">
        <v>-330966</v>
      </c>
      <c r="I360" s="112"/>
      <c r="J360" s="109" t="s">
        <v>2990</v>
      </c>
      <c r="K360" s="124"/>
      <c r="L360" s="84">
        <f t="shared" si="25"/>
        <v>81331061.75999999</v>
      </c>
      <c r="M360" s="111"/>
      <c r="N360" s="111">
        <f t="shared" si="24"/>
        <v>45442</v>
      </c>
      <c r="O360" s="111"/>
      <c r="P360" s="112"/>
    </row>
    <row r="361" spans="1:16" x14ac:dyDescent="0.25">
      <c r="A361" s="128"/>
      <c r="B361" s="125">
        <v>19576</v>
      </c>
      <c r="C361" s="126">
        <v>45407</v>
      </c>
      <c r="E361" s="125"/>
      <c r="F361" s="127">
        <f>H361/1.08</f>
        <v>1491079.6296296294</v>
      </c>
      <c r="G361" s="127">
        <f>F361*8%</f>
        <v>119286.37037037035</v>
      </c>
      <c r="H361" s="127">
        <v>1610366</v>
      </c>
      <c r="I361" s="127"/>
      <c r="J361" s="125" t="s">
        <v>3051</v>
      </c>
      <c r="L361" s="84">
        <f t="shared" si="25"/>
        <v>82941427.75999999</v>
      </c>
    </row>
    <row r="362" spans="1:16" ht="26.3" x14ac:dyDescent="0.25">
      <c r="A362" s="4" t="s">
        <v>3018</v>
      </c>
      <c r="B362" s="109" t="s">
        <v>2948</v>
      </c>
      <c r="C362" s="110">
        <v>45415</v>
      </c>
      <c r="D362" s="109" t="s">
        <v>11</v>
      </c>
      <c r="E362" s="111" t="s">
        <v>1385</v>
      </c>
      <c r="F362" s="111">
        <v>-757934</v>
      </c>
      <c r="G362" s="111">
        <v>-60635</v>
      </c>
      <c r="H362" s="112">
        <v>-818569</v>
      </c>
      <c r="I362" s="112"/>
      <c r="J362" s="109" t="s">
        <v>2992</v>
      </c>
      <c r="K362" s="124"/>
      <c r="L362" s="84">
        <f t="shared" si="25"/>
        <v>82122858.75999999</v>
      </c>
      <c r="M362" s="111"/>
      <c r="N362" s="111">
        <f t="shared" ref="N362:N389" si="26">IFERROR(DATEVALUE(MID(J362,16,11)),"")</f>
        <v>45476</v>
      </c>
      <c r="O362" s="111"/>
      <c r="P362" s="112"/>
    </row>
    <row r="363" spans="1:16" ht="26.3" x14ac:dyDescent="0.25">
      <c r="A363" s="4" t="s">
        <v>3018</v>
      </c>
      <c r="B363" s="109" t="s">
        <v>2949</v>
      </c>
      <c r="C363" s="110">
        <v>45420</v>
      </c>
      <c r="D363" s="109" t="s">
        <v>11</v>
      </c>
      <c r="E363" s="111" t="s">
        <v>1383</v>
      </c>
      <c r="F363" s="111">
        <v>-546376</v>
      </c>
      <c r="G363" s="111">
        <v>-43710</v>
      </c>
      <c r="H363" s="112">
        <v>-590086</v>
      </c>
      <c r="I363" s="112"/>
      <c r="J363" s="109" t="s">
        <v>2992</v>
      </c>
      <c r="K363" s="124"/>
      <c r="L363" s="84">
        <f t="shared" si="25"/>
        <v>81532772.75999999</v>
      </c>
      <c r="M363" s="111"/>
      <c r="N363" s="111">
        <f t="shared" si="26"/>
        <v>45476</v>
      </c>
      <c r="O363" s="111"/>
      <c r="P363" s="112"/>
    </row>
    <row r="364" spans="1:16" ht="26.3" x14ac:dyDescent="0.25">
      <c r="A364" s="4" t="s">
        <v>3018</v>
      </c>
      <c r="B364" s="109" t="s">
        <v>1381</v>
      </c>
      <c r="C364" s="110">
        <v>45421</v>
      </c>
      <c r="D364" s="109" t="s">
        <v>11</v>
      </c>
      <c r="E364" s="111"/>
      <c r="F364" s="111">
        <v>1328320</v>
      </c>
      <c r="G364" s="111">
        <v>106266</v>
      </c>
      <c r="H364" s="112">
        <v>1434586</v>
      </c>
      <c r="I364" s="112"/>
      <c r="J364" s="109" t="s">
        <v>2992</v>
      </c>
      <c r="K364" s="124"/>
      <c r="L364" s="84">
        <f t="shared" si="25"/>
        <v>82967358.75999999</v>
      </c>
      <c r="M364" s="111"/>
      <c r="N364" s="111">
        <f t="shared" si="26"/>
        <v>45476</v>
      </c>
      <c r="O364" s="111"/>
      <c r="P364" s="112"/>
    </row>
    <row r="365" spans="1:16" ht="26.3" x14ac:dyDescent="0.25">
      <c r="A365" s="4" t="s">
        <v>3018</v>
      </c>
      <c r="B365" s="109" t="s">
        <v>1379</v>
      </c>
      <c r="C365" s="110">
        <v>45421</v>
      </c>
      <c r="D365" s="109" t="s">
        <v>11</v>
      </c>
      <c r="E365" s="111"/>
      <c r="F365" s="111">
        <v>960736</v>
      </c>
      <c r="G365" s="111">
        <v>76859</v>
      </c>
      <c r="H365" s="112">
        <v>1037595</v>
      </c>
      <c r="I365" s="112"/>
      <c r="J365" s="109" t="s">
        <v>2992</v>
      </c>
      <c r="K365" s="124"/>
      <c r="L365" s="84">
        <f t="shared" si="25"/>
        <v>84004953.75999999</v>
      </c>
      <c r="M365" s="111"/>
      <c r="N365" s="111">
        <f t="shared" si="26"/>
        <v>45476</v>
      </c>
      <c r="O365" s="111"/>
      <c r="P365" s="112"/>
    </row>
    <row r="366" spans="1:16" ht="26.3" x14ac:dyDescent="0.25">
      <c r="A366" s="4" t="s">
        <v>3018</v>
      </c>
      <c r="B366" s="109" t="s">
        <v>1377</v>
      </c>
      <c r="C366" s="110">
        <v>45421</v>
      </c>
      <c r="D366" s="109" t="s">
        <v>11</v>
      </c>
      <c r="E366" s="111"/>
      <c r="F366" s="111">
        <v>830200</v>
      </c>
      <c r="G366" s="111">
        <v>66416</v>
      </c>
      <c r="H366" s="112">
        <v>896616</v>
      </c>
      <c r="I366" s="112"/>
      <c r="J366" s="109" t="s">
        <v>2992</v>
      </c>
      <c r="K366" s="124"/>
      <c r="L366" s="84">
        <f t="shared" si="25"/>
        <v>84901569.75999999</v>
      </c>
      <c r="M366" s="111"/>
      <c r="N366" s="111">
        <f t="shared" si="26"/>
        <v>45476</v>
      </c>
      <c r="O366" s="111"/>
      <c r="P366" s="112"/>
    </row>
    <row r="367" spans="1:16" ht="26.3" x14ac:dyDescent="0.25">
      <c r="A367" s="4" t="s">
        <v>3018</v>
      </c>
      <c r="B367" s="109" t="s">
        <v>1375</v>
      </c>
      <c r="C367" s="110">
        <v>45421</v>
      </c>
      <c r="D367" s="109" t="s">
        <v>11</v>
      </c>
      <c r="E367" s="111"/>
      <c r="F367" s="111">
        <v>793056</v>
      </c>
      <c r="G367" s="111">
        <v>63444</v>
      </c>
      <c r="H367" s="112">
        <v>856500</v>
      </c>
      <c r="I367" s="112"/>
      <c r="J367" s="109" t="s">
        <v>2992</v>
      </c>
      <c r="K367" s="124"/>
      <c r="L367" s="84">
        <f t="shared" si="25"/>
        <v>85758069.75999999</v>
      </c>
      <c r="M367" s="111"/>
      <c r="N367" s="111">
        <f t="shared" si="26"/>
        <v>45476</v>
      </c>
      <c r="O367" s="111"/>
      <c r="P367" s="112"/>
    </row>
    <row r="368" spans="1:16" ht="26.3" x14ac:dyDescent="0.25">
      <c r="A368" s="4" t="s">
        <v>3018</v>
      </c>
      <c r="B368" s="109" t="s">
        <v>1373</v>
      </c>
      <c r="C368" s="110">
        <v>45422</v>
      </c>
      <c r="D368" s="109" t="s">
        <v>11</v>
      </c>
      <c r="E368" s="111"/>
      <c r="F368" s="111">
        <v>830200</v>
      </c>
      <c r="G368" s="111">
        <v>66416</v>
      </c>
      <c r="H368" s="112">
        <v>896616</v>
      </c>
      <c r="I368" s="112"/>
      <c r="J368" s="109" t="s">
        <v>2992</v>
      </c>
      <c r="K368" s="124"/>
      <c r="L368" s="84">
        <f t="shared" si="25"/>
        <v>86654685.75999999</v>
      </c>
      <c r="M368" s="111"/>
      <c r="N368" s="111">
        <f t="shared" si="26"/>
        <v>45476</v>
      </c>
      <c r="O368" s="111"/>
      <c r="P368" s="112"/>
    </row>
    <row r="369" spans="1:16" ht="26.3" x14ac:dyDescent="0.25">
      <c r="A369" s="4" t="s">
        <v>3018</v>
      </c>
      <c r="B369" s="109" t="s">
        <v>2950</v>
      </c>
      <c r="C369" s="110">
        <v>45425</v>
      </c>
      <c r="D369" s="109" t="s">
        <v>11</v>
      </c>
      <c r="E369" s="111" t="s">
        <v>1371</v>
      </c>
      <c r="F369" s="111">
        <v>-400048</v>
      </c>
      <c r="G369" s="111">
        <v>-32004</v>
      </c>
      <c r="H369" s="112">
        <v>-432052</v>
      </c>
      <c r="I369" s="112"/>
      <c r="J369" s="109" t="s">
        <v>2992</v>
      </c>
      <c r="K369" s="124"/>
      <c r="L369" s="84">
        <f t="shared" si="25"/>
        <v>86222633.75999999</v>
      </c>
      <c r="M369" s="111"/>
      <c r="N369" s="111">
        <f t="shared" si="26"/>
        <v>45476</v>
      </c>
      <c r="O369" s="111"/>
      <c r="P369" s="112"/>
    </row>
    <row r="370" spans="1:16" ht="26.3" x14ac:dyDescent="0.25">
      <c r="A370" s="4" t="s">
        <v>3018</v>
      </c>
      <c r="B370" s="109" t="s">
        <v>1369</v>
      </c>
      <c r="C370" s="110">
        <v>45426</v>
      </c>
      <c r="D370" s="109" t="s">
        <v>11</v>
      </c>
      <c r="E370" s="111"/>
      <c r="F370" s="111">
        <v>830200</v>
      </c>
      <c r="G370" s="111">
        <v>66416</v>
      </c>
      <c r="H370" s="112">
        <v>896616</v>
      </c>
      <c r="I370" s="112"/>
      <c r="J370" s="109" t="s">
        <v>2992</v>
      </c>
      <c r="K370" s="124"/>
      <c r="L370" s="84">
        <f t="shared" si="25"/>
        <v>87119249.75999999</v>
      </c>
      <c r="M370" s="111"/>
      <c r="N370" s="111">
        <f t="shared" si="26"/>
        <v>45476</v>
      </c>
      <c r="O370" s="111"/>
      <c r="P370" s="112"/>
    </row>
    <row r="371" spans="1:16" ht="26.3" x14ac:dyDescent="0.25">
      <c r="A371" s="4" t="s">
        <v>3018</v>
      </c>
      <c r="B371" s="109" t="s">
        <v>1367</v>
      </c>
      <c r="C371" s="110">
        <v>45428</v>
      </c>
      <c r="D371" s="109" t="s">
        <v>11</v>
      </c>
      <c r="E371" s="111"/>
      <c r="F371" s="111">
        <v>199904</v>
      </c>
      <c r="G371" s="111">
        <v>15992</v>
      </c>
      <c r="H371" s="112">
        <v>215896</v>
      </c>
      <c r="I371" s="112"/>
      <c r="J371" s="109" t="s">
        <v>2992</v>
      </c>
      <c r="K371" s="124"/>
      <c r="L371" s="84">
        <f t="shared" si="25"/>
        <v>87335145.75999999</v>
      </c>
      <c r="M371" s="111"/>
      <c r="N371" s="111">
        <f t="shared" si="26"/>
        <v>45476</v>
      </c>
      <c r="O371" s="111"/>
      <c r="P371" s="112"/>
    </row>
    <row r="372" spans="1:16" ht="26.3" x14ac:dyDescent="0.25">
      <c r="A372" s="4" t="s">
        <v>3018</v>
      </c>
      <c r="B372" s="109" t="s">
        <v>1365</v>
      </c>
      <c r="C372" s="110">
        <v>45428</v>
      </c>
      <c r="D372" s="109" t="s">
        <v>11</v>
      </c>
      <c r="E372" s="111"/>
      <c r="F372" s="111">
        <v>630296</v>
      </c>
      <c r="G372" s="111">
        <v>50424</v>
      </c>
      <c r="H372" s="112">
        <v>680720</v>
      </c>
      <c r="I372" s="112"/>
      <c r="J372" s="109" t="s">
        <v>2992</v>
      </c>
      <c r="K372" s="124"/>
      <c r="L372" s="84">
        <f t="shared" si="25"/>
        <v>88015865.75999999</v>
      </c>
      <c r="M372" s="111"/>
      <c r="N372" s="111">
        <f t="shared" si="26"/>
        <v>45476</v>
      </c>
      <c r="O372" s="111"/>
      <c r="P372" s="112"/>
    </row>
    <row r="373" spans="1:16" ht="26.3" x14ac:dyDescent="0.25">
      <c r="A373" s="4" t="s">
        <v>3018</v>
      </c>
      <c r="B373" s="109" t="s">
        <v>1363</v>
      </c>
      <c r="C373" s="110">
        <v>45429</v>
      </c>
      <c r="D373" s="109" t="s">
        <v>11</v>
      </c>
      <c r="E373" s="111"/>
      <c r="F373" s="111">
        <v>930152</v>
      </c>
      <c r="G373" s="111">
        <v>74412</v>
      </c>
      <c r="H373" s="112">
        <v>1004564</v>
      </c>
      <c r="I373" s="112"/>
      <c r="J373" s="109" t="s">
        <v>2992</v>
      </c>
      <c r="K373" s="124"/>
      <c r="L373" s="84">
        <f t="shared" si="25"/>
        <v>89020429.75999999</v>
      </c>
      <c r="M373" s="111"/>
      <c r="N373" s="111">
        <f t="shared" si="26"/>
        <v>45476</v>
      </c>
      <c r="O373" s="111"/>
      <c r="P373" s="112"/>
    </row>
    <row r="374" spans="1:16" ht="26.3" x14ac:dyDescent="0.25">
      <c r="A374" s="4" t="s">
        <v>3018</v>
      </c>
      <c r="B374" s="109" t="s">
        <v>1361</v>
      </c>
      <c r="C374" s="110">
        <v>45429</v>
      </c>
      <c r="D374" s="109" t="s">
        <v>11</v>
      </c>
      <c r="E374" s="111"/>
      <c r="F374" s="111">
        <v>1160640</v>
      </c>
      <c r="G374" s="111">
        <v>92851</v>
      </c>
      <c r="H374" s="112">
        <v>1253491</v>
      </c>
      <c r="I374" s="112"/>
      <c r="J374" s="109" t="s">
        <v>2992</v>
      </c>
      <c r="K374" s="124"/>
      <c r="L374" s="84">
        <f t="shared" si="25"/>
        <v>90273920.75999999</v>
      </c>
      <c r="M374" s="111"/>
      <c r="N374" s="111">
        <f t="shared" si="26"/>
        <v>45476</v>
      </c>
      <c r="O374" s="111"/>
      <c r="P374" s="112"/>
    </row>
    <row r="375" spans="1:16" ht="26.3" x14ac:dyDescent="0.25">
      <c r="A375" s="4" t="s">
        <v>3018</v>
      </c>
      <c r="B375" s="109" t="s">
        <v>1359</v>
      </c>
      <c r="C375" s="110">
        <v>45429</v>
      </c>
      <c r="D375" s="109" t="s">
        <v>11</v>
      </c>
      <c r="E375" s="111"/>
      <c r="F375" s="111">
        <v>1160640</v>
      </c>
      <c r="G375" s="111">
        <v>92851</v>
      </c>
      <c r="H375" s="112">
        <v>1253491</v>
      </c>
      <c r="I375" s="112"/>
      <c r="J375" s="109" t="s">
        <v>2992</v>
      </c>
      <c r="K375" s="124"/>
      <c r="L375" s="84">
        <f t="shared" si="25"/>
        <v>91527411.75999999</v>
      </c>
      <c r="M375" s="111"/>
      <c r="N375" s="111">
        <f t="shared" si="26"/>
        <v>45476</v>
      </c>
      <c r="O375" s="111"/>
      <c r="P375" s="112"/>
    </row>
    <row r="376" spans="1:16" ht="26.3" x14ac:dyDescent="0.25">
      <c r="A376" s="4" t="s">
        <v>3018</v>
      </c>
      <c r="B376" s="109" t="s">
        <v>1356</v>
      </c>
      <c r="C376" s="110">
        <v>45430</v>
      </c>
      <c r="D376" s="109" t="s">
        <v>11</v>
      </c>
      <c r="E376" s="111"/>
      <c r="F376" s="111">
        <v>996240</v>
      </c>
      <c r="G376" s="111">
        <v>79699</v>
      </c>
      <c r="H376" s="112">
        <v>1075939</v>
      </c>
      <c r="I376" s="112"/>
      <c r="J376" s="109" t="s">
        <v>2992</v>
      </c>
      <c r="K376" s="124"/>
      <c r="L376" s="84">
        <f t="shared" si="25"/>
        <v>92603350.75999999</v>
      </c>
      <c r="M376" s="111"/>
      <c r="N376" s="111">
        <f t="shared" si="26"/>
        <v>45476</v>
      </c>
      <c r="O376" s="111"/>
      <c r="P376" s="112"/>
    </row>
    <row r="377" spans="1:16" ht="26.3" x14ac:dyDescent="0.25">
      <c r="A377" s="4" t="s">
        <v>3018</v>
      </c>
      <c r="B377" s="109" t="s">
        <v>2951</v>
      </c>
      <c r="C377" s="110">
        <v>45431</v>
      </c>
      <c r="D377" s="109" t="s">
        <v>11</v>
      </c>
      <c r="E377" s="111" t="s">
        <v>1352</v>
      </c>
      <c r="F377" s="111">
        <v>-305225</v>
      </c>
      <c r="G377" s="111">
        <v>-24418</v>
      </c>
      <c r="H377" s="112">
        <v>-329643</v>
      </c>
      <c r="I377" s="112"/>
      <c r="J377" s="109" t="s">
        <v>2992</v>
      </c>
      <c r="K377" s="124"/>
      <c r="L377" s="84">
        <f t="shared" si="25"/>
        <v>92273707.75999999</v>
      </c>
      <c r="M377" s="111"/>
      <c r="N377" s="111">
        <f t="shared" si="26"/>
        <v>45476</v>
      </c>
      <c r="O377" s="111"/>
      <c r="P377" s="112"/>
    </row>
    <row r="378" spans="1:16" ht="26.3" x14ac:dyDescent="0.25">
      <c r="A378" s="4" t="s">
        <v>3018</v>
      </c>
      <c r="B378" s="109" t="s">
        <v>1350</v>
      </c>
      <c r="C378" s="110">
        <v>45433</v>
      </c>
      <c r="D378" s="109" t="s">
        <v>11</v>
      </c>
      <c r="E378" s="111"/>
      <c r="F378" s="111">
        <v>698024</v>
      </c>
      <c r="G378" s="111">
        <v>55842</v>
      </c>
      <c r="H378" s="112">
        <v>753866</v>
      </c>
      <c r="I378" s="112"/>
      <c r="J378" s="109" t="s">
        <v>2992</v>
      </c>
      <c r="K378" s="124"/>
      <c r="L378" s="84">
        <f t="shared" si="25"/>
        <v>93027573.75999999</v>
      </c>
      <c r="M378" s="111"/>
      <c r="N378" s="111">
        <f t="shared" si="26"/>
        <v>45476</v>
      </c>
      <c r="O378" s="111"/>
      <c r="P378" s="112"/>
    </row>
    <row r="379" spans="1:16" ht="26.3" x14ac:dyDescent="0.25">
      <c r="A379" s="4" t="s">
        <v>3018</v>
      </c>
      <c r="B379" s="109" t="s">
        <v>1348</v>
      </c>
      <c r="C379" s="110">
        <v>45434</v>
      </c>
      <c r="D379" s="109" t="s">
        <v>11</v>
      </c>
      <c r="E379" s="111"/>
      <c r="F379" s="111">
        <v>1160640</v>
      </c>
      <c r="G379" s="111">
        <v>92851</v>
      </c>
      <c r="H379" s="112">
        <v>1253491</v>
      </c>
      <c r="I379" s="112"/>
      <c r="J379" s="109" t="s">
        <v>2992</v>
      </c>
      <c r="K379" s="124"/>
      <c r="L379" s="84">
        <f t="shared" si="25"/>
        <v>94281064.75999999</v>
      </c>
      <c r="M379" s="111"/>
      <c r="N379" s="111">
        <f t="shared" si="26"/>
        <v>45476</v>
      </c>
      <c r="O379" s="111"/>
      <c r="P379" s="112"/>
    </row>
    <row r="380" spans="1:16" ht="26.3" x14ac:dyDescent="0.25">
      <c r="A380" s="4" t="s">
        <v>3018</v>
      </c>
      <c r="B380" s="109" t="s">
        <v>1346</v>
      </c>
      <c r="C380" s="110">
        <v>45435</v>
      </c>
      <c r="D380" s="109" t="s">
        <v>11</v>
      </c>
      <c r="E380" s="111"/>
      <c r="F380" s="111">
        <v>960736</v>
      </c>
      <c r="G380" s="111">
        <v>76859</v>
      </c>
      <c r="H380" s="112">
        <v>1037595</v>
      </c>
      <c r="I380" s="112"/>
      <c r="J380" s="109" t="s">
        <v>2992</v>
      </c>
      <c r="K380" s="124"/>
      <c r="L380" s="84">
        <f t="shared" si="25"/>
        <v>95318659.75999999</v>
      </c>
      <c r="M380" s="111"/>
      <c r="N380" s="111">
        <f t="shared" si="26"/>
        <v>45476</v>
      </c>
      <c r="O380" s="111"/>
      <c r="P380" s="112"/>
    </row>
    <row r="381" spans="1:16" ht="26.3" x14ac:dyDescent="0.25">
      <c r="A381" s="4" t="s">
        <v>3018</v>
      </c>
      <c r="B381" s="109" t="s">
        <v>1344</v>
      </c>
      <c r="C381" s="110">
        <v>45436</v>
      </c>
      <c r="D381" s="109" t="s">
        <v>11</v>
      </c>
      <c r="E381" s="111"/>
      <c r="F381" s="111">
        <v>1660400</v>
      </c>
      <c r="G381" s="111">
        <v>132832</v>
      </c>
      <c r="H381" s="112">
        <v>1793232</v>
      </c>
      <c r="I381" s="112"/>
      <c r="J381" s="109" t="s">
        <v>2992</v>
      </c>
      <c r="K381" s="124"/>
      <c r="L381" s="84">
        <f t="shared" si="25"/>
        <v>97111891.75999999</v>
      </c>
      <c r="M381" s="111"/>
      <c r="N381" s="111">
        <f t="shared" si="26"/>
        <v>45476</v>
      </c>
      <c r="O381" s="111"/>
      <c r="P381" s="112"/>
    </row>
    <row r="382" spans="1:16" ht="26.3" x14ac:dyDescent="0.25">
      <c r="A382" s="4" t="s">
        <v>3018</v>
      </c>
      <c r="B382" s="109" t="s">
        <v>2952</v>
      </c>
      <c r="C382" s="110">
        <v>45437</v>
      </c>
      <c r="D382" s="109" t="s">
        <v>11</v>
      </c>
      <c r="E382" s="111" t="s">
        <v>1342</v>
      </c>
      <c r="F382" s="111">
        <v>-558030</v>
      </c>
      <c r="G382" s="111">
        <v>-44642</v>
      </c>
      <c r="H382" s="112">
        <v>-602672</v>
      </c>
      <c r="I382" s="112"/>
      <c r="J382" s="109" t="s">
        <v>2992</v>
      </c>
      <c r="K382" s="124"/>
      <c r="L382" s="84">
        <f t="shared" si="25"/>
        <v>96509219.75999999</v>
      </c>
      <c r="M382" s="111"/>
      <c r="N382" s="111">
        <f t="shared" si="26"/>
        <v>45476</v>
      </c>
      <c r="O382" s="111"/>
      <c r="P382" s="112"/>
    </row>
    <row r="383" spans="1:16" ht="26.3" x14ac:dyDescent="0.25">
      <c r="A383" s="4" t="s">
        <v>3018</v>
      </c>
      <c r="B383" s="109" t="s">
        <v>2953</v>
      </c>
      <c r="C383" s="110">
        <v>45439</v>
      </c>
      <c r="D383" s="109" t="s">
        <v>11</v>
      </c>
      <c r="E383" s="111" t="s">
        <v>1340</v>
      </c>
      <c r="F383" s="111">
        <v>-199904</v>
      </c>
      <c r="G383" s="111">
        <v>-15992</v>
      </c>
      <c r="H383" s="112">
        <v>-215896</v>
      </c>
      <c r="I383" s="112"/>
      <c r="J383" s="109" t="s">
        <v>2992</v>
      </c>
      <c r="K383" s="124"/>
      <c r="L383" s="84">
        <f t="shared" si="25"/>
        <v>96293323.75999999</v>
      </c>
      <c r="M383" s="111"/>
      <c r="N383" s="111">
        <f t="shared" si="26"/>
        <v>45476</v>
      </c>
      <c r="O383" s="111"/>
      <c r="P383" s="112"/>
    </row>
    <row r="384" spans="1:16" ht="26.3" x14ac:dyDescent="0.25">
      <c r="A384" s="4" t="s">
        <v>3018</v>
      </c>
      <c r="B384" s="109" t="s">
        <v>1338</v>
      </c>
      <c r="C384" s="110">
        <v>45439</v>
      </c>
      <c r="D384" s="109" t="s">
        <v>11</v>
      </c>
      <c r="E384" s="111"/>
      <c r="F384" s="111">
        <v>630296</v>
      </c>
      <c r="G384" s="111">
        <v>50424</v>
      </c>
      <c r="H384" s="112">
        <v>680720</v>
      </c>
      <c r="I384" s="112"/>
      <c r="J384" s="109" t="s">
        <v>2992</v>
      </c>
      <c r="K384" s="124"/>
      <c r="L384" s="84">
        <f t="shared" ref="L384:L447" si="27">L383+H384-K384</f>
        <v>96974043.75999999</v>
      </c>
      <c r="M384" s="111"/>
      <c r="N384" s="111">
        <f t="shared" si="26"/>
        <v>45476</v>
      </c>
      <c r="O384" s="111"/>
      <c r="P384" s="112"/>
    </row>
    <row r="385" spans="1:16" ht="26.3" x14ac:dyDescent="0.25">
      <c r="A385" s="4" t="s">
        <v>3018</v>
      </c>
      <c r="B385" s="109" t="s">
        <v>2954</v>
      </c>
      <c r="C385" s="110">
        <v>45440</v>
      </c>
      <c r="D385" s="109" t="s">
        <v>11</v>
      </c>
      <c r="E385" s="111" t="s">
        <v>1336</v>
      </c>
      <c r="F385" s="111">
        <v>-400048</v>
      </c>
      <c r="G385" s="111">
        <v>-32004</v>
      </c>
      <c r="H385" s="112">
        <v>-432052</v>
      </c>
      <c r="I385" s="112"/>
      <c r="J385" s="109" t="s">
        <v>2992</v>
      </c>
      <c r="K385" s="124"/>
      <c r="L385" s="84">
        <f t="shared" si="27"/>
        <v>96541991.75999999</v>
      </c>
      <c r="M385" s="111"/>
      <c r="N385" s="111">
        <f t="shared" si="26"/>
        <v>45476</v>
      </c>
      <c r="O385" s="111"/>
      <c r="P385" s="112"/>
    </row>
    <row r="386" spans="1:16" ht="26.3" x14ac:dyDescent="0.25">
      <c r="A386" s="4" t="s">
        <v>3018</v>
      </c>
      <c r="B386" s="109" t="s">
        <v>2955</v>
      </c>
      <c r="C386" s="110">
        <v>45441</v>
      </c>
      <c r="D386" s="109" t="s">
        <v>11</v>
      </c>
      <c r="E386" s="111" t="s">
        <v>1334</v>
      </c>
      <c r="F386" s="111">
        <v>-650108</v>
      </c>
      <c r="G386" s="111">
        <v>-52009</v>
      </c>
      <c r="H386" s="112">
        <v>-702117</v>
      </c>
      <c r="I386" s="112"/>
      <c r="J386" s="109" t="s">
        <v>2992</v>
      </c>
      <c r="K386" s="124"/>
      <c r="L386" s="84">
        <f t="shared" si="27"/>
        <v>95839874.75999999</v>
      </c>
      <c r="M386" s="111"/>
      <c r="N386" s="111">
        <f t="shared" si="26"/>
        <v>45476</v>
      </c>
      <c r="O386" s="111"/>
      <c r="P386" s="112"/>
    </row>
    <row r="387" spans="1:16" ht="26.3" x14ac:dyDescent="0.25">
      <c r="A387" s="4" t="s">
        <v>3018</v>
      </c>
      <c r="B387" s="109" t="s">
        <v>1332</v>
      </c>
      <c r="C387" s="110">
        <v>45442</v>
      </c>
      <c r="D387" s="109" t="s">
        <v>11</v>
      </c>
      <c r="E387" s="111"/>
      <c r="F387" s="111">
        <v>398168</v>
      </c>
      <c r="G387" s="111">
        <v>31853</v>
      </c>
      <c r="H387" s="112">
        <v>430021</v>
      </c>
      <c r="I387" s="112"/>
      <c r="J387" s="109" t="s">
        <v>2992</v>
      </c>
      <c r="K387" s="124"/>
      <c r="L387" s="84">
        <f t="shared" si="27"/>
        <v>96269895.75999999</v>
      </c>
      <c r="M387" s="111"/>
      <c r="N387" s="111">
        <f t="shared" si="26"/>
        <v>45476</v>
      </c>
      <c r="O387" s="111"/>
      <c r="P387" s="112"/>
    </row>
    <row r="388" spans="1:16" ht="26.3" x14ac:dyDescent="0.25">
      <c r="A388" s="4" t="s">
        <v>3018</v>
      </c>
      <c r="B388" s="109" t="s">
        <v>2956</v>
      </c>
      <c r="C388" s="110">
        <v>45442</v>
      </c>
      <c r="D388" s="109" t="s">
        <v>11</v>
      </c>
      <c r="E388" s="111" t="s">
        <v>1328</v>
      </c>
      <c r="F388" s="111">
        <v>-423116</v>
      </c>
      <c r="G388" s="111">
        <v>-33849</v>
      </c>
      <c r="H388" s="112">
        <v>-456965</v>
      </c>
      <c r="I388" s="112"/>
      <c r="J388" s="109" t="s">
        <v>2992</v>
      </c>
      <c r="K388" s="124"/>
      <c r="L388" s="84">
        <f t="shared" si="27"/>
        <v>95812930.75999999</v>
      </c>
      <c r="M388" s="111"/>
      <c r="N388" s="111">
        <f t="shared" si="26"/>
        <v>45476</v>
      </c>
      <c r="O388" s="111"/>
      <c r="P388" s="112"/>
    </row>
    <row r="389" spans="1:16" ht="26.3" x14ac:dyDescent="0.25">
      <c r="A389" s="4" t="s">
        <v>3018</v>
      </c>
      <c r="B389" s="109" t="s">
        <v>1324</v>
      </c>
      <c r="C389" s="110">
        <v>45442</v>
      </c>
      <c r="D389" s="109" t="s">
        <v>3008</v>
      </c>
      <c r="E389" s="111" t="s">
        <v>1201</v>
      </c>
      <c r="F389" s="111"/>
      <c r="G389" s="111"/>
      <c r="H389" s="112">
        <v>-22420474</v>
      </c>
      <c r="I389" s="112"/>
      <c r="J389" s="109" t="s">
        <v>2990</v>
      </c>
      <c r="K389" s="124"/>
      <c r="L389" s="84">
        <f t="shared" si="27"/>
        <v>73392456.75999999</v>
      </c>
      <c r="M389" s="111"/>
      <c r="N389" s="111">
        <f t="shared" si="26"/>
        <v>45442</v>
      </c>
      <c r="O389" s="111"/>
      <c r="P389" s="112"/>
    </row>
    <row r="390" spans="1:16" ht="26.3" x14ac:dyDescent="0.25">
      <c r="A390" s="4" t="s">
        <v>3018</v>
      </c>
      <c r="B390" s="109"/>
      <c r="C390" s="110">
        <v>45442</v>
      </c>
      <c r="D390" s="109" t="s">
        <v>11</v>
      </c>
      <c r="E390" s="111"/>
      <c r="F390" s="111"/>
      <c r="G390" s="111"/>
      <c r="H390" s="112"/>
      <c r="I390" s="112"/>
      <c r="J390" s="109" t="s">
        <v>3046</v>
      </c>
      <c r="K390" s="130">
        <v>10423548</v>
      </c>
      <c r="L390" s="84">
        <f t="shared" si="27"/>
        <v>62968908.75999999</v>
      </c>
      <c r="M390" s="111"/>
      <c r="N390" s="111">
        <v>45442</v>
      </c>
      <c r="O390" s="111" t="s">
        <v>1201</v>
      </c>
      <c r="P390" s="112"/>
    </row>
    <row r="391" spans="1:16" ht="26.3" x14ac:dyDescent="0.25">
      <c r="A391" s="4" t="s">
        <v>3018</v>
      </c>
      <c r="B391" s="109" t="s">
        <v>1330</v>
      </c>
      <c r="C391" s="110">
        <v>45442</v>
      </c>
      <c r="D391" s="109" t="s">
        <v>11</v>
      </c>
      <c r="E391" s="111"/>
      <c r="F391" s="111">
        <v>599712</v>
      </c>
      <c r="G391" s="111">
        <v>47977</v>
      </c>
      <c r="H391" s="112">
        <v>647689</v>
      </c>
      <c r="I391" s="112"/>
      <c r="J391" s="109" t="s">
        <v>2992</v>
      </c>
      <c r="K391" s="124"/>
      <c r="L391" s="84">
        <f t="shared" si="27"/>
        <v>63616597.75999999</v>
      </c>
      <c r="M391" s="111"/>
      <c r="N391" s="111">
        <f t="shared" ref="N391:N408" si="28">IFERROR(DATEVALUE(MID(J391,16,11)),"")</f>
        <v>45476</v>
      </c>
      <c r="O391" s="111"/>
      <c r="P391" s="112"/>
    </row>
    <row r="392" spans="1:16" ht="26.3" x14ac:dyDescent="0.25">
      <c r="A392" s="4" t="s">
        <v>3018</v>
      </c>
      <c r="B392" s="109" t="s">
        <v>2957</v>
      </c>
      <c r="C392" s="110">
        <v>45443</v>
      </c>
      <c r="D392" s="109" t="s">
        <v>11</v>
      </c>
      <c r="E392" s="111" t="s">
        <v>1325</v>
      </c>
      <c r="F392" s="111">
        <v>-550036</v>
      </c>
      <c r="G392" s="111">
        <v>-44003</v>
      </c>
      <c r="H392" s="112">
        <v>-594039</v>
      </c>
      <c r="I392" s="112"/>
      <c r="J392" s="109" t="s">
        <v>2992</v>
      </c>
      <c r="K392" s="124"/>
      <c r="L392" s="84">
        <f t="shared" si="27"/>
        <v>63022558.75999999</v>
      </c>
      <c r="M392" s="111"/>
      <c r="N392" s="111">
        <f t="shared" si="28"/>
        <v>45476</v>
      </c>
      <c r="O392" s="111"/>
      <c r="P392" s="112"/>
    </row>
    <row r="393" spans="1:16" ht="26.3" x14ac:dyDescent="0.25">
      <c r="A393" s="4" t="s">
        <v>3018</v>
      </c>
      <c r="B393" s="109" t="s">
        <v>1420</v>
      </c>
      <c r="C393" s="110">
        <v>45449</v>
      </c>
      <c r="D393" s="109" t="s">
        <v>11</v>
      </c>
      <c r="E393" s="111"/>
      <c r="F393" s="111">
        <v>730248</v>
      </c>
      <c r="G393" s="111">
        <v>58420</v>
      </c>
      <c r="H393" s="112">
        <v>788668</v>
      </c>
      <c r="I393" s="112"/>
      <c r="J393" s="109" t="s">
        <v>2993</v>
      </c>
      <c r="K393" s="124"/>
      <c r="L393" s="84">
        <f t="shared" si="27"/>
        <v>63811226.75999999</v>
      </c>
      <c r="M393" s="111"/>
      <c r="N393" s="111">
        <f t="shared" si="28"/>
        <v>45503</v>
      </c>
      <c r="O393" s="111"/>
      <c r="P393" s="112"/>
    </row>
    <row r="394" spans="1:16" ht="26.3" x14ac:dyDescent="0.25">
      <c r="A394" s="4" t="s">
        <v>3018</v>
      </c>
      <c r="B394" s="109" t="s">
        <v>1418</v>
      </c>
      <c r="C394" s="110">
        <v>45450</v>
      </c>
      <c r="D394" s="109" t="s">
        <v>11</v>
      </c>
      <c r="E394" s="111"/>
      <c r="F394" s="111">
        <v>299856</v>
      </c>
      <c r="G394" s="111">
        <v>23988</v>
      </c>
      <c r="H394" s="112">
        <v>323844</v>
      </c>
      <c r="I394" s="112"/>
      <c r="J394" s="109" t="s">
        <v>2993</v>
      </c>
      <c r="K394" s="124"/>
      <c r="L394" s="84">
        <f t="shared" si="27"/>
        <v>64135070.75999999</v>
      </c>
      <c r="M394" s="111"/>
      <c r="N394" s="111">
        <f t="shared" si="28"/>
        <v>45503</v>
      </c>
      <c r="O394" s="111"/>
      <c r="P394" s="112"/>
    </row>
    <row r="395" spans="1:16" ht="26.3" x14ac:dyDescent="0.25">
      <c r="A395" s="4" t="s">
        <v>3018</v>
      </c>
      <c r="B395" s="109" t="s">
        <v>1416</v>
      </c>
      <c r="C395" s="110">
        <v>45453</v>
      </c>
      <c r="D395" s="109" t="s">
        <v>11</v>
      </c>
      <c r="E395" s="111"/>
      <c r="F395" s="111">
        <v>1660400</v>
      </c>
      <c r="G395" s="111">
        <v>132832</v>
      </c>
      <c r="H395" s="112">
        <v>1793232</v>
      </c>
      <c r="I395" s="112"/>
      <c r="J395" s="109" t="s">
        <v>2993</v>
      </c>
      <c r="K395" s="124"/>
      <c r="L395" s="84">
        <f t="shared" si="27"/>
        <v>65928302.75999999</v>
      </c>
      <c r="M395" s="111"/>
      <c r="N395" s="111">
        <f t="shared" si="28"/>
        <v>45503</v>
      </c>
      <c r="O395" s="111"/>
      <c r="P395" s="112"/>
    </row>
    <row r="396" spans="1:16" ht="26.3" x14ac:dyDescent="0.25">
      <c r="A396" s="4" t="s">
        <v>3018</v>
      </c>
      <c r="B396" s="109" t="s">
        <v>1414</v>
      </c>
      <c r="C396" s="110">
        <v>45454</v>
      </c>
      <c r="D396" s="109" t="s">
        <v>11</v>
      </c>
      <c r="E396" s="111"/>
      <c r="F396" s="111">
        <v>830200</v>
      </c>
      <c r="G396" s="111">
        <v>66416</v>
      </c>
      <c r="H396" s="112">
        <v>896616</v>
      </c>
      <c r="I396" s="112"/>
      <c r="J396" s="109" t="s">
        <v>2993</v>
      </c>
      <c r="K396" s="124"/>
      <c r="L396" s="84">
        <f t="shared" si="27"/>
        <v>66824918.75999999</v>
      </c>
      <c r="M396" s="111"/>
      <c r="N396" s="111">
        <f t="shared" si="28"/>
        <v>45503</v>
      </c>
      <c r="O396" s="111"/>
      <c r="P396" s="112"/>
    </row>
    <row r="397" spans="1:16" ht="26.3" x14ac:dyDescent="0.25">
      <c r="A397" s="4" t="s">
        <v>3018</v>
      </c>
      <c r="B397" s="109" t="s">
        <v>1412</v>
      </c>
      <c r="C397" s="110">
        <v>45456</v>
      </c>
      <c r="D397" s="109" t="s">
        <v>11</v>
      </c>
      <c r="E397" s="111"/>
      <c r="F397" s="111">
        <v>599712</v>
      </c>
      <c r="G397" s="111">
        <v>47977</v>
      </c>
      <c r="H397" s="112">
        <v>647689</v>
      </c>
      <c r="I397" s="112"/>
      <c r="J397" s="109" t="s">
        <v>2993</v>
      </c>
      <c r="K397" s="124"/>
      <c r="L397" s="84">
        <f t="shared" si="27"/>
        <v>67472607.75999999</v>
      </c>
      <c r="M397" s="111"/>
      <c r="N397" s="111">
        <f t="shared" si="28"/>
        <v>45503</v>
      </c>
      <c r="O397" s="111"/>
      <c r="P397" s="112"/>
    </row>
    <row r="398" spans="1:16" ht="26.3" x14ac:dyDescent="0.25">
      <c r="A398" s="4" t="s">
        <v>3018</v>
      </c>
      <c r="B398" s="109" t="s">
        <v>1410</v>
      </c>
      <c r="C398" s="110">
        <v>45456</v>
      </c>
      <c r="D398" s="109" t="s">
        <v>11</v>
      </c>
      <c r="E398" s="111"/>
      <c r="F398" s="111">
        <v>1060688</v>
      </c>
      <c r="G398" s="111">
        <v>84855</v>
      </c>
      <c r="H398" s="112">
        <v>1145543</v>
      </c>
      <c r="I398" s="112"/>
      <c r="J398" s="109" t="s">
        <v>2993</v>
      </c>
      <c r="K398" s="124"/>
      <c r="L398" s="84">
        <f t="shared" si="27"/>
        <v>68618150.75999999</v>
      </c>
      <c r="M398" s="111"/>
      <c r="N398" s="111">
        <f t="shared" si="28"/>
        <v>45503</v>
      </c>
      <c r="O398" s="111"/>
      <c r="P398" s="112"/>
    </row>
    <row r="399" spans="1:16" ht="26.3" x14ac:dyDescent="0.25">
      <c r="A399" s="4" t="s">
        <v>3018</v>
      </c>
      <c r="B399" s="109" t="s">
        <v>1408</v>
      </c>
      <c r="C399" s="110">
        <v>45457</v>
      </c>
      <c r="D399" s="109" t="s">
        <v>11</v>
      </c>
      <c r="E399" s="111"/>
      <c r="F399" s="111">
        <v>630296</v>
      </c>
      <c r="G399" s="111">
        <v>50424</v>
      </c>
      <c r="H399" s="112">
        <v>680720</v>
      </c>
      <c r="I399" s="112"/>
      <c r="J399" s="109" t="s">
        <v>2993</v>
      </c>
      <c r="K399" s="124"/>
      <c r="L399" s="84">
        <f t="shared" si="27"/>
        <v>69298870.75999999</v>
      </c>
      <c r="M399" s="111"/>
      <c r="N399" s="111">
        <f t="shared" si="28"/>
        <v>45503</v>
      </c>
      <c r="O399" s="111"/>
      <c r="P399" s="112"/>
    </row>
    <row r="400" spans="1:16" ht="26.3" x14ac:dyDescent="0.25">
      <c r="A400" s="4" t="s">
        <v>3018</v>
      </c>
      <c r="B400" s="109" t="s">
        <v>1406</v>
      </c>
      <c r="C400" s="110">
        <v>45461</v>
      </c>
      <c r="D400" s="109" t="s">
        <v>11</v>
      </c>
      <c r="E400" s="111"/>
      <c r="F400" s="111">
        <v>198264</v>
      </c>
      <c r="G400" s="111">
        <v>15861</v>
      </c>
      <c r="H400" s="112">
        <v>214125</v>
      </c>
      <c r="I400" s="112"/>
      <c r="J400" s="109" t="s">
        <v>2993</v>
      </c>
      <c r="K400" s="124"/>
      <c r="L400" s="84">
        <f t="shared" si="27"/>
        <v>69512995.75999999</v>
      </c>
      <c r="M400" s="111"/>
      <c r="N400" s="111">
        <f t="shared" si="28"/>
        <v>45503</v>
      </c>
      <c r="O400" s="111"/>
      <c r="P400" s="112"/>
    </row>
    <row r="401" spans="1:16" ht="26.3" x14ac:dyDescent="0.25">
      <c r="A401" s="4" t="s">
        <v>3018</v>
      </c>
      <c r="B401" s="109" t="s">
        <v>2958</v>
      </c>
      <c r="C401" s="110">
        <v>45462</v>
      </c>
      <c r="D401" s="109" t="s">
        <v>11</v>
      </c>
      <c r="E401" s="111" t="s">
        <v>1400</v>
      </c>
      <c r="F401" s="111">
        <v>-511414</v>
      </c>
      <c r="G401" s="111">
        <v>-40913</v>
      </c>
      <c r="H401" s="112">
        <v>-552327</v>
      </c>
      <c r="I401" s="112"/>
      <c r="J401" s="109" t="s">
        <v>2993</v>
      </c>
      <c r="K401" s="124"/>
      <c r="L401" s="84">
        <f t="shared" si="27"/>
        <v>68960668.75999999</v>
      </c>
      <c r="M401" s="111"/>
      <c r="N401" s="111">
        <f t="shared" si="28"/>
        <v>45503</v>
      </c>
      <c r="O401" s="111"/>
      <c r="P401" s="112"/>
    </row>
    <row r="402" spans="1:16" ht="26.3" x14ac:dyDescent="0.25">
      <c r="A402" s="4" t="s">
        <v>3018</v>
      </c>
      <c r="B402" s="109" t="s">
        <v>2959</v>
      </c>
      <c r="C402" s="110">
        <v>45462</v>
      </c>
      <c r="D402" s="109" t="s">
        <v>11</v>
      </c>
      <c r="E402" s="111" t="s">
        <v>1402</v>
      </c>
      <c r="F402" s="111">
        <v>-586342</v>
      </c>
      <c r="G402" s="111">
        <v>-46907</v>
      </c>
      <c r="H402" s="112">
        <v>-633249</v>
      </c>
      <c r="I402" s="112"/>
      <c r="J402" s="109" t="s">
        <v>2993</v>
      </c>
      <c r="K402" s="124"/>
      <c r="L402" s="84">
        <f t="shared" si="27"/>
        <v>68327419.75999999</v>
      </c>
      <c r="M402" s="111"/>
      <c r="N402" s="111">
        <f t="shared" si="28"/>
        <v>45503</v>
      </c>
      <c r="O402" s="111"/>
      <c r="P402" s="112"/>
    </row>
    <row r="403" spans="1:16" ht="26.3" x14ac:dyDescent="0.25">
      <c r="A403" s="4" t="s">
        <v>3018</v>
      </c>
      <c r="B403" s="109" t="s">
        <v>1404</v>
      </c>
      <c r="C403" s="110">
        <v>45462</v>
      </c>
      <c r="D403" s="109" t="s">
        <v>11</v>
      </c>
      <c r="E403" s="111"/>
      <c r="F403" s="111">
        <v>1329960</v>
      </c>
      <c r="G403" s="111">
        <v>106397</v>
      </c>
      <c r="H403" s="112">
        <v>1436357</v>
      </c>
      <c r="I403" s="112"/>
      <c r="J403" s="109" t="s">
        <v>2993</v>
      </c>
      <c r="K403" s="124"/>
      <c r="L403" s="84">
        <f t="shared" si="27"/>
        <v>69763776.75999999</v>
      </c>
      <c r="M403" s="111"/>
      <c r="N403" s="111">
        <f t="shared" si="28"/>
        <v>45503</v>
      </c>
      <c r="O403" s="111"/>
      <c r="P403" s="112"/>
    </row>
    <row r="404" spans="1:16" ht="26.3" x14ac:dyDescent="0.25">
      <c r="A404" s="4" t="s">
        <v>3018</v>
      </c>
      <c r="B404" s="109" t="s">
        <v>1398</v>
      </c>
      <c r="C404" s="110">
        <v>45464</v>
      </c>
      <c r="D404" s="109" t="s">
        <v>11</v>
      </c>
      <c r="E404" s="111"/>
      <c r="F404" s="111">
        <v>1160640</v>
      </c>
      <c r="G404" s="111">
        <v>92851</v>
      </c>
      <c r="H404" s="112">
        <v>1253491</v>
      </c>
      <c r="I404" s="112"/>
      <c r="J404" s="109" t="s">
        <v>2993</v>
      </c>
      <c r="K404" s="124"/>
      <c r="L404" s="84">
        <f t="shared" si="27"/>
        <v>71017267.75999999</v>
      </c>
      <c r="M404" s="111"/>
      <c r="N404" s="111">
        <f t="shared" si="28"/>
        <v>45503</v>
      </c>
      <c r="O404" s="111"/>
      <c r="P404" s="112"/>
    </row>
    <row r="405" spans="1:16" ht="26.3" x14ac:dyDescent="0.25">
      <c r="A405" s="4" t="s">
        <v>3018</v>
      </c>
      <c r="B405" s="109" t="s">
        <v>1396</v>
      </c>
      <c r="C405" s="110">
        <v>45468</v>
      </c>
      <c r="D405" s="109" t="s">
        <v>11</v>
      </c>
      <c r="E405" s="111"/>
      <c r="F405" s="111">
        <v>960736</v>
      </c>
      <c r="G405" s="111">
        <v>76859</v>
      </c>
      <c r="H405" s="112">
        <v>1037595</v>
      </c>
      <c r="I405" s="112"/>
      <c r="J405" s="109" t="s">
        <v>2993</v>
      </c>
      <c r="K405" s="124"/>
      <c r="L405" s="84">
        <f t="shared" si="27"/>
        <v>72054862.75999999</v>
      </c>
      <c r="M405" s="111"/>
      <c r="N405" s="111">
        <f t="shared" si="28"/>
        <v>45503</v>
      </c>
      <c r="O405" s="111"/>
      <c r="P405" s="112"/>
    </row>
    <row r="406" spans="1:16" ht="26.3" x14ac:dyDescent="0.25">
      <c r="A406" s="4" t="s">
        <v>3018</v>
      </c>
      <c r="B406" s="109" t="s">
        <v>1394</v>
      </c>
      <c r="C406" s="110">
        <v>45469</v>
      </c>
      <c r="D406" s="109" t="s">
        <v>11</v>
      </c>
      <c r="E406" s="111"/>
      <c r="F406" s="111">
        <v>1591032</v>
      </c>
      <c r="G406" s="111">
        <v>127283</v>
      </c>
      <c r="H406" s="112">
        <v>1718315</v>
      </c>
      <c r="I406" s="112"/>
      <c r="J406" s="109" t="s">
        <v>2993</v>
      </c>
      <c r="K406" s="124"/>
      <c r="L406" s="84">
        <f t="shared" si="27"/>
        <v>73773177.75999999</v>
      </c>
      <c r="M406" s="111"/>
      <c r="N406" s="111">
        <f t="shared" si="28"/>
        <v>45503</v>
      </c>
      <c r="O406" s="111"/>
      <c r="P406" s="112"/>
    </row>
    <row r="407" spans="1:16" ht="26.3" x14ac:dyDescent="0.25">
      <c r="A407" s="4" t="s">
        <v>3018</v>
      </c>
      <c r="B407" s="109" t="s">
        <v>2960</v>
      </c>
      <c r="C407" s="110">
        <v>45471</v>
      </c>
      <c r="D407" s="109" t="s">
        <v>11</v>
      </c>
      <c r="E407" s="111" t="s">
        <v>1389</v>
      </c>
      <c r="F407" s="111">
        <v>-611366</v>
      </c>
      <c r="G407" s="111">
        <v>-48909</v>
      </c>
      <c r="H407" s="112">
        <v>-660275</v>
      </c>
      <c r="I407" s="112"/>
      <c r="J407" s="109" t="s">
        <v>2993</v>
      </c>
      <c r="K407" s="124"/>
      <c r="L407" s="84">
        <f t="shared" si="27"/>
        <v>73112902.75999999</v>
      </c>
      <c r="M407" s="111"/>
      <c r="N407" s="111">
        <f t="shared" si="28"/>
        <v>45503</v>
      </c>
      <c r="O407" s="111"/>
      <c r="P407" s="112"/>
    </row>
    <row r="408" spans="1:16" ht="26.3" x14ac:dyDescent="0.25">
      <c r="A408" s="4" t="s">
        <v>3018</v>
      </c>
      <c r="B408" s="109" t="s">
        <v>2961</v>
      </c>
      <c r="C408" s="110">
        <v>45471</v>
      </c>
      <c r="D408" s="109" t="s">
        <v>11</v>
      </c>
      <c r="E408" s="111" t="s">
        <v>1392</v>
      </c>
      <c r="F408" s="111">
        <v>-534722</v>
      </c>
      <c r="G408" s="111">
        <v>-42778</v>
      </c>
      <c r="H408" s="112">
        <v>-577500</v>
      </c>
      <c r="I408" s="112"/>
      <c r="J408" s="109" t="s">
        <v>2993</v>
      </c>
      <c r="K408" s="124"/>
      <c r="L408" s="84">
        <f t="shared" si="27"/>
        <v>72535402.75999999</v>
      </c>
      <c r="M408" s="111"/>
      <c r="N408" s="111">
        <f t="shared" si="28"/>
        <v>45503</v>
      </c>
      <c r="O408" s="111"/>
      <c r="P408" s="112"/>
    </row>
    <row r="409" spans="1:16" ht="26.3" x14ac:dyDescent="0.25">
      <c r="A409" s="4" t="s">
        <v>3018</v>
      </c>
      <c r="B409" s="109"/>
      <c r="C409" s="110">
        <v>45476</v>
      </c>
      <c r="D409" s="109" t="s">
        <v>11</v>
      </c>
      <c r="E409" s="111"/>
      <c r="F409" s="111"/>
      <c r="G409" s="111"/>
      <c r="H409" s="112"/>
      <c r="I409" s="112"/>
      <c r="J409" s="109" t="s">
        <v>3046</v>
      </c>
      <c r="K409" s="130">
        <v>12925153</v>
      </c>
      <c r="L409" s="84">
        <f t="shared" si="27"/>
        <v>59610249.75999999</v>
      </c>
      <c r="M409" s="111"/>
      <c r="N409" s="111">
        <v>45476</v>
      </c>
      <c r="O409" s="111" t="s">
        <v>1327</v>
      </c>
      <c r="P409" s="112"/>
    </row>
    <row r="410" spans="1:16" ht="26.3" x14ac:dyDescent="0.25">
      <c r="A410" s="4" t="s">
        <v>3018</v>
      </c>
      <c r="B410" s="109" t="s">
        <v>1453</v>
      </c>
      <c r="C410" s="110">
        <v>45476</v>
      </c>
      <c r="D410" s="109" t="s">
        <v>11</v>
      </c>
      <c r="E410" s="111"/>
      <c r="F410" s="111">
        <v>1160640</v>
      </c>
      <c r="G410" s="111">
        <v>92851</v>
      </c>
      <c r="H410" s="112">
        <v>1253491</v>
      </c>
      <c r="I410" s="112"/>
      <c r="J410" s="109" t="s">
        <v>2994</v>
      </c>
      <c r="K410" s="124"/>
      <c r="L410" s="84">
        <f t="shared" si="27"/>
        <v>60863740.75999999</v>
      </c>
      <c r="M410" s="111"/>
      <c r="N410" s="111">
        <f t="shared" ref="N410:N425" si="29">IFERROR(DATEVALUE(MID(J410,16,11)),"")</f>
        <v>45534</v>
      </c>
      <c r="O410" s="111"/>
      <c r="P410" s="112"/>
    </row>
    <row r="411" spans="1:16" ht="26.3" x14ac:dyDescent="0.25">
      <c r="A411" s="4" t="s">
        <v>3018</v>
      </c>
      <c r="B411" s="109" t="s">
        <v>1451</v>
      </c>
      <c r="C411" s="110">
        <v>45479</v>
      </c>
      <c r="D411" s="109" t="s">
        <v>11</v>
      </c>
      <c r="E411" s="111"/>
      <c r="F411" s="111">
        <v>630296</v>
      </c>
      <c r="G411" s="111">
        <v>50424</v>
      </c>
      <c r="H411" s="112">
        <v>680720</v>
      </c>
      <c r="I411" s="112"/>
      <c r="J411" s="109" t="s">
        <v>2994</v>
      </c>
      <c r="K411" s="124"/>
      <c r="L411" s="84">
        <f t="shared" si="27"/>
        <v>61544460.75999999</v>
      </c>
      <c r="M411" s="111"/>
      <c r="N411" s="111">
        <f t="shared" si="29"/>
        <v>45534</v>
      </c>
      <c r="O411" s="111"/>
      <c r="P411" s="112"/>
    </row>
    <row r="412" spans="1:16" ht="26.3" x14ac:dyDescent="0.25">
      <c r="A412" s="4" t="s">
        <v>3018</v>
      </c>
      <c r="B412" s="109" t="s">
        <v>1449</v>
      </c>
      <c r="C412" s="110">
        <v>45482</v>
      </c>
      <c r="D412" s="109" t="s">
        <v>11</v>
      </c>
      <c r="E412" s="111"/>
      <c r="F412" s="111">
        <v>498120</v>
      </c>
      <c r="G412" s="111">
        <v>39850</v>
      </c>
      <c r="H412" s="112">
        <v>537970</v>
      </c>
      <c r="I412" s="112"/>
      <c r="J412" s="109" t="s">
        <v>2994</v>
      </c>
      <c r="K412" s="124"/>
      <c r="L412" s="84">
        <f t="shared" si="27"/>
        <v>62082430.75999999</v>
      </c>
      <c r="M412" s="111"/>
      <c r="N412" s="111">
        <f t="shared" si="29"/>
        <v>45534</v>
      </c>
      <c r="O412" s="111"/>
      <c r="P412" s="112"/>
    </row>
    <row r="413" spans="1:16" ht="26.3" x14ac:dyDescent="0.25">
      <c r="A413" s="4" t="s">
        <v>3018</v>
      </c>
      <c r="B413" s="109" t="s">
        <v>1445</v>
      </c>
      <c r="C413" s="110">
        <v>45482</v>
      </c>
      <c r="D413" s="109" t="s">
        <v>11</v>
      </c>
      <c r="E413" s="111"/>
      <c r="F413" s="111">
        <v>830200</v>
      </c>
      <c r="G413" s="111">
        <v>66416</v>
      </c>
      <c r="H413" s="112">
        <v>896616</v>
      </c>
      <c r="I413" s="112"/>
      <c r="J413" s="109" t="s">
        <v>2994</v>
      </c>
      <c r="K413" s="124"/>
      <c r="L413" s="84">
        <f t="shared" si="27"/>
        <v>62979046.75999999</v>
      </c>
      <c r="M413" s="111"/>
      <c r="N413" s="111">
        <f t="shared" si="29"/>
        <v>45534</v>
      </c>
      <c r="O413" s="111"/>
      <c r="P413" s="112"/>
    </row>
    <row r="414" spans="1:16" ht="26.3" x14ac:dyDescent="0.25">
      <c r="A414" s="4" t="s">
        <v>3018</v>
      </c>
      <c r="B414" s="109" t="s">
        <v>1447</v>
      </c>
      <c r="C414" s="110">
        <v>45482</v>
      </c>
      <c r="D414" s="109" t="s">
        <v>11</v>
      </c>
      <c r="E414" s="111"/>
      <c r="F414" s="111">
        <v>399808</v>
      </c>
      <c r="G414" s="111">
        <v>31985</v>
      </c>
      <c r="H414" s="112">
        <v>431793</v>
      </c>
      <c r="I414" s="112"/>
      <c r="J414" s="109" t="s">
        <v>2994</v>
      </c>
      <c r="K414" s="124"/>
      <c r="L414" s="84">
        <f t="shared" si="27"/>
        <v>63410839.75999999</v>
      </c>
      <c r="M414" s="111"/>
      <c r="N414" s="111">
        <f t="shared" si="29"/>
        <v>45534</v>
      </c>
      <c r="O414" s="111"/>
      <c r="P414" s="112"/>
    </row>
    <row r="415" spans="1:16" ht="26.3" x14ac:dyDescent="0.25">
      <c r="A415" s="4" t="s">
        <v>3018</v>
      </c>
      <c r="B415" s="109" t="s">
        <v>1443</v>
      </c>
      <c r="C415" s="110">
        <v>45484</v>
      </c>
      <c r="D415" s="109" t="s">
        <v>11</v>
      </c>
      <c r="E415" s="111"/>
      <c r="F415" s="111">
        <v>1160640</v>
      </c>
      <c r="G415" s="111">
        <v>92851</v>
      </c>
      <c r="H415" s="112">
        <v>1253491</v>
      </c>
      <c r="I415" s="112"/>
      <c r="J415" s="109" t="s">
        <v>2994</v>
      </c>
      <c r="K415" s="124"/>
      <c r="L415" s="84">
        <f t="shared" si="27"/>
        <v>64664330.75999999</v>
      </c>
      <c r="M415" s="111"/>
      <c r="N415" s="111">
        <f t="shared" si="29"/>
        <v>45534</v>
      </c>
      <c r="O415" s="111"/>
      <c r="P415" s="112"/>
    </row>
    <row r="416" spans="1:16" ht="26.3" x14ac:dyDescent="0.25">
      <c r="A416" s="4" t="s">
        <v>3018</v>
      </c>
      <c r="B416" s="109" t="s">
        <v>2962</v>
      </c>
      <c r="C416" s="110">
        <v>45485</v>
      </c>
      <c r="D416" s="109" t="s">
        <v>11</v>
      </c>
      <c r="E416" s="111" t="s">
        <v>1441</v>
      </c>
      <c r="F416" s="111">
        <v>-552203</v>
      </c>
      <c r="G416" s="111">
        <v>-44176</v>
      </c>
      <c r="H416" s="112">
        <v>-596379</v>
      </c>
      <c r="I416" s="112"/>
      <c r="J416" s="109" t="s">
        <v>2994</v>
      </c>
      <c r="K416" s="124"/>
      <c r="L416" s="84">
        <f t="shared" si="27"/>
        <v>64067951.75999999</v>
      </c>
      <c r="M416" s="111"/>
      <c r="N416" s="111">
        <f t="shared" si="29"/>
        <v>45534</v>
      </c>
      <c r="O416" s="111"/>
      <c r="P416" s="112"/>
    </row>
    <row r="417" spans="1:16" ht="26.3" x14ac:dyDescent="0.25">
      <c r="A417" s="4" t="s">
        <v>3018</v>
      </c>
      <c r="B417" s="109" t="s">
        <v>1439</v>
      </c>
      <c r="C417" s="110">
        <v>45485</v>
      </c>
      <c r="D417" s="109" t="s">
        <v>11</v>
      </c>
      <c r="E417" s="111"/>
      <c r="F417" s="111">
        <v>660880</v>
      </c>
      <c r="G417" s="111">
        <v>52870</v>
      </c>
      <c r="H417" s="112">
        <v>713750</v>
      </c>
      <c r="I417" s="112"/>
      <c r="J417" s="109" t="s">
        <v>2994</v>
      </c>
      <c r="K417" s="124"/>
      <c r="L417" s="84">
        <f t="shared" si="27"/>
        <v>64781701.75999999</v>
      </c>
      <c r="M417" s="111"/>
      <c r="N417" s="111">
        <f t="shared" si="29"/>
        <v>45534</v>
      </c>
      <c r="O417" s="111"/>
      <c r="P417" s="112"/>
    </row>
    <row r="418" spans="1:16" ht="26.3" x14ac:dyDescent="0.25">
      <c r="A418" s="4" t="s">
        <v>3018</v>
      </c>
      <c r="B418" s="109" t="s">
        <v>2922</v>
      </c>
      <c r="C418" s="110">
        <v>45490</v>
      </c>
      <c r="D418" s="109" t="s">
        <v>11</v>
      </c>
      <c r="E418" s="111" t="s">
        <v>1437</v>
      </c>
      <c r="F418" s="111">
        <v>-399808</v>
      </c>
      <c r="G418" s="111">
        <v>-31985</v>
      </c>
      <c r="H418" s="112">
        <v>-431793</v>
      </c>
      <c r="I418" s="112"/>
      <c r="J418" s="109" t="s">
        <v>2994</v>
      </c>
      <c r="K418" s="124"/>
      <c r="L418" s="84">
        <f t="shared" si="27"/>
        <v>64349908.75999999</v>
      </c>
      <c r="M418" s="111"/>
      <c r="N418" s="111">
        <f t="shared" si="29"/>
        <v>45534</v>
      </c>
      <c r="O418" s="111"/>
      <c r="P418" s="112"/>
    </row>
    <row r="419" spans="1:16" ht="26.3" x14ac:dyDescent="0.25">
      <c r="A419" s="4" t="s">
        <v>3018</v>
      </c>
      <c r="B419" s="109" t="s">
        <v>2963</v>
      </c>
      <c r="C419" s="110">
        <v>45491</v>
      </c>
      <c r="D419" s="109" t="s">
        <v>11</v>
      </c>
      <c r="E419" s="111" t="s">
        <v>1435</v>
      </c>
      <c r="F419" s="111">
        <v>-599712</v>
      </c>
      <c r="G419" s="111">
        <v>-47977</v>
      </c>
      <c r="H419" s="112">
        <v>-647689</v>
      </c>
      <c r="I419" s="112"/>
      <c r="J419" s="109" t="s">
        <v>2994</v>
      </c>
      <c r="K419" s="124"/>
      <c r="L419" s="84">
        <f t="shared" si="27"/>
        <v>63702219.75999999</v>
      </c>
      <c r="M419" s="111"/>
      <c r="N419" s="111">
        <f t="shared" si="29"/>
        <v>45534</v>
      </c>
      <c r="O419" s="111"/>
      <c r="P419" s="112"/>
    </row>
    <row r="420" spans="1:16" ht="26.3" x14ac:dyDescent="0.25">
      <c r="A420" s="4" t="s">
        <v>3018</v>
      </c>
      <c r="B420" s="109" t="s">
        <v>1433</v>
      </c>
      <c r="C420" s="110">
        <v>45491</v>
      </c>
      <c r="D420" s="109" t="s">
        <v>11</v>
      </c>
      <c r="E420" s="111"/>
      <c r="F420" s="111">
        <v>660880</v>
      </c>
      <c r="G420" s="111">
        <v>52870</v>
      </c>
      <c r="H420" s="112">
        <v>713750</v>
      </c>
      <c r="I420" s="112"/>
      <c r="J420" s="109" t="s">
        <v>2994</v>
      </c>
      <c r="K420" s="124"/>
      <c r="L420" s="84">
        <f t="shared" si="27"/>
        <v>64415969.75999999</v>
      </c>
      <c r="M420" s="111"/>
      <c r="N420" s="111">
        <f t="shared" si="29"/>
        <v>45534</v>
      </c>
      <c r="O420" s="111"/>
      <c r="P420" s="112"/>
    </row>
    <row r="421" spans="1:16" ht="26.3" x14ac:dyDescent="0.25">
      <c r="A421" s="4" t="s">
        <v>3018</v>
      </c>
      <c r="B421" s="109" t="s">
        <v>1429</v>
      </c>
      <c r="C421" s="110">
        <v>45496</v>
      </c>
      <c r="D421" s="109" t="s">
        <v>11</v>
      </c>
      <c r="E421" s="111"/>
      <c r="F421" s="111">
        <v>498120</v>
      </c>
      <c r="G421" s="111">
        <v>39850</v>
      </c>
      <c r="H421" s="112">
        <v>537970</v>
      </c>
      <c r="I421" s="112"/>
      <c r="J421" s="109" t="s">
        <v>2994</v>
      </c>
      <c r="K421" s="124"/>
      <c r="L421" s="84">
        <f t="shared" si="27"/>
        <v>64953939.75999999</v>
      </c>
      <c r="M421" s="111"/>
      <c r="N421" s="111">
        <f t="shared" si="29"/>
        <v>45534</v>
      </c>
      <c r="O421" s="111"/>
      <c r="P421" s="112"/>
    </row>
    <row r="422" spans="1:16" ht="26.3" x14ac:dyDescent="0.25">
      <c r="A422" s="4" t="s">
        <v>3018</v>
      </c>
      <c r="B422" s="109" t="s">
        <v>1431</v>
      </c>
      <c r="C422" s="110">
        <v>45496</v>
      </c>
      <c r="D422" s="109" t="s">
        <v>11</v>
      </c>
      <c r="E422" s="111"/>
      <c r="F422" s="111">
        <v>991320</v>
      </c>
      <c r="G422" s="111">
        <v>79306</v>
      </c>
      <c r="H422" s="112">
        <v>1070626</v>
      </c>
      <c r="I422" s="112"/>
      <c r="J422" s="109" t="s">
        <v>2994</v>
      </c>
      <c r="K422" s="124"/>
      <c r="L422" s="84">
        <f t="shared" si="27"/>
        <v>66024565.75999999</v>
      </c>
      <c r="M422" s="111"/>
      <c r="N422" s="111">
        <f t="shared" si="29"/>
        <v>45534</v>
      </c>
      <c r="O422" s="111"/>
      <c r="P422" s="112"/>
    </row>
    <row r="423" spans="1:16" ht="26.3" x14ac:dyDescent="0.25">
      <c r="A423" s="4" t="s">
        <v>3018</v>
      </c>
      <c r="B423" s="109" t="s">
        <v>1427</v>
      </c>
      <c r="C423" s="110">
        <v>45498</v>
      </c>
      <c r="D423" s="109" t="s">
        <v>11</v>
      </c>
      <c r="E423" s="111"/>
      <c r="F423" s="111">
        <v>660880</v>
      </c>
      <c r="G423" s="111">
        <v>52870</v>
      </c>
      <c r="H423" s="112">
        <v>713750</v>
      </c>
      <c r="I423" s="112"/>
      <c r="J423" s="109" t="s">
        <v>2994</v>
      </c>
      <c r="K423" s="124"/>
      <c r="L423" s="84">
        <f t="shared" si="27"/>
        <v>66738315.75999999</v>
      </c>
      <c r="M423" s="111"/>
      <c r="N423" s="111">
        <f t="shared" si="29"/>
        <v>45534</v>
      </c>
      <c r="O423" s="111"/>
      <c r="P423" s="112"/>
    </row>
    <row r="424" spans="1:16" ht="26.3" x14ac:dyDescent="0.25">
      <c r="A424" s="4" t="s">
        <v>3018</v>
      </c>
      <c r="B424" s="109" t="s">
        <v>1425</v>
      </c>
      <c r="C424" s="110">
        <v>45500</v>
      </c>
      <c r="D424" s="109" t="s">
        <v>11</v>
      </c>
      <c r="E424" s="111"/>
      <c r="F424" s="111">
        <v>1160640</v>
      </c>
      <c r="G424" s="111">
        <v>92851</v>
      </c>
      <c r="H424" s="112">
        <v>1253491</v>
      </c>
      <c r="I424" s="112"/>
      <c r="J424" s="109" t="s">
        <v>2994</v>
      </c>
      <c r="K424" s="124"/>
      <c r="L424" s="84">
        <f t="shared" si="27"/>
        <v>67991806.75999999</v>
      </c>
      <c r="M424" s="111"/>
      <c r="N424" s="111">
        <f t="shared" si="29"/>
        <v>45534</v>
      </c>
      <c r="O424" s="111"/>
      <c r="P424" s="112"/>
    </row>
    <row r="425" spans="1:16" ht="26.3" x14ac:dyDescent="0.25">
      <c r="A425" s="4" t="s">
        <v>3018</v>
      </c>
      <c r="B425" s="109" t="s">
        <v>2964</v>
      </c>
      <c r="C425" s="110">
        <v>45503</v>
      </c>
      <c r="D425" s="109" t="s">
        <v>11</v>
      </c>
      <c r="E425" s="111" t="s">
        <v>1422</v>
      </c>
      <c r="F425" s="111">
        <v>-335516</v>
      </c>
      <c r="G425" s="111">
        <v>-26841</v>
      </c>
      <c r="H425" s="112">
        <v>-362357</v>
      </c>
      <c r="I425" s="112"/>
      <c r="J425" s="109" t="s">
        <v>2994</v>
      </c>
      <c r="K425" s="124"/>
      <c r="L425" s="84">
        <f t="shared" si="27"/>
        <v>67629449.75999999</v>
      </c>
      <c r="M425" s="111"/>
      <c r="N425" s="111">
        <f t="shared" si="29"/>
        <v>45534</v>
      </c>
      <c r="O425" s="111"/>
      <c r="P425" s="112"/>
    </row>
    <row r="426" spans="1:16" ht="26.3" x14ac:dyDescent="0.25">
      <c r="A426" s="4" t="s">
        <v>3018</v>
      </c>
      <c r="B426" s="109"/>
      <c r="C426" s="110">
        <v>45503</v>
      </c>
      <c r="D426" s="109" t="s">
        <v>11</v>
      </c>
      <c r="E426" s="111"/>
      <c r="F426" s="111"/>
      <c r="G426" s="111"/>
      <c r="H426" s="112"/>
      <c r="I426" s="112"/>
      <c r="J426" s="109" t="s">
        <v>3046</v>
      </c>
      <c r="K426" s="130">
        <v>9512844</v>
      </c>
      <c r="L426" s="84">
        <f t="shared" si="27"/>
        <v>58116605.75999999</v>
      </c>
      <c r="M426" s="111"/>
      <c r="N426" s="111">
        <v>45503</v>
      </c>
      <c r="O426" s="111" t="s">
        <v>1391</v>
      </c>
      <c r="P426" s="112"/>
    </row>
    <row r="427" spans="1:16" ht="26.3" x14ac:dyDescent="0.25">
      <c r="A427" s="4" t="s">
        <v>3018</v>
      </c>
      <c r="B427" s="109" t="s">
        <v>1474</v>
      </c>
      <c r="C427" s="110">
        <v>45507</v>
      </c>
      <c r="D427" s="109" t="s">
        <v>11</v>
      </c>
      <c r="E427" s="111"/>
      <c r="F427" s="111">
        <v>1660400</v>
      </c>
      <c r="G427" s="111">
        <v>132832</v>
      </c>
      <c r="H427" s="112">
        <v>1793232</v>
      </c>
      <c r="I427" s="112"/>
      <c r="J427" s="109" t="s">
        <v>2995</v>
      </c>
      <c r="K427" s="124"/>
      <c r="L427" s="84">
        <f t="shared" si="27"/>
        <v>59909837.75999999</v>
      </c>
      <c r="M427" s="111"/>
      <c r="N427" s="111">
        <f t="shared" ref="N427:N436" si="30">IFERROR(DATEVALUE(MID(J427,16,11)),"")</f>
        <v>45566</v>
      </c>
      <c r="O427" s="111"/>
      <c r="P427" s="112"/>
    </row>
    <row r="428" spans="1:16" ht="26.3" x14ac:dyDescent="0.25">
      <c r="A428" s="4" t="s">
        <v>3018</v>
      </c>
      <c r="B428" s="109" t="s">
        <v>1472</v>
      </c>
      <c r="C428" s="110">
        <v>45510</v>
      </c>
      <c r="D428" s="109" t="s">
        <v>11</v>
      </c>
      <c r="E428" s="111"/>
      <c r="F428" s="111">
        <v>930152</v>
      </c>
      <c r="G428" s="111">
        <v>74412</v>
      </c>
      <c r="H428" s="112">
        <v>1004564</v>
      </c>
      <c r="I428" s="112"/>
      <c r="J428" s="109" t="s">
        <v>2995</v>
      </c>
      <c r="K428" s="124"/>
      <c r="L428" s="84">
        <f t="shared" si="27"/>
        <v>60914401.75999999</v>
      </c>
      <c r="M428" s="111"/>
      <c r="N428" s="111">
        <f t="shared" si="30"/>
        <v>45566</v>
      </c>
      <c r="O428" s="111"/>
      <c r="P428" s="112"/>
    </row>
    <row r="429" spans="1:16" ht="26.3" x14ac:dyDescent="0.25">
      <c r="A429" s="4" t="s">
        <v>3018</v>
      </c>
      <c r="B429" s="109" t="s">
        <v>1470</v>
      </c>
      <c r="C429" s="110">
        <v>45510</v>
      </c>
      <c r="D429" s="109" t="s">
        <v>11</v>
      </c>
      <c r="E429" s="111"/>
      <c r="F429" s="111">
        <v>299856</v>
      </c>
      <c r="G429" s="111">
        <v>23988</v>
      </c>
      <c r="H429" s="112">
        <v>323844</v>
      </c>
      <c r="I429" s="112"/>
      <c r="J429" s="109" t="s">
        <v>2995</v>
      </c>
      <c r="K429" s="124"/>
      <c r="L429" s="84">
        <f t="shared" si="27"/>
        <v>61238245.75999999</v>
      </c>
      <c r="M429" s="111"/>
      <c r="N429" s="111">
        <f t="shared" si="30"/>
        <v>45566</v>
      </c>
      <c r="O429" s="111"/>
      <c r="P429" s="112"/>
    </row>
    <row r="430" spans="1:16" ht="26.3" x14ac:dyDescent="0.25">
      <c r="A430" s="4" t="s">
        <v>3018</v>
      </c>
      <c r="B430" s="109" t="s">
        <v>2965</v>
      </c>
      <c r="C430" s="110">
        <v>45516</v>
      </c>
      <c r="D430" s="109" t="s">
        <v>11</v>
      </c>
      <c r="E430" s="111" t="s">
        <v>1468</v>
      </c>
      <c r="F430" s="111">
        <v>-265992</v>
      </c>
      <c r="G430" s="111">
        <v>-21279</v>
      </c>
      <c r="H430" s="112">
        <v>-287271</v>
      </c>
      <c r="I430" s="112"/>
      <c r="J430" s="109" t="s">
        <v>2995</v>
      </c>
      <c r="K430" s="124"/>
      <c r="L430" s="84">
        <f t="shared" si="27"/>
        <v>60950974.75999999</v>
      </c>
      <c r="M430" s="111"/>
      <c r="N430" s="111">
        <f t="shared" si="30"/>
        <v>45566</v>
      </c>
      <c r="O430" s="111"/>
      <c r="P430" s="112"/>
    </row>
    <row r="431" spans="1:16" ht="26.3" x14ac:dyDescent="0.25">
      <c r="A431" s="4" t="s">
        <v>3018</v>
      </c>
      <c r="B431" s="109" t="s">
        <v>2966</v>
      </c>
      <c r="C431" s="110">
        <v>45517</v>
      </c>
      <c r="D431" s="109" t="s">
        <v>11</v>
      </c>
      <c r="E431" s="111" t="s">
        <v>1466</v>
      </c>
      <c r="F431" s="111">
        <v>-199904</v>
      </c>
      <c r="G431" s="111">
        <v>-15992</v>
      </c>
      <c r="H431" s="112">
        <v>-215896</v>
      </c>
      <c r="I431" s="112"/>
      <c r="J431" s="109" t="s">
        <v>2995</v>
      </c>
      <c r="K431" s="124"/>
      <c r="L431" s="84">
        <f t="shared" si="27"/>
        <v>60735078.75999999</v>
      </c>
      <c r="M431" s="111"/>
      <c r="N431" s="111">
        <f t="shared" si="30"/>
        <v>45566</v>
      </c>
      <c r="O431" s="111"/>
      <c r="P431" s="112"/>
    </row>
    <row r="432" spans="1:16" ht="26.3" x14ac:dyDescent="0.25">
      <c r="A432" s="4" t="s">
        <v>3018</v>
      </c>
      <c r="B432" s="109" t="s">
        <v>1464</v>
      </c>
      <c r="C432" s="110">
        <v>45518</v>
      </c>
      <c r="D432" s="109" t="s">
        <v>11</v>
      </c>
      <c r="E432" s="111"/>
      <c r="F432" s="111">
        <v>960736</v>
      </c>
      <c r="G432" s="111">
        <v>76859</v>
      </c>
      <c r="H432" s="112">
        <v>1037595</v>
      </c>
      <c r="I432" s="112"/>
      <c r="J432" s="109" t="s">
        <v>2995</v>
      </c>
      <c r="K432" s="124"/>
      <c r="L432" s="84">
        <f t="shared" si="27"/>
        <v>61772673.75999999</v>
      </c>
      <c r="M432" s="111"/>
      <c r="N432" s="111">
        <f t="shared" si="30"/>
        <v>45566</v>
      </c>
      <c r="O432" s="111"/>
      <c r="P432" s="112"/>
    </row>
    <row r="433" spans="1:16" ht="26.3" x14ac:dyDescent="0.25">
      <c r="A433" s="4" t="s">
        <v>3018</v>
      </c>
      <c r="B433" s="109" t="s">
        <v>1462</v>
      </c>
      <c r="C433" s="110">
        <v>45520</v>
      </c>
      <c r="D433" s="109" t="s">
        <v>11</v>
      </c>
      <c r="E433" s="111"/>
      <c r="F433" s="111">
        <v>1160640</v>
      </c>
      <c r="G433" s="111">
        <v>92851</v>
      </c>
      <c r="H433" s="112">
        <v>1253491</v>
      </c>
      <c r="I433" s="112"/>
      <c r="J433" s="109" t="s">
        <v>2995</v>
      </c>
      <c r="K433" s="124"/>
      <c r="L433" s="84">
        <f t="shared" si="27"/>
        <v>63026164.75999999</v>
      </c>
      <c r="M433" s="111"/>
      <c r="N433" s="111">
        <f t="shared" si="30"/>
        <v>45566</v>
      </c>
      <c r="O433" s="111"/>
      <c r="P433" s="112"/>
    </row>
    <row r="434" spans="1:16" ht="26.3" x14ac:dyDescent="0.25">
      <c r="A434" s="4" t="s">
        <v>3018</v>
      </c>
      <c r="B434" s="109" t="s">
        <v>1460</v>
      </c>
      <c r="C434" s="110">
        <v>45526</v>
      </c>
      <c r="D434" s="109" t="s">
        <v>11</v>
      </c>
      <c r="E434" s="111"/>
      <c r="F434" s="111">
        <v>299856</v>
      </c>
      <c r="G434" s="111">
        <v>23988</v>
      </c>
      <c r="H434" s="112">
        <v>323844</v>
      </c>
      <c r="I434" s="112"/>
      <c r="J434" s="109" t="s">
        <v>2995</v>
      </c>
      <c r="K434" s="124"/>
      <c r="L434" s="84">
        <f t="shared" si="27"/>
        <v>63350008.75999999</v>
      </c>
      <c r="M434" s="111"/>
      <c r="N434" s="111">
        <f t="shared" si="30"/>
        <v>45566</v>
      </c>
      <c r="O434" s="111"/>
      <c r="P434" s="112"/>
    </row>
    <row r="435" spans="1:16" ht="26.3" x14ac:dyDescent="0.25">
      <c r="A435" s="4" t="s">
        <v>3018</v>
      </c>
      <c r="B435" s="109" t="s">
        <v>1458</v>
      </c>
      <c r="C435" s="110">
        <v>45532</v>
      </c>
      <c r="D435" s="109" t="s">
        <v>11</v>
      </c>
      <c r="E435" s="111"/>
      <c r="F435" s="111">
        <v>930152</v>
      </c>
      <c r="G435" s="111">
        <v>74412</v>
      </c>
      <c r="H435" s="112">
        <v>1004564</v>
      </c>
      <c r="I435" s="112"/>
      <c r="J435" s="109" t="s">
        <v>2995</v>
      </c>
      <c r="K435" s="124"/>
      <c r="L435" s="84">
        <f t="shared" si="27"/>
        <v>64354572.75999999</v>
      </c>
      <c r="M435" s="111"/>
      <c r="N435" s="111">
        <f t="shared" si="30"/>
        <v>45566</v>
      </c>
      <c r="O435" s="111"/>
      <c r="P435" s="112"/>
    </row>
    <row r="436" spans="1:16" ht="26.3" x14ac:dyDescent="0.25">
      <c r="A436" s="4" t="s">
        <v>3018</v>
      </c>
      <c r="B436" s="109" t="s">
        <v>2967</v>
      </c>
      <c r="C436" s="110">
        <v>45532</v>
      </c>
      <c r="D436" s="109" t="s">
        <v>11</v>
      </c>
      <c r="E436" s="111"/>
      <c r="F436" s="111">
        <v>830200</v>
      </c>
      <c r="G436" s="111">
        <v>66416</v>
      </c>
      <c r="H436" s="112">
        <v>896616</v>
      </c>
      <c r="I436" s="112"/>
      <c r="J436" s="109" t="s">
        <v>2995</v>
      </c>
      <c r="K436" s="124"/>
      <c r="L436" s="84">
        <f t="shared" si="27"/>
        <v>65251188.75999999</v>
      </c>
      <c r="M436" s="111"/>
      <c r="N436" s="111">
        <f t="shared" si="30"/>
        <v>45566</v>
      </c>
      <c r="O436" s="111"/>
      <c r="P436" s="112"/>
    </row>
    <row r="437" spans="1:16" ht="26.3" x14ac:dyDescent="0.25">
      <c r="A437" s="4" t="s">
        <v>3018</v>
      </c>
      <c r="B437" s="109"/>
      <c r="C437" s="110">
        <v>45534</v>
      </c>
      <c r="D437" s="109" t="s">
        <v>11</v>
      </c>
      <c r="E437" s="111"/>
      <c r="F437" s="111"/>
      <c r="G437" s="111"/>
      <c r="H437" s="112"/>
      <c r="I437" s="112"/>
      <c r="J437" s="109" t="s">
        <v>3046</v>
      </c>
      <c r="K437" s="130">
        <v>8019200</v>
      </c>
      <c r="L437" s="84">
        <f t="shared" si="27"/>
        <v>57231988.75999999</v>
      </c>
      <c r="M437" s="111"/>
      <c r="N437" s="111">
        <v>45534</v>
      </c>
      <c r="O437" s="111" t="s">
        <v>1424</v>
      </c>
      <c r="P437" s="112"/>
    </row>
    <row r="438" spans="1:16" ht="26.3" x14ac:dyDescent="0.25">
      <c r="A438" s="4" t="s">
        <v>3018</v>
      </c>
      <c r="B438" s="109" t="s">
        <v>2968</v>
      </c>
      <c r="C438" s="110">
        <v>45541</v>
      </c>
      <c r="D438" s="109" t="s">
        <v>11</v>
      </c>
      <c r="E438" s="111"/>
      <c r="F438" s="111">
        <v>528704</v>
      </c>
      <c r="G438" s="111">
        <v>42296</v>
      </c>
      <c r="H438" s="112">
        <v>571000</v>
      </c>
      <c r="I438" s="112"/>
      <c r="J438" s="109" t="s">
        <v>2996</v>
      </c>
      <c r="K438" s="124"/>
      <c r="L438" s="84">
        <f t="shared" si="27"/>
        <v>57802988.75999999</v>
      </c>
      <c r="M438" s="111"/>
      <c r="N438" s="111">
        <f t="shared" ref="N438:N445" si="31">IFERROR(DATEVALUE(MID(J438,16,11)),"")</f>
        <v>45595</v>
      </c>
      <c r="O438" s="111"/>
      <c r="P438" s="112"/>
    </row>
    <row r="439" spans="1:16" ht="26.3" x14ac:dyDescent="0.25">
      <c r="A439" s="4" t="s">
        <v>3018</v>
      </c>
      <c r="B439" s="109" t="s">
        <v>1489</v>
      </c>
      <c r="C439" s="110">
        <v>45542</v>
      </c>
      <c r="D439" s="109" t="s">
        <v>11</v>
      </c>
      <c r="E439" s="111"/>
      <c r="F439" s="111">
        <v>1360544</v>
      </c>
      <c r="G439" s="111">
        <v>108844</v>
      </c>
      <c r="H439" s="112">
        <v>1469388</v>
      </c>
      <c r="I439" s="112"/>
      <c r="J439" s="109" t="s">
        <v>2996</v>
      </c>
      <c r="K439" s="124"/>
      <c r="L439" s="84">
        <f t="shared" si="27"/>
        <v>59272376.75999999</v>
      </c>
      <c r="M439" s="111"/>
      <c r="N439" s="111">
        <f t="shared" si="31"/>
        <v>45595</v>
      </c>
      <c r="O439" s="111"/>
      <c r="P439" s="112"/>
    </row>
    <row r="440" spans="1:16" ht="26.3" x14ac:dyDescent="0.25">
      <c r="A440" s="4" t="s">
        <v>3018</v>
      </c>
      <c r="B440" s="109" t="s">
        <v>2922</v>
      </c>
      <c r="C440" s="110">
        <v>45545</v>
      </c>
      <c r="D440" s="109" t="s">
        <v>17</v>
      </c>
      <c r="E440" s="111" t="s">
        <v>1487</v>
      </c>
      <c r="F440" s="111">
        <v>-199904</v>
      </c>
      <c r="G440" s="111">
        <v>-15992</v>
      </c>
      <c r="H440" s="112">
        <v>-215896</v>
      </c>
      <c r="I440" s="112"/>
      <c r="J440" s="109" t="s">
        <v>2996</v>
      </c>
      <c r="K440" s="124"/>
      <c r="L440" s="84">
        <f t="shared" si="27"/>
        <v>59056480.75999999</v>
      </c>
      <c r="M440" s="111"/>
      <c r="N440" s="111">
        <f t="shared" si="31"/>
        <v>45595</v>
      </c>
      <c r="O440" s="111"/>
      <c r="P440" s="112"/>
    </row>
    <row r="441" spans="1:16" ht="26.3" x14ac:dyDescent="0.25">
      <c r="A441" s="4" t="s">
        <v>3018</v>
      </c>
      <c r="B441" s="109" t="s">
        <v>2969</v>
      </c>
      <c r="C441" s="110">
        <v>45547</v>
      </c>
      <c r="D441" s="109" t="s">
        <v>11</v>
      </c>
      <c r="E441" s="111" t="s">
        <v>1485</v>
      </c>
      <c r="F441" s="111">
        <v>-199904</v>
      </c>
      <c r="G441" s="111">
        <v>-15992</v>
      </c>
      <c r="H441" s="112">
        <v>-215896</v>
      </c>
      <c r="I441" s="112"/>
      <c r="J441" s="109" t="s">
        <v>2996</v>
      </c>
      <c r="K441" s="124"/>
      <c r="L441" s="84">
        <f t="shared" si="27"/>
        <v>58840584.75999999</v>
      </c>
      <c r="M441" s="111"/>
      <c r="N441" s="111">
        <f t="shared" si="31"/>
        <v>45595</v>
      </c>
      <c r="O441" s="111"/>
      <c r="P441" s="112"/>
    </row>
    <row r="442" spans="1:16" ht="26.3" x14ac:dyDescent="0.25">
      <c r="A442" s="4" t="s">
        <v>3018</v>
      </c>
      <c r="B442" s="109" t="s">
        <v>1483</v>
      </c>
      <c r="C442" s="110">
        <v>45549</v>
      </c>
      <c r="D442" s="109" t="s">
        <v>11</v>
      </c>
      <c r="E442" s="111"/>
      <c r="F442" s="111">
        <v>1160640</v>
      </c>
      <c r="G442" s="111">
        <v>92851</v>
      </c>
      <c r="H442" s="112">
        <v>1253491</v>
      </c>
      <c r="I442" s="112"/>
      <c r="J442" s="109" t="s">
        <v>2996</v>
      </c>
      <c r="K442" s="124"/>
      <c r="L442" s="84">
        <f t="shared" si="27"/>
        <v>60094075.75999999</v>
      </c>
      <c r="M442" s="111"/>
      <c r="N442" s="111">
        <f t="shared" si="31"/>
        <v>45595</v>
      </c>
      <c r="O442" s="111"/>
      <c r="P442" s="112"/>
    </row>
    <row r="443" spans="1:16" ht="26.3" x14ac:dyDescent="0.25">
      <c r="A443" s="4" t="s">
        <v>3018</v>
      </c>
      <c r="B443" s="109" t="s">
        <v>2970</v>
      </c>
      <c r="C443" s="110">
        <v>45554</v>
      </c>
      <c r="D443" s="109" t="s">
        <v>11</v>
      </c>
      <c r="E443" s="111"/>
      <c r="F443" s="111">
        <v>599712</v>
      </c>
      <c r="G443" s="111">
        <v>47977</v>
      </c>
      <c r="H443" s="112">
        <v>647689</v>
      </c>
      <c r="I443" s="112"/>
      <c r="J443" s="109" t="s">
        <v>2996</v>
      </c>
      <c r="K443" s="124"/>
      <c r="L443" s="84">
        <f t="shared" si="27"/>
        <v>60741764.75999999</v>
      </c>
      <c r="M443" s="111"/>
      <c r="N443" s="111">
        <f t="shared" si="31"/>
        <v>45595</v>
      </c>
      <c r="O443" s="111"/>
      <c r="P443" s="112"/>
    </row>
    <row r="444" spans="1:16" ht="26.3" x14ac:dyDescent="0.25">
      <c r="A444" s="4" t="s">
        <v>3018</v>
      </c>
      <c r="B444" s="109" t="s">
        <v>1476</v>
      </c>
      <c r="C444" s="110">
        <v>45561</v>
      </c>
      <c r="D444" s="109" t="s">
        <v>11</v>
      </c>
      <c r="E444" s="111"/>
      <c r="F444" s="111">
        <v>1162280</v>
      </c>
      <c r="G444" s="111">
        <v>92982</v>
      </c>
      <c r="H444" s="112">
        <v>1255262</v>
      </c>
      <c r="I444" s="112"/>
      <c r="J444" s="109" t="s">
        <v>2996</v>
      </c>
      <c r="K444" s="124"/>
      <c r="L444" s="84">
        <f t="shared" si="27"/>
        <v>61997026.75999999</v>
      </c>
      <c r="M444" s="111"/>
      <c r="N444" s="111">
        <f t="shared" si="31"/>
        <v>45595</v>
      </c>
      <c r="O444" s="111"/>
      <c r="P444" s="112"/>
    </row>
    <row r="445" spans="1:16" ht="26.3" x14ac:dyDescent="0.25">
      <c r="A445" s="4" t="s">
        <v>3018</v>
      </c>
      <c r="B445" s="109" t="s">
        <v>1479</v>
      </c>
      <c r="C445" s="110">
        <v>45561</v>
      </c>
      <c r="D445" s="109" t="s">
        <v>11</v>
      </c>
      <c r="E445" s="111"/>
      <c r="F445" s="111">
        <v>399808</v>
      </c>
      <c r="G445" s="111">
        <v>31985</v>
      </c>
      <c r="H445" s="112">
        <v>431793</v>
      </c>
      <c r="I445" s="112"/>
      <c r="J445" s="109" t="s">
        <v>2996</v>
      </c>
      <c r="K445" s="124"/>
      <c r="L445" s="84">
        <f t="shared" si="27"/>
        <v>62428819.75999999</v>
      </c>
      <c r="M445" s="111"/>
      <c r="N445" s="111">
        <f t="shared" si="31"/>
        <v>45595</v>
      </c>
      <c r="O445" s="111"/>
      <c r="P445" s="112"/>
    </row>
    <row r="446" spans="1:16" ht="26.3" x14ac:dyDescent="0.25">
      <c r="A446" s="4" t="s">
        <v>3018</v>
      </c>
      <c r="B446" s="109"/>
      <c r="C446" s="110">
        <v>45566</v>
      </c>
      <c r="D446" s="109" t="s">
        <v>11</v>
      </c>
      <c r="E446" s="111"/>
      <c r="F446" s="111"/>
      <c r="G446" s="111"/>
      <c r="H446" s="112"/>
      <c r="I446" s="112"/>
      <c r="J446" s="109" t="s">
        <v>3046</v>
      </c>
      <c r="K446" s="130">
        <v>7134583</v>
      </c>
      <c r="L446" s="84">
        <f t="shared" si="27"/>
        <v>55294236.75999999</v>
      </c>
      <c r="M446" s="111"/>
      <c r="N446" s="111">
        <v>45566</v>
      </c>
      <c r="O446" s="111" t="s">
        <v>1457</v>
      </c>
      <c r="P446" s="112"/>
    </row>
    <row r="447" spans="1:16" ht="26.3" x14ac:dyDescent="0.25">
      <c r="A447" s="4" t="s">
        <v>3018</v>
      </c>
      <c r="B447" s="109" t="s">
        <v>1502</v>
      </c>
      <c r="C447" s="110">
        <v>45569</v>
      </c>
      <c r="D447" s="109" t="s">
        <v>11</v>
      </c>
      <c r="E447" s="111"/>
      <c r="F447" s="111">
        <v>830200</v>
      </c>
      <c r="G447" s="111">
        <v>66416</v>
      </c>
      <c r="H447" s="112">
        <v>896616</v>
      </c>
      <c r="I447" s="112"/>
      <c r="J447" s="109" t="s">
        <v>2997</v>
      </c>
      <c r="K447" s="124"/>
      <c r="L447" s="84">
        <f t="shared" si="27"/>
        <v>56190852.75999999</v>
      </c>
      <c r="M447" s="111"/>
      <c r="N447" s="111">
        <f>IFERROR(DATEVALUE(MID(J447,16,11)),"")</f>
        <v>45625</v>
      </c>
      <c r="O447" s="111"/>
      <c r="P447" s="112"/>
    </row>
    <row r="448" spans="1:16" ht="26.3" x14ac:dyDescent="0.25">
      <c r="A448" s="4" t="s">
        <v>3018</v>
      </c>
      <c r="B448" s="109" t="s">
        <v>1500</v>
      </c>
      <c r="C448" s="110">
        <v>45570</v>
      </c>
      <c r="D448" s="109" t="s">
        <v>11</v>
      </c>
      <c r="E448" s="111"/>
      <c r="F448" s="111">
        <v>830200</v>
      </c>
      <c r="G448" s="111">
        <v>66416</v>
      </c>
      <c r="H448" s="112">
        <v>896616</v>
      </c>
      <c r="I448" s="112"/>
      <c r="J448" s="109" t="s">
        <v>2997</v>
      </c>
      <c r="K448" s="124"/>
      <c r="L448" s="84">
        <f t="shared" ref="L448:L463" si="32">L447+H448-K448</f>
        <v>57087468.75999999</v>
      </c>
      <c r="M448" s="111"/>
      <c r="N448" s="111">
        <f>IFERROR(DATEVALUE(MID(J448,16,11)),"")</f>
        <v>45625</v>
      </c>
      <c r="O448" s="111"/>
      <c r="P448" s="112"/>
    </row>
    <row r="449" spans="1:16" ht="26.3" x14ac:dyDescent="0.25">
      <c r="A449" s="4" t="s">
        <v>3018</v>
      </c>
      <c r="B449" s="109" t="s">
        <v>1498</v>
      </c>
      <c r="C449" s="110">
        <v>45574</v>
      </c>
      <c r="D449" s="109" t="s">
        <v>11</v>
      </c>
      <c r="E449" s="111"/>
      <c r="F449" s="111">
        <v>962376</v>
      </c>
      <c r="G449" s="111">
        <v>76990</v>
      </c>
      <c r="H449" s="112">
        <v>1039366</v>
      </c>
      <c r="I449" s="112"/>
      <c r="J449" s="109" t="s">
        <v>2997</v>
      </c>
      <c r="K449" s="124"/>
      <c r="L449" s="84">
        <f t="shared" si="32"/>
        <v>58126834.75999999</v>
      </c>
      <c r="M449" s="111"/>
      <c r="N449" s="111">
        <f>IFERROR(DATEVALUE(MID(J449,16,11)),"")</f>
        <v>45625</v>
      </c>
      <c r="O449" s="111"/>
      <c r="P449" s="112"/>
    </row>
    <row r="450" spans="1:16" ht="26.3" x14ac:dyDescent="0.25">
      <c r="A450" s="4" t="s">
        <v>3018</v>
      </c>
      <c r="B450" s="109" t="s">
        <v>2971</v>
      </c>
      <c r="C450" s="110">
        <v>45586</v>
      </c>
      <c r="D450" s="109" t="s">
        <v>11</v>
      </c>
      <c r="E450" s="111"/>
      <c r="F450" s="111">
        <v>830200</v>
      </c>
      <c r="G450" s="111">
        <v>66416</v>
      </c>
      <c r="H450" s="112">
        <v>896616</v>
      </c>
      <c r="I450" s="112"/>
      <c r="J450" s="109" t="s">
        <v>2997</v>
      </c>
      <c r="K450" s="124"/>
      <c r="L450" s="84">
        <f t="shared" si="32"/>
        <v>59023450.75999999</v>
      </c>
      <c r="M450" s="111"/>
      <c r="N450" s="111">
        <f>IFERROR(DATEVALUE(MID(J450,16,11)),"")</f>
        <v>45625</v>
      </c>
      <c r="O450" s="111"/>
      <c r="P450" s="112"/>
    </row>
    <row r="451" spans="1:16" ht="26.3" x14ac:dyDescent="0.25">
      <c r="A451" s="4" t="s">
        <v>3018</v>
      </c>
      <c r="B451" s="109" t="s">
        <v>1493</v>
      </c>
      <c r="C451" s="110">
        <v>45589</v>
      </c>
      <c r="D451" s="109" t="s">
        <v>11</v>
      </c>
      <c r="E451" s="111"/>
      <c r="F451" s="111">
        <v>1321760</v>
      </c>
      <c r="G451" s="111">
        <v>105741</v>
      </c>
      <c r="H451" s="112">
        <v>1427501</v>
      </c>
      <c r="I451" s="112"/>
      <c r="J451" s="109" t="s">
        <v>2997</v>
      </c>
      <c r="K451" s="124"/>
      <c r="L451" s="84">
        <f t="shared" si="32"/>
        <v>60450951.75999999</v>
      </c>
      <c r="M451" s="111"/>
      <c r="N451" s="111">
        <f>IFERROR(DATEVALUE(MID(J451,16,11)),"")</f>
        <v>45625</v>
      </c>
      <c r="O451" s="111"/>
      <c r="P451" s="112"/>
    </row>
    <row r="452" spans="1:16" ht="26.3" x14ac:dyDescent="0.25">
      <c r="A452" s="4" t="s">
        <v>3018</v>
      </c>
      <c r="B452" s="109"/>
      <c r="C452" s="110">
        <v>45595</v>
      </c>
      <c r="D452" s="109" t="s">
        <v>11</v>
      </c>
      <c r="E452" s="111"/>
      <c r="F452" s="111"/>
      <c r="G452" s="111"/>
      <c r="H452" s="112"/>
      <c r="I452" s="112"/>
      <c r="J452" s="109" t="s">
        <v>3046</v>
      </c>
      <c r="K452" s="130">
        <v>5196831</v>
      </c>
      <c r="L452" s="84">
        <f t="shared" si="32"/>
        <v>55254120.75999999</v>
      </c>
      <c r="M452" s="111"/>
      <c r="N452" s="111">
        <v>45595</v>
      </c>
      <c r="O452" s="111" t="s">
        <v>1478</v>
      </c>
      <c r="P452" s="112"/>
    </row>
    <row r="453" spans="1:16" ht="26.3" x14ac:dyDescent="0.25">
      <c r="A453" s="4" t="s">
        <v>3018</v>
      </c>
      <c r="B453" s="109" t="s">
        <v>2972</v>
      </c>
      <c r="C453" s="110">
        <v>45602</v>
      </c>
      <c r="D453" s="109" t="s">
        <v>11</v>
      </c>
      <c r="E453" s="111"/>
      <c r="F453" s="111">
        <v>630296</v>
      </c>
      <c r="G453" s="111">
        <v>50424</v>
      </c>
      <c r="H453" s="112">
        <v>680720</v>
      </c>
      <c r="I453" s="112"/>
      <c r="J453" s="109" t="s">
        <v>2999</v>
      </c>
      <c r="K453" s="124"/>
      <c r="L453" s="84">
        <f t="shared" si="32"/>
        <v>55934840.75999999</v>
      </c>
      <c r="M453" s="111"/>
      <c r="N453" s="111">
        <f>IFERROR(DATEVALUE(MID(J453,16,11)),"")</f>
        <v>45656</v>
      </c>
      <c r="O453" s="111"/>
      <c r="P453" s="112"/>
    </row>
    <row r="454" spans="1:16" ht="26.3" x14ac:dyDescent="0.25">
      <c r="A454" s="4" t="s">
        <v>3018</v>
      </c>
      <c r="B454" s="109" t="s">
        <v>1511</v>
      </c>
      <c r="C454" s="110">
        <v>45615</v>
      </c>
      <c r="D454" s="109" t="s">
        <v>11</v>
      </c>
      <c r="E454" s="111"/>
      <c r="F454" s="111">
        <v>996240</v>
      </c>
      <c r="G454" s="111">
        <v>79699</v>
      </c>
      <c r="H454" s="112">
        <v>1075939</v>
      </c>
      <c r="I454" s="112"/>
      <c r="J454" s="109" t="s">
        <v>2999</v>
      </c>
      <c r="K454" s="124"/>
      <c r="L454" s="84">
        <f t="shared" si="32"/>
        <v>57010779.75999999</v>
      </c>
      <c r="M454" s="111"/>
      <c r="N454" s="111">
        <f>IFERROR(DATEVALUE(MID(J454,16,11)),"")</f>
        <v>45656</v>
      </c>
      <c r="O454" s="111"/>
      <c r="P454" s="112"/>
    </row>
    <row r="455" spans="1:16" ht="26.3" x14ac:dyDescent="0.25">
      <c r="A455" s="4" t="s">
        <v>3018</v>
      </c>
      <c r="B455" s="109" t="s">
        <v>1509</v>
      </c>
      <c r="C455" s="110">
        <v>45617</v>
      </c>
      <c r="D455" s="109" t="s">
        <v>11</v>
      </c>
      <c r="E455" s="111"/>
      <c r="F455" s="111">
        <v>499760</v>
      </c>
      <c r="G455" s="111">
        <v>39981</v>
      </c>
      <c r="H455" s="112">
        <v>539741</v>
      </c>
      <c r="I455" s="112"/>
      <c r="J455" s="109" t="s">
        <v>2999</v>
      </c>
      <c r="K455" s="124"/>
      <c r="L455" s="84">
        <f t="shared" si="32"/>
        <v>57550520.75999999</v>
      </c>
      <c r="M455" s="111"/>
      <c r="N455" s="111">
        <f>IFERROR(DATEVALUE(MID(J455,16,11)),"")</f>
        <v>45656</v>
      </c>
      <c r="O455" s="111"/>
      <c r="P455" s="112"/>
    </row>
    <row r="456" spans="1:16" ht="26.3" x14ac:dyDescent="0.25">
      <c r="A456" s="4" t="s">
        <v>3018</v>
      </c>
      <c r="B456" s="109" t="s">
        <v>2973</v>
      </c>
      <c r="C456" s="110">
        <v>45622</v>
      </c>
      <c r="D456" s="109" t="s">
        <v>11</v>
      </c>
      <c r="E456" s="111"/>
      <c r="F456" s="111">
        <v>330440</v>
      </c>
      <c r="G456" s="111">
        <v>26435</v>
      </c>
      <c r="H456" s="112">
        <v>356875</v>
      </c>
      <c r="I456" s="112"/>
      <c r="J456" s="109" t="s">
        <v>2999</v>
      </c>
      <c r="K456" s="124"/>
      <c r="L456" s="84">
        <f t="shared" si="32"/>
        <v>57907395.75999999</v>
      </c>
      <c r="M456" s="111"/>
      <c r="N456" s="111">
        <f>IFERROR(DATEVALUE(MID(J456,16,11)),"")</f>
        <v>45656</v>
      </c>
      <c r="O456" s="111"/>
      <c r="P456" s="112"/>
    </row>
    <row r="457" spans="1:16" ht="26.3" x14ac:dyDescent="0.25">
      <c r="A457" s="4" t="s">
        <v>3018</v>
      </c>
      <c r="B457" s="109" t="s">
        <v>2974</v>
      </c>
      <c r="C457" s="110">
        <v>45623</v>
      </c>
      <c r="D457" s="109" t="s">
        <v>11</v>
      </c>
      <c r="E457" s="111" t="s">
        <v>1504</v>
      </c>
      <c r="F457" s="111">
        <v>-299856</v>
      </c>
      <c r="G457" s="111">
        <v>-23988</v>
      </c>
      <c r="H457" s="112">
        <v>-323844</v>
      </c>
      <c r="I457" s="112"/>
      <c r="J457" s="109" t="s">
        <v>2998</v>
      </c>
      <c r="K457" s="124"/>
      <c r="L457" s="84">
        <f t="shared" si="32"/>
        <v>57583551.75999999</v>
      </c>
      <c r="M457" s="111"/>
      <c r="N457" s="111">
        <f>IFERROR(DATEVALUE(MID(J457,16,11)),"")</f>
        <v>45656</v>
      </c>
      <c r="O457" s="111"/>
      <c r="P457" s="112"/>
    </row>
    <row r="458" spans="1:16" ht="26.3" x14ac:dyDescent="0.25">
      <c r="A458" s="4" t="s">
        <v>3018</v>
      </c>
      <c r="B458" s="109"/>
      <c r="C458" s="110">
        <v>45625</v>
      </c>
      <c r="D458" s="109" t="s">
        <v>11</v>
      </c>
      <c r="E458" s="111"/>
      <c r="F458" s="111"/>
      <c r="G458" s="111"/>
      <c r="H458" s="112"/>
      <c r="I458" s="112"/>
      <c r="J458" s="109" t="s">
        <v>3046</v>
      </c>
      <c r="K458" s="130">
        <v>5156715</v>
      </c>
      <c r="L458" s="84">
        <f t="shared" si="32"/>
        <v>52426836.75999999</v>
      </c>
      <c r="M458" s="111"/>
      <c r="N458" s="111">
        <v>45625</v>
      </c>
      <c r="O458" s="111" t="s">
        <v>1495</v>
      </c>
      <c r="P458" s="112"/>
    </row>
    <row r="459" spans="1:16" ht="26.3" x14ac:dyDescent="0.25">
      <c r="A459" s="4" t="s">
        <v>3018</v>
      </c>
      <c r="B459" s="109" t="s">
        <v>2975</v>
      </c>
      <c r="C459" s="110">
        <v>45635</v>
      </c>
      <c r="D459" s="109" t="s">
        <v>11</v>
      </c>
      <c r="E459" s="111" t="s">
        <v>1522</v>
      </c>
      <c r="F459" s="111">
        <v>-321127</v>
      </c>
      <c r="G459" s="111">
        <v>-25690</v>
      </c>
      <c r="H459" s="112">
        <v>-346817</v>
      </c>
      <c r="I459" s="112"/>
      <c r="J459" s="109" t="s">
        <v>3000</v>
      </c>
      <c r="K459" s="124"/>
      <c r="L459" s="84">
        <f t="shared" si="32"/>
        <v>52080019.75999999</v>
      </c>
      <c r="M459" s="111"/>
      <c r="N459" s="111">
        <f>IFERROR(DATEVALUE(MID(J459,16,11)),"")</f>
        <v>45680</v>
      </c>
      <c r="O459" s="111"/>
      <c r="P459" s="112"/>
    </row>
    <row r="460" spans="1:16" ht="26.3" x14ac:dyDescent="0.25">
      <c r="A460" s="4" t="s">
        <v>3018</v>
      </c>
      <c r="B460" s="89" t="s">
        <v>1520</v>
      </c>
      <c r="C460" s="90">
        <v>45636</v>
      </c>
      <c r="D460" s="89" t="s">
        <v>11</v>
      </c>
      <c r="E460" s="89"/>
      <c r="F460" s="91">
        <v>599712</v>
      </c>
      <c r="G460" s="91">
        <v>47977</v>
      </c>
      <c r="H460" s="91">
        <v>647689</v>
      </c>
      <c r="I460" s="91"/>
      <c r="J460" s="56" t="s">
        <v>3000</v>
      </c>
      <c r="L460" s="84">
        <f t="shared" si="32"/>
        <v>52727708.75999999</v>
      </c>
      <c r="N460" s="71">
        <f>IFERROR(DATEVALUE(MID(J460,16,11)),"")</f>
        <v>45680</v>
      </c>
    </row>
    <row r="461" spans="1:16" ht="26.3" x14ac:dyDescent="0.25">
      <c r="A461" s="4" t="s">
        <v>3018</v>
      </c>
      <c r="B461" s="89" t="s">
        <v>1518</v>
      </c>
      <c r="C461" s="90">
        <v>45650</v>
      </c>
      <c r="D461" s="89" t="s">
        <v>11</v>
      </c>
      <c r="E461" s="89"/>
      <c r="F461" s="91">
        <v>699664</v>
      </c>
      <c r="G461" s="91">
        <v>55973</v>
      </c>
      <c r="H461" s="91">
        <v>755637</v>
      </c>
      <c r="I461" s="91"/>
      <c r="J461" s="56" t="s">
        <v>3000</v>
      </c>
      <c r="L461" s="84">
        <f t="shared" si="32"/>
        <v>53483345.75999999</v>
      </c>
      <c r="N461" s="71">
        <f>IFERROR(DATEVALUE(MID(J461,16,11)),"")</f>
        <v>45680</v>
      </c>
    </row>
    <row r="462" spans="1:16" ht="26.3" x14ac:dyDescent="0.25">
      <c r="A462" s="4" t="s">
        <v>3018</v>
      </c>
      <c r="B462" s="89" t="s">
        <v>1515</v>
      </c>
      <c r="C462" s="90">
        <v>45652</v>
      </c>
      <c r="D462" s="89" t="s">
        <v>11</v>
      </c>
      <c r="E462" s="89"/>
      <c r="F462" s="91">
        <v>660880</v>
      </c>
      <c r="G462" s="91">
        <v>52870</v>
      </c>
      <c r="H462" s="91">
        <v>713750</v>
      </c>
      <c r="I462" s="91"/>
      <c r="J462" s="56" t="s">
        <v>3000</v>
      </c>
      <c r="L462" s="84">
        <f t="shared" si="32"/>
        <v>54197095.75999999</v>
      </c>
      <c r="N462" s="71">
        <f>IFERROR(DATEVALUE(MID(J462,16,11)),"")</f>
        <v>45680</v>
      </c>
    </row>
    <row r="463" spans="1:16" x14ac:dyDescent="0.25">
      <c r="A463" s="129" t="s">
        <v>3018</v>
      </c>
      <c r="B463" s="81"/>
      <c r="C463" s="119">
        <v>45656</v>
      </c>
      <c r="D463" s="81" t="s">
        <v>11</v>
      </c>
      <c r="E463" s="81"/>
      <c r="F463" s="120"/>
      <c r="G463" s="120"/>
      <c r="H463" s="120"/>
      <c r="I463" s="120"/>
      <c r="J463" s="81" t="s">
        <v>3046</v>
      </c>
      <c r="K463" s="120">
        <v>2329431</v>
      </c>
      <c r="L463" s="84">
        <f t="shared" si="32"/>
        <v>51867664.75999999</v>
      </c>
      <c r="N463" s="82">
        <v>45656</v>
      </c>
      <c r="O463" s="64" t="s">
        <v>1506</v>
      </c>
    </row>
  </sheetData>
  <autoFilter ref="A1:R463" xr:uid="{602BC131-213F-4173-B57B-514D51422E23}">
    <sortState xmlns:xlrd2="http://schemas.microsoft.com/office/spreadsheetml/2017/richdata2" ref="A2:Q463">
      <sortCondition ref="C1:C463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3D7CF-DEAF-42A2-8DD3-89316F9E39C4}">
  <dimension ref="A1:M65"/>
  <sheetViews>
    <sheetView workbookViewId="0">
      <pane ySplit="6" topLeftCell="A57" activePane="bottomLeft" state="frozen"/>
      <selection activeCell="I1" sqref="I1:I1048576"/>
      <selection pane="bottomLeft" activeCell="E70" sqref="E70"/>
    </sheetView>
  </sheetViews>
  <sheetFormatPr defaultColWidth="9.109375" defaultRowHeight="14.4" x14ac:dyDescent="0.3"/>
  <cols>
    <col min="1" max="1" width="9.109375" style="134"/>
    <col min="2" max="2" width="9.109375" style="165"/>
    <col min="3" max="3" width="15.109375" style="133" bestFit="1" customWidth="1"/>
    <col min="4" max="4" width="29.33203125" style="134" customWidth="1"/>
    <col min="5" max="5" width="27.109375" style="134" bestFit="1" customWidth="1"/>
    <col min="6" max="6" width="13.33203125" style="137" bestFit="1" customWidth="1"/>
    <col min="7" max="7" width="11.5546875" style="137" bestFit="1" customWidth="1"/>
    <col min="8" max="8" width="13.88671875" style="137" bestFit="1" customWidth="1"/>
    <col min="9" max="9" width="13.88671875" style="137" customWidth="1"/>
    <col min="10" max="10" width="12.88671875" style="137" bestFit="1" customWidth="1"/>
    <col min="11" max="11" width="14.33203125" style="137" bestFit="1" customWidth="1"/>
    <col min="12" max="12" width="14.6640625" style="137" customWidth="1"/>
    <col min="13" max="13" width="26.6640625" style="166" customWidth="1"/>
    <col min="14" max="16384" width="9.109375" style="134"/>
  </cols>
  <sheetData>
    <row r="1" spans="1:13" ht="20.7" x14ac:dyDescent="0.35">
      <c r="A1" s="206" t="s">
        <v>3089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spans="1:13" x14ac:dyDescent="0.25">
      <c r="A2" s="207" t="s">
        <v>3091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</row>
    <row r="3" spans="1:13" x14ac:dyDescent="0.25">
      <c r="A3" s="207" t="s">
        <v>3090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6" spans="1:13" ht="26.3" x14ac:dyDescent="0.3">
      <c r="A6" s="59" t="s">
        <v>3016</v>
      </c>
      <c r="B6" s="59" t="s">
        <v>1</v>
      </c>
      <c r="C6" s="60" t="s">
        <v>2</v>
      </c>
      <c r="D6" s="59" t="s">
        <v>3</v>
      </c>
      <c r="E6" s="59" t="s">
        <v>4</v>
      </c>
      <c r="F6" s="61" t="s">
        <v>5</v>
      </c>
      <c r="G6" s="61" t="s">
        <v>6</v>
      </c>
      <c r="H6" s="61" t="s">
        <v>7</v>
      </c>
      <c r="I6" s="61" t="s">
        <v>3096</v>
      </c>
      <c r="J6" s="61" t="s">
        <v>152</v>
      </c>
      <c r="K6" s="61" t="s">
        <v>3011</v>
      </c>
      <c r="L6" s="61" t="s">
        <v>3015</v>
      </c>
      <c r="M6" s="62" t="s">
        <v>8</v>
      </c>
    </row>
    <row r="7" spans="1:13" ht="39.450000000000003" x14ac:dyDescent="0.3">
      <c r="A7" s="66" t="s">
        <v>3017</v>
      </c>
      <c r="B7" s="4" t="s">
        <v>104</v>
      </c>
      <c r="C7" s="8">
        <v>44625</v>
      </c>
      <c r="D7" s="5" t="s">
        <v>11</v>
      </c>
      <c r="E7" s="5" t="s">
        <v>12</v>
      </c>
      <c r="F7" s="17">
        <v>996240</v>
      </c>
      <c r="G7" s="17">
        <v>79699</v>
      </c>
      <c r="H7" s="17">
        <v>1075939</v>
      </c>
      <c r="I7" s="17"/>
      <c r="J7" s="17"/>
      <c r="K7" s="17"/>
      <c r="L7" s="17">
        <f>H7+I7+J7-K7</f>
        <v>1075939</v>
      </c>
      <c r="M7" s="167" t="s">
        <v>399</v>
      </c>
    </row>
    <row r="8" spans="1:13" ht="28.8" x14ac:dyDescent="0.3">
      <c r="A8" s="66" t="s">
        <v>3017</v>
      </c>
      <c r="B8" s="4">
        <v>26244</v>
      </c>
      <c r="C8" s="8">
        <v>44697</v>
      </c>
      <c r="D8" s="5"/>
      <c r="E8" s="5" t="s">
        <v>52</v>
      </c>
      <c r="F8" s="17">
        <v>-132176</v>
      </c>
      <c r="G8" s="17">
        <v>-10574</v>
      </c>
      <c r="H8" s="17"/>
      <c r="I8" s="17"/>
      <c r="J8" s="17">
        <v>-142750</v>
      </c>
      <c r="K8" s="17"/>
      <c r="L8" s="17">
        <f>L7+H8+I8+J8-K8</f>
        <v>933189</v>
      </c>
      <c r="M8" s="167" t="s">
        <v>102</v>
      </c>
    </row>
    <row r="9" spans="1:13" ht="39.450000000000003" x14ac:dyDescent="0.3">
      <c r="A9" s="66" t="s">
        <v>3017</v>
      </c>
      <c r="B9" s="4" t="s">
        <v>9</v>
      </c>
      <c r="C9" s="8">
        <v>44866</v>
      </c>
      <c r="D9" s="5" t="s">
        <v>11</v>
      </c>
      <c r="E9" s="5" t="s">
        <v>12</v>
      </c>
      <c r="F9" s="17">
        <v>898075</v>
      </c>
      <c r="G9" s="17">
        <v>71846</v>
      </c>
      <c r="H9" s="17">
        <v>969921</v>
      </c>
      <c r="I9" s="17"/>
      <c r="J9" s="17"/>
      <c r="K9" s="17"/>
      <c r="L9" s="17">
        <f t="shared" ref="L9:L64" si="0">L8+H9+I9+J9-K9</f>
        <v>1903110</v>
      </c>
      <c r="M9" s="167" t="s">
        <v>102</v>
      </c>
    </row>
    <row r="10" spans="1:13" ht="39.450000000000003" x14ac:dyDescent="0.3">
      <c r="A10" s="66" t="s">
        <v>3017</v>
      </c>
      <c r="B10" s="4" t="s">
        <v>13</v>
      </c>
      <c r="C10" s="8">
        <v>44866</v>
      </c>
      <c r="D10" s="5" t="s">
        <v>11</v>
      </c>
      <c r="E10" s="5" t="s">
        <v>12</v>
      </c>
      <c r="F10" s="17">
        <v>830200</v>
      </c>
      <c r="G10" s="17">
        <v>66416</v>
      </c>
      <c r="H10" s="17">
        <v>896616</v>
      </c>
      <c r="I10" s="17"/>
      <c r="J10" s="17"/>
      <c r="K10" s="17"/>
      <c r="L10" s="17">
        <f t="shared" si="0"/>
        <v>2799726</v>
      </c>
      <c r="M10" s="167" t="s">
        <v>102</v>
      </c>
    </row>
    <row r="11" spans="1:13" ht="39.450000000000003" x14ac:dyDescent="0.3">
      <c r="A11" s="66" t="s">
        <v>3017</v>
      </c>
      <c r="B11" s="4" t="s">
        <v>14</v>
      </c>
      <c r="C11" s="8">
        <v>44866</v>
      </c>
      <c r="D11" s="5" t="s">
        <v>11</v>
      </c>
      <c r="E11" s="5" t="s">
        <v>12</v>
      </c>
      <c r="F11" s="17">
        <v>725580</v>
      </c>
      <c r="G11" s="17">
        <v>58046</v>
      </c>
      <c r="H11" s="17">
        <v>783626</v>
      </c>
      <c r="I11" s="17"/>
      <c r="J11" s="17"/>
      <c r="K11" s="17"/>
      <c r="L11" s="17">
        <f t="shared" si="0"/>
        <v>3583352</v>
      </c>
      <c r="M11" s="167" t="s">
        <v>102</v>
      </c>
    </row>
    <row r="12" spans="1:13" ht="52.6" x14ac:dyDescent="0.3">
      <c r="A12" s="66" t="s">
        <v>3017</v>
      </c>
      <c r="B12" s="4" t="s">
        <v>15</v>
      </c>
      <c r="C12" s="8">
        <v>44868</v>
      </c>
      <c r="D12" s="5" t="s">
        <v>17</v>
      </c>
      <c r="E12" s="5" t="s">
        <v>18</v>
      </c>
      <c r="F12" s="17">
        <v>1686972</v>
      </c>
      <c r="G12" s="17">
        <v>134958</v>
      </c>
      <c r="H12" s="17">
        <v>1821930</v>
      </c>
      <c r="I12" s="17"/>
      <c r="J12" s="17"/>
      <c r="K12" s="17"/>
      <c r="L12" s="17">
        <f t="shared" si="0"/>
        <v>5405282</v>
      </c>
      <c r="M12" s="167" t="s">
        <v>102</v>
      </c>
    </row>
    <row r="13" spans="1:13" ht="39.450000000000003" x14ac:dyDescent="0.3">
      <c r="A13" s="66" t="s">
        <v>3017</v>
      </c>
      <c r="B13" s="4" t="s">
        <v>19</v>
      </c>
      <c r="C13" s="8">
        <v>44869</v>
      </c>
      <c r="D13" s="5" t="s">
        <v>11</v>
      </c>
      <c r="E13" s="5" t="s">
        <v>12</v>
      </c>
      <c r="F13" s="17">
        <v>999522</v>
      </c>
      <c r="G13" s="17">
        <v>79962</v>
      </c>
      <c r="H13" s="17">
        <v>1079484</v>
      </c>
      <c r="I13" s="17"/>
      <c r="J13" s="17"/>
      <c r="K13" s="17"/>
      <c r="L13" s="17">
        <f t="shared" si="0"/>
        <v>6484766</v>
      </c>
      <c r="M13" s="167" t="s">
        <v>102</v>
      </c>
    </row>
    <row r="14" spans="1:13" ht="39.450000000000003" x14ac:dyDescent="0.3">
      <c r="A14" s="66" t="s">
        <v>3017</v>
      </c>
      <c r="B14" s="4" t="s">
        <v>21</v>
      </c>
      <c r="C14" s="8">
        <v>44874</v>
      </c>
      <c r="D14" s="5" t="s">
        <v>11</v>
      </c>
      <c r="E14" s="5" t="s">
        <v>12</v>
      </c>
      <c r="F14" s="17">
        <v>1277583</v>
      </c>
      <c r="G14" s="17">
        <v>102207</v>
      </c>
      <c r="H14" s="17">
        <v>1379790</v>
      </c>
      <c r="I14" s="17"/>
      <c r="J14" s="17"/>
      <c r="K14" s="17"/>
      <c r="L14" s="17">
        <f t="shared" si="0"/>
        <v>7864556</v>
      </c>
      <c r="M14" s="167" t="s">
        <v>102</v>
      </c>
    </row>
    <row r="15" spans="1:13" ht="39.450000000000003" x14ac:dyDescent="0.3">
      <c r="A15" s="66" t="s">
        <v>3017</v>
      </c>
      <c r="B15" s="4" t="s">
        <v>23</v>
      </c>
      <c r="C15" s="8">
        <v>44874</v>
      </c>
      <c r="D15" s="5" t="s">
        <v>11</v>
      </c>
      <c r="E15" s="5" t="s">
        <v>12</v>
      </c>
      <c r="F15" s="17">
        <v>1449716</v>
      </c>
      <c r="G15" s="17">
        <v>115977</v>
      </c>
      <c r="H15" s="17">
        <v>1565693</v>
      </c>
      <c r="I15" s="17"/>
      <c r="J15" s="17"/>
      <c r="K15" s="17"/>
      <c r="L15" s="17">
        <f t="shared" si="0"/>
        <v>9430249</v>
      </c>
      <c r="M15" s="167" t="s">
        <v>102</v>
      </c>
    </row>
    <row r="16" spans="1:13" ht="39.450000000000003" x14ac:dyDescent="0.3">
      <c r="A16" s="66" t="s">
        <v>3017</v>
      </c>
      <c r="B16" s="4" t="s">
        <v>24</v>
      </c>
      <c r="C16" s="8">
        <v>44875</v>
      </c>
      <c r="D16" s="5" t="s">
        <v>11</v>
      </c>
      <c r="E16" s="5" t="s">
        <v>12</v>
      </c>
      <c r="F16" s="17">
        <v>830200</v>
      </c>
      <c r="G16" s="17">
        <v>66416</v>
      </c>
      <c r="H16" s="17">
        <v>896616</v>
      </c>
      <c r="I16" s="17"/>
      <c r="J16" s="17"/>
      <c r="K16" s="17"/>
      <c r="L16" s="17">
        <f t="shared" si="0"/>
        <v>10326865</v>
      </c>
      <c r="M16" s="167" t="s">
        <v>102</v>
      </c>
    </row>
    <row r="17" spans="1:13" ht="39.450000000000003" x14ac:dyDescent="0.3">
      <c r="A17" s="66" t="s">
        <v>3017</v>
      </c>
      <c r="B17" s="4" t="s">
        <v>26</v>
      </c>
      <c r="C17" s="8">
        <v>44876</v>
      </c>
      <c r="D17" s="5" t="s">
        <v>11</v>
      </c>
      <c r="E17" s="5" t="s">
        <v>12</v>
      </c>
      <c r="F17" s="17">
        <v>1119335</v>
      </c>
      <c r="G17" s="17">
        <v>89547</v>
      </c>
      <c r="H17" s="17">
        <v>1208882</v>
      </c>
      <c r="I17" s="17"/>
      <c r="J17" s="17"/>
      <c r="K17" s="17"/>
      <c r="L17" s="17">
        <f t="shared" si="0"/>
        <v>11535747</v>
      </c>
      <c r="M17" s="167" t="s">
        <v>102</v>
      </c>
    </row>
    <row r="18" spans="1:13" ht="39.450000000000003" x14ac:dyDescent="0.3">
      <c r="A18" s="66" t="s">
        <v>3017</v>
      </c>
      <c r="B18" s="4" t="s">
        <v>28</v>
      </c>
      <c r="C18" s="8">
        <v>44876</v>
      </c>
      <c r="D18" s="5" t="s">
        <v>11</v>
      </c>
      <c r="E18" s="5" t="s">
        <v>12</v>
      </c>
      <c r="F18" s="17">
        <v>1030104</v>
      </c>
      <c r="G18" s="17">
        <v>82408</v>
      </c>
      <c r="H18" s="17">
        <v>1112512</v>
      </c>
      <c r="I18" s="17"/>
      <c r="J18" s="17"/>
      <c r="K18" s="17"/>
      <c r="L18" s="17">
        <f t="shared" si="0"/>
        <v>12648259</v>
      </c>
      <c r="M18" s="167" t="s">
        <v>102</v>
      </c>
    </row>
    <row r="19" spans="1:13" ht="39.450000000000003" x14ac:dyDescent="0.3">
      <c r="A19" s="66" t="s">
        <v>3017</v>
      </c>
      <c r="B19" s="4" t="s">
        <v>29</v>
      </c>
      <c r="C19" s="8">
        <v>44876</v>
      </c>
      <c r="D19" s="5" t="s">
        <v>11</v>
      </c>
      <c r="E19" s="5" t="s">
        <v>12</v>
      </c>
      <c r="F19" s="17">
        <v>2232845</v>
      </c>
      <c r="G19" s="17">
        <v>178628</v>
      </c>
      <c r="H19" s="17">
        <v>2411473</v>
      </c>
      <c r="I19" s="17"/>
      <c r="J19" s="17"/>
      <c r="K19" s="17"/>
      <c r="L19" s="17">
        <f t="shared" si="0"/>
        <v>15059732</v>
      </c>
      <c r="M19" s="167" t="s">
        <v>102</v>
      </c>
    </row>
    <row r="20" spans="1:13" ht="39.450000000000003" x14ac:dyDescent="0.3">
      <c r="A20" s="66" t="s">
        <v>3017</v>
      </c>
      <c r="B20" s="4" t="s">
        <v>30</v>
      </c>
      <c r="C20" s="8">
        <v>44876</v>
      </c>
      <c r="D20" s="5" t="s">
        <v>11</v>
      </c>
      <c r="E20" s="5" t="s">
        <v>12</v>
      </c>
      <c r="F20" s="17">
        <v>996240</v>
      </c>
      <c r="G20" s="17">
        <v>79699</v>
      </c>
      <c r="H20" s="17">
        <v>1075939</v>
      </c>
      <c r="I20" s="17"/>
      <c r="J20" s="17"/>
      <c r="K20" s="17"/>
      <c r="L20" s="17">
        <f t="shared" si="0"/>
        <v>16135671</v>
      </c>
      <c r="M20" s="167" t="s">
        <v>102</v>
      </c>
    </row>
    <row r="21" spans="1:13" ht="39.450000000000003" x14ac:dyDescent="0.3">
      <c r="A21" s="66" t="s">
        <v>3017</v>
      </c>
      <c r="B21" s="4" t="s">
        <v>31</v>
      </c>
      <c r="C21" s="8">
        <v>44880</v>
      </c>
      <c r="D21" s="5" t="s">
        <v>11</v>
      </c>
      <c r="E21" s="5" t="s">
        <v>12</v>
      </c>
      <c r="F21" s="17">
        <v>1580138</v>
      </c>
      <c r="G21" s="17">
        <v>126411</v>
      </c>
      <c r="H21" s="17">
        <v>1706549</v>
      </c>
      <c r="I21" s="17"/>
      <c r="J21" s="17"/>
      <c r="K21" s="17"/>
      <c r="L21" s="17">
        <f t="shared" si="0"/>
        <v>17842220</v>
      </c>
      <c r="M21" s="167" t="s">
        <v>102</v>
      </c>
    </row>
    <row r="22" spans="1:13" ht="52.6" x14ac:dyDescent="0.3">
      <c r="A22" s="66" t="s">
        <v>3017</v>
      </c>
      <c r="B22" s="4" t="s">
        <v>33</v>
      </c>
      <c r="C22" s="8">
        <v>44881</v>
      </c>
      <c r="D22" s="5" t="s">
        <v>17</v>
      </c>
      <c r="E22" s="5" t="s">
        <v>18</v>
      </c>
      <c r="F22" s="17">
        <v>1621069</v>
      </c>
      <c r="G22" s="17">
        <v>129686</v>
      </c>
      <c r="H22" s="17">
        <v>1750755</v>
      </c>
      <c r="I22" s="17"/>
      <c r="J22" s="17"/>
      <c r="K22" s="17"/>
      <c r="L22" s="17">
        <f t="shared" si="0"/>
        <v>19592975</v>
      </c>
      <c r="M22" s="167" t="s">
        <v>102</v>
      </c>
    </row>
    <row r="23" spans="1:13" ht="39.450000000000003" x14ac:dyDescent="0.3">
      <c r="A23" s="66" t="s">
        <v>3017</v>
      </c>
      <c r="B23" s="4" t="s">
        <v>35</v>
      </c>
      <c r="C23" s="8">
        <v>44881</v>
      </c>
      <c r="D23" s="5" t="s">
        <v>11</v>
      </c>
      <c r="E23" s="5" t="s">
        <v>12</v>
      </c>
      <c r="F23" s="17">
        <v>2779410</v>
      </c>
      <c r="G23" s="17">
        <v>222353</v>
      </c>
      <c r="H23" s="17">
        <v>3001763</v>
      </c>
      <c r="I23" s="17"/>
      <c r="J23" s="17"/>
      <c r="K23" s="17"/>
      <c r="L23" s="17">
        <f t="shared" si="0"/>
        <v>22594738</v>
      </c>
      <c r="M23" s="167" t="s">
        <v>102</v>
      </c>
    </row>
    <row r="24" spans="1:13" ht="39.450000000000003" x14ac:dyDescent="0.3">
      <c r="A24" s="66" t="s">
        <v>3017</v>
      </c>
      <c r="B24" s="4" t="s">
        <v>36</v>
      </c>
      <c r="C24" s="8">
        <v>44881</v>
      </c>
      <c r="D24" s="5" t="s">
        <v>11</v>
      </c>
      <c r="E24" s="5" t="s">
        <v>12</v>
      </c>
      <c r="F24" s="17">
        <v>898048</v>
      </c>
      <c r="G24" s="17">
        <v>71844</v>
      </c>
      <c r="H24" s="17">
        <v>969892</v>
      </c>
      <c r="I24" s="17"/>
      <c r="J24" s="17"/>
      <c r="K24" s="17"/>
      <c r="L24" s="17">
        <f t="shared" si="0"/>
        <v>23564630</v>
      </c>
      <c r="M24" s="167" t="s">
        <v>102</v>
      </c>
    </row>
    <row r="25" spans="1:13" ht="39.450000000000003" x14ac:dyDescent="0.3">
      <c r="A25" s="66" t="s">
        <v>3017</v>
      </c>
      <c r="B25" s="4" t="s">
        <v>37</v>
      </c>
      <c r="C25" s="8">
        <v>44882</v>
      </c>
      <c r="D25" s="5" t="s">
        <v>11</v>
      </c>
      <c r="E25" s="5" t="s">
        <v>12</v>
      </c>
      <c r="F25" s="17">
        <v>1051514</v>
      </c>
      <c r="G25" s="17">
        <v>84121</v>
      </c>
      <c r="H25" s="17">
        <v>1135635</v>
      </c>
      <c r="I25" s="17"/>
      <c r="J25" s="17"/>
      <c r="K25" s="17"/>
      <c r="L25" s="17">
        <f t="shared" si="0"/>
        <v>24700265</v>
      </c>
      <c r="M25" s="167" t="s">
        <v>102</v>
      </c>
    </row>
    <row r="26" spans="1:13" ht="39.450000000000003" x14ac:dyDescent="0.3">
      <c r="A26" s="66" t="s">
        <v>3017</v>
      </c>
      <c r="B26" s="4" t="s">
        <v>39</v>
      </c>
      <c r="C26" s="8">
        <v>44883</v>
      </c>
      <c r="D26" s="5" t="s">
        <v>11</v>
      </c>
      <c r="E26" s="5" t="s">
        <v>12</v>
      </c>
      <c r="F26" s="17">
        <v>1160640</v>
      </c>
      <c r="G26" s="17">
        <v>92851</v>
      </c>
      <c r="H26" s="17">
        <v>1253491</v>
      </c>
      <c r="I26" s="17"/>
      <c r="J26" s="17"/>
      <c r="K26" s="17"/>
      <c r="L26" s="17">
        <f t="shared" si="0"/>
        <v>25953756</v>
      </c>
      <c r="M26" s="167" t="s">
        <v>102</v>
      </c>
    </row>
    <row r="27" spans="1:13" ht="39.450000000000003" x14ac:dyDescent="0.3">
      <c r="A27" s="66" t="s">
        <v>3017</v>
      </c>
      <c r="B27" s="4" t="s">
        <v>41</v>
      </c>
      <c r="C27" s="8">
        <v>44883</v>
      </c>
      <c r="D27" s="5" t="s">
        <v>11</v>
      </c>
      <c r="E27" s="5" t="s">
        <v>12</v>
      </c>
      <c r="F27" s="17">
        <v>551890</v>
      </c>
      <c r="G27" s="17">
        <v>44151</v>
      </c>
      <c r="H27" s="17">
        <v>596041</v>
      </c>
      <c r="I27" s="17"/>
      <c r="J27" s="17"/>
      <c r="K27" s="17"/>
      <c r="L27" s="17">
        <f t="shared" si="0"/>
        <v>26549797</v>
      </c>
      <c r="M27" s="167" t="s">
        <v>102</v>
      </c>
    </row>
    <row r="28" spans="1:13" ht="39.450000000000003" x14ac:dyDescent="0.3">
      <c r="A28" s="66" t="s">
        <v>3017</v>
      </c>
      <c r="B28" s="4" t="s">
        <v>42</v>
      </c>
      <c r="C28" s="8">
        <v>44884</v>
      </c>
      <c r="D28" s="5" t="s">
        <v>11</v>
      </c>
      <c r="E28" s="5" t="s">
        <v>12</v>
      </c>
      <c r="F28" s="17">
        <v>1604188</v>
      </c>
      <c r="G28" s="17">
        <v>128335</v>
      </c>
      <c r="H28" s="17">
        <v>1732523</v>
      </c>
      <c r="I28" s="17"/>
      <c r="J28" s="17"/>
      <c r="K28" s="17"/>
      <c r="L28" s="17">
        <f t="shared" si="0"/>
        <v>28282320</v>
      </c>
      <c r="M28" s="167" t="s">
        <v>102</v>
      </c>
    </row>
    <row r="29" spans="1:13" ht="39.450000000000003" x14ac:dyDescent="0.3">
      <c r="A29" s="66" t="s">
        <v>3017</v>
      </c>
      <c r="B29" s="4" t="s">
        <v>44</v>
      </c>
      <c r="C29" s="8">
        <v>44887</v>
      </c>
      <c r="D29" s="5" t="s">
        <v>11</v>
      </c>
      <c r="E29" s="5" t="s">
        <v>12</v>
      </c>
      <c r="F29" s="17">
        <v>299857</v>
      </c>
      <c r="G29" s="17">
        <v>23989</v>
      </c>
      <c r="H29" s="17">
        <v>323846</v>
      </c>
      <c r="I29" s="17"/>
      <c r="J29" s="17"/>
      <c r="K29" s="17"/>
      <c r="L29" s="17">
        <f t="shared" si="0"/>
        <v>28606166</v>
      </c>
      <c r="M29" s="167" t="s">
        <v>102</v>
      </c>
    </row>
    <row r="30" spans="1:13" ht="39.450000000000003" x14ac:dyDescent="0.3">
      <c r="A30" s="66" t="s">
        <v>3017</v>
      </c>
      <c r="B30" s="4" t="s">
        <v>46</v>
      </c>
      <c r="C30" s="8">
        <v>44889</v>
      </c>
      <c r="D30" s="5" t="s">
        <v>11</v>
      </c>
      <c r="E30" s="5" t="s">
        <v>12</v>
      </c>
      <c r="F30" s="17">
        <v>1780201</v>
      </c>
      <c r="G30" s="17">
        <v>142416</v>
      </c>
      <c r="H30" s="17">
        <v>1922617</v>
      </c>
      <c r="I30" s="17"/>
      <c r="J30" s="17"/>
      <c r="K30" s="17"/>
      <c r="L30" s="17">
        <f t="shared" si="0"/>
        <v>30528783</v>
      </c>
      <c r="M30" s="167" t="s">
        <v>102</v>
      </c>
    </row>
    <row r="31" spans="1:13" ht="39.450000000000003" x14ac:dyDescent="0.3">
      <c r="A31" s="66" t="s">
        <v>3017</v>
      </c>
      <c r="B31" s="4" t="s">
        <v>48</v>
      </c>
      <c r="C31" s="8">
        <v>44890</v>
      </c>
      <c r="D31" s="5" t="s">
        <v>11</v>
      </c>
      <c r="E31" s="5" t="s">
        <v>12</v>
      </c>
      <c r="F31" s="17">
        <v>896288</v>
      </c>
      <c r="G31" s="17">
        <v>71703</v>
      </c>
      <c r="H31" s="17">
        <v>967991</v>
      </c>
      <c r="I31" s="17"/>
      <c r="J31" s="17"/>
      <c r="K31" s="17"/>
      <c r="L31" s="17">
        <f t="shared" si="0"/>
        <v>31496774</v>
      </c>
      <c r="M31" s="167" t="s">
        <v>102</v>
      </c>
    </row>
    <row r="32" spans="1:13" ht="39.450000000000003" x14ac:dyDescent="0.3">
      <c r="A32" s="66" t="s">
        <v>3017</v>
      </c>
      <c r="B32" s="4" t="s">
        <v>50</v>
      </c>
      <c r="C32" s="8">
        <v>44894</v>
      </c>
      <c r="D32" s="5" t="s">
        <v>11</v>
      </c>
      <c r="E32" s="5" t="s">
        <v>12</v>
      </c>
      <c r="F32" s="17">
        <v>1743268</v>
      </c>
      <c r="G32" s="17">
        <v>139461</v>
      </c>
      <c r="H32" s="17">
        <v>1882729</v>
      </c>
      <c r="I32" s="17"/>
      <c r="J32" s="17"/>
      <c r="K32" s="17"/>
      <c r="L32" s="17">
        <f t="shared" si="0"/>
        <v>33379503</v>
      </c>
      <c r="M32" s="167" t="s">
        <v>102</v>
      </c>
    </row>
    <row r="33" spans="1:13" s="136" customFormat="1" ht="39.450000000000003" x14ac:dyDescent="0.3">
      <c r="A33" s="66" t="s">
        <v>3017</v>
      </c>
      <c r="B33" s="4" t="s">
        <v>53</v>
      </c>
      <c r="C33" s="8">
        <v>44897</v>
      </c>
      <c r="D33" s="5" t="s">
        <v>11</v>
      </c>
      <c r="E33" s="5" t="s">
        <v>12</v>
      </c>
      <c r="F33" s="17">
        <v>1132484</v>
      </c>
      <c r="G33" s="17">
        <v>90599</v>
      </c>
      <c r="H33" s="17">
        <v>1223083</v>
      </c>
      <c r="I33" s="17"/>
      <c r="J33" s="17"/>
      <c r="K33" s="17"/>
      <c r="L33" s="17">
        <f t="shared" si="0"/>
        <v>34602586</v>
      </c>
      <c r="M33" s="167" t="s">
        <v>101</v>
      </c>
    </row>
    <row r="34" spans="1:13" ht="39.450000000000003" x14ac:dyDescent="0.3">
      <c r="A34" s="66" t="s">
        <v>3017</v>
      </c>
      <c r="B34" s="4" t="s">
        <v>55</v>
      </c>
      <c r="C34" s="8">
        <v>44897</v>
      </c>
      <c r="D34" s="5" t="s">
        <v>11</v>
      </c>
      <c r="E34" s="5" t="s">
        <v>12</v>
      </c>
      <c r="F34" s="17">
        <v>1306196</v>
      </c>
      <c r="G34" s="17">
        <v>104496</v>
      </c>
      <c r="H34" s="17">
        <v>1410692</v>
      </c>
      <c r="I34" s="17"/>
      <c r="J34" s="17"/>
      <c r="K34" s="17"/>
      <c r="L34" s="17">
        <f t="shared" si="0"/>
        <v>36013278</v>
      </c>
      <c r="M34" s="167" t="s">
        <v>101</v>
      </c>
    </row>
    <row r="35" spans="1:13" ht="39.450000000000003" x14ac:dyDescent="0.3">
      <c r="A35" s="66" t="s">
        <v>3017</v>
      </c>
      <c r="B35" s="4" t="s">
        <v>56</v>
      </c>
      <c r="C35" s="8">
        <v>44898</v>
      </c>
      <c r="D35" s="5" t="s">
        <v>11</v>
      </c>
      <c r="E35" s="5" t="s">
        <v>12</v>
      </c>
      <c r="F35" s="17">
        <v>1263019</v>
      </c>
      <c r="G35" s="17">
        <v>101042</v>
      </c>
      <c r="H35" s="17">
        <v>1364061</v>
      </c>
      <c r="I35" s="17"/>
      <c r="J35" s="17"/>
      <c r="K35" s="17"/>
      <c r="L35" s="17">
        <f t="shared" si="0"/>
        <v>37377339</v>
      </c>
      <c r="M35" s="167" t="s">
        <v>101</v>
      </c>
    </row>
    <row r="36" spans="1:13" ht="39.450000000000003" x14ac:dyDescent="0.3">
      <c r="A36" s="66" t="s">
        <v>3017</v>
      </c>
      <c r="B36" s="4" t="s">
        <v>58</v>
      </c>
      <c r="C36" s="8">
        <v>44901</v>
      </c>
      <c r="D36" s="5" t="s">
        <v>11</v>
      </c>
      <c r="E36" s="5" t="s">
        <v>12</v>
      </c>
      <c r="F36" s="17">
        <v>1849741</v>
      </c>
      <c r="G36" s="17">
        <v>147979</v>
      </c>
      <c r="H36" s="17">
        <v>1997720</v>
      </c>
      <c r="I36" s="17"/>
      <c r="J36" s="17"/>
      <c r="K36" s="17"/>
      <c r="L36" s="17">
        <f t="shared" si="0"/>
        <v>39375059</v>
      </c>
      <c r="M36" s="167" t="s">
        <v>101</v>
      </c>
    </row>
    <row r="37" spans="1:13" ht="52.6" x14ac:dyDescent="0.3">
      <c r="A37" s="66" t="s">
        <v>3017</v>
      </c>
      <c r="B37" s="4" t="s">
        <v>60</v>
      </c>
      <c r="C37" s="8">
        <v>44902</v>
      </c>
      <c r="D37" s="5" t="s">
        <v>17</v>
      </c>
      <c r="E37" s="5" t="s">
        <v>18</v>
      </c>
      <c r="F37" s="17">
        <v>1478435</v>
      </c>
      <c r="G37" s="17">
        <v>118275</v>
      </c>
      <c r="H37" s="17">
        <v>1596710</v>
      </c>
      <c r="I37" s="17"/>
      <c r="J37" s="17"/>
      <c r="K37" s="17"/>
      <c r="L37" s="17">
        <f t="shared" si="0"/>
        <v>40971769</v>
      </c>
      <c r="M37" s="167" t="s">
        <v>101</v>
      </c>
    </row>
    <row r="38" spans="1:13" ht="39.450000000000003" x14ac:dyDescent="0.3">
      <c r="A38" s="66" t="s">
        <v>3017</v>
      </c>
      <c r="B38" s="4" t="s">
        <v>62</v>
      </c>
      <c r="C38" s="8">
        <v>44902</v>
      </c>
      <c r="D38" s="5" t="s">
        <v>11</v>
      </c>
      <c r="E38" s="5" t="s">
        <v>12</v>
      </c>
      <c r="F38" s="17">
        <v>1042095</v>
      </c>
      <c r="G38" s="17">
        <v>83368</v>
      </c>
      <c r="H38" s="17">
        <v>1125463</v>
      </c>
      <c r="I38" s="17"/>
      <c r="J38" s="17"/>
      <c r="K38" s="17"/>
      <c r="L38" s="17">
        <f t="shared" si="0"/>
        <v>42097232</v>
      </c>
      <c r="M38" s="167" t="s">
        <v>101</v>
      </c>
    </row>
    <row r="39" spans="1:13" ht="39.450000000000003" x14ac:dyDescent="0.3">
      <c r="A39" s="66" t="s">
        <v>3017</v>
      </c>
      <c r="B39" s="4" t="s">
        <v>63</v>
      </c>
      <c r="C39" s="8">
        <v>44903</v>
      </c>
      <c r="D39" s="5" t="s">
        <v>11</v>
      </c>
      <c r="E39" s="5" t="s">
        <v>12</v>
      </c>
      <c r="F39" s="17">
        <v>999522</v>
      </c>
      <c r="G39" s="17">
        <v>79962</v>
      </c>
      <c r="H39" s="17">
        <v>1079484</v>
      </c>
      <c r="I39" s="17"/>
      <c r="J39" s="17"/>
      <c r="K39" s="17"/>
      <c r="L39" s="17">
        <f t="shared" si="0"/>
        <v>43176716</v>
      </c>
      <c r="M39" s="167" t="s">
        <v>101</v>
      </c>
    </row>
    <row r="40" spans="1:13" ht="39.450000000000003" x14ac:dyDescent="0.3">
      <c r="A40" s="66" t="s">
        <v>3017</v>
      </c>
      <c r="B40" s="4" t="s">
        <v>65</v>
      </c>
      <c r="C40" s="8">
        <v>44904</v>
      </c>
      <c r="D40" s="5" t="s">
        <v>11</v>
      </c>
      <c r="E40" s="5" t="s">
        <v>12</v>
      </c>
      <c r="F40" s="17">
        <v>2092053</v>
      </c>
      <c r="G40" s="17">
        <v>167364</v>
      </c>
      <c r="H40" s="17">
        <v>2259417</v>
      </c>
      <c r="I40" s="17"/>
      <c r="J40" s="17"/>
      <c r="K40" s="17"/>
      <c r="L40" s="17">
        <f t="shared" si="0"/>
        <v>45436133</v>
      </c>
      <c r="M40" s="167" t="s">
        <v>101</v>
      </c>
    </row>
    <row r="41" spans="1:13" ht="39.450000000000003" x14ac:dyDescent="0.3">
      <c r="A41" s="66" t="s">
        <v>3017</v>
      </c>
      <c r="B41" s="4" t="s">
        <v>67</v>
      </c>
      <c r="C41" s="8">
        <v>44905</v>
      </c>
      <c r="D41" s="5" t="s">
        <v>11</v>
      </c>
      <c r="E41" s="5" t="s">
        <v>12</v>
      </c>
      <c r="F41" s="17">
        <v>1056019</v>
      </c>
      <c r="G41" s="17">
        <v>84482</v>
      </c>
      <c r="H41" s="17">
        <v>1140501</v>
      </c>
      <c r="I41" s="17"/>
      <c r="J41" s="17"/>
      <c r="K41" s="17"/>
      <c r="L41" s="17">
        <f t="shared" si="0"/>
        <v>46576634</v>
      </c>
      <c r="M41" s="167" t="s">
        <v>101</v>
      </c>
    </row>
    <row r="42" spans="1:13" ht="39.450000000000003" x14ac:dyDescent="0.3">
      <c r="A42" s="66" t="s">
        <v>3017</v>
      </c>
      <c r="B42" s="4" t="s">
        <v>69</v>
      </c>
      <c r="C42" s="8">
        <v>44907</v>
      </c>
      <c r="D42" s="5" t="s">
        <v>11</v>
      </c>
      <c r="E42" s="5" t="s">
        <v>12</v>
      </c>
      <c r="F42" s="17">
        <v>499761</v>
      </c>
      <c r="G42" s="17">
        <v>39981</v>
      </c>
      <c r="H42" s="17">
        <v>539742</v>
      </c>
      <c r="I42" s="17"/>
      <c r="J42" s="17"/>
      <c r="K42" s="17"/>
      <c r="L42" s="17">
        <f t="shared" si="0"/>
        <v>47116376</v>
      </c>
      <c r="M42" s="167" t="s">
        <v>101</v>
      </c>
    </row>
    <row r="43" spans="1:13" ht="39.450000000000003" x14ac:dyDescent="0.3">
      <c r="A43" s="66" t="s">
        <v>3017</v>
      </c>
      <c r="B43" s="4" t="s">
        <v>71</v>
      </c>
      <c r="C43" s="8">
        <v>44907</v>
      </c>
      <c r="D43" s="5" t="s">
        <v>11</v>
      </c>
      <c r="E43" s="5" t="s">
        <v>12</v>
      </c>
      <c r="F43" s="17">
        <v>2758905</v>
      </c>
      <c r="G43" s="17">
        <v>220712</v>
      </c>
      <c r="H43" s="17">
        <v>2979617</v>
      </c>
      <c r="I43" s="17"/>
      <c r="J43" s="17"/>
      <c r="K43" s="17"/>
      <c r="L43" s="17">
        <f t="shared" si="0"/>
        <v>50095993</v>
      </c>
      <c r="M43" s="167" t="s">
        <v>101</v>
      </c>
    </row>
    <row r="44" spans="1:13" ht="39.450000000000003" x14ac:dyDescent="0.3">
      <c r="A44" s="66" t="s">
        <v>3017</v>
      </c>
      <c r="B44" s="4" t="s">
        <v>72</v>
      </c>
      <c r="C44" s="8">
        <v>44908</v>
      </c>
      <c r="D44" s="5" t="s">
        <v>11</v>
      </c>
      <c r="E44" s="5" t="s">
        <v>12</v>
      </c>
      <c r="F44" s="17">
        <v>1567436</v>
      </c>
      <c r="G44" s="17">
        <v>125395</v>
      </c>
      <c r="H44" s="17">
        <v>1692831</v>
      </c>
      <c r="I44" s="17"/>
      <c r="J44" s="17"/>
      <c r="K44" s="17"/>
      <c r="L44" s="17">
        <f t="shared" si="0"/>
        <v>51788824</v>
      </c>
      <c r="M44" s="167" t="s">
        <v>101</v>
      </c>
    </row>
    <row r="45" spans="1:13" ht="39.450000000000003" x14ac:dyDescent="0.3">
      <c r="A45" s="66" t="s">
        <v>3017</v>
      </c>
      <c r="B45" s="4" t="s">
        <v>74</v>
      </c>
      <c r="C45" s="8">
        <v>44908</v>
      </c>
      <c r="D45" s="5" t="s">
        <v>11</v>
      </c>
      <c r="E45" s="5" t="s">
        <v>12</v>
      </c>
      <c r="F45" s="17">
        <v>1231719</v>
      </c>
      <c r="G45" s="17">
        <v>98538</v>
      </c>
      <c r="H45" s="17">
        <v>1330257</v>
      </c>
      <c r="I45" s="17"/>
      <c r="J45" s="17"/>
      <c r="K45" s="17"/>
      <c r="L45" s="17">
        <f t="shared" si="0"/>
        <v>53119081</v>
      </c>
      <c r="M45" s="167" t="s">
        <v>101</v>
      </c>
    </row>
    <row r="46" spans="1:13" ht="39.450000000000003" x14ac:dyDescent="0.3">
      <c r="A46" s="66" t="s">
        <v>3017</v>
      </c>
      <c r="B46" s="4" t="s">
        <v>75</v>
      </c>
      <c r="C46" s="8">
        <v>44909</v>
      </c>
      <c r="D46" s="5" t="s">
        <v>11</v>
      </c>
      <c r="E46" s="5" t="s">
        <v>12</v>
      </c>
      <c r="F46" s="17">
        <v>1765868</v>
      </c>
      <c r="G46" s="17">
        <v>141269</v>
      </c>
      <c r="H46" s="17">
        <v>1907137</v>
      </c>
      <c r="I46" s="17"/>
      <c r="J46" s="17"/>
      <c r="K46" s="17"/>
      <c r="L46" s="17">
        <f t="shared" si="0"/>
        <v>55026218</v>
      </c>
      <c r="M46" s="167" t="s">
        <v>101</v>
      </c>
    </row>
    <row r="47" spans="1:13" ht="39.450000000000003" x14ac:dyDescent="0.3">
      <c r="A47" s="66" t="s">
        <v>3017</v>
      </c>
      <c r="B47" s="4" t="s">
        <v>77</v>
      </c>
      <c r="C47" s="8">
        <v>44909</v>
      </c>
      <c r="D47" s="5" t="s">
        <v>11</v>
      </c>
      <c r="E47" s="5" t="s">
        <v>12</v>
      </c>
      <c r="F47" s="17">
        <v>1014368</v>
      </c>
      <c r="G47" s="17">
        <v>81149</v>
      </c>
      <c r="H47" s="17">
        <v>1095517</v>
      </c>
      <c r="I47" s="17"/>
      <c r="J47" s="17"/>
      <c r="K47" s="17"/>
      <c r="L47" s="17">
        <f t="shared" si="0"/>
        <v>56121735</v>
      </c>
      <c r="M47" s="167" t="s">
        <v>101</v>
      </c>
    </row>
    <row r="48" spans="1:13" ht="39.450000000000003" x14ac:dyDescent="0.3">
      <c r="A48" s="66" t="s">
        <v>3017</v>
      </c>
      <c r="B48" s="4" t="s">
        <v>78</v>
      </c>
      <c r="C48" s="8">
        <v>44911</v>
      </c>
      <c r="D48" s="5" t="s">
        <v>11</v>
      </c>
      <c r="E48" s="5" t="s">
        <v>12</v>
      </c>
      <c r="F48" s="17">
        <v>1263019</v>
      </c>
      <c r="G48" s="17">
        <v>101042</v>
      </c>
      <c r="H48" s="17">
        <v>1364061</v>
      </c>
      <c r="I48" s="17"/>
      <c r="J48" s="17"/>
      <c r="K48" s="17"/>
      <c r="L48" s="17">
        <f t="shared" si="0"/>
        <v>57485796</v>
      </c>
      <c r="M48" s="167" t="s">
        <v>101</v>
      </c>
    </row>
    <row r="49" spans="1:13" ht="39.450000000000003" x14ac:dyDescent="0.3">
      <c r="A49" s="66" t="s">
        <v>3017</v>
      </c>
      <c r="B49" s="4" t="s">
        <v>80</v>
      </c>
      <c r="C49" s="8">
        <v>44911</v>
      </c>
      <c r="D49" s="5" t="s">
        <v>11</v>
      </c>
      <c r="E49" s="5" t="s">
        <v>12</v>
      </c>
      <c r="F49" s="17">
        <v>1669869</v>
      </c>
      <c r="G49" s="17">
        <v>133590</v>
      </c>
      <c r="H49" s="17">
        <v>1803459</v>
      </c>
      <c r="I49" s="17"/>
      <c r="J49" s="17"/>
      <c r="K49" s="17"/>
      <c r="L49" s="17">
        <f t="shared" si="0"/>
        <v>59289255</v>
      </c>
      <c r="M49" s="167" t="s">
        <v>101</v>
      </c>
    </row>
    <row r="50" spans="1:13" ht="39.450000000000003" x14ac:dyDescent="0.3">
      <c r="A50" s="66" t="s">
        <v>3017</v>
      </c>
      <c r="B50" s="4" t="s">
        <v>81</v>
      </c>
      <c r="C50" s="8">
        <v>44915</v>
      </c>
      <c r="D50" s="5" t="s">
        <v>11</v>
      </c>
      <c r="E50" s="5" t="s">
        <v>12</v>
      </c>
      <c r="F50" s="17">
        <v>1478511</v>
      </c>
      <c r="G50" s="17">
        <v>118281</v>
      </c>
      <c r="H50" s="17">
        <v>1596792</v>
      </c>
      <c r="I50" s="17"/>
      <c r="J50" s="17"/>
      <c r="K50" s="17"/>
      <c r="L50" s="17">
        <f t="shared" si="0"/>
        <v>60886047</v>
      </c>
      <c r="M50" s="167" t="s">
        <v>101</v>
      </c>
    </row>
    <row r="51" spans="1:13" ht="39.450000000000003" x14ac:dyDescent="0.3">
      <c r="A51" s="66" t="s">
        <v>3017</v>
      </c>
      <c r="B51" s="4" t="s">
        <v>83</v>
      </c>
      <c r="C51" s="8">
        <v>44915</v>
      </c>
      <c r="D51" s="5" t="s">
        <v>11</v>
      </c>
      <c r="E51" s="5" t="s">
        <v>12</v>
      </c>
      <c r="F51" s="17">
        <v>872169</v>
      </c>
      <c r="G51" s="17">
        <v>69774</v>
      </c>
      <c r="H51" s="17">
        <v>941943</v>
      </c>
      <c r="I51" s="17"/>
      <c r="J51" s="17"/>
      <c r="K51" s="17"/>
      <c r="L51" s="17">
        <f t="shared" si="0"/>
        <v>61827990</v>
      </c>
      <c r="M51" s="167" t="s">
        <v>101</v>
      </c>
    </row>
    <row r="52" spans="1:13" ht="39.450000000000003" x14ac:dyDescent="0.3">
      <c r="A52" s="66" t="s">
        <v>3017</v>
      </c>
      <c r="B52" s="4" t="s">
        <v>84</v>
      </c>
      <c r="C52" s="8">
        <v>44916</v>
      </c>
      <c r="D52" s="5" t="s">
        <v>11</v>
      </c>
      <c r="E52" s="5" t="s">
        <v>12</v>
      </c>
      <c r="F52" s="17">
        <v>1160640</v>
      </c>
      <c r="G52" s="17">
        <v>92851</v>
      </c>
      <c r="H52" s="17">
        <v>1253491</v>
      </c>
      <c r="I52" s="17"/>
      <c r="J52" s="17"/>
      <c r="K52" s="17"/>
      <c r="L52" s="17">
        <f t="shared" si="0"/>
        <v>63081481</v>
      </c>
      <c r="M52" s="167" t="s">
        <v>101</v>
      </c>
    </row>
    <row r="53" spans="1:13" ht="39.450000000000003" x14ac:dyDescent="0.3">
      <c r="A53" s="66" t="s">
        <v>3017</v>
      </c>
      <c r="B53" s="4" t="s">
        <v>86</v>
      </c>
      <c r="C53" s="8">
        <v>44916</v>
      </c>
      <c r="D53" s="5" t="s">
        <v>11</v>
      </c>
      <c r="E53" s="5" t="s">
        <v>12</v>
      </c>
      <c r="F53" s="17">
        <v>608172</v>
      </c>
      <c r="G53" s="17">
        <v>48654</v>
      </c>
      <c r="H53" s="17">
        <v>656826</v>
      </c>
      <c r="I53" s="17"/>
      <c r="J53" s="17"/>
      <c r="K53" s="17"/>
      <c r="L53" s="17">
        <f t="shared" si="0"/>
        <v>63738307</v>
      </c>
      <c r="M53" s="167" t="s">
        <v>101</v>
      </c>
    </row>
    <row r="54" spans="1:13" ht="39.450000000000003" x14ac:dyDescent="0.3">
      <c r="A54" s="66" t="s">
        <v>3017</v>
      </c>
      <c r="B54" s="4" t="s">
        <v>87</v>
      </c>
      <c r="C54" s="8">
        <v>44917</v>
      </c>
      <c r="D54" s="5" t="s">
        <v>11</v>
      </c>
      <c r="E54" s="5" t="s">
        <v>12</v>
      </c>
      <c r="F54" s="17">
        <v>1490260</v>
      </c>
      <c r="G54" s="17">
        <v>119221</v>
      </c>
      <c r="H54" s="17">
        <v>1609481</v>
      </c>
      <c r="I54" s="17"/>
      <c r="J54" s="17"/>
      <c r="K54" s="17"/>
      <c r="L54" s="17">
        <f t="shared" si="0"/>
        <v>65347788</v>
      </c>
      <c r="M54" s="167" t="s">
        <v>101</v>
      </c>
    </row>
    <row r="55" spans="1:13" ht="39.450000000000003" x14ac:dyDescent="0.3">
      <c r="A55" s="66" t="s">
        <v>3017</v>
      </c>
      <c r="B55" s="4" t="s">
        <v>89</v>
      </c>
      <c r="C55" s="8">
        <v>44917</v>
      </c>
      <c r="D55" s="5" t="s">
        <v>11</v>
      </c>
      <c r="E55" s="5" t="s">
        <v>12</v>
      </c>
      <c r="F55" s="17">
        <v>775853</v>
      </c>
      <c r="G55" s="17">
        <v>62068</v>
      </c>
      <c r="H55" s="17">
        <v>837921</v>
      </c>
      <c r="I55" s="17"/>
      <c r="J55" s="17"/>
      <c r="K55" s="17"/>
      <c r="L55" s="17">
        <f t="shared" si="0"/>
        <v>66185709</v>
      </c>
      <c r="M55" s="167" t="s">
        <v>101</v>
      </c>
    </row>
    <row r="56" spans="1:13" ht="39.450000000000003" x14ac:dyDescent="0.3">
      <c r="A56" s="66" t="s">
        <v>3017</v>
      </c>
      <c r="B56" s="4" t="s">
        <v>90</v>
      </c>
      <c r="C56" s="8">
        <v>44917</v>
      </c>
      <c r="D56" s="5" t="s">
        <v>11</v>
      </c>
      <c r="E56" s="5" t="s">
        <v>12</v>
      </c>
      <c r="F56" s="17">
        <v>987238</v>
      </c>
      <c r="G56" s="17">
        <v>78979</v>
      </c>
      <c r="H56" s="17">
        <v>1066217</v>
      </c>
      <c r="I56" s="17"/>
      <c r="J56" s="17"/>
      <c r="K56" s="17"/>
      <c r="L56" s="17">
        <f t="shared" si="0"/>
        <v>67251926</v>
      </c>
      <c r="M56" s="167" t="s">
        <v>101</v>
      </c>
    </row>
    <row r="57" spans="1:13" ht="39.450000000000003" x14ac:dyDescent="0.3">
      <c r="A57" s="66" t="s">
        <v>3017</v>
      </c>
      <c r="B57" s="4" t="s">
        <v>91</v>
      </c>
      <c r="C57" s="8">
        <v>44917</v>
      </c>
      <c r="D57" s="5" t="s">
        <v>11</v>
      </c>
      <c r="E57" s="5" t="s">
        <v>12</v>
      </c>
      <c r="F57" s="17">
        <v>1030104</v>
      </c>
      <c r="G57" s="17">
        <v>82408</v>
      </c>
      <c r="H57" s="17">
        <v>1112512</v>
      </c>
      <c r="I57" s="17"/>
      <c r="J57" s="17"/>
      <c r="K57" s="17"/>
      <c r="L57" s="17">
        <f t="shared" si="0"/>
        <v>68364438</v>
      </c>
      <c r="M57" s="167" t="s">
        <v>101</v>
      </c>
    </row>
    <row r="58" spans="1:13" ht="39.450000000000003" x14ac:dyDescent="0.3">
      <c r="A58" s="66" t="s">
        <v>3017</v>
      </c>
      <c r="B58" s="4" t="s">
        <v>92</v>
      </c>
      <c r="C58" s="8">
        <v>44921</v>
      </c>
      <c r="D58" s="5" t="s">
        <v>11</v>
      </c>
      <c r="E58" s="5" t="s">
        <v>12</v>
      </c>
      <c r="F58" s="17">
        <v>1207116</v>
      </c>
      <c r="G58" s="17">
        <v>96569</v>
      </c>
      <c r="H58" s="17">
        <v>1303685</v>
      </c>
      <c r="I58" s="17"/>
      <c r="J58" s="17"/>
      <c r="K58" s="17"/>
      <c r="L58" s="17">
        <f t="shared" si="0"/>
        <v>69668123</v>
      </c>
      <c r="M58" s="167" t="s">
        <v>101</v>
      </c>
    </row>
    <row r="59" spans="1:13" ht="28.8" x14ac:dyDescent="0.3">
      <c r="A59" s="66" t="s">
        <v>3017</v>
      </c>
      <c r="B59" s="4">
        <v>125494</v>
      </c>
      <c r="C59" s="8">
        <v>44921</v>
      </c>
      <c r="D59" s="5"/>
      <c r="E59" s="5" t="s">
        <v>52</v>
      </c>
      <c r="F59" s="17">
        <v>-1236371</v>
      </c>
      <c r="G59" s="17">
        <v>-98909</v>
      </c>
      <c r="H59" s="17"/>
      <c r="I59" s="17"/>
      <c r="J59" s="17">
        <v>-1335280</v>
      </c>
      <c r="K59" s="17"/>
      <c r="L59" s="17">
        <f t="shared" si="0"/>
        <v>68332843</v>
      </c>
      <c r="M59" s="167" t="s">
        <v>101</v>
      </c>
    </row>
    <row r="60" spans="1:13" ht="39.450000000000003" x14ac:dyDescent="0.3">
      <c r="A60" s="66" t="s">
        <v>3017</v>
      </c>
      <c r="B60" s="4" t="s">
        <v>94</v>
      </c>
      <c r="C60" s="8">
        <v>44922</v>
      </c>
      <c r="D60" s="5" t="s">
        <v>11</v>
      </c>
      <c r="E60" s="5" t="s">
        <v>12</v>
      </c>
      <c r="F60" s="17">
        <v>1260592</v>
      </c>
      <c r="G60" s="17">
        <v>100847</v>
      </c>
      <c r="H60" s="17">
        <v>1361439</v>
      </c>
      <c r="I60" s="17"/>
      <c r="J60" s="17"/>
      <c r="K60" s="17"/>
      <c r="L60" s="17">
        <f t="shared" si="0"/>
        <v>69694282</v>
      </c>
      <c r="M60" s="167" t="s">
        <v>101</v>
      </c>
    </row>
    <row r="61" spans="1:13" ht="39.450000000000003" x14ac:dyDescent="0.3">
      <c r="A61" s="66" t="s">
        <v>3017</v>
      </c>
      <c r="B61" s="4" t="s">
        <v>96</v>
      </c>
      <c r="C61" s="8">
        <v>44923</v>
      </c>
      <c r="D61" s="5" t="s">
        <v>11</v>
      </c>
      <c r="E61" s="5" t="s">
        <v>12</v>
      </c>
      <c r="F61" s="17">
        <v>937248</v>
      </c>
      <c r="G61" s="17">
        <v>74980</v>
      </c>
      <c r="H61" s="17">
        <v>1012228</v>
      </c>
      <c r="I61" s="17"/>
      <c r="J61" s="17"/>
      <c r="K61" s="17"/>
      <c r="L61" s="17">
        <f t="shared" si="0"/>
        <v>70706510</v>
      </c>
      <c r="M61" s="167" t="s">
        <v>101</v>
      </c>
    </row>
    <row r="62" spans="1:13" ht="39.450000000000003" x14ac:dyDescent="0.3">
      <c r="A62" s="66" t="s">
        <v>3017</v>
      </c>
      <c r="B62" s="4" t="s">
        <v>98</v>
      </c>
      <c r="C62" s="8">
        <v>44923</v>
      </c>
      <c r="D62" s="5" t="s">
        <v>11</v>
      </c>
      <c r="E62" s="5" t="s">
        <v>12</v>
      </c>
      <c r="F62" s="17">
        <v>1819278</v>
      </c>
      <c r="G62" s="17">
        <v>145542</v>
      </c>
      <c r="H62" s="17">
        <v>1964820</v>
      </c>
      <c r="I62" s="17"/>
      <c r="J62" s="17"/>
      <c r="K62" s="17"/>
      <c r="L62" s="17">
        <f t="shared" si="0"/>
        <v>72671330</v>
      </c>
      <c r="M62" s="167" t="s">
        <v>101</v>
      </c>
    </row>
    <row r="63" spans="1:13" ht="39.450000000000003" x14ac:dyDescent="0.3">
      <c r="A63" s="66" t="s">
        <v>3017</v>
      </c>
      <c r="B63" s="4" t="s">
        <v>99</v>
      </c>
      <c r="C63" s="8">
        <v>44925</v>
      </c>
      <c r="D63" s="5" t="s">
        <v>11</v>
      </c>
      <c r="E63" s="5" t="s">
        <v>12</v>
      </c>
      <c r="F63" s="17">
        <v>1951565</v>
      </c>
      <c r="G63" s="17">
        <v>156125</v>
      </c>
      <c r="H63" s="17">
        <v>2107690</v>
      </c>
      <c r="I63" s="17"/>
      <c r="J63" s="17"/>
      <c r="K63" s="17"/>
      <c r="L63" s="17">
        <f t="shared" si="0"/>
        <v>74779020</v>
      </c>
      <c r="M63" s="167" t="s">
        <v>101</v>
      </c>
    </row>
    <row r="64" spans="1:13" ht="28.8" x14ac:dyDescent="0.3">
      <c r="A64" s="66" t="s">
        <v>3017</v>
      </c>
      <c r="B64" s="4">
        <v>31991</v>
      </c>
      <c r="C64" s="8">
        <v>44925</v>
      </c>
      <c r="D64" s="5"/>
      <c r="E64" s="5" t="s">
        <v>52</v>
      </c>
      <c r="F64" s="17">
        <v>-1228336</v>
      </c>
      <c r="G64" s="17">
        <v>-98267</v>
      </c>
      <c r="H64" s="17"/>
      <c r="I64" s="17"/>
      <c r="J64" s="17">
        <v>-1326603</v>
      </c>
      <c r="K64" s="17"/>
      <c r="L64" s="17">
        <f t="shared" si="0"/>
        <v>73452417</v>
      </c>
      <c r="M64" s="167" t="s">
        <v>101</v>
      </c>
    </row>
    <row r="65" spans="1:13" x14ac:dyDescent="0.3">
      <c r="A65" s="135"/>
      <c r="B65" s="168"/>
      <c r="C65" s="161"/>
      <c r="D65" s="162" t="s">
        <v>3088</v>
      </c>
      <c r="E65" s="135"/>
      <c r="F65" s="163"/>
      <c r="G65" s="163"/>
      <c r="H65" s="163">
        <f>SUM(H7:H64)</f>
        <v>76257050</v>
      </c>
      <c r="I65" s="163"/>
      <c r="J65" s="163">
        <f>SUM(J7:J64)</f>
        <v>-2804633</v>
      </c>
      <c r="K65" s="164"/>
      <c r="L65" s="163">
        <f>SUM(H65:K65)</f>
        <v>73452417</v>
      </c>
      <c r="M65" s="167"/>
    </row>
  </sheetData>
  <autoFilter ref="A6:M64" xr:uid="{602BC131-213F-4173-B57B-514D51422E23}">
    <sortState xmlns:xlrd2="http://schemas.microsoft.com/office/spreadsheetml/2017/richdata2" ref="A7:M64">
      <sortCondition ref="C6:C64"/>
    </sortState>
  </autoFilter>
  <mergeCells count="3">
    <mergeCell ref="A1:M1"/>
    <mergeCell ref="A3:M3"/>
    <mergeCell ref="A2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804CF-76AE-415B-98DB-467B94F47FAC}">
  <dimension ref="A1:M228"/>
  <sheetViews>
    <sheetView workbookViewId="0">
      <pane ySplit="5" topLeftCell="A223" activePane="bottomLeft" state="frozen"/>
      <selection activeCell="I1" sqref="I1:I1048576"/>
      <selection pane="bottomLeft" activeCell="L228" sqref="L228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12" width="13.88671875" style="83" customWidth="1"/>
    <col min="13" max="13" width="42.109375" style="64" customWidth="1"/>
    <col min="14" max="16384" width="9.109375" style="64"/>
  </cols>
  <sheetData>
    <row r="1" spans="1:13" ht="20.7" x14ac:dyDescent="0.35">
      <c r="A1" s="206" t="s">
        <v>3089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spans="1:13" x14ac:dyDescent="0.25">
      <c r="A2" s="207" t="s">
        <v>3099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</row>
    <row r="3" spans="1:13" x14ac:dyDescent="0.25">
      <c r="A3" s="207" t="s">
        <v>3090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5" spans="1:13" ht="26.3" x14ac:dyDescent="0.25">
      <c r="A5" s="59" t="s">
        <v>3016</v>
      </c>
      <c r="B5" s="59" t="s">
        <v>1</v>
      </c>
      <c r="C5" s="60" t="s">
        <v>2</v>
      </c>
      <c r="D5" s="59" t="s">
        <v>3</v>
      </c>
      <c r="E5" s="59" t="s">
        <v>4</v>
      </c>
      <c r="F5" s="61" t="s">
        <v>5</v>
      </c>
      <c r="G5" s="61" t="s">
        <v>6</v>
      </c>
      <c r="H5" s="61" t="s">
        <v>7</v>
      </c>
      <c r="I5" s="61" t="s">
        <v>3096</v>
      </c>
      <c r="J5" s="61" t="s">
        <v>152</v>
      </c>
      <c r="K5" s="61" t="s">
        <v>3011</v>
      </c>
      <c r="L5" s="61" t="s">
        <v>3015</v>
      </c>
      <c r="M5" s="62" t="s">
        <v>8</v>
      </c>
    </row>
    <row r="6" spans="1:13" ht="26.3" x14ac:dyDescent="0.25">
      <c r="A6" s="66"/>
      <c r="B6" s="5" t="s">
        <v>335</v>
      </c>
      <c r="C6" s="8">
        <v>45108</v>
      </c>
      <c r="D6" s="5" t="s">
        <v>11</v>
      </c>
      <c r="E6" s="5" t="s">
        <v>134</v>
      </c>
      <c r="F6" s="13">
        <v>695885</v>
      </c>
      <c r="G6" s="13">
        <v>55671</v>
      </c>
      <c r="H6" s="13">
        <v>751556</v>
      </c>
      <c r="I6" s="13"/>
      <c r="J6" s="13"/>
      <c r="K6" s="13"/>
      <c r="L6" s="13">
        <f>H6+I6+J6-K6</f>
        <v>751556</v>
      </c>
      <c r="M6" s="6" t="s">
        <v>3052</v>
      </c>
    </row>
    <row r="7" spans="1:13" ht="26.3" x14ac:dyDescent="0.25">
      <c r="A7" s="66" t="s">
        <v>3017</v>
      </c>
      <c r="B7" s="5" t="s">
        <v>337</v>
      </c>
      <c r="C7" s="8">
        <v>45110</v>
      </c>
      <c r="D7" s="5" t="s">
        <v>11</v>
      </c>
      <c r="E7" s="5" t="s">
        <v>145</v>
      </c>
      <c r="F7" s="13">
        <v>953202</v>
      </c>
      <c r="G7" s="13">
        <v>76256</v>
      </c>
      <c r="H7" s="13">
        <v>1029458</v>
      </c>
      <c r="I7" s="13"/>
      <c r="J7" s="13"/>
      <c r="K7" s="13"/>
      <c r="L7" s="13">
        <f>L6+H7+I7+J7-K7</f>
        <v>1781014</v>
      </c>
      <c r="M7" s="6" t="s">
        <v>619</v>
      </c>
    </row>
    <row r="8" spans="1:13" ht="26.3" x14ac:dyDescent="0.25">
      <c r="A8" s="66" t="s">
        <v>3017</v>
      </c>
      <c r="B8" s="5" t="s">
        <v>339</v>
      </c>
      <c r="C8" s="8">
        <v>45110</v>
      </c>
      <c r="D8" s="5" t="s">
        <v>11</v>
      </c>
      <c r="E8" s="5" t="s">
        <v>151</v>
      </c>
      <c r="F8" s="13">
        <v>1067320</v>
      </c>
      <c r="G8" s="13">
        <v>85386</v>
      </c>
      <c r="H8" s="13">
        <v>1152706</v>
      </c>
      <c r="I8" s="13"/>
      <c r="J8" s="13"/>
      <c r="K8" s="13"/>
      <c r="L8" s="13">
        <f t="shared" ref="L8:L71" si="0">L7+H8+I8+J8-K8</f>
        <v>2933720</v>
      </c>
      <c r="M8" s="6" t="s">
        <v>619</v>
      </c>
    </row>
    <row r="9" spans="1:13" ht="26.3" x14ac:dyDescent="0.25">
      <c r="A9" s="66" t="s">
        <v>3017</v>
      </c>
      <c r="B9" s="5" t="s">
        <v>340</v>
      </c>
      <c r="C9" s="8">
        <v>45111</v>
      </c>
      <c r="D9" s="5" t="s">
        <v>11</v>
      </c>
      <c r="E9" s="5" t="s">
        <v>110</v>
      </c>
      <c r="F9" s="13">
        <v>1146468</v>
      </c>
      <c r="G9" s="13">
        <v>91717</v>
      </c>
      <c r="H9" s="13">
        <v>1238185</v>
      </c>
      <c r="I9" s="13"/>
      <c r="J9" s="13"/>
      <c r="K9" s="13"/>
      <c r="L9" s="13">
        <f t="shared" si="0"/>
        <v>4171905</v>
      </c>
      <c r="M9" s="6" t="s">
        <v>619</v>
      </c>
    </row>
    <row r="10" spans="1:13" ht="26.3" x14ac:dyDescent="0.25">
      <c r="A10" s="66" t="s">
        <v>3017</v>
      </c>
      <c r="B10" s="5" t="s">
        <v>342</v>
      </c>
      <c r="C10" s="8">
        <v>45112</v>
      </c>
      <c r="D10" s="5" t="s">
        <v>11</v>
      </c>
      <c r="E10" s="5" t="s">
        <v>119</v>
      </c>
      <c r="F10" s="13">
        <v>2107402</v>
      </c>
      <c r="G10" s="13">
        <v>168592</v>
      </c>
      <c r="H10" s="13">
        <v>2275994</v>
      </c>
      <c r="I10" s="13"/>
      <c r="J10" s="13"/>
      <c r="K10" s="13"/>
      <c r="L10" s="13">
        <f t="shared" si="0"/>
        <v>6447899</v>
      </c>
      <c r="M10" s="6" t="s">
        <v>619</v>
      </c>
    </row>
    <row r="11" spans="1:13" ht="26.3" x14ac:dyDescent="0.25">
      <c r="A11" s="66" t="s">
        <v>3017</v>
      </c>
      <c r="B11" s="5" t="s">
        <v>344</v>
      </c>
      <c r="C11" s="8">
        <v>45113</v>
      </c>
      <c r="D11" s="5" t="s">
        <v>11</v>
      </c>
      <c r="E11" s="5" t="s">
        <v>129</v>
      </c>
      <c r="F11" s="13">
        <v>499760</v>
      </c>
      <c r="G11" s="13">
        <v>39981</v>
      </c>
      <c r="H11" s="13">
        <v>539741</v>
      </c>
      <c r="I11" s="13"/>
      <c r="J11" s="13"/>
      <c r="K11" s="13"/>
      <c r="L11" s="13">
        <f t="shared" si="0"/>
        <v>6987640</v>
      </c>
      <c r="M11" s="6" t="s">
        <v>619</v>
      </c>
    </row>
    <row r="12" spans="1:13" ht="26.3" x14ac:dyDescent="0.25">
      <c r="A12" s="66" t="s">
        <v>3017</v>
      </c>
      <c r="B12" s="5" t="s">
        <v>346</v>
      </c>
      <c r="C12" s="8">
        <v>45114</v>
      </c>
      <c r="D12" s="5" t="s">
        <v>11</v>
      </c>
      <c r="E12" s="5" t="s">
        <v>125</v>
      </c>
      <c r="F12" s="13">
        <v>1396048</v>
      </c>
      <c r="G12" s="13">
        <v>111684</v>
      </c>
      <c r="H12" s="13">
        <v>1507732</v>
      </c>
      <c r="I12" s="13"/>
      <c r="J12" s="13"/>
      <c r="K12" s="13"/>
      <c r="L12" s="13">
        <f t="shared" si="0"/>
        <v>8495372</v>
      </c>
      <c r="M12" s="6" t="s">
        <v>619</v>
      </c>
    </row>
    <row r="13" spans="1:13" ht="26.3" x14ac:dyDescent="0.25">
      <c r="A13" s="66" t="s">
        <v>3017</v>
      </c>
      <c r="B13" s="5" t="s">
        <v>348</v>
      </c>
      <c r="C13" s="8">
        <v>45114</v>
      </c>
      <c r="D13" s="5" t="s">
        <v>11</v>
      </c>
      <c r="E13" s="5" t="s">
        <v>127</v>
      </c>
      <c r="F13" s="13">
        <v>1481744</v>
      </c>
      <c r="G13" s="13">
        <v>118540</v>
      </c>
      <c r="H13" s="13">
        <v>1600284</v>
      </c>
      <c r="I13" s="13"/>
      <c r="J13" s="13"/>
      <c r="K13" s="13"/>
      <c r="L13" s="13">
        <f t="shared" si="0"/>
        <v>10095656</v>
      </c>
      <c r="M13" s="6" t="s">
        <v>619</v>
      </c>
    </row>
    <row r="14" spans="1:13" ht="26.3" x14ac:dyDescent="0.25">
      <c r="A14" s="66" t="s">
        <v>3017</v>
      </c>
      <c r="B14" s="5" t="s">
        <v>349</v>
      </c>
      <c r="C14" s="8">
        <v>45117</v>
      </c>
      <c r="D14" s="5" t="s">
        <v>11</v>
      </c>
      <c r="E14" s="5" t="s">
        <v>112</v>
      </c>
      <c r="F14" s="13">
        <v>1026325</v>
      </c>
      <c r="G14" s="13">
        <v>82106</v>
      </c>
      <c r="H14" s="13">
        <v>1108431</v>
      </c>
      <c r="I14" s="13"/>
      <c r="J14" s="13"/>
      <c r="K14" s="13"/>
      <c r="L14" s="13">
        <f t="shared" si="0"/>
        <v>11204087</v>
      </c>
      <c r="M14" s="6" t="s">
        <v>619</v>
      </c>
    </row>
    <row r="15" spans="1:13" ht="26.3" x14ac:dyDescent="0.25">
      <c r="A15" s="66" t="s">
        <v>3017</v>
      </c>
      <c r="B15" s="5" t="s">
        <v>351</v>
      </c>
      <c r="C15" s="8">
        <v>45117</v>
      </c>
      <c r="D15" s="5" t="s">
        <v>11</v>
      </c>
      <c r="E15" s="5" t="s">
        <v>352</v>
      </c>
      <c r="F15" s="13">
        <v>2089152</v>
      </c>
      <c r="G15" s="13">
        <v>167132</v>
      </c>
      <c r="H15" s="13">
        <v>2256284</v>
      </c>
      <c r="I15" s="13"/>
      <c r="J15" s="13"/>
      <c r="K15" s="13"/>
      <c r="L15" s="13">
        <f t="shared" si="0"/>
        <v>13460371</v>
      </c>
      <c r="M15" s="6" t="s">
        <v>619</v>
      </c>
    </row>
    <row r="16" spans="1:13" ht="26.3" x14ac:dyDescent="0.25">
      <c r="A16" s="66" t="s">
        <v>3017</v>
      </c>
      <c r="B16" s="5" t="s">
        <v>353</v>
      </c>
      <c r="C16" s="8">
        <v>45118</v>
      </c>
      <c r="D16" s="5" t="s">
        <v>11</v>
      </c>
      <c r="E16" s="5" t="s">
        <v>110</v>
      </c>
      <c r="F16" s="13">
        <v>996240</v>
      </c>
      <c r="G16" s="13">
        <v>79699</v>
      </c>
      <c r="H16" s="13">
        <v>1075939</v>
      </c>
      <c r="I16" s="13"/>
      <c r="J16" s="13"/>
      <c r="K16" s="13"/>
      <c r="L16" s="13">
        <f t="shared" si="0"/>
        <v>14536310</v>
      </c>
      <c r="M16" s="6" t="s">
        <v>3044</v>
      </c>
    </row>
    <row r="17" spans="1:13" ht="26.3" x14ac:dyDescent="0.25">
      <c r="A17" s="66" t="s">
        <v>3017</v>
      </c>
      <c r="B17" s="5" t="s">
        <v>355</v>
      </c>
      <c r="C17" s="8">
        <v>45120</v>
      </c>
      <c r="D17" s="5" t="s">
        <v>11</v>
      </c>
      <c r="E17" s="5" t="s">
        <v>108</v>
      </c>
      <c r="F17" s="13">
        <v>1459786</v>
      </c>
      <c r="G17" s="13">
        <v>116783</v>
      </c>
      <c r="H17" s="13">
        <v>1576569</v>
      </c>
      <c r="I17" s="13"/>
      <c r="J17" s="13"/>
      <c r="K17" s="13"/>
      <c r="L17" s="13">
        <f t="shared" si="0"/>
        <v>16112879</v>
      </c>
      <c r="M17" s="6" t="s">
        <v>619</v>
      </c>
    </row>
    <row r="18" spans="1:13" ht="26.3" x14ac:dyDescent="0.25">
      <c r="A18" s="66" t="s">
        <v>3017</v>
      </c>
      <c r="B18" s="5" t="s">
        <v>357</v>
      </c>
      <c r="C18" s="8">
        <v>45120</v>
      </c>
      <c r="D18" s="5" t="s">
        <v>17</v>
      </c>
      <c r="E18" s="5" t="s">
        <v>122</v>
      </c>
      <c r="F18" s="13">
        <v>1280620</v>
      </c>
      <c r="G18" s="13">
        <v>102450</v>
      </c>
      <c r="H18" s="13">
        <v>1383070</v>
      </c>
      <c r="I18" s="13"/>
      <c r="J18" s="13"/>
      <c r="K18" s="13"/>
      <c r="L18" s="13">
        <f t="shared" si="0"/>
        <v>17495949</v>
      </c>
      <c r="M18" s="6" t="s">
        <v>3044</v>
      </c>
    </row>
    <row r="19" spans="1:13" ht="26.3" x14ac:dyDescent="0.25">
      <c r="A19" s="66" t="s">
        <v>3017</v>
      </c>
      <c r="B19" s="5" t="s">
        <v>358</v>
      </c>
      <c r="C19" s="8">
        <v>45122</v>
      </c>
      <c r="D19" s="5" t="s">
        <v>11</v>
      </c>
      <c r="E19" s="5" t="s">
        <v>205</v>
      </c>
      <c r="F19" s="13">
        <v>630296</v>
      </c>
      <c r="G19" s="13">
        <v>50424</v>
      </c>
      <c r="H19" s="13">
        <v>680720</v>
      </c>
      <c r="I19" s="13"/>
      <c r="J19" s="13"/>
      <c r="K19" s="13"/>
      <c r="L19" s="13">
        <f t="shared" si="0"/>
        <v>18176669</v>
      </c>
      <c r="M19" s="6" t="s">
        <v>619</v>
      </c>
    </row>
    <row r="20" spans="1:13" ht="26.3" x14ac:dyDescent="0.25">
      <c r="A20" s="66" t="s">
        <v>3017</v>
      </c>
      <c r="B20" s="5" t="s">
        <v>360</v>
      </c>
      <c r="C20" s="8">
        <v>45124</v>
      </c>
      <c r="D20" s="5" t="s">
        <v>11</v>
      </c>
      <c r="E20" s="5" t="s">
        <v>129</v>
      </c>
      <c r="F20" s="13">
        <v>1460002</v>
      </c>
      <c r="G20" s="13">
        <v>116800</v>
      </c>
      <c r="H20" s="13">
        <v>1576802</v>
      </c>
      <c r="I20" s="13"/>
      <c r="J20" s="13"/>
      <c r="K20" s="13"/>
      <c r="L20" s="13">
        <f t="shared" si="0"/>
        <v>19753471</v>
      </c>
      <c r="M20" s="6" t="s">
        <v>619</v>
      </c>
    </row>
    <row r="21" spans="1:13" ht="26.3" x14ac:dyDescent="0.25">
      <c r="A21" s="66" t="s">
        <v>3017</v>
      </c>
      <c r="B21" s="5" t="s">
        <v>362</v>
      </c>
      <c r="C21" s="8">
        <v>45124</v>
      </c>
      <c r="D21" s="5" t="s">
        <v>11</v>
      </c>
      <c r="E21" s="5" t="s">
        <v>134</v>
      </c>
      <c r="F21" s="13">
        <v>748216</v>
      </c>
      <c r="G21" s="13">
        <v>59857</v>
      </c>
      <c r="H21" s="13">
        <v>808073</v>
      </c>
      <c r="I21" s="13"/>
      <c r="J21" s="13"/>
      <c r="K21" s="13"/>
      <c r="L21" s="13">
        <f t="shared" si="0"/>
        <v>20561544</v>
      </c>
      <c r="M21" s="6" t="s">
        <v>619</v>
      </c>
    </row>
    <row r="22" spans="1:13" x14ac:dyDescent="0.25">
      <c r="A22" s="66" t="s">
        <v>3017</v>
      </c>
      <c r="B22" s="5" t="s">
        <v>363</v>
      </c>
      <c r="C22" s="8">
        <v>45125</v>
      </c>
      <c r="D22" s="5" t="s">
        <v>152</v>
      </c>
      <c r="E22" s="5"/>
      <c r="F22" s="13">
        <v>-299856</v>
      </c>
      <c r="G22" s="13">
        <v>-23988</v>
      </c>
      <c r="H22" s="13"/>
      <c r="I22" s="13"/>
      <c r="J22" s="13">
        <v>-323844</v>
      </c>
      <c r="K22" s="13"/>
      <c r="L22" s="13">
        <f t="shared" si="0"/>
        <v>20237700</v>
      </c>
      <c r="M22" s="6" t="s">
        <v>3047</v>
      </c>
    </row>
    <row r="23" spans="1:13" ht="26.3" x14ac:dyDescent="0.25">
      <c r="A23" s="66" t="s">
        <v>3017</v>
      </c>
      <c r="B23" s="5" t="s">
        <v>364</v>
      </c>
      <c r="C23" s="8">
        <v>45126</v>
      </c>
      <c r="D23" s="5" t="s">
        <v>11</v>
      </c>
      <c r="E23" s="5" t="s">
        <v>140</v>
      </c>
      <c r="F23" s="13">
        <v>1160640</v>
      </c>
      <c r="G23" s="13">
        <v>92851</v>
      </c>
      <c r="H23" s="13">
        <v>1253491</v>
      </c>
      <c r="I23" s="13"/>
      <c r="J23" s="13"/>
      <c r="K23" s="13"/>
      <c r="L23" s="13">
        <f t="shared" si="0"/>
        <v>21491191</v>
      </c>
      <c r="M23" s="6" t="s">
        <v>619</v>
      </c>
    </row>
    <row r="24" spans="1:13" ht="26.3" x14ac:dyDescent="0.25">
      <c r="A24" s="66" t="s">
        <v>3017</v>
      </c>
      <c r="B24" s="5" t="s">
        <v>366</v>
      </c>
      <c r="C24" s="8">
        <v>45127</v>
      </c>
      <c r="D24" s="5" t="s">
        <v>11</v>
      </c>
      <c r="E24" s="5" t="s">
        <v>149</v>
      </c>
      <c r="F24" s="13">
        <v>1559618</v>
      </c>
      <c r="G24" s="13">
        <v>124769</v>
      </c>
      <c r="H24" s="13">
        <v>1684387</v>
      </c>
      <c r="I24" s="13"/>
      <c r="J24" s="13"/>
      <c r="K24" s="13"/>
      <c r="L24" s="13">
        <f t="shared" si="0"/>
        <v>23175578</v>
      </c>
      <c r="M24" s="6" t="s">
        <v>619</v>
      </c>
    </row>
    <row r="25" spans="1:13" ht="26.3" x14ac:dyDescent="0.25">
      <c r="A25" s="66" t="s">
        <v>3017</v>
      </c>
      <c r="B25" s="5" t="s">
        <v>368</v>
      </c>
      <c r="C25" s="8">
        <v>45131</v>
      </c>
      <c r="D25" s="5" t="s">
        <v>11</v>
      </c>
      <c r="E25" s="5" t="s">
        <v>116</v>
      </c>
      <c r="F25" s="13">
        <v>1386460</v>
      </c>
      <c r="G25" s="13">
        <v>110917</v>
      </c>
      <c r="H25" s="13">
        <v>1497377</v>
      </c>
      <c r="I25" s="13"/>
      <c r="J25" s="13"/>
      <c r="K25" s="13"/>
      <c r="L25" s="13">
        <f t="shared" si="0"/>
        <v>24672955</v>
      </c>
      <c r="M25" s="6" t="s">
        <v>619</v>
      </c>
    </row>
    <row r="26" spans="1:13" ht="26.3" x14ac:dyDescent="0.25">
      <c r="A26" s="66" t="s">
        <v>3017</v>
      </c>
      <c r="B26" s="5" t="s">
        <v>370</v>
      </c>
      <c r="C26" s="8">
        <v>45132</v>
      </c>
      <c r="D26" s="5" t="s">
        <v>17</v>
      </c>
      <c r="E26" s="5" t="s">
        <v>122</v>
      </c>
      <c r="F26" s="13">
        <v>285600</v>
      </c>
      <c r="G26" s="13">
        <v>22848</v>
      </c>
      <c r="H26" s="13">
        <v>308448</v>
      </c>
      <c r="I26" s="13"/>
      <c r="J26" s="13"/>
      <c r="K26" s="13"/>
      <c r="L26" s="13">
        <f t="shared" si="0"/>
        <v>24981403</v>
      </c>
      <c r="M26" s="6" t="s">
        <v>3044</v>
      </c>
    </row>
    <row r="27" spans="1:13" ht="26.3" x14ac:dyDescent="0.25">
      <c r="A27" s="66" t="s">
        <v>3017</v>
      </c>
      <c r="B27" s="5" t="s">
        <v>372</v>
      </c>
      <c r="C27" s="8">
        <v>45133</v>
      </c>
      <c r="D27" s="5" t="s">
        <v>11</v>
      </c>
      <c r="E27" s="5" t="s">
        <v>112</v>
      </c>
      <c r="F27" s="13">
        <v>299856</v>
      </c>
      <c r="G27" s="13">
        <v>23988</v>
      </c>
      <c r="H27" s="13">
        <v>323844</v>
      </c>
      <c r="I27" s="13"/>
      <c r="J27" s="13"/>
      <c r="K27" s="13"/>
      <c r="L27" s="13">
        <f t="shared" si="0"/>
        <v>25305247</v>
      </c>
      <c r="M27" s="6" t="s">
        <v>3044</v>
      </c>
    </row>
    <row r="28" spans="1:13" ht="26.3" x14ac:dyDescent="0.25">
      <c r="A28" s="66" t="s">
        <v>3017</v>
      </c>
      <c r="B28" s="5" t="s">
        <v>374</v>
      </c>
      <c r="C28" s="8">
        <v>45134</v>
      </c>
      <c r="D28" s="5" t="s">
        <v>11</v>
      </c>
      <c r="E28" s="5" t="s">
        <v>127</v>
      </c>
      <c r="F28" s="13">
        <v>1277574</v>
      </c>
      <c r="G28" s="13">
        <v>102206</v>
      </c>
      <c r="H28" s="13">
        <v>1379780</v>
      </c>
      <c r="I28" s="13"/>
      <c r="J28" s="13"/>
      <c r="K28" s="13"/>
      <c r="L28" s="13">
        <f t="shared" si="0"/>
        <v>26685027</v>
      </c>
      <c r="M28" s="6" t="s">
        <v>619</v>
      </c>
    </row>
    <row r="29" spans="1:13" x14ac:dyDescent="0.25">
      <c r="A29" s="66" t="s">
        <v>3017</v>
      </c>
      <c r="B29" s="5" t="s">
        <v>376</v>
      </c>
      <c r="C29" s="8">
        <v>45135</v>
      </c>
      <c r="D29" s="5" t="s">
        <v>152</v>
      </c>
      <c r="E29" s="5"/>
      <c r="F29" s="13">
        <v>-235660</v>
      </c>
      <c r="G29" s="13">
        <v>-23566</v>
      </c>
      <c r="H29" s="13"/>
      <c r="I29" s="13"/>
      <c r="J29" s="13">
        <v>-259226</v>
      </c>
      <c r="K29" s="13"/>
      <c r="L29" s="13">
        <f t="shared" si="0"/>
        <v>26425801</v>
      </c>
      <c r="M29" s="6" t="s">
        <v>3047</v>
      </c>
    </row>
    <row r="30" spans="1:13" ht="26.3" x14ac:dyDescent="0.25">
      <c r="A30" s="66" t="s">
        <v>3017</v>
      </c>
      <c r="B30" s="5" t="s">
        <v>377</v>
      </c>
      <c r="C30" s="8">
        <v>45135</v>
      </c>
      <c r="D30" s="5" t="s">
        <v>11</v>
      </c>
      <c r="E30" s="5" t="s">
        <v>151</v>
      </c>
      <c r="F30" s="13">
        <v>596432</v>
      </c>
      <c r="G30" s="13">
        <v>47715</v>
      </c>
      <c r="H30" s="13">
        <v>644147</v>
      </c>
      <c r="I30" s="13"/>
      <c r="J30" s="13"/>
      <c r="K30" s="13"/>
      <c r="L30" s="13">
        <f t="shared" si="0"/>
        <v>27069948</v>
      </c>
      <c r="M30" s="6" t="s">
        <v>619</v>
      </c>
    </row>
    <row r="31" spans="1:13" ht="26.3" x14ac:dyDescent="0.25">
      <c r="A31" s="66" t="s">
        <v>3017</v>
      </c>
      <c r="B31" s="5" t="s">
        <v>379</v>
      </c>
      <c r="C31" s="8">
        <v>45135</v>
      </c>
      <c r="D31" s="5" t="s">
        <v>11</v>
      </c>
      <c r="E31" s="5" t="s">
        <v>110</v>
      </c>
      <c r="F31" s="13">
        <v>961096</v>
      </c>
      <c r="G31" s="13">
        <v>76888</v>
      </c>
      <c r="H31" s="13">
        <v>1037984</v>
      </c>
      <c r="I31" s="13"/>
      <c r="J31" s="13"/>
      <c r="K31" s="13"/>
      <c r="L31" s="13">
        <f t="shared" si="0"/>
        <v>28107932</v>
      </c>
      <c r="M31" s="6" t="s">
        <v>619</v>
      </c>
    </row>
    <row r="32" spans="1:13" ht="26.3" x14ac:dyDescent="0.25">
      <c r="A32" s="66" t="s">
        <v>3017</v>
      </c>
      <c r="B32" s="5" t="s">
        <v>602</v>
      </c>
      <c r="C32" s="8">
        <v>45139</v>
      </c>
      <c r="D32" s="5" t="s">
        <v>11</v>
      </c>
      <c r="E32" s="5"/>
      <c r="F32" s="13">
        <v>1080380</v>
      </c>
      <c r="G32" s="13">
        <v>86430</v>
      </c>
      <c r="H32" s="13">
        <v>1166810</v>
      </c>
      <c r="I32" s="13"/>
      <c r="J32" s="13"/>
      <c r="K32" s="13"/>
      <c r="L32" s="13">
        <f t="shared" si="0"/>
        <v>29274742</v>
      </c>
      <c r="M32" s="6" t="s">
        <v>619</v>
      </c>
    </row>
    <row r="33" spans="1:13" ht="26.3" x14ac:dyDescent="0.25">
      <c r="A33" s="66" t="s">
        <v>3017</v>
      </c>
      <c r="B33" s="5" t="s">
        <v>601</v>
      </c>
      <c r="C33" s="8">
        <v>45140</v>
      </c>
      <c r="D33" s="5" t="s">
        <v>11</v>
      </c>
      <c r="E33" s="5"/>
      <c r="F33" s="13">
        <v>829490</v>
      </c>
      <c r="G33" s="13">
        <v>66359</v>
      </c>
      <c r="H33" s="13">
        <v>895849</v>
      </c>
      <c r="I33" s="13"/>
      <c r="J33" s="13"/>
      <c r="K33" s="13"/>
      <c r="L33" s="13">
        <f t="shared" si="0"/>
        <v>30170591</v>
      </c>
      <c r="M33" s="6" t="s">
        <v>3044</v>
      </c>
    </row>
    <row r="34" spans="1:13" ht="26.3" x14ac:dyDescent="0.25">
      <c r="A34" s="66" t="s">
        <v>3017</v>
      </c>
      <c r="B34" s="5" t="s">
        <v>600</v>
      </c>
      <c r="C34" s="8">
        <v>45142</v>
      </c>
      <c r="D34" s="5" t="s">
        <v>11</v>
      </c>
      <c r="E34" s="5"/>
      <c r="F34" s="13">
        <v>796336</v>
      </c>
      <c r="G34" s="13">
        <v>63707</v>
      </c>
      <c r="H34" s="13">
        <v>860043</v>
      </c>
      <c r="I34" s="13"/>
      <c r="J34" s="13"/>
      <c r="K34" s="13"/>
      <c r="L34" s="13">
        <f t="shared" si="0"/>
        <v>31030634</v>
      </c>
      <c r="M34" s="6" t="s">
        <v>619</v>
      </c>
    </row>
    <row r="35" spans="1:13" ht="26.3" x14ac:dyDescent="0.25">
      <c r="A35" s="66" t="s">
        <v>3017</v>
      </c>
      <c r="B35" s="5" t="s">
        <v>599</v>
      </c>
      <c r="C35" s="8">
        <v>45143</v>
      </c>
      <c r="D35" s="5" t="s">
        <v>11</v>
      </c>
      <c r="E35" s="5"/>
      <c r="F35" s="13">
        <v>1782200</v>
      </c>
      <c r="G35" s="13">
        <v>142576</v>
      </c>
      <c r="H35" s="13">
        <v>1924776</v>
      </c>
      <c r="I35" s="13"/>
      <c r="J35" s="13"/>
      <c r="K35" s="13"/>
      <c r="L35" s="13">
        <f t="shared" si="0"/>
        <v>32955410</v>
      </c>
      <c r="M35" s="6" t="s">
        <v>2910</v>
      </c>
    </row>
    <row r="36" spans="1:13" ht="26.3" x14ac:dyDescent="0.25">
      <c r="A36" s="66" t="s">
        <v>3017</v>
      </c>
      <c r="B36" s="5" t="s">
        <v>597</v>
      </c>
      <c r="C36" s="8">
        <v>45147</v>
      </c>
      <c r="D36" s="5" t="s">
        <v>11</v>
      </c>
      <c r="E36" s="5"/>
      <c r="F36" s="13">
        <v>930152</v>
      </c>
      <c r="G36" s="13">
        <v>74412</v>
      </c>
      <c r="H36" s="13">
        <v>1004564</v>
      </c>
      <c r="I36" s="13"/>
      <c r="J36" s="13"/>
      <c r="K36" s="13"/>
      <c r="L36" s="13">
        <f t="shared" si="0"/>
        <v>33959974</v>
      </c>
      <c r="M36" s="6" t="s">
        <v>2909</v>
      </c>
    </row>
    <row r="37" spans="1:13" ht="26.3" x14ac:dyDescent="0.25">
      <c r="A37" s="66" t="s">
        <v>3017</v>
      </c>
      <c r="B37" s="5" t="s">
        <v>598</v>
      </c>
      <c r="C37" s="8">
        <v>45147</v>
      </c>
      <c r="D37" s="5" t="s">
        <v>11</v>
      </c>
      <c r="E37" s="5"/>
      <c r="F37" s="13">
        <v>906272</v>
      </c>
      <c r="G37" s="13">
        <v>72502</v>
      </c>
      <c r="H37" s="13">
        <v>978774</v>
      </c>
      <c r="I37" s="13"/>
      <c r="J37" s="13"/>
      <c r="K37" s="13"/>
      <c r="L37" s="13">
        <f t="shared" si="0"/>
        <v>34938748</v>
      </c>
      <c r="M37" s="6" t="s">
        <v>2911</v>
      </c>
    </row>
    <row r="38" spans="1:13" ht="26.3" x14ac:dyDescent="0.25">
      <c r="A38" s="66" t="s">
        <v>3017</v>
      </c>
      <c r="B38" s="5" t="s">
        <v>595</v>
      </c>
      <c r="C38" s="8">
        <v>45148</v>
      </c>
      <c r="D38" s="5" t="s">
        <v>17</v>
      </c>
      <c r="E38" s="5"/>
      <c r="F38" s="13">
        <v>735420</v>
      </c>
      <c r="G38" s="13">
        <v>58834</v>
      </c>
      <c r="H38" s="13">
        <v>794254</v>
      </c>
      <c r="I38" s="13"/>
      <c r="J38" s="13"/>
      <c r="K38" s="13"/>
      <c r="L38" s="13">
        <f t="shared" si="0"/>
        <v>35733002</v>
      </c>
      <c r="M38" s="6" t="s">
        <v>3044</v>
      </c>
    </row>
    <row r="39" spans="1:13" ht="26.3" x14ac:dyDescent="0.25">
      <c r="A39" s="66" t="s">
        <v>3017</v>
      </c>
      <c r="B39" s="5" t="s">
        <v>596</v>
      </c>
      <c r="C39" s="8">
        <v>45148</v>
      </c>
      <c r="D39" s="5" t="s">
        <v>11</v>
      </c>
      <c r="E39" s="5"/>
      <c r="F39" s="13">
        <v>1142784</v>
      </c>
      <c r="G39" s="13">
        <v>91423</v>
      </c>
      <c r="H39" s="13">
        <v>1234207</v>
      </c>
      <c r="I39" s="13"/>
      <c r="J39" s="13"/>
      <c r="K39" s="13"/>
      <c r="L39" s="13">
        <f t="shared" si="0"/>
        <v>36967209</v>
      </c>
      <c r="M39" s="6" t="s">
        <v>619</v>
      </c>
    </row>
    <row r="40" spans="1:13" ht="26.3" x14ac:dyDescent="0.25">
      <c r="A40" s="66" t="s">
        <v>3017</v>
      </c>
      <c r="B40" s="5" t="s">
        <v>592</v>
      </c>
      <c r="C40" s="8">
        <v>45150</v>
      </c>
      <c r="D40" s="5" t="s">
        <v>11</v>
      </c>
      <c r="E40" s="5"/>
      <c r="F40" s="13">
        <v>2628893</v>
      </c>
      <c r="G40" s="13">
        <v>210311</v>
      </c>
      <c r="H40" s="13">
        <v>2839204</v>
      </c>
      <c r="I40" s="13"/>
      <c r="J40" s="13"/>
      <c r="K40" s="13"/>
      <c r="L40" s="13">
        <f t="shared" si="0"/>
        <v>39806413</v>
      </c>
      <c r="M40" s="6" t="s">
        <v>2909</v>
      </c>
    </row>
    <row r="41" spans="1:13" ht="26.3" x14ac:dyDescent="0.25">
      <c r="A41" s="66" t="s">
        <v>3017</v>
      </c>
      <c r="B41" s="5" t="s">
        <v>593</v>
      </c>
      <c r="C41" s="8">
        <v>45150</v>
      </c>
      <c r="D41" s="5" t="s">
        <v>11</v>
      </c>
      <c r="E41" s="5"/>
      <c r="F41" s="13">
        <v>1056020</v>
      </c>
      <c r="G41" s="13">
        <v>84482</v>
      </c>
      <c r="H41" s="13">
        <v>1140502</v>
      </c>
      <c r="I41" s="13"/>
      <c r="J41" s="13"/>
      <c r="K41" s="13"/>
      <c r="L41" s="13">
        <f t="shared" si="0"/>
        <v>40946915</v>
      </c>
      <c r="M41" s="6" t="s">
        <v>3044</v>
      </c>
    </row>
    <row r="42" spans="1:13" ht="26.3" x14ac:dyDescent="0.25">
      <c r="A42" s="66" t="s">
        <v>3017</v>
      </c>
      <c r="B42" s="5" t="s">
        <v>594</v>
      </c>
      <c r="C42" s="8">
        <v>45150</v>
      </c>
      <c r="D42" s="5" t="s">
        <v>11</v>
      </c>
      <c r="E42" s="5"/>
      <c r="F42" s="13">
        <v>630296</v>
      </c>
      <c r="G42" s="13">
        <v>50424</v>
      </c>
      <c r="H42" s="13">
        <v>680720</v>
      </c>
      <c r="I42" s="13"/>
      <c r="J42" s="13"/>
      <c r="K42" s="13"/>
      <c r="L42" s="13">
        <f t="shared" si="0"/>
        <v>41627635</v>
      </c>
      <c r="M42" s="6" t="s">
        <v>2909</v>
      </c>
    </row>
    <row r="43" spans="1:13" ht="26.3" x14ac:dyDescent="0.25">
      <c r="A43" s="66" t="s">
        <v>3017</v>
      </c>
      <c r="B43" s="5" t="s">
        <v>591</v>
      </c>
      <c r="C43" s="8">
        <v>45152</v>
      </c>
      <c r="D43" s="5" t="s">
        <v>11</v>
      </c>
      <c r="E43" s="5"/>
      <c r="F43" s="13">
        <v>2160160</v>
      </c>
      <c r="G43" s="13">
        <v>172813</v>
      </c>
      <c r="H43" s="13">
        <v>2332973</v>
      </c>
      <c r="I43" s="13"/>
      <c r="J43" s="13"/>
      <c r="K43" s="13"/>
      <c r="L43" s="13">
        <f t="shared" si="0"/>
        <v>43960608</v>
      </c>
      <c r="M43" s="6" t="s">
        <v>2909</v>
      </c>
    </row>
    <row r="44" spans="1:13" x14ac:dyDescent="0.25">
      <c r="A44" s="66" t="s">
        <v>3017</v>
      </c>
      <c r="B44" s="5" t="s">
        <v>3019</v>
      </c>
      <c r="C44" s="8">
        <v>45152</v>
      </c>
      <c r="D44" s="5" t="s">
        <v>3021</v>
      </c>
      <c r="E44" s="5" t="s">
        <v>152</v>
      </c>
      <c r="F44" s="13">
        <v>-444145.37037037034</v>
      </c>
      <c r="G44" s="13">
        <v>-35531.629629629628</v>
      </c>
      <c r="H44" s="13"/>
      <c r="I44" s="13"/>
      <c r="J44" s="13">
        <v>-479677</v>
      </c>
      <c r="K44" s="13"/>
      <c r="L44" s="13">
        <f t="shared" si="0"/>
        <v>43480931</v>
      </c>
      <c r="M44" s="6" t="s">
        <v>3047</v>
      </c>
    </row>
    <row r="45" spans="1:13" ht="26.3" x14ac:dyDescent="0.25">
      <c r="A45" s="66" t="s">
        <v>3017</v>
      </c>
      <c r="B45" s="5" t="s">
        <v>590</v>
      </c>
      <c r="C45" s="8">
        <v>45153</v>
      </c>
      <c r="D45" s="5" t="s">
        <v>11</v>
      </c>
      <c r="E45" s="5"/>
      <c r="F45" s="13">
        <v>1287678</v>
      </c>
      <c r="G45" s="13">
        <v>103014</v>
      </c>
      <c r="H45" s="13">
        <v>1390692</v>
      </c>
      <c r="I45" s="13"/>
      <c r="J45" s="13"/>
      <c r="K45" s="13"/>
      <c r="L45" s="13">
        <f t="shared" si="0"/>
        <v>44871623</v>
      </c>
      <c r="M45" s="6" t="s">
        <v>2909</v>
      </c>
    </row>
    <row r="46" spans="1:13" x14ac:dyDescent="0.25">
      <c r="A46" s="66" t="s">
        <v>3017</v>
      </c>
      <c r="B46" s="5"/>
      <c r="C46" s="8">
        <v>45153</v>
      </c>
      <c r="D46" s="5" t="s">
        <v>961</v>
      </c>
      <c r="E46" s="5" t="s">
        <v>922</v>
      </c>
      <c r="F46" s="13">
        <v>-94012.962962962964</v>
      </c>
      <c r="G46" s="13">
        <v>-7521.0370370370374</v>
      </c>
      <c r="H46" s="13"/>
      <c r="I46" s="13"/>
      <c r="J46" s="13">
        <v>-101534</v>
      </c>
      <c r="K46" s="13"/>
      <c r="L46" s="13">
        <f t="shared" si="0"/>
        <v>44770089</v>
      </c>
      <c r="M46" s="6" t="s">
        <v>3044</v>
      </c>
    </row>
    <row r="47" spans="1:13" ht="26.3" x14ac:dyDescent="0.25">
      <c r="A47" s="66" t="s">
        <v>3017</v>
      </c>
      <c r="B47" s="5" t="s">
        <v>587</v>
      </c>
      <c r="C47" s="8">
        <v>45154</v>
      </c>
      <c r="D47" s="5" t="s">
        <v>11</v>
      </c>
      <c r="E47" s="5"/>
      <c r="F47" s="13">
        <v>1606728</v>
      </c>
      <c r="G47" s="13">
        <v>128538</v>
      </c>
      <c r="H47" s="13">
        <v>1735266</v>
      </c>
      <c r="I47" s="13"/>
      <c r="J47" s="13"/>
      <c r="K47" s="13"/>
      <c r="L47" s="13">
        <f t="shared" si="0"/>
        <v>46505355</v>
      </c>
      <c r="M47" s="6" t="s">
        <v>3044</v>
      </c>
    </row>
    <row r="48" spans="1:13" ht="26.3" x14ac:dyDescent="0.25">
      <c r="A48" s="66" t="s">
        <v>3017</v>
      </c>
      <c r="B48" s="5" t="s">
        <v>588</v>
      </c>
      <c r="C48" s="8">
        <v>45154</v>
      </c>
      <c r="D48" s="5" t="s">
        <v>11</v>
      </c>
      <c r="E48" s="5"/>
      <c r="F48" s="13">
        <v>1328320</v>
      </c>
      <c r="G48" s="13">
        <v>106266</v>
      </c>
      <c r="H48" s="13">
        <v>1434586</v>
      </c>
      <c r="I48" s="13"/>
      <c r="J48" s="13"/>
      <c r="K48" s="13"/>
      <c r="L48" s="13">
        <f t="shared" si="0"/>
        <v>47939941</v>
      </c>
      <c r="M48" s="6" t="s">
        <v>2909</v>
      </c>
    </row>
    <row r="49" spans="1:13" ht="26.3" x14ac:dyDescent="0.25">
      <c r="A49" s="66" t="s">
        <v>3017</v>
      </c>
      <c r="B49" s="5" t="s">
        <v>589</v>
      </c>
      <c r="C49" s="8">
        <v>45154</v>
      </c>
      <c r="D49" s="5" t="s">
        <v>11</v>
      </c>
      <c r="E49" s="5"/>
      <c r="F49" s="13">
        <v>1301760</v>
      </c>
      <c r="G49" s="13">
        <v>104141</v>
      </c>
      <c r="H49" s="13">
        <v>1405901</v>
      </c>
      <c r="I49" s="13"/>
      <c r="J49" s="13"/>
      <c r="K49" s="13"/>
      <c r="L49" s="13">
        <f t="shared" si="0"/>
        <v>49345842</v>
      </c>
      <c r="M49" s="6" t="s">
        <v>2909</v>
      </c>
    </row>
    <row r="50" spans="1:13" ht="26.3" x14ac:dyDescent="0.25">
      <c r="A50" s="66" t="s">
        <v>3017</v>
      </c>
      <c r="B50" s="5" t="s">
        <v>586</v>
      </c>
      <c r="C50" s="8">
        <v>45156</v>
      </c>
      <c r="D50" s="5" t="s">
        <v>11</v>
      </c>
      <c r="E50" s="5"/>
      <c r="F50" s="13">
        <v>476000</v>
      </c>
      <c r="G50" s="13">
        <v>38080</v>
      </c>
      <c r="H50" s="13">
        <v>514080</v>
      </c>
      <c r="I50" s="13"/>
      <c r="J50" s="13"/>
      <c r="K50" s="13"/>
      <c r="L50" s="13">
        <f t="shared" si="0"/>
        <v>49859922</v>
      </c>
      <c r="M50" s="6" t="s">
        <v>2909</v>
      </c>
    </row>
    <row r="51" spans="1:13" ht="26.3" x14ac:dyDescent="0.25">
      <c r="A51" s="66" t="s">
        <v>3017</v>
      </c>
      <c r="B51" s="5" t="s">
        <v>585</v>
      </c>
      <c r="C51" s="8">
        <v>45157</v>
      </c>
      <c r="D51" s="5" t="s">
        <v>11</v>
      </c>
      <c r="E51" s="5"/>
      <c r="F51" s="13">
        <v>967584</v>
      </c>
      <c r="G51" s="13">
        <v>77407</v>
      </c>
      <c r="H51" s="13">
        <v>1044991</v>
      </c>
      <c r="I51" s="13"/>
      <c r="J51" s="13"/>
      <c r="K51" s="13"/>
      <c r="L51" s="13">
        <f t="shared" si="0"/>
        <v>50904913</v>
      </c>
      <c r="M51" s="6" t="s">
        <v>2909</v>
      </c>
    </row>
    <row r="52" spans="1:13" ht="26.3" x14ac:dyDescent="0.25">
      <c r="A52" s="66" t="s">
        <v>3017</v>
      </c>
      <c r="B52" s="5" t="s">
        <v>584</v>
      </c>
      <c r="C52" s="8">
        <v>45159</v>
      </c>
      <c r="D52" s="5" t="s">
        <v>11</v>
      </c>
      <c r="E52" s="5"/>
      <c r="F52" s="13">
        <v>1132092</v>
      </c>
      <c r="G52" s="13">
        <v>90567</v>
      </c>
      <c r="H52" s="13">
        <v>1222659</v>
      </c>
      <c r="I52" s="13"/>
      <c r="J52" s="13"/>
      <c r="K52" s="13"/>
      <c r="L52" s="13">
        <f t="shared" si="0"/>
        <v>52127572</v>
      </c>
      <c r="M52" s="6" t="s">
        <v>2909</v>
      </c>
    </row>
    <row r="53" spans="1:13" ht="26.3" x14ac:dyDescent="0.25">
      <c r="A53" s="66" t="s">
        <v>3017</v>
      </c>
      <c r="B53" s="5" t="s">
        <v>583</v>
      </c>
      <c r="C53" s="8">
        <v>45160</v>
      </c>
      <c r="D53" s="5" t="s">
        <v>17</v>
      </c>
      <c r="E53" s="5"/>
      <c r="F53" s="13">
        <v>806440</v>
      </c>
      <c r="G53" s="13">
        <v>64515</v>
      </c>
      <c r="H53" s="13">
        <v>870955</v>
      </c>
      <c r="I53" s="13"/>
      <c r="J53" s="13"/>
      <c r="K53" s="13"/>
      <c r="L53" s="13">
        <f t="shared" si="0"/>
        <v>52998527</v>
      </c>
      <c r="M53" s="6" t="s">
        <v>2909</v>
      </c>
    </row>
    <row r="54" spans="1:13" ht="26.3" x14ac:dyDescent="0.25">
      <c r="A54" s="66" t="s">
        <v>3017</v>
      </c>
      <c r="B54" s="5" t="s">
        <v>3020</v>
      </c>
      <c r="C54" s="8">
        <v>45160</v>
      </c>
      <c r="D54" s="5" t="s">
        <v>3022</v>
      </c>
      <c r="E54" s="5" t="s">
        <v>3023</v>
      </c>
      <c r="F54" s="13">
        <v>-499760.18518518517</v>
      </c>
      <c r="G54" s="13">
        <v>-39980.814814814818</v>
      </c>
      <c r="H54" s="13"/>
      <c r="I54" s="13"/>
      <c r="J54" s="13">
        <v>-539741</v>
      </c>
      <c r="K54" s="13"/>
      <c r="L54" s="13">
        <f t="shared" si="0"/>
        <v>52458786</v>
      </c>
      <c r="M54" s="6" t="s">
        <v>3047</v>
      </c>
    </row>
    <row r="55" spans="1:13" ht="26.3" x14ac:dyDescent="0.25">
      <c r="A55" s="66" t="s">
        <v>3017</v>
      </c>
      <c r="B55" s="5" t="s">
        <v>581</v>
      </c>
      <c r="C55" s="8">
        <v>45161</v>
      </c>
      <c r="D55" s="5" t="s">
        <v>11</v>
      </c>
      <c r="E55" s="5"/>
      <c r="F55" s="13">
        <v>498120</v>
      </c>
      <c r="G55" s="13">
        <v>39850</v>
      </c>
      <c r="H55" s="13">
        <v>537970</v>
      </c>
      <c r="I55" s="13"/>
      <c r="J55" s="13"/>
      <c r="K55" s="13"/>
      <c r="L55" s="13">
        <f t="shared" si="0"/>
        <v>52996756</v>
      </c>
      <c r="M55" s="6" t="s">
        <v>3044</v>
      </c>
    </row>
    <row r="56" spans="1:13" ht="26.3" x14ac:dyDescent="0.25">
      <c r="A56" s="66" t="s">
        <v>3017</v>
      </c>
      <c r="B56" s="5" t="s">
        <v>582</v>
      </c>
      <c r="C56" s="8">
        <v>45161</v>
      </c>
      <c r="D56" s="5" t="s">
        <v>11</v>
      </c>
      <c r="E56" s="5"/>
      <c r="F56" s="13">
        <v>1021002</v>
      </c>
      <c r="G56" s="13">
        <v>81680</v>
      </c>
      <c r="H56" s="13">
        <v>1102682</v>
      </c>
      <c r="I56" s="13"/>
      <c r="J56" s="13"/>
      <c r="K56" s="13"/>
      <c r="L56" s="13">
        <f t="shared" si="0"/>
        <v>54099438</v>
      </c>
      <c r="M56" s="6" t="s">
        <v>3044</v>
      </c>
    </row>
    <row r="57" spans="1:13" ht="26.3" x14ac:dyDescent="0.25">
      <c r="A57" s="66" t="s">
        <v>3017</v>
      </c>
      <c r="B57" s="5" t="s">
        <v>580</v>
      </c>
      <c r="C57" s="8">
        <v>45162</v>
      </c>
      <c r="D57" s="5" t="s">
        <v>11</v>
      </c>
      <c r="E57" s="5"/>
      <c r="F57" s="13">
        <v>1395170</v>
      </c>
      <c r="G57" s="13">
        <v>111614</v>
      </c>
      <c r="H57" s="13">
        <v>1506784</v>
      </c>
      <c r="I57" s="13"/>
      <c r="J57" s="13"/>
      <c r="K57" s="13"/>
      <c r="L57" s="13">
        <f t="shared" si="0"/>
        <v>55606222</v>
      </c>
      <c r="M57" s="6" t="s">
        <v>2909</v>
      </c>
    </row>
    <row r="58" spans="1:13" ht="26.3" x14ac:dyDescent="0.25">
      <c r="A58" s="66" t="s">
        <v>3017</v>
      </c>
      <c r="B58" s="5" t="s">
        <v>579</v>
      </c>
      <c r="C58" s="8">
        <v>45168</v>
      </c>
      <c r="D58" s="5" t="s">
        <v>11</v>
      </c>
      <c r="E58" s="5"/>
      <c r="F58" s="13">
        <v>1669530</v>
      </c>
      <c r="G58" s="13">
        <v>133562</v>
      </c>
      <c r="H58" s="13">
        <v>1803092</v>
      </c>
      <c r="I58" s="13"/>
      <c r="J58" s="13"/>
      <c r="K58" s="13"/>
      <c r="L58" s="13">
        <f t="shared" si="0"/>
        <v>57409314</v>
      </c>
      <c r="M58" s="6" t="s">
        <v>2909</v>
      </c>
    </row>
    <row r="59" spans="1:13" ht="26.3" x14ac:dyDescent="0.25">
      <c r="A59" s="66" t="s">
        <v>3017</v>
      </c>
      <c r="B59" s="5" t="s">
        <v>578</v>
      </c>
      <c r="C59" s="8">
        <v>45169</v>
      </c>
      <c r="D59" s="5" t="s">
        <v>11</v>
      </c>
      <c r="E59" s="5"/>
      <c r="F59" s="13">
        <v>664160</v>
      </c>
      <c r="G59" s="13">
        <v>53133</v>
      </c>
      <c r="H59" s="13">
        <v>717293</v>
      </c>
      <c r="I59" s="13"/>
      <c r="J59" s="13"/>
      <c r="K59" s="13"/>
      <c r="L59" s="13">
        <f t="shared" si="0"/>
        <v>58126607</v>
      </c>
      <c r="M59" s="6" t="s">
        <v>2909</v>
      </c>
    </row>
    <row r="60" spans="1:13" ht="26.3" x14ac:dyDescent="0.25">
      <c r="A60" s="66" t="s">
        <v>3017</v>
      </c>
      <c r="B60" s="5" t="s">
        <v>577</v>
      </c>
      <c r="C60" s="8">
        <v>45170</v>
      </c>
      <c r="D60" s="5" t="s">
        <v>11</v>
      </c>
      <c r="E60" s="5"/>
      <c r="F60" s="13">
        <v>2249550</v>
      </c>
      <c r="G60" s="13">
        <v>179964</v>
      </c>
      <c r="H60" s="13">
        <v>2429514</v>
      </c>
      <c r="I60" s="13"/>
      <c r="J60" s="13"/>
      <c r="K60" s="13"/>
      <c r="L60" s="13">
        <f t="shared" si="0"/>
        <v>60556121</v>
      </c>
      <c r="M60" s="6" t="s">
        <v>2909</v>
      </c>
    </row>
    <row r="61" spans="1:13" ht="26.3" x14ac:dyDescent="0.25">
      <c r="A61" s="66" t="s">
        <v>3017</v>
      </c>
      <c r="B61" s="5" t="s">
        <v>576</v>
      </c>
      <c r="C61" s="8">
        <v>45174</v>
      </c>
      <c r="D61" s="5" t="s">
        <v>11</v>
      </c>
      <c r="E61" s="5"/>
      <c r="F61" s="13">
        <v>619032</v>
      </c>
      <c r="G61" s="13">
        <v>49523</v>
      </c>
      <c r="H61" s="13">
        <v>668555</v>
      </c>
      <c r="I61" s="13"/>
      <c r="J61" s="13"/>
      <c r="K61" s="13"/>
      <c r="L61" s="13">
        <f t="shared" si="0"/>
        <v>61224676</v>
      </c>
      <c r="M61" s="6" t="s">
        <v>2909</v>
      </c>
    </row>
    <row r="62" spans="1:13" ht="26.3" x14ac:dyDescent="0.25">
      <c r="A62" s="66" t="s">
        <v>3017</v>
      </c>
      <c r="B62" s="5" t="s">
        <v>572</v>
      </c>
      <c r="C62" s="8">
        <v>45175</v>
      </c>
      <c r="D62" s="5" t="s">
        <v>11</v>
      </c>
      <c r="E62" s="5"/>
      <c r="F62" s="13">
        <v>199904</v>
      </c>
      <c r="G62" s="13">
        <v>15992</v>
      </c>
      <c r="H62" s="13">
        <v>215896</v>
      </c>
      <c r="I62" s="13"/>
      <c r="J62" s="13"/>
      <c r="K62" s="13"/>
      <c r="L62" s="13">
        <f t="shared" si="0"/>
        <v>61440572</v>
      </c>
      <c r="M62" s="6" t="s">
        <v>2909</v>
      </c>
    </row>
    <row r="63" spans="1:13" ht="26.3" x14ac:dyDescent="0.25">
      <c r="A63" s="66" t="s">
        <v>3017</v>
      </c>
      <c r="B63" s="5" t="s">
        <v>573</v>
      </c>
      <c r="C63" s="8">
        <v>45175</v>
      </c>
      <c r="D63" s="5" t="s">
        <v>11</v>
      </c>
      <c r="E63" s="5"/>
      <c r="F63" s="13">
        <v>1433870</v>
      </c>
      <c r="G63" s="13">
        <v>114710</v>
      </c>
      <c r="H63" s="13">
        <v>1548580</v>
      </c>
      <c r="I63" s="13"/>
      <c r="J63" s="13"/>
      <c r="K63" s="13"/>
      <c r="L63" s="13">
        <f t="shared" si="0"/>
        <v>62989152</v>
      </c>
      <c r="M63" s="6" t="s">
        <v>2909</v>
      </c>
    </row>
    <row r="64" spans="1:13" ht="26.3" x14ac:dyDescent="0.25">
      <c r="A64" s="66" t="s">
        <v>3017</v>
      </c>
      <c r="B64" s="5" t="s">
        <v>574</v>
      </c>
      <c r="C64" s="8">
        <v>45175</v>
      </c>
      <c r="D64" s="5" t="s">
        <v>11</v>
      </c>
      <c r="E64" s="5"/>
      <c r="F64" s="13">
        <v>1377040</v>
      </c>
      <c r="G64" s="13">
        <v>110163</v>
      </c>
      <c r="H64" s="13">
        <v>1487203</v>
      </c>
      <c r="I64" s="13"/>
      <c r="J64" s="13"/>
      <c r="K64" s="13"/>
      <c r="L64" s="13">
        <f t="shared" si="0"/>
        <v>64476355</v>
      </c>
      <c r="M64" s="6" t="s">
        <v>2909</v>
      </c>
    </row>
    <row r="65" spans="1:13" ht="26.3" x14ac:dyDescent="0.25">
      <c r="A65" s="66" t="s">
        <v>3017</v>
      </c>
      <c r="B65" s="5" t="s">
        <v>575</v>
      </c>
      <c r="C65" s="8">
        <v>45175</v>
      </c>
      <c r="D65" s="5" t="s">
        <v>11</v>
      </c>
      <c r="E65" s="5"/>
      <c r="F65" s="13">
        <v>1077430</v>
      </c>
      <c r="G65" s="13">
        <v>86194</v>
      </c>
      <c r="H65" s="13">
        <v>1163624</v>
      </c>
      <c r="I65" s="13"/>
      <c r="J65" s="13"/>
      <c r="K65" s="13"/>
      <c r="L65" s="13">
        <f t="shared" si="0"/>
        <v>65639979</v>
      </c>
      <c r="M65" s="6" t="s">
        <v>2909</v>
      </c>
    </row>
    <row r="66" spans="1:13" ht="26.3" x14ac:dyDescent="0.25">
      <c r="A66" s="66" t="s">
        <v>3017</v>
      </c>
      <c r="B66" s="5" t="s">
        <v>571</v>
      </c>
      <c r="C66" s="8">
        <v>45180</v>
      </c>
      <c r="D66" s="5" t="s">
        <v>11</v>
      </c>
      <c r="E66" s="5"/>
      <c r="F66" s="13">
        <v>696744</v>
      </c>
      <c r="G66" s="13">
        <v>55740</v>
      </c>
      <c r="H66" s="13">
        <v>752484</v>
      </c>
      <c r="I66" s="13"/>
      <c r="J66" s="13"/>
      <c r="K66" s="13"/>
      <c r="L66" s="13">
        <f t="shared" si="0"/>
        <v>66392463</v>
      </c>
      <c r="M66" s="6" t="s">
        <v>2909</v>
      </c>
    </row>
    <row r="67" spans="1:13" ht="26.3" x14ac:dyDescent="0.25">
      <c r="A67" s="66" t="s">
        <v>3017</v>
      </c>
      <c r="B67" s="5" t="s">
        <v>568</v>
      </c>
      <c r="C67" s="8">
        <v>45181</v>
      </c>
      <c r="D67" s="5" t="s">
        <v>11</v>
      </c>
      <c r="E67" s="5"/>
      <c r="F67" s="13">
        <v>864424</v>
      </c>
      <c r="G67" s="13">
        <v>69154</v>
      </c>
      <c r="H67" s="13">
        <v>933578</v>
      </c>
      <c r="I67" s="13"/>
      <c r="J67" s="13"/>
      <c r="K67" s="13"/>
      <c r="L67" s="13">
        <f t="shared" si="0"/>
        <v>67326041</v>
      </c>
      <c r="M67" s="6" t="s">
        <v>2912</v>
      </c>
    </row>
    <row r="68" spans="1:13" ht="26.3" x14ac:dyDescent="0.25">
      <c r="A68" s="66" t="s">
        <v>3017</v>
      </c>
      <c r="B68" s="5" t="s">
        <v>569</v>
      </c>
      <c r="C68" s="8">
        <v>45181</v>
      </c>
      <c r="D68" s="5" t="s">
        <v>11</v>
      </c>
      <c r="E68" s="5"/>
      <c r="F68" s="13">
        <v>1704950</v>
      </c>
      <c r="G68" s="13">
        <v>136396</v>
      </c>
      <c r="H68" s="13">
        <v>1841346</v>
      </c>
      <c r="I68" s="13"/>
      <c r="J68" s="13"/>
      <c r="K68" s="13"/>
      <c r="L68" s="13">
        <f t="shared" si="0"/>
        <v>69167387</v>
      </c>
      <c r="M68" s="6" t="s">
        <v>3044</v>
      </c>
    </row>
    <row r="69" spans="1:13" ht="26.3" x14ac:dyDescent="0.25">
      <c r="A69" s="66" t="s">
        <v>3017</v>
      </c>
      <c r="B69" s="5" t="s">
        <v>570</v>
      </c>
      <c r="C69" s="8">
        <v>45181</v>
      </c>
      <c r="D69" s="5" t="s">
        <v>11</v>
      </c>
      <c r="E69" s="5"/>
      <c r="F69" s="13">
        <v>796336</v>
      </c>
      <c r="G69" s="13">
        <v>63707</v>
      </c>
      <c r="H69" s="13">
        <v>860043</v>
      </c>
      <c r="I69" s="13"/>
      <c r="J69" s="13"/>
      <c r="K69" s="13"/>
      <c r="L69" s="13">
        <f t="shared" si="0"/>
        <v>70027430</v>
      </c>
      <c r="M69" s="6" t="s">
        <v>2909</v>
      </c>
    </row>
    <row r="70" spans="1:13" ht="26.3" x14ac:dyDescent="0.25">
      <c r="A70" s="66" t="s">
        <v>3017</v>
      </c>
      <c r="B70" s="5" t="s">
        <v>567</v>
      </c>
      <c r="C70" s="8">
        <v>45183</v>
      </c>
      <c r="D70" s="5" t="s">
        <v>11</v>
      </c>
      <c r="E70" s="5"/>
      <c r="F70" s="13">
        <v>675904</v>
      </c>
      <c r="G70" s="13">
        <v>54072</v>
      </c>
      <c r="H70" s="13">
        <v>729976</v>
      </c>
      <c r="I70" s="13"/>
      <c r="J70" s="13"/>
      <c r="K70" s="13"/>
      <c r="L70" s="13">
        <f t="shared" si="0"/>
        <v>70757406</v>
      </c>
      <c r="M70" s="6" t="s">
        <v>3044</v>
      </c>
    </row>
    <row r="71" spans="1:13" ht="26.3" x14ac:dyDescent="0.25">
      <c r="A71" s="66" t="s">
        <v>3017</v>
      </c>
      <c r="B71" s="5" t="s">
        <v>566</v>
      </c>
      <c r="C71" s="8">
        <v>45187</v>
      </c>
      <c r="D71" s="5" t="s">
        <v>11</v>
      </c>
      <c r="E71" s="5"/>
      <c r="F71" s="13">
        <v>398168</v>
      </c>
      <c r="G71" s="13">
        <v>31853</v>
      </c>
      <c r="H71" s="13">
        <v>430021</v>
      </c>
      <c r="I71" s="13"/>
      <c r="J71" s="13"/>
      <c r="K71" s="13"/>
      <c r="L71" s="13">
        <f t="shared" si="0"/>
        <v>71187427</v>
      </c>
      <c r="M71" s="6" t="s">
        <v>3044</v>
      </c>
    </row>
    <row r="72" spans="1:13" x14ac:dyDescent="0.25">
      <c r="A72" s="66" t="s">
        <v>3017</v>
      </c>
      <c r="B72" s="5" t="s">
        <v>3024</v>
      </c>
      <c r="C72" s="8">
        <v>45187</v>
      </c>
      <c r="D72" s="5"/>
      <c r="E72" s="5" t="s">
        <v>152</v>
      </c>
      <c r="F72" s="13">
        <v>-208914.8148148148</v>
      </c>
      <c r="G72" s="13">
        <v>-16713.185185185186</v>
      </c>
      <c r="H72" s="13"/>
      <c r="I72" s="13"/>
      <c r="J72" s="13">
        <v>-225628</v>
      </c>
      <c r="K72" s="13"/>
      <c r="L72" s="13">
        <f t="shared" ref="L72:L135" si="1">L71+H72+I72+J72-K72</f>
        <v>70961799</v>
      </c>
      <c r="M72" s="6" t="s">
        <v>3047</v>
      </c>
    </row>
    <row r="73" spans="1:13" ht="26.3" x14ac:dyDescent="0.25">
      <c r="A73" s="66" t="s">
        <v>3017</v>
      </c>
      <c r="B73" s="5" t="s">
        <v>563</v>
      </c>
      <c r="C73" s="8">
        <v>45188</v>
      </c>
      <c r="D73" s="5" t="s">
        <v>11</v>
      </c>
      <c r="E73" s="5"/>
      <c r="F73" s="13">
        <v>730248</v>
      </c>
      <c r="G73" s="13">
        <v>58420</v>
      </c>
      <c r="H73" s="13">
        <v>788668</v>
      </c>
      <c r="I73" s="13"/>
      <c r="J73" s="13"/>
      <c r="K73" s="13"/>
      <c r="L73" s="13">
        <f t="shared" si="1"/>
        <v>71750467</v>
      </c>
      <c r="M73" s="6" t="s">
        <v>3044</v>
      </c>
    </row>
    <row r="74" spans="1:13" ht="26.3" x14ac:dyDescent="0.25">
      <c r="A74" s="66" t="s">
        <v>3017</v>
      </c>
      <c r="B74" s="5" t="s">
        <v>564</v>
      </c>
      <c r="C74" s="8">
        <v>45188</v>
      </c>
      <c r="D74" s="5" t="s">
        <v>11</v>
      </c>
      <c r="E74" s="5"/>
      <c r="F74" s="13">
        <v>1467800</v>
      </c>
      <c r="G74" s="13">
        <v>117424</v>
      </c>
      <c r="H74" s="13">
        <v>1585224</v>
      </c>
      <c r="I74" s="13"/>
      <c r="J74" s="13"/>
      <c r="K74" s="13"/>
      <c r="L74" s="13">
        <f t="shared" si="1"/>
        <v>73335691</v>
      </c>
      <c r="M74" s="6" t="s">
        <v>3044</v>
      </c>
    </row>
    <row r="75" spans="1:13" ht="26.3" x14ac:dyDescent="0.25">
      <c r="A75" s="66" t="s">
        <v>3017</v>
      </c>
      <c r="B75" s="5" t="s">
        <v>565</v>
      </c>
      <c r="C75" s="8">
        <v>45188</v>
      </c>
      <c r="D75" s="5" t="s">
        <v>11</v>
      </c>
      <c r="E75" s="5"/>
      <c r="F75" s="13">
        <v>1306200</v>
      </c>
      <c r="G75" s="13">
        <v>104496</v>
      </c>
      <c r="H75" s="13">
        <v>1410696</v>
      </c>
      <c r="I75" s="13"/>
      <c r="J75" s="13"/>
      <c r="K75" s="13"/>
      <c r="L75" s="13">
        <f t="shared" si="1"/>
        <v>74746387</v>
      </c>
      <c r="M75" s="6" t="s">
        <v>3044</v>
      </c>
    </row>
    <row r="76" spans="1:13" ht="26.3" x14ac:dyDescent="0.25">
      <c r="A76" s="66" t="s">
        <v>3017</v>
      </c>
      <c r="B76" s="5" t="s">
        <v>562</v>
      </c>
      <c r="C76" s="8">
        <v>45189</v>
      </c>
      <c r="D76" s="5" t="s">
        <v>11</v>
      </c>
      <c r="E76" s="5"/>
      <c r="F76" s="13">
        <v>567740</v>
      </c>
      <c r="G76" s="13">
        <v>45419</v>
      </c>
      <c r="H76" s="13">
        <v>613159</v>
      </c>
      <c r="I76" s="13"/>
      <c r="J76" s="13"/>
      <c r="K76" s="13"/>
      <c r="L76" s="13">
        <f t="shared" si="1"/>
        <v>75359546</v>
      </c>
      <c r="M76" s="6" t="s">
        <v>3044</v>
      </c>
    </row>
    <row r="77" spans="1:13" ht="26.3" x14ac:dyDescent="0.25">
      <c r="A77" s="66" t="s">
        <v>3017</v>
      </c>
      <c r="B77" s="5" t="s">
        <v>561</v>
      </c>
      <c r="C77" s="8">
        <v>45190</v>
      </c>
      <c r="D77" s="5" t="s">
        <v>11</v>
      </c>
      <c r="E77" s="5"/>
      <c r="F77" s="13">
        <v>1014370</v>
      </c>
      <c r="G77" s="13">
        <v>81150</v>
      </c>
      <c r="H77" s="13">
        <v>1095520</v>
      </c>
      <c r="I77" s="13"/>
      <c r="J77" s="13"/>
      <c r="K77" s="13"/>
      <c r="L77" s="13">
        <f t="shared" si="1"/>
        <v>76455066</v>
      </c>
      <c r="M77" s="6" t="s">
        <v>3044</v>
      </c>
    </row>
    <row r="78" spans="1:13" ht="26.3" x14ac:dyDescent="0.25">
      <c r="A78" s="66" t="s">
        <v>3017</v>
      </c>
      <c r="B78" s="5" t="s">
        <v>560</v>
      </c>
      <c r="C78" s="8">
        <v>45195</v>
      </c>
      <c r="D78" s="5" t="s">
        <v>11</v>
      </c>
      <c r="E78" s="5"/>
      <c r="F78" s="13">
        <v>806440</v>
      </c>
      <c r="G78" s="13">
        <v>64515</v>
      </c>
      <c r="H78" s="13">
        <v>870955</v>
      </c>
      <c r="I78" s="13"/>
      <c r="J78" s="13"/>
      <c r="K78" s="13"/>
      <c r="L78" s="13">
        <f t="shared" si="1"/>
        <v>77326021</v>
      </c>
      <c r="M78" s="6" t="s">
        <v>3044</v>
      </c>
    </row>
    <row r="79" spans="1:13" ht="26.3" x14ac:dyDescent="0.25">
      <c r="A79" s="66" t="s">
        <v>3017</v>
      </c>
      <c r="B79" s="5" t="s">
        <v>556</v>
      </c>
      <c r="C79" s="8">
        <v>45196</v>
      </c>
      <c r="D79" s="5" t="s">
        <v>11</v>
      </c>
      <c r="E79" s="5"/>
      <c r="F79" s="13">
        <v>1260592</v>
      </c>
      <c r="G79" s="13">
        <v>100847</v>
      </c>
      <c r="H79" s="13">
        <v>1361439</v>
      </c>
      <c r="I79" s="13"/>
      <c r="J79" s="13"/>
      <c r="K79" s="13"/>
      <c r="L79" s="13">
        <f t="shared" si="1"/>
        <v>78687460</v>
      </c>
      <c r="M79" s="6" t="s">
        <v>3044</v>
      </c>
    </row>
    <row r="80" spans="1:13" ht="26.3" x14ac:dyDescent="0.25">
      <c r="A80" s="66" t="s">
        <v>3017</v>
      </c>
      <c r="B80" s="5" t="s">
        <v>557</v>
      </c>
      <c r="C80" s="8">
        <v>45196</v>
      </c>
      <c r="D80" s="5" t="s">
        <v>11</v>
      </c>
      <c r="E80" s="5"/>
      <c r="F80" s="13">
        <v>398168</v>
      </c>
      <c r="G80" s="13">
        <v>31853</v>
      </c>
      <c r="H80" s="13">
        <v>430021</v>
      </c>
      <c r="I80" s="13"/>
      <c r="J80" s="13"/>
      <c r="K80" s="13"/>
      <c r="L80" s="13">
        <f t="shared" si="1"/>
        <v>79117481</v>
      </c>
      <c r="M80" s="6" t="s">
        <v>3044</v>
      </c>
    </row>
    <row r="81" spans="1:13" ht="26.3" x14ac:dyDescent="0.25">
      <c r="A81" s="66" t="s">
        <v>3017</v>
      </c>
      <c r="B81" s="5" t="s">
        <v>558</v>
      </c>
      <c r="C81" s="8">
        <v>45196</v>
      </c>
      <c r="D81" s="5" t="s">
        <v>11</v>
      </c>
      <c r="E81" s="5"/>
      <c r="F81" s="13">
        <v>1644320</v>
      </c>
      <c r="G81" s="13">
        <v>131546</v>
      </c>
      <c r="H81" s="13">
        <v>1775866</v>
      </c>
      <c r="I81" s="13"/>
      <c r="J81" s="13"/>
      <c r="K81" s="13"/>
      <c r="L81" s="13">
        <f t="shared" si="1"/>
        <v>80893347</v>
      </c>
      <c r="M81" s="6" t="s">
        <v>3044</v>
      </c>
    </row>
    <row r="82" spans="1:13" ht="26.3" x14ac:dyDescent="0.25">
      <c r="A82" s="66" t="s">
        <v>3017</v>
      </c>
      <c r="B82" s="5" t="s">
        <v>559</v>
      </c>
      <c r="C82" s="8">
        <v>45196</v>
      </c>
      <c r="D82" s="5" t="s">
        <v>11</v>
      </c>
      <c r="E82" s="5"/>
      <c r="F82" s="13">
        <v>660880</v>
      </c>
      <c r="G82" s="13">
        <v>52870</v>
      </c>
      <c r="H82" s="13">
        <v>713750</v>
      </c>
      <c r="I82" s="13"/>
      <c r="J82" s="13"/>
      <c r="K82" s="13"/>
      <c r="L82" s="13">
        <f t="shared" si="1"/>
        <v>81607097</v>
      </c>
      <c r="M82" s="6" t="s">
        <v>3044</v>
      </c>
    </row>
    <row r="83" spans="1:13" ht="26.3" x14ac:dyDescent="0.25">
      <c r="A83" s="66" t="s">
        <v>3017</v>
      </c>
      <c r="B83" s="5" t="s">
        <v>3025</v>
      </c>
      <c r="C83" s="8">
        <v>45196</v>
      </c>
      <c r="D83" s="5" t="s">
        <v>3026</v>
      </c>
      <c r="E83" s="5" t="s">
        <v>3027</v>
      </c>
      <c r="F83" s="13">
        <v>-282038.88888888888</v>
      </c>
      <c r="G83" s="13">
        <v>-22563.111111111109</v>
      </c>
      <c r="H83" s="13"/>
      <c r="I83" s="13"/>
      <c r="J83" s="13">
        <v>-304602</v>
      </c>
      <c r="K83" s="13"/>
      <c r="L83" s="13">
        <f t="shared" si="1"/>
        <v>81302495</v>
      </c>
      <c r="M83" s="6" t="s">
        <v>3047</v>
      </c>
    </row>
    <row r="84" spans="1:13" ht="26.3" x14ac:dyDescent="0.25">
      <c r="A84" s="66" t="s">
        <v>3017</v>
      </c>
      <c r="B84" s="5" t="s">
        <v>553</v>
      </c>
      <c r="C84" s="8">
        <v>45197</v>
      </c>
      <c r="D84" s="5" t="s">
        <v>11</v>
      </c>
      <c r="E84" s="5"/>
      <c r="F84" s="13">
        <v>1160640</v>
      </c>
      <c r="G84" s="13">
        <v>92851</v>
      </c>
      <c r="H84" s="13">
        <v>1253491</v>
      </c>
      <c r="I84" s="13"/>
      <c r="J84" s="13"/>
      <c r="K84" s="13"/>
      <c r="L84" s="13">
        <f t="shared" si="1"/>
        <v>82555986</v>
      </c>
      <c r="M84" s="6" t="s">
        <v>3044</v>
      </c>
    </row>
    <row r="85" spans="1:13" ht="26.3" x14ac:dyDescent="0.25">
      <c r="A85" s="66" t="s">
        <v>3017</v>
      </c>
      <c r="B85" s="5" t="s">
        <v>554</v>
      </c>
      <c r="C85" s="8">
        <v>45197</v>
      </c>
      <c r="D85" s="5" t="s">
        <v>11</v>
      </c>
      <c r="E85" s="5"/>
      <c r="F85" s="13">
        <v>1022156</v>
      </c>
      <c r="G85" s="13">
        <v>81772</v>
      </c>
      <c r="H85" s="13">
        <v>1103928</v>
      </c>
      <c r="I85" s="13"/>
      <c r="J85" s="13"/>
      <c r="K85" s="13"/>
      <c r="L85" s="13">
        <f t="shared" si="1"/>
        <v>83659914</v>
      </c>
      <c r="M85" s="6" t="s">
        <v>3044</v>
      </c>
    </row>
    <row r="86" spans="1:13" ht="26.3" x14ac:dyDescent="0.25">
      <c r="A86" s="66" t="s">
        <v>3017</v>
      </c>
      <c r="B86" s="5" t="s">
        <v>555</v>
      </c>
      <c r="C86" s="8">
        <v>45197</v>
      </c>
      <c r="D86" s="5" t="s">
        <v>11</v>
      </c>
      <c r="E86" s="5"/>
      <c r="F86" s="13">
        <v>1083576</v>
      </c>
      <c r="G86" s="13">
        <v>86686</v>
      </c>
      <c r="H86" s="13">
        <v>1170262</v>
      </c>
      <c r="I86" s="13"/>
      <c r="J86" s="13"/>
      <c r="K86" s="13"/>
      <c r="L86" s="13">
        <f t="shared" si="1"/>
        <v>84830176</v>
      </c>
      <c r="M86" s="6" t="s">
        <v>3044</v>
      </c>
    </row>
    <row r="87" spans="1:13" ht="26.3" x14ac:dyDescent="0.25">
      <c r="A87" s="66" t="s">
        <v>3017</v>
      </c>
      <c r="B87" s="5" t="s">
        <v>536</v>
      </c>
      <c r="C87" s="8">
        <v>45199</v>
      </c>
      <c r="D87" s="5" t="s">
        <v>11</v>
      </c>
      <c r="E87" s="5"/>
      <c r="F87" s="13">
        <v>1215260</v>
      </c>
      <c r="G87" s="13">
        <v>97221</v>
      </c>
      <c r="H87" s="13">
        <v>1312481</v>
      </c>
      <c r="I87" s="13"/>
      <c r="J87" s="13"/>
      <c r="K87" s="13"/>
      <c r="L87" s="13">
        <f t="shared" si="1"/>
        <v>86142657</v>
      </c>
      <c r="M87" s="6" t="s">
        <v>3044</v>
      </c>
    </row>
    <row r="88" spans="1:13" ht="26.3" x14ac:dyDescent="0.25">
      <c r="A88" s="66" t="s">
        <v>3017</v>
      </c>
      <c r="B88" s="5" t="s">
        <v>537</v>
      </c>
      <c r="C88" s="8">
        <v>45199</v>
      </c>
      <c r="D88" s="5" t="s">
        <v>11</v>
      </c>
      <c r="E88" s="5"/>
      <c r="F88" s="13">
        <v>1215260</v>
      </c>
      <c r="G88" s="13">
        <v>97221</v>
      </c>
      <c r="H88" s="13">
        <v>1312481</v>
      </c>
      <c r="I88" s="13"/>
      <c r="J88" s="13"/>
      <c r="K88" s="13"/>
      <c r="L88" s="13">
        <f t="shared" si="1"/>
        <v>87455138</v>
      </c>
      <c r="M88" s="6" t="s">
        <v>3044</v>
      </c>
    </row>
    <row r="89" spans="1:13" ht="26.3" x14ac:dyDescent="0.25">
      <c r="A89" s="66" t="s">
        <v>3017</v>
      </c>
      <c r="B89" s="5" t="s">
        <v>538</v>
      </c>
      <c r="C89" s="8">
        <v>45199</v>
      </c>
      <c r="D89" s="5" t="s">
        <v>17</v>
      </c>
      <c r="E89" s="5"/>
      <c r="F89" s="13">
        <v>1215260</v>
      </c>
      <c r="G89" s="13">
        <v>97221</v>
      </c>
      <c r="H89" s="13">
        <v>1312481</v>
      </c>
      <c r="I89" s="13"/>
      <c r="J89" s="13"/>
      <c r="K89" s="13"/>
      <c r="L89" s="13">
        <f t="shared" si="1"/>
        <v>88767619</v>
      </c>
      <c r="M89" s="6" t="s">
        <v>3044</v>
      </c>
    </row>
    <row r="90" spans="1:13" ht="26.3" x14ac:dyDescent="0.25">
      <c r="A90" s="66" t="s">
        <v>3017</v>
      </c>
      <c r="B90" s="5" t="s">
        <v>539</v>
      </c>
      <c r="C90" s="8">
        <v>45199</v>
      </c>
      <c r="D90" s="5" t="s">
        <v>11</v>
      </c>
      <c r="E90" s="5"/>
      <c r="F90" s="13">
        <v>1644320</v>
      </c>
      <c r="G90" s="13">
        <v>131546</v>
      </c>
      <c r="H90" s="13">
        <v>1775866</v>
      </c>
      <c r="I90" s="13"/>
      <c r="J90" s="13"/>
      <c r="K90" s="13"/>
      <c r="L90" s="13">
        <f t="shared" si="1"/>
        <v>90543485</v>
      </c>
      <c r="M90" s="6" t="s">
        <v>3044</v>
      </c>
    </row>
    <row r="91" spans="1:13" ht="26.3" x14ac:dyDescent="0.25">
      <c r="A91" s="66" t="s">
        <v>3017</v>
      </c>
      <c r="B91" s="5" t="s">
        <v>540</v>
      </c>
      <c r="C91" s="8">
        <v>45199</v>
      </c>
      <c r="D91" s="5" t="s">
        <v>11</v>
      </c>
      <c r="E91" s="5"/>
      <c r="F91" s="13">
        <v>1215260</v>
      </c>
      <c r="G91" s="13">
        <v>97221</v>
      </c>
      <c r="H91" s="13">
        <v>1312481</v>
      </c>
      <c r="I91" s="13"/>
      <c r="J91" s="13"/>
      <c r="K91" s="13"/>
      <c r="L91" s="13">
        <f t="shared" si="1"/>
        <v>91855966</v>
      </c>
      <c r="M91" s="6" t="s">
        <v>3044</v>
      </c>
    </row>
    <row r="92" spans="1:13" ht="26.3" x14ac:dyDescent="0.25">
      <c r="A92" s="66" t="s">
        <v>3017</v>
      </c>
      <c r="B92" s="5" t="s">
        <v>541</v>
      </c>
      <c r="C92" s="8">
        <v>45199</v>
      </c>
      <c r="D92" s="5" t="s">
        <v>11</v>
      </c>
      <c r="E92" s="5"/>
      <c r="F92" s="13">
        <v>1215260</v>
      </c>
      <c r="G92" s="13">
        <v>97221</v>
      </c>
      <c r="H92" s="13">
        <v>1312481</v>
      </c>
      <c r="I92" s="13"/>
      <c r="J92" s="13"/>
      <c r="K92" s="13"/>
      <c r="L92" s="13">
        <f t="shared" si="1"/>
        <v>93168447</v>
      </c>
      <c r="M92" s="6" t="s">
        <v>3044</v>
      </c>
    </row>
    <row r="93" spans="1:13" ht="26.3" x14ac:dyDescent="0.25">
      <c r="A93" s="66" t="s">
        <v>3017</v>
      </c>
      <c r="B93" s="5" t="s">
        <v>542</v>
      </c>
      <c r="C93" s="8">
        <v>45199</v>
      </c>
      <c r="D93" s="5" t="s">
        <v>11</v>
      </c>
      <c r="E93" s="5"/>
      <c r="F93" s="13">
        <v>1894810</v>
      </c>
      <c r="G93" s="13">
        <v>151585</v>
      </c>
      <c r="H93" s="13">
        <v>2046395</v>
      </c>
      <c r="I93" s="13"/>
      <c r="J93" s="13"/>
      <c r="K93" s="13"/>
      <c r="L93" s="13">
        <f t="shared" si="1"/>
        <v>95214842</v>
      </c>
      <c r="M93" s="6" t="s">
        <v>3044</v>
      </c>
    </row>
    <row r="94" spans="1:13" ht="26.3" x14ac:dyDescent="0.25">
      <c r="A94" s="66" t="s">
        <v>3017</v>
      </c>
      <c r="B94" s="5" t="s">
        <v>543</v>
      </c>
      <c r="C94" s="8">
        <v>45199</v>
      </c>
      <c r="D94" s="5" t="s">
        <v>11</v>
      </c>
      <c r="E94" s="5"/>
      <c r="F94" s="13">
        <v>1215260</v>
      </c>
      <c r="G94" s="13">
        <v>97221</v>
      </c>
      <c r="H94" s="13">
        <v>1312481</v>
      </c>
      <c r="I94" s="13"/>
      <c r="J94" s="13"/>
      <c r="K94" s="13"/>
      <c r="L94" s="13">
        <f t="shared" si="1"/>
        <v>96527323</v>
      </c>
      <c r="M94" s="6" t="s">
        <v>3044</v>
      </c>
    </row>
    <row r="95" spans="1:13" ht="26.3" x14ac:dyDescent="0.25">
      <c r="A95" s="66" t="s">
        <v>3017</v>
      </c>
      <c r="B95" s="5" t="s">
        <v>544</v>
      </c>
      <c r="C95" s="8">
        <v>45199</v>
      </c>
      <c r="D95" s="5" t="s">
        <v>11</v>
      </c>
      <c r="E95" s="5"/>
      <c r="F95" s="13">
        <v>1215260</v>
      </c>
      <c r="G95" s="13">
        <v>97221</v>
      </c>
      <c r="H95" s="13">
        <v>1312481</v>
      </c>
      <c r="I95" s="13"/>
      <c r="J95" s="13"/>
      <c r="K95" s="13"/>
      <c r="L95" s="13">
        <f t="shared" si="1"/>
        <v>97839804</v>
      </c>
      <c r="M95" s="6" t="s">
        <v>3044</v>
      </c>
    </row>
    <row r="96" spans="1:13" ht="26.3" x14ac:dyDescent="0.25">
      <c r="A96" s="66" t="s">
        <v>3017</v>
      </c>
      <c r="B96" s="5" t="s">
        <v>545</v>
      </c>
      <c r="C96" s="8">
        <v>45199</v>
      </c>
      <c r="D96" s="5" t="s">
        <v>11</v>
      </c>
      <c r="E96" s="5"/>
      <c r="F96" s="13">
        <v>1215260</v>
      </c>
      <c r="G96" s="13">
        <v>97221</v>
      </c>
      <c r="H96" s="13">
        <v>1312481</v>
      </c>
      <c r="I96" s="13"/>
      <c r="J96" s="13"/>
      <c r="K96" s="13"/>
      <c r="L96" s="13">
        <f t="shared" si="1"/>
        <v>99152285</v>
      </c>
      <c r="M96" s="6" t="s">
        <v>3044</v>
      </c>
    </row>
    <row r="97" spans="1:13" ht="26.3" x14ac:dyDescent="0.25">
      <c r="A97" s="66" t="s">
        <v>3017</v>
      </c>
      <c r="B97" s="5" t="s">
        <v>546</v>
      </c>
      <c r="C97" s="8">
        <v>45199</v>
      </c>
      <c r="D97" s="5" t="s">
        <v>11</v>
      </c>
      <c r="E97" s="5"/>
      <c r="F97" s="13">
        <v>1215260</v>
      </c>
      <c r="G97" s="13">
        <v>97221</v>
      </c>
      <c r="H97" s="13">
        <v>1312481</v>
      </c>
      <c r="I97" s="13"/>
      <c r="J97" s="13"/>
      <c r="K97" s="13"/>
      <c r="L97" s="13">
        <f t="shared" si="1"/>
        <v>100464766</v>
      </c>
      <c r="M97" s="6" t="s">
        <v>3044</v>
      </c>
    </row>
    <row r="98" spans="1:13" ht="26.3" x14ac:dyDescent="0.25">
      <c r="A98" s="66" t="s">
        <v>3017</v>
      </c>
      <c r="B98" s="5" t="s">
        <v>547</v>
      </c>
      <c r="C98" s="8">
        <v>45199</v>
      </c>
      <c r="D98" s="5" t="s">
        <v>11</v>
      </c>
      <c r="E98" s="5"/>
      <c r="F98" s="13">
        <v>1215260</v>
      </c>
      <c r="G98" s="13">
        <v>97221</v>
      </c>
      <c r="H98" s="13">
        <v>1312481</v>
      </c>
      <c r="I98" s="13"/>
      <c r="J98" s="13"/>
      <c r="K98" s="13"/>
      <c r="L98" s="13">
        <f t="shared" si="1"/>
        <v>101777247</v>
      </c>
      <c r="M98" s="6" t="s">
        <v>3044</v>
      </c>
    </row>
    <row r="99" spans="1:13" ht="26.3" x14ac:dyDescent="0.25">
      <c r="A99" s="66" t="s">
        <v>3017</v>
      </c>
      <c r="B99" s="5" t="s">
        <v>548</v>
      </c>
      <c r="C99" s="8">
        <v>45199</v>
      </c>
      <c r="D99" s="5" t="s">
        <v>11</v>
      </c>
      <c r="E99" s="5"/>
      <c r="F99" s="13">
        <v>1215260</v>
      </c>
      <c r="G99" s="13">
        <v>97221</v>
      </c>
      <c r="H99" s="13">
        <v>1312481</v>
      </c>
      <c r="I99" s="13"/>
      <c r="J99" s="13"/>
      <c r="K99" s="13"/>
      <c r="L99" s="13">
        <f t="shared" si="1"/>
        <v>103089728</v>
      </c>
      <c r="M99" s="6" t="s">
        <v>3044</v>
      </c>
    </row>
    <row r="100" spans="1:13" ht="26.3" x14ac:dyDescent="0.25">
      <c r="A100" s="66" t="s">
        <v>3017</v>
      </c>
      <c r="B100" s="5" t="s">
        <v>549</v>
      </c>
      <c r="C100" s="8">
        <v>45199</v>
      </c>
      <c r="D100" s="5" t="s">
        <v>11</v>
      </c>
      <c r="E100" s="5"/>
      <c r="F100" s="13">
        <v>1894810</v>
      </c>
      <c r="G100" s="13">
        <v>151585</v>
      </c>
      <c r="H100" s="13">
        <v>2046395</v>
      </c>
      <c r="I100" s="13"/>
      <c r="J100" s="13"/>
      <c r="K100" s="13"/>
      <c r="L100" s="13">
        <f t="shared" si="1"/>
        <v>105136123</v>
      </c>
      <c r="M100" s="6" t="s">
        <v>3044</v>
      </c>
    </row>
    <row r="101" spans="1:13" ht="26.3" x14ac:dyDescent="0.25">
      <c r="A101" s="66" t="s">
        <v>3017</v>
      </c>
      <c r="B101" s="5" t="s">
        <v>550</v>
      </c>
      <c r="C101" s="8">
        <v>45199</v>
      </c>
      <c r="D101" s="5" t="s">
        <v>11</v>
      </c>
      <c r="E101" s="5"/>
      <c r="F101" s="13">
        <v>1644320</v>
      </c>
      <c r="G101" s="13">
        <v>131546</v>
      </c>
      <c r="H101" s="13">
        <v>1775866</v>
      </c>
      <c r="I101" s="13"/>
      <c r="J101" s="13"/>
      <c r="K101" s="13"/>
      <c r="L101" s="13">
        <f t="shared" si="1"/>
        <v>106911989</v>
      </c>
      <c r="M101" s="6" t="s">
        <v>3044</v>
      </c>
    </row>
    <row r="102" spans="1:13" ht="26.3" x14ac:dyDescent="0.25">
      <c r="A102" s="66" t="s">
        <v>3017</v>
      </c>
      <c r="B102" s="5" t="s">
        <v>551</v>
      </c>
      <c r="C102" s="8">
        <v>45199</v>
      </c>
      <c r="D102" s="5" t="s">
        <v>11</v>
      </c>
      <c r="E102" s="5"/>
      <c r="F102" s="13">
        <v>1215260</v>
      </c>
      <c r="G102" s="13">
        <v>97221</v>
      </c>
      <c r="H102" s="13">
        <v>1312481</v>
      </c>
      <c r="I102" s="13"/>
      <c r="J102" s="13"/>
      <c r="K102" s="13"/>
      <c r="L102" s="13">
        <f t="shared" si="1"/>
        <v>108224470</v>
      </c>
      <c r="M102" s="6" t="s">
        <v>3044</v>
      </c>
    </row>
    <row r="103" spans="1:13" ht="26.3" x14ac:dyDescent="0.25">
      <c r="A103" s="66" t="s">
        <v>3017</v>
      </c>
      <c r="B103" s="5" t="s">
        <v>552</v>
      </c>
      <c r="C103" s="8">
        <v>45199</v>
      </c>
      <c r="D103" s="5" t="s">
        <v>11</v>
      </c>
      <c r="E103" s="5"/>
      <c r="F103" s="13">
        <v>396528</v>
      </c>
      <c r="G103" s="13">
        <v>31722</v>
      </c>
      <c r="H103" s="13">
        <v>428250</v>
      </c>
      <c r="I103" s="13"/>
      <c r="J103" s="13"/>
      <c r="K103" s="13"/>
      <c r="L103" s="13">
        <f t="shared" si="1"/>
        <v>108652720</v>
      </c>
      <c r="M103" s="6" t="s">
        <v>3044</v>
      </c>
    </row>
    <row r="104" spans="1:13" ht="26.3" x14ac:dyDescent="0.25">
      <c r="A104" s="66" t="s">
        <v>3017</v>
      </c>
      <c r="B104" s="5" t="s">
        <v>535</v>
      </c>
      <c r="C104" s="8">
        <v>45201</v>
      </c>
      <c r="D104" s="5" t="s">
        <v>11</v>
      </c>
      <c r="E104" s="5"/>
      <c r="F104" s="13">
        <v>521164</v>
      </c>
      <c r="G104" s="13">
        <v>41693</v>
      </c>
      <c r="H104" s="13">
        <v>562857</v>
      </c>
      <c r="I104" s="13"/>
      <c r="J104" s="13"/>
      <c r="K104" s="13"/>
      <c r="L104" s="13">
        <f t="shared" si="1"/>
        <v>109215577</v>
      </c>
      <c r="M104" s="6" t="s">
        <v>3044</v>
      </c>
    </row>
    <row r="105" spans="1:13" ht="26.3" x14ac:dyDescent="0.25">
      <c r="A105" s="66" t="s">
        <v>3017</v>
      </c>
      <c r="B105" s="5" t="s">
        <v>532</v>
      </c>
      <c r="C105" s="8">
        <v>45208</v>
      </c>
      <c r="D105" s="5" t="s">
        <v>11</v>
      </c>
      <c r="E105" s="5"/>
      <c r="F105" s="13">
        <v>896288</v>
      </c>
      <c r="G105" s="13">
        <v>71703</v>
      </c>
      <c r="H105" s="13">
        <v>967991</v>
      </c>
      <c r="I105" s="13"/>
      <c r="J105" s="13"/>
      <c r="K105" s="13"/>
      <c r="L105" s="13">
        <f t="shared" si="1"/>
        <v>110183568</v>
      </c>
      <c r="M105" s="6" t="s">
        <v>2914</v>
      </c>
    </row>
    <row r="106" spans="1:13" ht="26.3" x14ac:dyDescent="0.25">
      <c r="A106" s="66" t="s">
        <v>3017</v>
      </c>
      <c r="B106" s="5" t="s">
        <v>533</v>
      </c>
      <c r="C106" s="8">
        <v>45208</v>
      </c>
      <c r="D106" s="5" t="s">
        <v>11</v>
      </c>
      <c r="E106" s="5"/>
      <c r="F106" s="13">
        <v>399808</v>
      </c>
      <c r="G106" s="13">
        <v>31985</v>
      </c>
      <c r="H106" s="13">
        <v>431793</v>
      </c>
      <c r="I106" s="13"/>
      <c r="J106" s="13"/>
      <c r="K106" s="13"/>
      <c r="L106" s="13">
        <f t="shared" si="1"/>
        <v>110615361</v>
      </c>
      <c r="M106" s="6" t="s">
        <v>2914</v>
      </c>
    </row>
    <row r="107" spans="1:13" ht="26.3" x14ac:dyDescent="0.25">
      <c r="A107" s="66" t="s">
        <v>3017</v>
      </c>
      <c r="B107" s="5" t="s">
        <v>534</v>
      </c>
      <c r="C107" s="8">
        <v>45208</v>
      </c>
      <c r="D107" s="5" t="s">
        <v>11</v>
      </c>
      <c r="E107" s="5"/>
      <c r="F107" s="13">
        <v>796775</v>
      </c>
      <c r="G107" s="13">
        <v>63742</v>
      </c>
      <c r="H107" s="13">
        <v>860517</v>
      </c>
      <c r="I107" s="13"/>
      <c r="J107" s="13"/>
      <c r="K107" s="13"/>
      <c r="L107" s="13">
        <f t="shared" si="1"/>
        <v>111475878</v>
      </c>
      <c r="M107" s="6" t="s">
        <v>2914</v>
      </c>
    </row>
    <row r="108" spans="1:13" ht="26.3" x14ac:dyDescent="0.25">
      <c r="A108" s="66" t="s">
        <v>3017</v>
      </c>
      <c r="B108" s="5" t="s">
        <v>531</v>
      </c>
      <c r="C108" s="8">
        <v>45210</v>
      </c>
      <c r="D108" s="5" t="s">
        <v>11</v>
      </c>
      <c r="E108" s="5"/>
      <c r="F108" s="13">
        <v>476000</v>
      </c>
      <c r="G108" s="13">
        <v>38080</v>
      </c>
      <c r="H108" s="13">
        <v>514080</v>
      </c>
      <c r="I108" s="13"/>
      <c r="J108" s="13"/>
      <c r="K108" s="13"/>
      <c r="L108" s="13">
        <f t="shared" si="1"/>
        <v>111989958</v>
      </c>
      <c r="M108" s="6" t="s">
        <v>2914</v>
      </c>
    </row>
    <row r="109" spans="1:13" ht="26.3" x14ac:dyDescent="0.25">
      <c r="A109" s="66" t="s">
        <v>3017</v>
      </c>
      <c r="B109" s="5" t="s">
        <v>530</v>
      </c>
      <c r="C109" s="8">
        <v>45211</v>
      </c>
      <c r="D109" s="5" t="s">
        <v>11</v>
      </c>
      <c r="E109" s="5"/>
      <c r="F109" s="13">
        <v>967728</v>
      </c>
      <c r="G109" s="13">
        <v>77418</v>
      </c>
      <c r="H109" s="13">
        <v>1045146</v>
      </c>
      <c r="I109" s="13"/>
      <c r="J109" s="13"/>
      <c r="K109" s="13"/>
      <c r="L109" s="13">
        <f t="shared" si="1"/>
        <v>113035104</v>
      </c>
      <c r="M109" s="6" t="s">
        <v>2914</v>
      </c>
    </row>
    <row r="110" spans="1:13" ht="26.3" x14ac:dyDescent="0.25">
      <c r="A110" s="66" t="s">
        <v>3017</v>
      </c>
      <c r="B110" s="5" t="s">
        <v>529</v>
      </c>
      <c r="C110" s="8">
        <v>45213</v>
      </c>
      <c r="D110" s="5" t="s">
        <v>11</v>
      </c>
      <c r="E110" s="5"/>
      <c r="F110" s="13">
        <v>819422</v>
      </c>
      <c r="G110" s="13">
        <v>65554</v>
      </c>
      <c r="H110" s="13">
        <v>884976</v>
      </c>
      <c r="I110" s="13"/>
      <c r="J110" s="13"/>
      <c r="K110" s="13"/>
      <c r="L110" s="13">
        <f t="shared" si="1"/>
        <v>113920080</v>
      </c>
      <c r="M110" s="6" t="s">
        <v>2914</v>
      </c>
    </row>
    <row r="111" spans="1:13" x14ac:dyDescent="0.25">
      <c r="A111" s="66" t="s">
        <v>3017</v>
      </c>
      <c r="B111" s="5" t="s">
        <v>3028</v>
      </c>
      <c r="C111" s="8">
        <v>45213</v>
      </c>
      <c r="D111" s="5"/>
      <c r="E111" s="5" t="s">
        <v>152</v>
      </c>
      <c r="F111" s="13">
        <v>-239452.99999999997</v>
      </c>
      <c r="G111" s="13">
        <v>-19156.239999999998</v>
      </c>
      <c r="H111" s="13"/>
      <c r="I111" s="13"/>
      <c r="J111" s="13">
        <v>-258609.24</v>
      </c>
      <c r="K111" s="13"/>
      <c r="L111" s="13">
        <f t="shared" si="1"/>
        <v>113661470.76000001</v>
      </c>
      <c r="M111" s="6" t="s">
        <v>3047</v>
      </c>
    </row>
    <row r="112" spans="1:13" ht="26.3" x14ac:dyDescent="0.25">
      <c r="A112" s="66" t="s">
        <v>3017</v>
      </c>
      <c r="B112" s="5" t="s">
        <v>528</v>
      </c>
      <c r="C112" s="8">
        <v>45215</v>
      </c>
      <c r="D112" s="5" t="s">
        <v>11</v>
      </c>
      <c r="E112" s="5"/>
      <c r="F112" s="13">
        <v>533660</v>
      </c>
      <c r="G112" s="13">
        <v>42693</v>
      </c>
      <c r="H112" s="13">
        <v>576353</v>
      </c>
      <c r="I112" s="13"/>
      <c r="J112" s="13"/>
      <c r="K112" s="13"/>
      <c r="L112" s="13">
        <f t="shared" si="1"/>
        <v>114237823.76000001</v>
      </c>
      <c r="M112" s="6" t="s">
        <v>2914</v>
      </c>
    </row>
    <row r="113" spans="1:13" ht="26.3" x14ac:dyDescent="0.25">
      <c r="A113" s="66" t="s">
        <v>3017</v>
      </c>
      <c r="B113" s="5" t="s">
        <v>527</v>
      </c>
      <c r="C113" s="8">
        <v>45216</v>
      </c>
      <c r="D113" s="5" t="s">
        <v>11</v>
      </c>
      <c r="E113" s="5"/>
      <c r="F113" s="13">
        <v>1050234</v>
      </c>
      <c r="G113" s="13">
        <v>84019</v>
      </c>
      <c r="H113" s="13">
        <v>1134253</v>
      </c>
      <c r="I113" s="13"/>
      <c r="J113" s="13"/>
      <c r="K113" s="13"/>
      <c r="L113" s="13">
        <f t="shared" si="1"/>
        <v>115372076.76000001</v>
      </c>
      <c r="M113" s="6" t="s">
        <v>2914</v>
      </c>
    </row>
    <row r="114" spans="1:13" ht="26.3" x14ac:dyDescent="0.25">
      <c r="A114" s="66" t="s">
        <v>3017</v>
      </c>
      <c r="B114" s="5" t="s">
        <v>522</v>
      </c>
      <c r="C114" s="8">
        <v>45218</v>
      </c>
      <c r="D114" s="5" t="s">
        <v>17</v>
      </c>
      <c r="E114" s="5"/>
      <c r="F114" s="13">
        <v>543600</v>
      </c>
      <c r="G114" s="13">
        <v>43488</v>
      </c>
      <c r="H114" s="13">
        <v>587088</v>
      </c>
      <c r="I114" s="13"/>
      <c r="J114" s="13"/>
      <c r="K114" s="13"/>
      <c r="L114" s="13">
        <f t="shared" si="1"/>
        <v>115959164.76000001</v>
      </c>
      <c r="M114" s="6" t="s">
        <v>2914</v>
      </c>
    </row>
    <row r="115" spans="1:13" ht="26.3" x14ac:dyDescent="0.25">
      <c r="A115" s="66" t="s">
        <v>3017</v>
      </c>
      <c r="B115" s="5" t="s">
        <v>523</v>
      </c>
      <c r="C115" s="8">
        <v>45218</v>
      </c>
      <c r="D115" s="5" t="s">
        <v>11</v>
      </c>
      <c r="E115" s="5"/>
      <c r="F115" s="13">
        <v>271800</v>
      </c>
      <c r="G115" s="13">
        <v>21744</v>
      </c>
      <c r="H115" s="13">
        <v>293544</v>
      </c>
      <c r="I115" s="13"/>
      <c r="J115" s="13"/>
      <c r="K115" s="13"/>
      <c r="L115" s="13">
        <f t="shared" si="1"/>
        <v>116252708.76000001</v>
      </c>
      <c r="M115" s="6" t="s">
        <v>2914</v>
      </c>
    </row>
    <row r="116" spans="1:13" ht="26.3" x14ac:dyDescent="0.25">
      <c r="A116" s="66" t="s">
        <v>3017</v>
      </c>
      <c r="B116" s="5" t="s">
        <v>524</v>
      </c>
      <c r="C116" s="8">
        <v>45218</v>
      </c>
      <c r="D116" s="5" t="s">
        <v>11</v>
      </c>
      <c r="E116" s="5"/>
      <c r="F116" s="13">
        <v>543600</v>
      </c>
      <c r="G116" s="13">
        <v>43488</v>
      </c>
      <c r="H116" s="13">
        <v>587088</v>
      </c>
      <c r="I116" s="13"/>
      <c r="J116" s="13"/>
      <c r="K116" s="13"/>
      <c r="L116" s="13">
        <f t="shared" si="1"/>
        <v>116839796.76000001</v>
      </c>
      <c r="M116" s="6" t="s">
        <v>2914</v>
      </c>
    </row>
    <row r="117" spans="1:13" ht="26.3" x14ac:dyDescent="0.25">
      <c r="A117" s="66" t="s">
        <v>3017</v>
      </c>
      <c r="B117" s="5" t="s">
        <v>525</v>
      </c>
      <c r="C117" s="8">
        <v>45218</v>
      </c>
      <c r="D117" s="5" t="s">
        <v>11</v>
      </c>
      <c r="E117" s="5"/>
      <c r="F117" s="13">
        <v>543600</v>
      </c>
      <c r="G117" s="13">
        <v>43488</v>
      </c>
      <c r="H117" s="13">
        <v>587088</v>
      </c>
      <c r="I117" s="13"/>
      <c r="J117" s="13"/>
      <c r="K117" s="13"/>
      <c r="L117" s="13">
        <f t="shared" si="1"/>
        <v>117426884.76000001</v>
      </c>
      <c r="M117" s="6" t="s">
        <v>2914</v>
      </c>
    </row>
    <row r="118" spans="1:13" ht="26.3" x14ac:dyDescent="0.25">
      <c r="A118" s="66" t="s">
        <v>3017</v>
      </c>
      <c r="B118" s="5" t="s">
        <v>526</v>
      </c>
      <c r="C118" s="8">
        <v>45218</v>
      </c>
      <c r="D118" s="5" t="s">
        <v>11</v>
      </c>
      <c r="E118" s="5"/>
      <c r="F118" s="13">
        <v>543600</v>
      </c>
      <c r="G118" s="13">
        <v>43488</v>
      </c>
      <c r="H118" s="13">
        <v>587088</v>
      </c>
      <c r="I118" s="13"/>
      <c r="J118" s="13"/>
      <c r="K118" s="13"/>
      <c r="L118" s="13">
        <f t="shared" si="1"/>
        <v>118013972.76000001</v>
      </c>
      <c r="M118" s="6" t="s">
        <v>2914</v>
      </c>
    </row>
    <row r="119" spans="1:13" ht="26.3" x14ac:dyDescent="0.25">
      <c r="A119" s="66" t="s">
        <v>3017</v>
      </c>
      <c r="B119" s="5" t="s">
        <v>510</v>
      </c>
      <c r="C119" s="8">
        <v>45219</v>
      </c>
      <c r="D119" s="5" t="s">
        <v>11</v>
      </c>
      <c r="E119" s="5"/>
      <c r="F119" s="13">
        <v>543600</v>
      </c>
      <c r="G119" s="13">
        <v>43488</v>
      </c>
      <c r="H119" s="13">
        <v>587088</v>
      </c>
      <c r="I119" s="13"/>
      <c r="J119" s="13"/>
      <c r="K119" s="13"/>
      <c r="L119" s="13">
        <f t="shared" si="1"/>
        <v>118601060.76000001</v>
      </c>
      <c r="M119" s="6" t="s">
        <v>2914</v>
      </c>
    </row>
    <row r="120" spans="1:13" ht="26.3" x14ac:dyDescent="0.25">
      <c r="A120" s="66" t="s">
        <v>3017</v>
      </c>
      <c r="B120" s="5" t="s">
        <v>511</v>
      </c>
      <c r="C120" s="8">
        <v>45219</v>
      </c>
      <c r="D120" s="5" t="s">
        <v>11</v>
      </c>
      <c r="E120" s="5"/>
      <c r="F120" s="13">
        <v>790028</v>
      </c>
      <c r="G120" s="13">
        <v>63202</v>
      </c>
      <c r="H120" s="13">
        <v>853230</v>
      </c>
      <c r="I120" s="13"/>
      <c r="J120" s="13"/>
      <c r="K120" s="13"/>
      <c r="L120" s="13">
        <f t="shared" si="1"/>
        <v>119454290.76000001</v>
      </c>
      <c r="M120" s="6" t="s">
        <v>2914</v>
      </c>
    </row>
    <row r="121" spans="1:13" ht="26.3" x14ac:dyDescent="0.25">
      <c r="A121" s="66" t="s">
        <v>3017</v>
      </c>
      <c r="B121" s="5" t="s">
        <v>512</v>
      </c>
      <c r="C121" s="8">
        <v>45219</v>
      </c>
      <c r="D121" s="5" t="s">
        <v>11</v>
      </c>
      <c r="E121" s="5"/>
      <c r="F121" s="13">
        <v>543600</v>
      </c>
      <c r="G121" s="13">
        <v>43488</v>
      </c>
      <c r="H121" s="13">
        <v>587088</v>
      </c>
      <c r="I121" s="13"/>
      <c r="J121" s="13"/>
      <c r="K121" s="13"/>
      <c r="L121" s="13">
        <f t="shared" si="1"/>
        <v>120041378.76000001</v>
      </c>
      <c r="M121" s="6" t="s">
        <v>2914</v>
      </c>
    </row>
    <row r="122" spans="1:13" ht="26.3" x14ac:dyDescent="0.25">
      <c r="A122" s="66" t="s">
        <v>3017</v>
      </c>
      <c r="B122" s="5" t="s">
        <v>513</v>
      </c>
      <c r="C122" s="8">
        <v>45219</v>
      </c>
      <c r="D122" s="5" t="s">
        <v>11</v>
      </c>
      <c r="E122" s="5"/>
      <c r="F122" s="13">
        <v>815400</v>
      </c>
      <c r="G122" s="13">
        <v>65232</v>
      </c>
      <c r="H122" s="13">
        <v>880632</v>
      </c>
      <c r="I122" s="13"/>
      <c r="J122" s="13"/>
      <c r="K122" s="13"/>
      <c r="L122" s="13">
        <f t="shared" si="1"/>
        <v>120922010.76000001</v>
      </c>
      <c r="M122" s="6" t="s">
        <v>2914</v>
      </c>
    </row>
    <row r="123" spans="1:13" ht="26.3" x14ac:dyDescent="0.25">
      <c r="A123" s="66" t="s">
        <v>3017</v>
      </c>
      <c r="B123" s="5" t="s">
        <v>514</v>
      </c>
      <c r="C123" s="8">
        <v>45219</v>
      </c>
      <c r="D123" s="5" t="s">
        <v>11</v>
      </c>
      <c r="E123" s="5"/>
      <c r="F123" s="13">
        <v>543600</v>
      </c>
      <c r="G123" s="13">
        <v>43488</v>
      </c>
      <c r="H123" s="13">
        <v>587088</v>
      </c>
      <c r="I123" s="13"/>
      <c r="J123" s="13"/>
      <c r="K123" s="13"/>
      <c r="L123" s="13">
        <f t="shared" si="1"/>
        <v>121509098.76000001</v>
      </c>
      <c r="M123" s="6" t="s">
        <v>2914</v>
      </c>
    </row>
    <row r="124" spans="1:13" ht="26.3" x14ac:dyDescent="0.25">
      <c r="A124" s="66" t="s">
        <v>3017</v>
      </c>
      <c r="B124" s="5" t="s">
        <v>515</v>
      </c>
      <c r="C124" s="8">
        <v>45219</v>
      </c>
      <c r="D124" s="5" t="s">
        <v>11</v>
      </c>
      <c r="E124" s="5"/>
      <c r="F124" s="13">
        <v>543600</v>
      </c>
      <c r="G124" s="13">
        <v>43488</v>
      </c>
      <c r="H124" s="13">
        <v>587088</v>
      </c>
      <c r="I124" s="13"/>
      <c r="J124" s="13"/>
      <c r="K124" s="13"/>
      <c r="L124" s="13">
        <f t="shared" si="1"/>
        <v>122096186.76000001</v>
      </c>
      <c r="M124" s="6" t="s">
        <v>2914</v>
      </c>
    </row>
    <row r="125" spans="1:13" ht="26.3" x14ac:dyDescent="0.25">
      <c r="A125" s="66" t="s">
        <v>3017</v>
      </c>
      <c r="B125" s="5" t="s">
        <v>516</v>
      </c>
      <c r="C125" s="8">
        <v>45219</v>
      </c>
      <c r="D125" s="5" t="s">
        <v>11</v>
      </c>
      <c r="E125" s="5"/>
      <c r="F125" s="13">
        <v>543600</v>
      </c>
      <c r="G125" s="13">
        <v>43488</v>
      </c>
      <c r="H125" s="13">
        <v>587088</v>
      </c>
      <c r="I125" s="13"/>
      <c r="J125" s="13"/>
      <c r="K125" s="13"/>
      <c r="L125" s="13">
        <f t="shared" si="1"/>
        <v>122683274.76000001</v>
      </c>
      <c r="M125" s="6" t="s">
        <v>2914</v>
      </c>
    </row>
    <row r="126" spans="1:13" ht="26.3" x14ac:dyDescent="0.25">
      <c r="A126" s="66" t="s">
        <v>3017</v>
      </c>
      <c r="B126" s="5" t="s">
        <v>517</v>
      </c>
      <c r="C126" s="8">
        <v>45219</v>
      </c>
      <c r="D126" s="5" t="s">
        <v>11</v>
      </c>
      <c r="E126" s="5"/>
      <c r="F126" s="13">
        <v>543600</v>
      </c>
      <c r="G126" s="13">
        <v>43488</v>
      </c>
      <c r="H126" s="13">
        <v>587088</v>
      </c>
      <c r="I126" s="13"/>
      <c r="J126" s="13"/>
      <c r="K126" s="13"/>
      <c r="L126" s="13">
        <f t="shared" si="1"/>
        <v>123270362.76000001</v>
      </c>
      <c r="M126" s="6" t="s">
        <v>2914</v>
      </c>
    </row>
    <row r="127" spans="1:13" ht="26.3" x14ac:dyDescent="0.25">
      <c r="A127" s="66" t="s">
        <v>3017</v>
      </c>
      <c r="B127" s="5" t="s">
        <v>518</v>
      </c>
      <c r="C127" s="8">
        <v>45219</v>
      </c>
      <c r="D127" s="5" t="s">
        <v>11</v>
      </c>
      <c r="E127" s="5"/>
      <c r="F127" s="13">
        <v>543600</v>
      </c>
      <c r="G127" s="13">
        <v>43488</v>
      </c>
      <c r="H127" s="13">
        <v>587088</v>
      </c>
      <c r="I127" s="13"/>
      <c r="J127" s="13"/>
      <c r="K127" s="13"/>
      <c r="L127" s="13">
        <f t="shared" si="1"/>
        <v>123857450.76000001</v>
      </c>
      <c r="M127" s="6" t="s">
        <v>2914</v>
      </c>
    </row>
    <row r="128" spans="1:13" ht="26.3" x14ac:dyDescent="0.25">
      <c r="A128" s="66" t="s">
        <v>3017</v>
      </c>
      <c r="B128" s="5" t="s">
        <v>519</v>
      </c>
      <c r="C128" s="8">
        <v>45219</v>
      </c>
      <c r="D128" s="5" t="s">
        <v>11</v>
      </c>
      <c r="E128" s="5"/>
      <c r="F128" s="13">
        <v>543600</v>
      </c>
      <c r="G128" s="13">
        <v>43488</v>
      </c>
      <c r="H128" s="13">
        <v>587088</v>
      </c>
      <c r="I128" s="13"/>
      <c r="J128" s="13"/>
      <c r="K128" s="13"/>
      <c r="L128" s="13">
        <f t="shared" si="1"/>
        <v>124444538.76000001</v>
      </c>
      <c r="M128" s="6" t="s">
        <v>2914</v>
      </c>
    </row>
    <row r="129" spans="1:13" ht="26.3" x14ac:dyDescent="0.25">
      <c r="A129" s="66" t="s">
        <v>3017</v>
      </c>
      <c r="B129" s="5" t="s">
        <v>520</v>
      </c>
      <c r="C129" s="8">
        <v>45219</v>
      </c>
      <c r="D129" s="5" t="s">
        <v>11</v>
      </c>
      <c r="E129" s="5"/>
      <c r="F129" s="13">
        <v>255820</v>
      </c>
      <c r="G129" s="13">
        <v>20466</v>
      </c>
      <c r="H129" s="13">
        <v>276286</v>
      </c>
      <c r="I129" s="13"/>
      <c r="J129" s="13"/>
      <c r="K129" s="13"/>
      <c r="L129" s="13">
        <f t="shared" si="1"/>
        <v>124720824.76000001</v>
      </c>
      <c r="M129" s="6" t="s">
        <v>2914</v>
      </c>
    </row>
    <row r="130" spans="1:13" ht="26.3" x14ac:dyDescent="0.25">
      <c r="A130" s="66" t="s">
        <v>3017</v>
      </c>
      <c r="B130" s="5" t="s">
        <v>521</v>
      </c>
      <c r="C130" s="8">
        <v>45219</v>
      </c>
      <c r="D130" s="5" t="s">
        <v>11</v>
      </c>
      <c r="E130" s="5"/>
      <c r="F130" s="13">
        <v>815400</v>
      </c>
      <c r="G130" s="13">
        <v>65232</v>
      </c>
      <c r="H130" s="13">
        <v>880632</v>
      </c>
      <c r="I130" s="13"/>
      <c r="J130" s="13"/>
      <c r="K130" s="13"/>
      <c r="L130" s="13">
        <f t="shared" si="1"/>
        <v>125601456.76000001</v>
      </c>
      <c r="M130" s="6" t="s">
        <v>2914</v>
      </c>
    </row>
    <row r="131" spans="1:13" ht="26.3" x14ac:dyDescent="0.25">
      <c r="A131" s="66" t="s">
        <v>3017</v>
      </c>
      <c r="B131" s="5" t="s">
        <v>507</v>
      </c>
      <c r="C131" s="8">
        <v>45220</v>
      </c>
      <c r="D131" s="5" t="s">
        <v>11</v>
      </c>
      <c r="E131" s="5"/>
      <c r="F131" s="13">
        <v>1160640</v>
      </c>
      <c r="G131" s="13">
        <v>92851</v>
      </c>
      <c r="H131" s="13">
        <v>1253491</v>
      </c>
      <c r="I131" s="13"/>
      <c r="J131" s="13"/>
      <c r="K131" s="13"/>
      <c r="L131" s="13">
        <f t="shared" si="1"/>
        <v>126854947.76000001</v>
      </c>
      <c r="M131" s="6" t="s">
        <v>2914</v>
      </c>
    </row>
    <row r="132" spans="1:13" ht="26.3" x14ac:dyDescent="0.25">
      <c r="A132" s="66" t="s">
        <v>3017</v>
      </c>
      <c r="B132" s="5" t="s">
        <v>508</v>
      </c>
      <c r="C132" s="8">
        <v>45220</v>
      </c>
      <c r="D132" s="5" t="s">
        <v>11</v>
      </c>
      <c r="E132" s="5"/>
      <c r="F132" s="13">
        <v>1467560</v>
      </c>
      <c r="G132" s="13">
        <v>117405</v>
      </c>
      <c r="H132" s="13">
        <v>1584965</v>
      </c>
      <c r="I132" s="13"/>
      <c r="J132" s="13"/>
      <c r="K132" s="13"/>
      <c r="L132" s="13">
        <f t="shared" si="1"/>
        <v>128439912.76000001</v>
      </c>
      <c r="M132" s="6" t="s">
        <v>2914</v>
      </c>
    </row>
    <row r="133" spans="1:13" ht="26.3" x14ac:dyDescent="0.25">
      <c r="A133" s="66" t="s">
        <v>3017</v>
      </c>
      <c r="B133" s="5" t="s">
        <v>509</v>
      </c>
      <c r="C133" s="8">
        <v>45220</v>
      </c>
      <c r="D133" s="5" t="s">
        <v>11</v>
      </c>
      <c r="E133" s="5"/>
      <c r="F133" s="13">
        <v>2251447</v>
      </c>
      <c r="G133" s="13">
        <v>180116</v>
      </c>
      <c r="H133" s="13">
        <v>2431563</v>
      </c>
      <c r="I133" s="13"/>
      <c r="J133" s="13"/>
      <c r="K133" s="13"/>
      <c r="L133" s="13">
        <f t="shared" si="1"/>
        <v>130871475.76000001</v>
      </c>
      <c r="M133" s="6" t="s">
        <v>2914</v>
      </c>
    </row>
    <row r="134" spans="1:13" ht="26.3" x14ac:dyDescent="0.25">
      <c r="A134" s="66" t="s">
        <v>3017</v>
      </c>
      <c r="B134" s="5" t="s">
        <v>3029</v>
      </c>
      <c r="C134" s="8">
        <v>45221</v>
      </c>
      <c r="D134" s="5" t="s">
        <v>3032</v>
      </c>
      <c r="E134" s="5" t="s">
        <v>3037</v>
      </c>
      <c r="F134" s="13">
        <v>-117829.62962962962</v>
      </c>
      <c r="G134" s="13">
        <v>-9426.3703703703704</v>
      </c>
      <c r="H134" s="13"/>
      <c r="I134" s="13"/>
      <c r="J134" s="13">
        <v>-127256</v>
      </c>
      <c r="K134" s="13"/>
      <c r="L134" s="13">
        <f t="shared" si="1"/>
        <v>130744219.76000001</v>
      </c>
      <c r="M134" s="6" t="s">
        <v>3047</v>
      </c>
    </row>
    <row r="135" spans="1:13" ht="26.3" x14ac:dyDescent="0.25">
      <c r="A135" s="66" t="s">
        <v>3017</v>
      </c>
      <c r="B135" s="5" t="s">
        <v>506</v>
      </c>
      <c r="C135" s="8">
        <v>45222</v>
      </c>
      <c r="D135" s="5" t="s">
        <v>11</v>
      </c>
      <c r="E135" s="5"/>
      <c r="F135" s="13">
        <v>616040</v>
      </c>
      <c r="G135" s="13">
        <v>49283</v>
      </c>
      <c r="H135" s="13">
        <v>665323</v>
      </c>
      <c r="I135" s="13"/>
      <c r="J135" s="13"/>
      <c r="K135" s="13"/>
      <c r="L135" s="13">
        <f t="shared" si="1"/>
        <v>131409542.76000001</v>
      </c>
      <c r="M135" s="6" t="s">
        <v>2914</v>
      </c>
    </row>
    <row r="136" spans="1:13" ht="26.3" x14ac:dyDescent="0.25">
      <c r="A136" s="66" t="s">
        <v>3017</v>
      </c>
      <c r="B136" s="5" t="s">
        <v>505</v>
      </c>
      <c r="C136" s="8">
        <v>45223</v>
      </c>
      <c r="D136" s="5" t="s">
        <v>11</v>
      </c>
      <c r="E136" s="5"/>
      <c r="F136" s="13">
        <v>498120</v>
      </c>
      <c r="G136" s="13">
        <v>39850</v>
      </c>
      <c r="H136" s="13">
        <v>537970</v>
      </c>
      <c r="I136" s="13"/>
      <c r="J136" s="13"/>
      <c r="K136" s="13"/>
      <c r="L136" s="13">
        <f t="shared" ref="L136:L199" si="2">L135+H136+I136+J136-K136</f>
        <v>131947512.76000001</v>
      </c>
      <c r="M136" s="6" t="s">
        <v>2914</v>
      </c>
    </row>
    <row r="137" spans="1:13" ht="26.3" x14ac:dyDescent="0.25">
      <c r="A137" s="66" t="s">
        <v>3017</v>
      </c>
      <c r="B137" s="5" t="s">
        <v>504</v>
      </c>
      <c r="C137" s="8">
        <v>45224</v>
      </c>
      <c r="D137" s="5" t="s">
        <v>11</v>
      </c>
      <c r="E137" s="5"/>
      <c r="F137" s="13">
        <v>271800</v>
      </c>
      <c r="G137" s="13">
        <v>21744</v>
      </c>
      <c r="H137" s="13">
        <v>293544</v>
      </c>
      <c r="I137" s="13"/>
      <c r="J137" s="13"/>
      <c r="K137" s="13"/>
      <c r="L137" s="13">
        <f t="shared" si="2"/>
        <v>132241056.76000001</v>
      </c>
      <c r="M137" s="6" t="s">
        <v>2914</v>
      </c>
    </row>
    <row r="138" spans="1:13" ht="26.3" x14ac:dyDescent="0.25">
      <c r="A138" s="66" t="s">
        <v>3017</v>
      </c>
      <c r="B138" s="5" t="s">
        <v>503</v>
      </c>
      <c r="C138" s="8">
        <v>45227</v>
      </c>
      <c r="D138" s="5" t="s">
        <v>11</v>
      </c>
      <c r="E138" s="5"/>
      <c r="F138" s="13">
        <v>1206665</v>
      </c>
      <c r="G138" s="13">
        <v>96533</v>
      </c>
      <c r="H138" s="13">
        <v>1303198</v>
      </c>
      <c r="I138" s="13"/>
      <c r="J138" s="13"/>
      <c r="K138" s="13"/>
      <c r="L138" s="13">
        <f t="shared" si="2"/>
        <v>133544254.76000001</v>
      </c>
      <c r="M138" s="6" t="s">
        <v>2914</v>
      </c>
    </row>
    <row r="139" spans="1:13" ht="26.3" x14ac:dyDescent="0.25">
      <c r="A139" s="66" t="s">
        <v>3017</v>
      </c>
      <c r="B139" s="5" t="s">
        <v>502</v>
      </c>
      <c r="C139" s="8">
        <v>45229</v>
      </c>
      <c r="D139" s="5" t="s">
        <v>11</v>
      </c>
      <c r="E139" s="5"/>
      <c r="F139" s="13">
        <v>1160640</v>
      </c>
      <c r="G139" s="13">
        <v>92851</v>
      </c>
      <c r="H139" s="13">
        <v>1253491</v>
      </c>
      <c r="I139" s="13"/>
      <c r="J139" s="13"/>
      <c r="K139" s="13"/>
      <c r="L139" s="13">
        <f t="shared" si="2"/>
        <v>134797745.75999999</v>
      </c>
      <c r="M139" s="6" t="s">
        <v>2914</v>
      </c>
    </row>
    <row r="140" spans="1:13" ht="26.3" x14ac:dyDescent="0.25">
      <c r="A140" s="66" t="s">
        <v>3017</v>
      </c>
      <c r="B140" s="5" t="s">
        <v>3030</v>
      </c>
      <c r="C140" s="8">
        <v>45229</v>
      </c>
      <c r="D140" s="5" t="s">
        <v>3033</v>
      </c>
      <c r="E140" s="5" t="s">
        <v>3038</v>
      </c>
      <c r="F140" s="13">
        <v>-232099.99999999997</v>
      </c>
      <c r="G140" s="13">
        <v>-18567.999999999996</v>
      </c>
      <c r="H140" s="13"/>
      <c r="I140" s="13"/>
      <c r="J140" s="13">
        <v>-250668</v>
      </c>
      <c r="K140" s="13"/>
      <c r="L140" s="13">
        <f t="shared" si="2"/>
        <v>134547077.75999999</v>
      </c>
      <c r="M140" s="6" t="s">
        <v>3047</v>
      </c>
    </row>
    <row r="141" spans="1:13" ht="26.3" x14ac:dyDescent="0.25">
      <c r="A141" s="66" t="s">
        <v>3017</v>
      </c>
      <c r="B141" s="5" t="s">
        <v>2937</v>
      </c>
      <c r="C141" s="8">
        <v>45229</v>
      </c>
      <c r="D141" s="5" t="s">
        <v>3034</v>
      </c>
      <c r="E141" s="5" t="s">
        <v>3039</v>
      </c>
      <c r="F141" s="13">
        <v>-552050.92592592584</v>
      </c>
      <c r="G141" s="13">
        <v>-44164.074074074066</v>
      </c>
      <c r="H141" s="13"/>
      <c r="I141" s="13"/>
      <c r="J141" s="13">
        <v>-596215</v>
      </c>
      <c r="K141" s="13"/>
      <c r="L141" s="13">
        <f t="shared" si="2"/>
        <v>133950862.75999999</v>
      </c>
      <c r="M141" s="6" t="s">
        <v>3047</v>
      </c>
    </row>
    <row r="142" spans="1:13" ht="26.3" x14ac:dyDescent="0.25">
      <c r="A142" s="66" t="s">
        <v>3017</v>
      </c>
      <c r="B142" s="5" t="s">
        <v>2949</v>
      </c>
      <c r="C142" s="8">
        <v>45229</v>
      </c>
      <c r="D142" s="5" t="s">
        <v>3035</v>
      </c>
      <c r="E142" s="5" t="s">
        <v>3040</v>
      </c>
      <c r="F142" s="13">
        <v>-267854.62962962961</v>
      </c>
      <c r="G142" s="13">
        <v>-21428.370370370369</v>
      </c>
      <c r="H142" s="13"/>
      <c r="I142" s="13"/>
      <c r="J142" s="13">
        <v>-289283</v>
      </c>
      <c r="K142" s="13"/>
      <c r="L142" s="13">
        <f t="shared" si="2"/>
        <v>133661579.75999999</v>
      </c>
      <c r="M142" s="6" t="s">
        <v>3047</v>
      </c>
    </row>
    <row r="143" spans="1:13" ht="26.3" x14ac:dyDescent="0.25">
      <c r="A143" s="66" t="s">
        <v>3017</v>
      </c>
      <c r="B143" s="5" t="s">
        <v>501</v>
      </c>
      <c r="C143" s="8">
        <v>45230</v>
      </c>
      <c r="D143" s="5" t="s">
        <v>11</v>
      </c>
      <c r="E143" s="5"/>
      <c r="F143" s="13">
        <v>945008</v>
      </c>
      <c r="G143" s="13">
        <v>75601</v>
      </c>
      <c r="H143" s="13">
        <v>1020609</v>
      </c>
      <c r="I143" s="13"/>
      <c r="J143" s="13"/>
      <c r="K143" s="13"/>
      <c r="L143" s="13">
        <f t="shared" si="2"/>
        <v>134682188.75999999</v>
      </c>
      <c r="M143" s="6" t="s">
        <v>2915</v>
      </c>
    </row>
    <row r="144" spans="1:13" ht="26.3" x14ac:dyDescent="0.25">
      <c r="A144" s="66" t="s">
        <v>3017</v>
      </c>
      <c r="B144" s="5" t="s">
        <v>3031</v>
      </c>
      <c r="C144" s="8">
        <v>45230</v>
      </c>
      <c r="D144" s="5" t="s">
        <v>3036</v>
      </c>
      <c r="E144" s="5" t="s">
        <v>3041</v>
      </c>
      <c r="F144" s="13">
        <v>-357139.81481481477</v>
      </c>
      <c r="G144" s="13">
        <v>-28571.185185185182</v>
      </c>
      <c r="H144" s="13"/>
      <c r="I144" s="13"/>
      <c r="J144" s="13">
        <v>-385711</v>
      </c>
      <c r="K144" s="13"/>
      <c r="L144" s="13">
        <f t="shared" si="2"/>
        <v>134296477.75999999</v>
      </c>
      <c r="M144" s="6" t="s">
        <v>3047</v>
      </c>
    </row>
    <row r="145" spans="1:13" ht="26.3" x14ac:dyDescent="0.25">
      <c r="A145" s="66" t="s">
        <v>3017</v>
      </c>
      <c r="B145" s="5" t="s">
        <v>498</v>
      </c>
      <c r="C145" s="8">
        <v>45231</v>
      </c>
      <c r="D145" s="5" t="s">
        <v>11</v>
      </c>
      <c r="E145" s="5"/>
      <c r="F145" s="13">
        <v>1004704</v>
      </c>
      <c r="G145" s="13">
        <v>80376</v>
      </c>
      <c r="H145" s="13">
        <v>1085080</v>
      </c>
      <c r="I145" s="13"/>
      <c r="J145" s="13"/>
      <c r="K145" s="13"/>
      <c r="L145" s="13">
        <f t="shared" si="2"/>
        <v>135381557.75999999</v>
      </c>
      <c r="M145" s="6" t="s">
        <v>2916</v>
      </c>
    </row>
    <row r="146" spans="1:13" ht="26.3" x14ac:dyDescent="0.25">
      <c r="A146" s="66" t="s">
        <v>3017</v>
      </c>
      <c r="B146" s="5" t="s">
        <v>499</v>
      </c>
      <c r="C146" s="8">
        <v>45231</v>
      </c>
      <c r="D146" s="5" t="s">
        <v>11</v>
      </c>
      <c r="E146" s="5"/>
      <c r="F146" s="13">
        <v>830200</v>
      </c>
      <c r="G146" s="13">
        <v>66416</v>
      </c>
      <c r="H146" s="13">
        <v>896616</v>
      </c>
      <c r="I146" s="13"/>
      <c r="J146" s="13"/>
      <c r="K146" s="13"/>
      <c r="L146" s="13">
        <f t="shared" si="2"/>
        <v>136278173.75999999</v>
      </c>
      <c r="M146" s="6" t="s">
        <v>2916</v>
      </c>
    </row>
    <row r="147" spans="1:13" ht="26.3" x14ac:dyDescent="0.25">
      <c r="A147" s="66" t="s">
        <v>3017</v>
      </c>
      <c r="B147" s="5" t="s">
        <v>500</v>
      </c>
      <c r="C147" s="8">
        <v>45231</v>
      </c>
      <c r="D147" s="5" t="s">
        <v>11</v>
      </c>
      <c r="E147" s="5"/>
      <c r="F147" s="13">
        <v>1096432</v>
      </c>
      <c r="G147" s="13">
        <v>87715</v>
      </c>
      <c r="H147" s="13">
        <v>1184147</v>
      </c>
      <c r="I147" s="13"/>
      <c r="J147" s="13"/>
      <c r="K147" s="13"/>
      <c r="L147" s="13">
        <f t="shared" si="2"/>
        <v>137462320.75999999</v>
      </c>
      <c r="M147" s="6" t="s">
        <v>2916</v>
      </c>
    </row>
    <row r="148" spans="1:13" ht="26.3" x14ac:dyDescent="0.25">
      <c r="A148" s="66" t="s">
        <v>3017</v>
      </c>
      <c r="B148" s="5" t="s">
        <v>497</v>
      </c>
      <c r="C148" s="8">
        <v>45232</v>
      </c>
      <c r="D148" s="5" t="s">
        <v>11</v>
      </c>
      <c r="E148" s="5"/>
      <c r="F148" s="13">
        <v>1409510</v>
      </c>
      <c r="G148" s="13">
        <v>112761</v>
      </c>
      <c r="H148" s="13">
        <v>1522271</v>
      </c>
      <c r="I148" s="13"/>
      <c r="J148" s="13"/>
      <c r="K148" s="13"/>
      <c r="L148" s="13">
        <f t="shared" si="2"/>
        <v>138984591.75999999</v>
      </c>
      <c r="M148" s="6" t="s">
        <v>2916</v>
      </c>
    </row>
    <row r="149" spans="1:13" x14ac:dyDescent="0.25">
      <c r="A149" s="66" t="s">
        <v>3017</v>
      </c>
      <c r="B149" s="5"/>
      <c r="C149" s="8">
        <v>45233</v>
      </c>
      <c r="D149" s="5"/>
      <c r="E149" s="5" t="s">
        <v>922</v>
      </c>
      <c r="F149" s="13">
        <v>-104458.33333333333</v>
      </c>
      <c r="G149" s="13">
        <v>-8356.6666666666661</v>
      </c>
      <c r="H149" s="13"/>
      <c r="I149" s="13">
        <v>-112815</v>
      </c>
      <c r="J149" s="13"/>
      <c r="K149" s="13"/>
      <c r="L149" s="13">
        <f t="shared" si="2"/>
        <v>138871776.75999999</v>
      </c>
      <c r="M149" s="6" t="s">
        <v>3044</v>
      </c>
    </row>
    <row r="150" spans="1:13" ht="26.3" x14ac:dyDescent="0.25">
      <c r="A150" s="66" t="s">
        <v>3017</v>
      </c>
      <c r="B150" s="5" t="s">
        <v>496</v>
      </c>
      <c r="C150" s="8">
        <v>45233</v>
      </c>
      <c r="D150" s="5" t="s">
        <v>11</v>
      </c>
      <c r="E150" s="5"/>
      <c r="F150" s="13">
        <v>1980902</v>
      </c>
      <c r="G150" s="13">
        <v>158472</v>
      </c>
      <c r="H150" s="13">
        <v>2139374</v>
      </c>
      <c r="I150" s="13"/>
      <c r="J150" s="13"/>
      <c r="K150" s="13"/>
      <c r="L150" s="13">
        <f t="shared" si="2"/>
        <v>141011150.75999999</v>
      </c>
      <c r="M150" s="6" t="s">
        <v>2916</v>
      </c>
    </row>
    <row r="151" spans="1:13" ht="26.3" x14ac:dyDescent="0.25">
      <c r="A151" s="66" t="s">
        <v>3017</v>
      </c>
      <c r="B151" s="5" t="s">
        <v>494</v>
      </c>
      <c r="C151" s="8">
        <v>45236</v>
      </c>
      <c r="D151" s="5" t="s">
        <v>11</v>
      </c>
      <c r="E151" s="5"/>
      <c r="F151" s="13">
        <v>1954078</v>
      </c>
      <c r="G151" s="13">
        <v>156326</v>
      </c>
      <c r="H151" s="13">
        <v>2110404</v>
      </c>
      <c r="I151" s="13"/>
      <c r="J151" s="13"/>
      <c r="K151" s="13"/>
      <c r="L151" s="13">
        <f t="shared" si="2"/>
        <v>143121554.75999999</v>
      </c>
      <c r="M151" s="6" t="s">
        <v>2916</v>
      </c>
    </row>
    <row r="152" spans="1:13" ht="26.3" x14ac:dyDescent="0.25">
      <c r="A152" s="66" t="s">
        <v>3017</v>
      </c>
      <c r="B152" s="5" t="s">
        <v>495</v>
      </c>
      <c r="C152" s="8">
        <v>45236</v>
      </c>
      <c r="D152" s="5" t="s">
        <v>11</v>
      </c>
      <c r="E152" s="5"/>
      <c r="F152" s="13">
        <v>588568</v>
      </c>
      <c r="G152" s="13">
        <v>47085</v>
      </c>
      <c r="H152" s="13">
        <v>635653</v>
      </c>
      <c r="I152" s="13"/>
      <c r="J152" s="13"/>
      <c r="K152" s="13"/>
      <c r="L152" s="13">
        <f t="shared" si="2"/>
        <v>143757207.75999999</v>
      </c>
      <c r="M152" s="6" t="s">
        <v>2916</v>
      </c>
    </row>
    <row r="153" spans="1:13" x14ac:dyDescent="0.25">
      <c r="A153" s="66" t="s">
        <v>3017</v>
      </c>
      <c r="B153" s="5"/>
      <c r="C153" s="8">
        <v>45236</v>
      </c>
      <c r="D153" s="5" t="s">
        <v>1064</v>
      </c>
      <c r="E153" s="5" t="s">
        <v>1024</v>
      </c>
      <c r="F153" s="13">
        <v>-446424.99999999994</v>
      </c>
      <c r="G153" s="13">
        <v>-35713.999999999993</v>
      </c>
      <c r="H153" s="13"/>
      <c r="I153" s="13"/>
      <c r="J153" s="13">
        <v>-482139</v>
      </c>
      <c r="K153" s="13"/>
      <c r="L153" s="13">
        <f t="shared" si="2"/>
        <v>143275068.75999999</v>
      </c>
      <c r="M153" s="6" t="s">
        <v>2916</v>
      </c>
    </row>
    <row r="154" spans="1:13" ht="26.3" x14ac:dyDescent="0.25">
      <c r="A154" s="66" t="s">
        <v>3017</v>
      </c>
      <c r="B154" s="5" t="s">
        <v>493</v>
      </c>
      <c r="C154" s="8">
        <v>45238</v>
      </c>
      <c r="D154" s="5" t="s">
        <v>11</v>
      </c>
      <c r="E154" s="5"/>
      <c r="F154" s="13">
        <v>983624</v>
      </c>
      <c r="G154" s="13">
        <v>78690</v>
      </c>
      <c r="H154" s="13">
        <v>1062314</v>
      </c>
      <c r="I154" s="13"/>
      <c r="J154" s="13"/>
      <c r="K154" s="13"/>
      <c r="L154" s="13">
        <f t="shared" si="2"/>
        <v>144337382.75999999</v>
      </c>
      <c r="M154" s="6" t="s">
        <v>2916</v>
      </c>
    </row>
    <row r="155" spans="1:13" x14ac:dyDescent="0.25">
      <c r="A155" s="66" t="s">
        <v>3017</v>
      </c>
      <c r="B155" s="5"/>
      <c r="C155" s="8">
        <v>45238</v>
      </c>
      <c r="D155" s="5" t="s">
        <v>1061</v>
      </c>
      <c r="E155" s="5" t="s">
        <v>1024</v>
      </c>
      <c r="F155" s="13">
        <v>-446424.99999999994</v>
      </c>
      <c r="G155" s="13">
        <v>-35713.999999999993</v>
      </c>
      <c r="H155" s="13"/>
      <c r="I155" s="13"/>
      <c r="J155" s="13">
        <v>-482139</v>
      </c>
      <c r="K155" s="13"/>
      <c r="L155" s="13">
        <f t="shared" si="2"/>
        <v>143855243.75999999</v>
      </c>
      <c r="M155" s="6" t="s">
        <v>2916</v>
      </c>
    </row>
    <row r="156" spans="1:13" ht="26.3" x14ac:dyDescent="0.25">
      <c r="A156" s="66" t="s">
        <v>3017</v>
      </c>
      <c r="B156" s="5" t="s">
        <v>492</v>
      </c>
      <c r="C156" s="8">
        <v>45240</v>
      </c>
      <c r="D156" s="5" t="s">
        <v>11</v>
      </c>
      <c r="E156" s="5"/>
      <c r="F156" s="13">
        <v>1491080</v>
      </c>
      <c r="G156" s="13">
        <v>119286</v>
      </c>
      <c r="H156" s="13">
        <v>1610366</v>
      </c>
      <c r="I156" s="13"/>
      <c r="J156" s="13"/>
      <c r="K156" s="13"/>
      <c r="L156" s="13">
        <f t="shared" si="2"/>
        <v>145465609.75999999</v>
      </c>
      <c r="M156" s="6" t="s">
        <v>2916</v>
      </c>
    </row>
    <row r="157" spans="1:13" ht="26.3" x14ac:dyDescent="0.25">
      <c r="A157" s="66" t="s">
        <v>3017</v>
      </c>
      <c r="B157" s="5" t="s">
        <v>490</v>
      </c>
      <c r="C157" s="8">
        <v>45241</v>
      </c>
      <c r="D157" s="5" t="s">
        <v>11</v>
      </c>
      <c r="E157" s="5"/>
      <c r="F157" s="13">
        <v>1646940</v>
      </c>
      <c r="G157" s="13">
        <v>131755</v>
      </c>
      <c r="H157" s="13">
        <v>1778695</v>
      </c>
      <c r="I157" s="13"/>
      <c r="J157" s="13"/>
      <c r="K157" s="13"/>
      <c r="L157" s="13">
        <f t="shared" si="2"/>
        <v>147244304.75999999</v>
      </c>
      <c r="M157" s="6" t="s">
        <v>2916</v>
      </c>
    </row>
    <row r="158" spans="1:13" ht="26.3" x14ac:dyDescent="0.25">
      <c r="A158" s="66" t="s">
        <v>3017</v>
      </c>
      <c r="B158" s="5" t="s">
        <v>491</v>
      </c>
      <c r="C158" s="8">
        <v>45241</v>
      </c>
      <c r="D158" s="5" t="s">
        <v>11</v>
      </c>
      <c r="E158" s="5"/>
      <c r="F158" s="13">
        <v>836794</v>
      </c>
      <c r="G158" s="13">
        <v>66944</v>
      </c>
      <c r="H158" s="13">
        <v>903738</v>
      </c>
      <c r="I158" s="13"/>
      <c r="J158" s="13"/>
      <c r="K158" s="13"/>
      <c r="L158" s="13">
        <f t="shared" si="2"/>
        <v>148148042.75999999</v>
      </c>
      <c r="M158" s="6" t="s">
        <v>2916</v>
      </c>
    </row>
    <row r="159" spans="1:13" ht="26.3" x14ac:dyDescent="0.25">
      <c r="A159" s="66" t="s">
        <v>3017</v>
      </c>
      <c r="B159" s="5" t="s">
        <v>489</v>
      </c>
      <c r="C159" s="8">
        <v>45243</v>
      </c>
      <c r="D159" s="5" t="s">
        <v>11</v>
      </c>
      <c r="E159" s="5"/>
      <c r="F159" s="13">
        <v>1306824</v>
      </c>
      <c r="G159" s="13">
        <v>104546</v>
      </c>
      <c r="H159" s="13">
        <v>1411370</v>
      </c>
      <c r="I159" s="13"/>
      <c r="J159" s="13"/>
      <c r="K159" s="13"/>
      <c r="L159" s="13">
        <f t="shared" si="2"/>
        <v>149559412.75999999</v>
      </c>
      <c r="M159" s="6" t="s">
        <v>2916</v>
      </c>
    </row>
    <row r="160" spans="1:13" ht="26.3" x14ac:dyDescent="0.25">
      <c r="A160" s="66" t="s">
        <v>3017</v>
      </c>
      <c r="B160" s="5" t="s">
        <v>488</v>
      </c>
      <c r="C160" s="8">
        <v>45244</v>
      </c>
      <c r="D160" s="5" t="s">
        <v>11</v>
      </c>
      <c r="E160" s="5"/>
      <c r="F160" s="13">
        <v>1569564</v>
      </c>
      <c r="G160" s="13">
        <v>125565</v>
      </c>
      <c r="H160" s="13">
        <v>1695129</v>
      </c>
      <c r="I160" s="13"/>
      <c r="J160" s="13"/>
      <c r="K160" s="13"/>
      <c r="L160" s="13">
        <f t="shared" si="2"/>
        <v>151254541.75999999</v>
      </c>
      <c r="M160" s="6" t="s">
        <v>2916</v>
      </c>
    </row>
    <row r="161" spans="1:13" ht="26.3" x14ac:dyDescent="0.25">
      <c r="A161" s="66" t="s">
        <v>3017</v>
      </c>
      <c r="B161" s="5" t="s">
        <v>487</v>
      </c>
      <c r="C161" s="8">
        <v>45246</v>
      </c>
      <c r="D161" s="5" t="s">
        <v>11</v>
      </c>
      <c r="E161" s="5"/>
      <c r="F161" s="13">
        <v>750495</v>
      </c>
      <c r="G161" s="13">
        <v>60040</v>
      </c>
      <c r="H161" s="13">
        <v>810535</v>
      </c>
      <c r="I161" s="13"/>
      <c r="J161" s="13"/>
      <c r="K161" s="13"/>
      <c r="L161" s="13">
        <f t="shared" si="2"/>
        <v>152065076.75999999</v>
      </c>
      <c r="M161" s="6" t="s">
        <v>2916</v>
      </c>
    </row>
    <row r="162" spans="1:13" x14ac:dyDescent="0.25">
      <c r="A162" s="66" t="s">
        <v>3017</v>
      </c>
      <c r="B162" s="5"/>
      <c r="C162" s="8">
        <v>45246</v>
      </c>
      <c r="D162" s="5" t="s">
        <v>1054</v>
      </c>
      <c r="E162" s="5" t="s">
        <v>1024</v>
      </c>
      <c r="F162" s="13">
        <v>-781241.66666666663</v>
      </c>
      <c r="G162" s="13">
        <v>-62499.333333333328</v>
      </c>
      <c r="H162" s="13"/>
      <c r="I162" s="13"/>
      <c r="J162" s="13">
        <v>-843741</v>
      </c>
      <c r="K162" s="13"/>
      <c r="L162" s="13">
        <f t="shared" si="2"/>
        <v>151221335.75999999</v>
      </c>
      <c r="M162" s="6" t="s">
        <v>2916</v>
      </c>
    </row>
    <row r="163" spans="1:13" ht="26.3" x14ac:dyDescent="0.25">
      <c r="A163" s="66" t="s">
        <v>3017</v>
      </c>
      <c r="B163" s="5" t="s">
        <v>486</v>
      </c>
      <c r="C163" s="8">
        <v>45247</v>
      </c>
      <c r="D163" s="5" t="s">
        <v>11</v>
      </c>
      <c r="E163" s="5"/>
      <c r="F163" s="13">
        <v>485504</v>
      </c>
      <c r="G163" s="13">
        <v>38840</v>
      </c>
      <c r="H163" s="13">
        <v>524344</v>
      </c>
      <c r="I163" s="13"/>
      <c r="J163" s="13"/>
      <c r="K163" s="13"/>
      <c r="L163" s="13">
        <f t="shared" si="2"/>
        <v>151745679.75999999</v>
      </c>
      <c r="M163" s="6" t="s">
        <v>2916</v>
      </c>
    </row>
    <row r="164" spans="1:13" ht="26.3" x14ac:dyDescent="0.25">
      <c r="A164" s="66" t="s">
        <v>3017</v>
      </c>
      <c r="B164" s="5" t="s">
        <v>484</v>
      </c>
      <c r="C164" s="8">
        <v>45248</v>
      </c>
      <c r="D164" s="5" t="s">
        <v>11</v>
      </c>
      <c r="E164" s="5"/>
      <c r="F164" s="13">
        <v>860784</v>
      </c>
      <c r="G164" s="13">
        <v>68863</v>
      </c>
      <c r="H164" s="13">
        <v>929647</v>
      </c>
      <c r="I164" s="13"/>
      <c r="J164" s="13"/>
      <c r="K164" s="13"/>
      <c r="L164" s="13">
        <f t="shared" si="2"/>
        <v>152675326.75999999</v>
      </c>
      <c r="M164" s="6" t="s">
        <v>2916</v>
      </c>
    </row>
    <row r="165" spans="1:13" ht="26.3" x14ac:dyDescent="0.25">
      <c r="A165" s="66" t="s">
        <v>3017</v>
      </c>
      <c r="B165" s="5" t="s">
        <v>485</v>
      </c>
      <c r="C165" s="8">
        <v>45248</v>
      </c>
      <c r="D165" s="5" t="s">
        <v>11</v>
      </c>
      <c r="E165" s="5"/>
      <c r="F165" s="13">
        <v>886700</v>
      </c>
      <c r="G165" s="13">
        <v>70936</v>
      </c>
      <c r="H165" s="13">
        <v>957636</v>
      </c>
      <c r="I165" s="13"/>
      <c r="J165" s="13"/>
      <c r="K165" s="13"/>
      <c r="L165" s="13">
        <f t="shared" si="2"/>
        <v>153632962.75999999</v>
      </c>
      <c r="M165" s="6" t="s">
        <v>2916</v>
      </c>
    </row>
    <row r="166" spans="1:13" x14ac:dyDescent="0.25">
      <c r="A166" s="66" t="s">
        <v>3017</v>
      </c>
      <c r="B166" s="5"/>
      <c r="C166" s="8">
        <v>45248</v>
      </c>
      <c r="D166" s="5" t="s">
        <v>1041</v>
      </c>
      <c r="E166" s="5" t="s">
        <v>1024</v>
      </c>
      <c r="F166" s="13">
        <v>-266470.37037037034</v>
      </c>
      <c r="G166" s="13">
        <v>-21317.629629629628</v>
      </c>
      <c r="H166" s="13"/>
      <c r="I166" s="13"/>
      <c r="J166" s="13">
        <v>-287788</v>
      </c>
      <c r="K166" s="13"/>
      <c r="L166" s="13">
        <f t="shared" si="2"/>
        <v>153345174.75999999</v>
      </c>
      <c r="M166" s="6" t="s">
        <v>2916</v>
      </c>
    </row>
    <row r="167" spans="1:13" x14ac:dyDescent="0.25">
      <c r="A167" s="66" t="s">
        <v>3017</v>
      </c>
      <c r="B167" s="5"/>
      <c r="C167" s="8">
        <v>45248</v>
      </c>
      <c r="D167" s="5" t="s">
        <v>1043</v>
      </c>
      <c r="E167" s="5" t="s">
        <v>1024</v>
      </c>
      <c r="F167" s="13">
        <v>-384300</v>
      </c>
      <c r="G167" s="13">
        <v>-30744</v>
      </c>
      <c r="H167" s="13"/>
      <c r="I167" s="13"/>
      <c r="J167" s="13">
        <v>-415044</v>
      </c>
      <c r="K167" s="13"/>
      <c r="L167" s="13">
        <f t="shared" si="2"/>
        <v>152930130.75999999</v>
      </c>
      <c r="M167" s="6" t="s">
        <v>2916</v>
      </c>
    </row>
    <row r="168" spans="1:13" x14ac:dyDescent="0.25">
      <c r="A168" s="66" t="s">
        <v>3017</v>
      </c>
      <c r="B168" s="5"/>
      <c r="C168" s="8">
        <v>45248</v>
      </c>
      <c r="D168" s="5" t="s">
        <v>1045</v>
      </c>
      <c r="E168" s="5" t="s">
        <v>1024</v>
      </c>
      <c r="F168" s="13">
        <v>-159882.40740740739</v>
      </c>
      <c r="G168" s="13">
        <v>-12790.592592592591</v>
      </c>
      <c r="H168" s="13"/>
      <c r="I168" s="13"/>
      <c r="J168" s="13">
        <v>-172673</v>
      </c>
      <c r="K168" s="13"/>
      <c r="L168" s="13">
        <f t="shared" si="2"/>
        <v>152757457.75999999</v>
      </c>
      <c r="M168" s="6" t="s">
        <v>2916</v>
      </c>
    </row>
    <row r="169" spans="1:13" x14ac:dyDescent="0.25">
      <c r="A169" s="66" t="s">
        <v>3017</v>
      </c>
      <c r="B169" s="5"/>
      <c r="C169" s="8">
        <v>45248</v>
      </c>
      <c r="D169" s="5" t="s">
        <v>1047</v>
      </c>
      <c r="E169" s="5" t="s">
        <v>1024</v>
      </c>
      <c r="F169" s="13">
        <v>-245160.18518518517</v>
      </c>
      <c r="G169" s="13">
        <v>-19612.814814814814</v>
      </c>
      <c r="H169" s="13"/>
      <c r="I169" s="13"/>
      <c r="J169" s="13">
        <v>-264773</v>
      </c>
      <c r="K169" s="13"/>
      <c r="L169" s="13">
        <f t="shared" si="2"/>
        <v>152492684.75999999</v>
      </c>
      <c r="M169" s="6" t="s">
        <v>2916</v>
      </c>
    </row>
    <row r="170" spans="1:13" x14ac:dyDescent="0.25">
      <c r="A170" s="66" t="s">
        <v>3017</v>
      </c>
      <c r="B170" s="5"/>
      <c r="C170" s="8">
        <v>45248</v>
      </c>
      <c r="D170" s="5" t="s">
        <v>1049</v>
      </c>
      <c r="E170" s="5" t="s">
        <v>1024</v>
      </c>
      <c r="F170" s="13">
        <v>-89285.185185185182</v>
      </c>
      <c r="G170" s="13">
        <v>-7142.8148148148148</v>
      </c>
      <c r="H170" s="13"/>
      <c r="I170" s="13"/>
      <c r="J170" s="13">
        <v>-96428</v>
      </c>
      <c r="K170" s="13"/>
      <c r="L170" s="13">
        <f t="shared" si="2"/>
        <v>152396256.75999999</v>
      </c>
      <c r="M170" s="6" t="s">
        <v>2916</v>
      </c>
    </row>
    <row r="171" spans="1:13" ht="26.3" x14ac:dyDescent="0.25">
      <c r="A171" s="66" t="s">
        <v>3017</v>
      </c>
      <c r="B171" s="5" t="s">
        <v>483</v>
      </c>
      <c r="C171" s="8">
        <v>45251</v>
      </c>
      <c r="D171" s="5" t="s">
        <v>11</v>
      </c>
      <c r="E171" s="5"/>
      <c r="F171" s="13">
        <v>1001718</v>
      </c>
      <c r="G171" s="13">
        <v>80137</v>
      </c>
      <c r="H171" s="13">
        <v>1081855</v>
      </c>
      <c r="I171" s="13"/>
      <c r="J171" s="13"/>
      <c r="K171" s="13"/>
      <c r="L171" s="13">
        <f t="shared" si="2"/>
        <v>153478111.75999999</v>
      </c>
      <c r="M171" s="6" t="s">
        <v>2916</v>
      </c>
    </row>
    <row r="172" spans="1:13" ht="26.3" x14ac:dyDescent="0.25">
      <c r="A172" s="66" t="s">
        <v>3017</v>
      </c>
      <c r="B172" s="5" t="s">
        <v>481</v>
      </c>
      <c r="C172" s="8">
        <v>45252</v>
      </c>
      <c r="D172" s="5" t="s">
        <v>11</v>
      </c>
      <c r="E172" s="5"/>
      <c r="F172" s="13">
        <v>862424</v>
      </c>
      <c r="G172" s="13">
        <v>68994</v>
      </c>
      <c r="H172" s="13">
        <v>931418</v>
      </c>
      <c r="I172" s="13"/>
      <c r="J172" s="13"/>
      <c r="K172" s="13"/>
      <c r="L172" s="13">
        <f t="shared" si="2"/>
        <v>154409529.75999999</v>
      </c>
      <c r="M172" s="6" t="s">
        <v>2916</v>
      </c>
    </row>
    <row r="173" spans="1:13" ht="26.3" x14ac:dyDescent="0.25">
      <c r="A173" s="66" t="s">
        <v>3017</v>
      </c>
      <c r="B173" s="5" t="s">
        <v>482</v>
      </c>
      <c r="C173" s="8">
        <v>45252</v>
      </c>
      <c r="D173" s="5" t="s">
        <v>11</v>
      </c>
      <c r="E173" s="5"/>
      <c r="F173" s="13">
        <v>975760</v>
      </c>
      <c r="G173" s="13">
        <v>78061</v>
      </c>
      <c r="H173" s="13">
        <v>1053821</v>
      </c>
      <c r="I173" s="13"/>
      <c r="J173" s="13"/>
      <c r="K173" s="13"/>
      <c r="L173" s="13">
        <f t="shared" si="2"/>
        <v>155463350.75999999</v>
      </c>
      <c r="M173" s="6" t="s">
        <v>2916</v>
      </c>
    </row>
    <row r="174" spans="1:13" x14ac:dyDescent="0.25">
      <c r="A174" s="66" t="s">
        <v>3017</v>
      </c>
      <c r="B174" s="5"/>
      <c r="C174" s="8">
        <v>45252</v>
      </c>
      <c r="D174" s="5" t="s">
        <v>1037</v>
      </c>
      <c r="E174" s="5" t="s">
        <v>1024</v>
      </c>
      <c r="F174" s="13">
        <v>-1128572.2222222222</v>
      </c>
      <c r="G174" s="13">
        <v>-90285.777777777781</v>
      </c>
      <c r="H174" s="13"/>
      <c r="I174" s="13"/>
      <c r="J174" s="13">
        <v>-1218858</v>
      </c>
      <c r="K174" s="13"/>
      <c r="L174" s="13">
        <f t="shared" si="2"/>
        <v>154244492.75999999</v>
      </c>
      <c r="M174" s="6" t="s">
        <v>2916</v>
      </c>
    </row>
    <row r="175" spans="1:13" ht="26.3" x14ac:dyDescent="0.25">
      <c r="A175" s="66" t="s">
        <v>3017</v>
      </c>
      <c r="B175" s="5" t="s">
        <v>479</v>
      </c>
      <c r="C175" s="8">
        <v>45253</v>
      </c>
      <c r="D175" s="5" t="s">
        <v>11</v>
      </c>
      <c r="E175" s="5"/>
      <c r="F175" s="13">
        <v>709485</v>
      </c>
      <c r="G175" s="13">
        <v>56759</v>
      </c>
      <c r="H175" s="13">
        <v>766244</v>
      </c>
      <c r="I175" s="13"/>
      <c r="J175" s="13"/>
      <c r="K175" s="13"/>
      <c r="L175" s="13">
        <f t="shared" si="2"/>
        <v>155010736.75999999</v>
      </c>
      <c r="M175" s="6" t="s">
        <v>2916</v>
      </c>
    </row>
    <row r="176" spans="1:13" ht="26.3" x14ac:dyDescent="0.25">
      <c r="A176" s="66" t="s">
        <v>3017</v>
      </c>
      <c r="B176" s="5" t="s">
        <v>480</v>
      </c>
      <c r="C176" s="8">
        <v>45253</v>
      </c>
      <c r="D176" s="5" t="s">
        <v>11</v>
      </c>
      <c r="E176" s="5"/>
      <c r="F176" s="13">
        <v>636890</v>
      </c>
      <c r="G176" s="13">
        <v>50951</v>
      </c>
      <c r="H176" s="13">
        <v>687841</v>
      </c>
      <c r="I176" s="13"/>
      <c r="J176" s="13"/>
      <c r="K176" s="13"/>
      <c r="L176" s="13">
        <f t="shared" si="2"/>
        <v>155698577.75999999</v>
      </c>
      <c r="M176" s="6" t="s">
        <v>2916</v>
      </c>
    </row>
    <row r="177" spans="1:13" x14ac:dyDescent="0.25">
      <c r="A177" s="66" t="s">
        <v>3017</v>
      </c>
      <c r="B177" s="5"/>
      <c r="C177" s="8">
        <v>45254</v>
      </c>
      <c r="D177" s="5" t="s">
        <v>1031</v>
      </c>
      <c r="E177" s="5" t="s">
        <v>1024</v>
      </c>
      <c r="F177" s="13">
        <v>-409040.74074074073</v>
      </c>
      <c r="G177" s="13">
        <v>-32723.259259259259</v>
      </c>
      <c r="H177" s="13"/>
      <c r="I177" s="13"/>
      <c r="J177" s="13">
        <v>-441764</v>
      </c>
      <c r="K177" s="13"/>
      <c r="L177" s="13">
        <f t="shared" si="2"/>
        <v>155256813.75999999</v>
      </c>
      <c r="M177" s="6" t="s">
        <v>2916</v>
      </c>
    </row>
    <row r="178" spans="1:13" ht="26.3" x14ac:dyDescent="0.25">
      <c r="A178" s="66" t="s">
        <v>3017</v>
      </c>
      <c r="B178" s="5" t="s">
        <v>478</v>
      </c>
      <c r="C178" s="8">
        <v>45257</v>
      </c>
      <c r="D178" s="5" t="s">
        <v>11</v>
      </c>
      <c r="E178" s="5"/>
      <c r="F178" s="13">
        <v>1160640</v>
      </c>
      <c r="G178" s="13">
        <v>92851</v>
      </c>
      <c r="H178" s="13">
        <v>1253491</v>
      </c>
      <c r="I178" s="13"/>
      <c r="J178" s="13"/>
      <c r="K178" s="13"/>
      <c r="L178" s="13">
        <f t="shared" si="2"/>
        <v>156510304.75999999</v>
      </c>
      <c r="M178" s="6" t="s">
        <v>2916</v>
      </c>
    </row>
    <row r="179" spans="1:13" ht="26.3" x14ac:dyDescent="0.25">
      <c r="A179" s="66" t="s">
        <v>3017</v>
      </c>
      <c r="B179" s="5" t="s">
        <v>476</v>
      </c>
      <c r="C179" s="8">
        <v>45259</v>
      </c>
      <c r="D179" s="5" t="s">
        <v>11</v>
      </c>
      <c r="E179" s="5"/>
      <c r="F179" s="13">
        <v>1418279</v>
      </c>
      <c r="G179" s="13">
        <v>113462</v>
      </c>
      <c r="H179" s="13">
        <v>1531741</v>
      </c>
      <c r="I179" s="13"/>
      <c r="J179" s="13"/>
      <c r="K179" s="13"/>
      <c r="L179" s="13">
        <f t="shared" si="2"/>
        <v>158042045.75999999</v>
      </c>
      <c r="M179" s="6" t="s">
        <v>2916</v>
      </c>
    </row>
    <row r="180" spans="1:13" ht="26.3" x14ac:dyDescent="0.25">
      <c r="A180" s="66" t="s">
        <v>3017</v>
      </c>
      <c r="B180" s="5" t="s">
        <v>477</v>
      </c>
      <c r="C180" s="8">
        <v>45259</v>
      </c>
      <c r="D180" s="5" t="s">
        <v>11</v>
      </c>
      <c r="E180" s="5"/>
      <c r="F180" s="13">
        <v>1409510</v>
      </c>
      <c r="G180" s="13">
        <v>112761</v>
      </c>
      <c r="H180" s="13">
        <v>1522271</v>
      </c>
      <c r="I180" s="13"/>
      <c r="J180" s="13"/>
      <c r="K180" s="13"/>
      <c r="L180" s="13">
        <f t="shared" si="2"/>
        <v>159564316.75999999</v>
      </c>
      <c r="M180" s="6" t="s">
        <v>2916</v>
      </c>
    </row>
    <row r="181" spans="1:13" x14ac:dyDescent="0.25">
      <c r="A181" s="66" t="s">
        <v>3017</v>
      </c>
      <c r="B181" s="5"/>
      <c r="C181" s="8">
        <v>45259</v>
      </c>
      <c r="D181" s="5" t="s">
        <v>1027</v>
      </c>
      <c r="E181" s="5" t="s">
        <v>1024</v>
      </c>
      <c r="F181" s="13">
        <v>-580389.81481481483</v>
      </c>
      <c r="G181" s="13">
        <v>-46431.18518518519</v>
      </c>
      <c r="H181" s="13"/>
      <c r="I181" s="13"/>
      <c r="J181" s="13">
        <v>-626821</v>
      </c>
      <c r="K181" s="13"/>
      <c r="L181" s="13">
        <f t="shared" si="2"/>
        <v>158937495.75999999</v>
      </c>
      <c r="M181" s="6" t="s">
        <v>2916</v>
      </c>
    </row>
    <row r="182" spans="1:13" ht="26.3" x14ac:dyDescent="0.25">
      <c r="A182" s="66" t="s">
        <v>3017</v>
      </c>
      <c r="B182" s="5" t="s">
        <v>475</v>
      </c>
      <c r="C182" s="8">
        <v>45260</v>
      </c>
      <c r="D182" s="5" t="s">
        <v>11</v>
      </c>
      <c r="E182" s="5"/>
      <c r="F182" s="13">
        <v>545080</v>
      </c>
      <c r="G182" s="13">
        <v>43606</v>
      </c>
      <c r="H182" s="13">
        <v>588686</v>
      </c>
      <c r="I182" s="13"/>
      <c r="J182" s="13"/>
      <c r="K182" s="13"/>
      <c r="L182" s="13">
        <f t="shared" si="2"/>
        <v>159526181.75999999</v>
      </c>
      <c r="M182" s="6" t="s">
        <v>2916</v>
      </c>
    </row>
    <row r="183" spans="1:13" x14ac:dyDescent="0.25">
      <c r="A183" s="66" t="s">
        <v>3017</v>
      </c>
      <c r="B183" s="5"/>
      <c r="C183" s="8">
        <v>45260</v>
      </c>
      <c r="D183" s="5" t="s">
        <v>1022</v>
      </c>
      <c r="E183" s="5" t="s">
        <v>1024</v>
      </c>
      <c r="F183" s="13">
        <v>-847395.37037037034</v>
      </c>
      <c r="G183" s="13">
        <v>-67791.629629629635</v>
      </c>
      <c r="H183" s="13"/>
      <c r="I183" s="13"/>
      <c r="J183" s="13">
        <v>-915187</v>
      </c>
      <c r="K183" s="13"/>
      <c r="L183" s="13">
        <f t="shared" si="2"/>
        <v>158610994.75999999</v>
      </c>
      <c r="M183" s="6" t="s">
        <v>2916</v>
      </c>
    </row>
    <row r="184" spans="1:13" ht="26.3" x14ac:dyDescent="0.25">
      <c r="A184" s="66" t="s">
        <v>3017</v>
      </c>
      <c r="B184" s="5" t="s">
        <v>474</v>
      </c>
      <c r="C184" s="8">
        <v>45264</v>
      </c>
      <c r="D184" s="5" t="s">
        <v>11</v>
      </c>
      <c r="E184" s="5"/>
      <c r="F184" s="13">
        <v>725580</v>
      </c>
      <c r="G184" s="13">
        <v>58046</v>
      </c>
      <c r="H184" s="13">
        <v>783626</v>
      </c>
      <c r="I184" s="13"/>
      <c r="J184" s="13"/>
      <c r="K184" s="13"/>
      <c r="L184" s="13">
        <f t="shared" si="2"/>
        <v>159394620.75999999</v>
      </c>
      <c r="M184" s="6" t="s">
        <v>2918</v>
      </c>
    </row>
    <row r="185" spans="1:13" ht="26.3" x14ac:dyDescent="0.25">
      <c r="A185" s="66" t="s">
        <v>3017</v>
      </c>
      <c r="B185" s="5" t="s">
        <v>472</v>
      </c>
      <c r="C185" s="8">
        <v>45265</v>
      </c>
      <c r="D185" s="5" t="s">
        <v>11</v>
      </c>
      <c r="E185" s="5"/>
      <c r="F185" s="13">
        <v>947784</v>
      </c>
      <c r="G185" s="13">
        <v>75823</v>
      </c>
      <c r="H185" s="13">
        <v>1023607</v>
      </c>
      <c r="I185" s="13"/>
      <c r="J185" s="13"/>
      <c r="K185" s="13"/>
      <c r="L185" s="13">
        <f t="shared" si="2"/>
        <v>160418227.75999999</v>
      </c>
      <c r="M185" s="6" t="s">
        <v>2918</v>
      </c>
    </row>
    <row r="186" spans="1:13" ht="26.3" x14ac:dyDescent="0.25">
      <c r="A186" s="66" t="s">
        <v>3017</v>
      </c>
      <c r="B186" s="5" t="s">
        <v>473</v>
      </c>
      <c r="C186" s="8">
        <v>45265</v>
      </c>
      <c r="D186" s="5" t="s">
        <v>11</v>
      </c>
      <c r="E186" s="5"/>
      <c r="F186" s="13">
        <v>1306200</v>
      </c>
      <c r="G186" s="13">
        <v>104496</v>
      </c>
      <c r="H186" s="13">
        <v>1410696</v>
      </c>
      <c r="I186" s="13"/>
      <c r="J186" s="13"/>
      <c r="K186" s="13"/>
      <c r="L186" s="13">
        <f t="shared" si="2"/>
        <v>161828923.75999999</v>
      </c>
      <c r="M186" s="6" t="s">
        <v>2918</v>
      </c>
    </row>
    <row r="187" spans="1:13" ht="26.3" x14ac:dyDescent="0.25">
      <c r="A187" s="66" t="s">
        <v>3017</v>
      </c>
      <c r="B187" s="5" t="s">
        <v>471</v>
      </c>
      <c r="C187" s="8">
        <v>45266</v>
      </c>
      <c r="D187" s="5" t="s">
        <v>11</v>
      </c>
      <c r="E187" s="5"/>
      <c r="F187" s="13">
        <v>923844</v>
      </c>
      <c r="G187" s="13">
        <v>73908</v>
      </c>
      <c r="H187" s="13">
        <v>997752</v>
      </c>
      <c r="I187" s="13"/>
      <c r="J187" s="13"/>
      <c r="K187" s="13"/>
      <c r="L187" s="13">
        <f t="shared" si="2"/>
        <v>162826675.75999999</v>
      </c>
      <c r="M187" s="6" t="s">
        <v>2918</v>
      </c>
    </row>
    <row r="188" spans="1:13" x14ac:dyDescent="0.25">
      <c r="A188" s="66" t="s">
        <v>3017</v>
      </c>
      <c r="B188" s="5"/>
      <c r="C188" s="8">
        <v>45266</v>
      </c>
      <c r="D188" s="5" t="s">
        <v>1126</v>
      </c>
      <c r="E188" s="5" t="s">
        <v>1074</v>
      </c>
      <c r="F188" s="13">
        <v>-217439.8148148148</v>
      </c>
      <c r="G188" s="13">
        <v>-17395.185185185186</v>
      </c>
      <c r="H188" s="13"/>
      <c r="I188" s="13"/>
      <c r="J188" s="13">
        <v>-234835</v>
      </c>
      <c r="K188" s="13"/>
      <c r="L188" s="13">
        <f t="shared" si="2"/>
        <v>162591840.75999999</v>
      </c>
      <c r="M188" s="6" t="s">
        <v>2918</v>
      </c>
    </row>
    <row r="189" spans="1:13" x14ac:dyDescent="0.25">
      <c r="A189" s="66" t="s">
        <v>3017</v>
      </c>
      <c r="B189" s="5"/>
      <c r="C189" s="8">
        <v>45266</v>
      </c>
      <c r="D189" s="5" t="s">
        <v>1128</v>
      </c>
      <c r="E189" s="5" t="s">
        <v>1074</v>
      </c>
      <c r="F189" s="13">
        <v>-402087.96296296292</v>
      </c>
      <c r="G189" s="13">
        <v>-32167.037037037033</v>
      </c>
      <c r="H189" s="13"/>
      <c r="I189" s="13"/>
      <c r="J189" s="13">
        <v>-434255</v>
      </c>
      <c r="K189" s="13"/>
      <c r="L189" s="13">
        <f t="shared" si="2"/>
        <v>162157585.75999999</v>
      </c>
      <c r="M189" s="6" t="s">
        <v>2918</v>
      </c>
    </row>
    <row r="190" spans="1:13" ht="26.3" x14ac:dyDescent="0.25">
      <c r="A190" s="66" t="s">
        <v>3017</v>
      </c>
      <c r="B190" s="5" t="s">
        <v>470</v>
      </c>
      <c r="C190" s="8">
        <v>45267</v>
      </c>
      <c r="D190" s="5" t="s">
        <v>11</v>
      </c>
      <c r="E190" s="5"/>
      <c r="F190" s="13">
        <v>969530</v>
      </c>
      <c r="G190" s="13">
        <v>77562</v>
      </c>
      <c r="H190" s="13">
        <v>1047092</v>
      </c>
      <c r="I190" s="13"/>
      <c r="J190" s="13"/>
      <c r="K190" s="13"/>
      <c r="L190" s="13">
        <f t="shared" si="2"/>
        <v>163204677.75999999</v>
      </c>
      <c r="M190" s="6" t="s">
        <v>2918</v>
      </c>
    </row>
    <row r="191" spans="1:13" x14ac:dyDescent="0.25">
      <c r="A191" s="66" t="s">
        <v>3017</v>
      </c>
      <c r="B191" s="5"/>
      <c r="C191" s="8">
        <v>45268</v>
      </c>
      <c r="D191" s="5" t="s">
        <v>1122</v>
      </c>
      <c r="E191" s="5" t="s">
        <v>1074</v>
      </c>
      <c r="F191" s="13">
        <v>-447677.77777777775</v>
      </c>
      <c r="G191" s="13">
        <v>-35814.222222222219</v>
      </c>
      <c r="H191" s="13"/>
      <c r="I191" s="13"/>
      <c r="J191" s="13">
        <v>-483492</v>
      </c>
      <c r="K191" s="13"/>
      <c r="L191" s="13">
        <f t="shared" si="2"/>
        <v>162721185.75999999</v>
      </c>
      <c r="M191" s="6" t="s">
        <v>2918</v>
      </c>
    </row>
    <row r="192" spans="1:13" ht="26.3" x14ac:dyDescent="0.25">
      <c r="A192" s="66" t="s">
        <v>3017</v>
      </c>
      <c r="B192" s="5" t="s">
        <v>469</v>
      </c>
      <c r="C192" s="8">
        <v>45271</v>
      </c>
      <c r="D192" s="5" t="s">
        <v>11</v>
      </c>
      <c r="E192" s="5"/>
      <c r="F192" s="13">
        <v>817986</v>
      </c>
      <c r="G192" s="13">
        <v>65439</v>
      </c>
      <c r="H192" s="13">
        <v>883425</v>
      </c>
      <c r="I192" s="13"/>
      <c r="J192" s="13"/>
      <c r="K192" s="13"/>
      <c r="L192" s="13">
        <f t="shared" si="2"/>
        <v>163604610.75999999</v>
      </c>
      <c r="M192" s="6" t="s">
        <v>2918</v>
      </c>
    </row>
    <row r="193" spans="1:13" x14ac:dyDescent="0.25">
      <c r="A193" s="66" t="s">
        <v>3017</v>
      </c>
      <c r="B193" s="5"/>
      <c r="C193" s="8">
        <v>45271</v>
      </c>
      <c r="D193" s="5" t="s">
        <v>1115</v>
      </c>
      <c r="E193" s="5" t="s">
        <v>1074</v>
      </c>
      <c r="F193" s="13">
        <v>-111605.55555555555</v>
      </c>
      <c r="G193" s="13">
        <v>-8928.4444444444434</v>
      </c>
      <c r="H193" s="13"/>
      <c r="I193" s="13"/>
      <c r="J193" s="13">
        <v>-120534</v>
      </c>
      <c r="K193" s="13"/>
      <c r="L193" s="13">
        <f t="shared" si="2"/>
        <v>163484076.75999999</v>
      </c>
      <c r="M193" s="6" t="s">
        <v>2918</v>
      </c>
    </row>
    <row r="194" spans="1:13" x14ac:dyDescent="0.25">
      <c r="A194" s="66" t="s">
        <v>3017</v>
      </c>
      <c r="B194" s="5"/>
      <c r="C194" s="8">
        <v>45271</v>
      </c>
      <c r="D194" s="5" t="s">
        <v>1117</v>
      </c>
      <c r="E194" s="5" t="s">
        <v>1074</v>
      </c>
      <c r="F194" s="13">
        <v>-223838.88888888888</v>
      </c>
      <c r="G194" s="13">
        <v>-17907.111111111109</v>
      </c>
      <c r="H194" s="13"/>
      <c r="I194" s="13"/>
      <c r="J194" s="13">
        <v>-241746</v>
      </c>
      <c r="K194" s="13"/>
      <c r="L194" s="13">
        <f t="shared" si="2"/>
        <v>163242330.75999999</v>
      </c>
      <c r="M194" s="6" t="s">
        <v>2918</v>
      </c>
    </row>
    <row r="195" spans="1:13" x14ac:dyDescent="0.25">
      <c r="A195" s="66" t="s">
        <v>3017</v>
      </c>
      <c r="B195" s="5"/>
      <c r="C195" s="8">
        <v>45271</v>
      </c>
      <c r="D195" s="5" t="s">
        <v>1119</v>
      </c>
      <c r="E195" s="5" t="s">
        <v>1074</v>
      </c>
      <c r="F195" s="13">
        <v>-335445.37037037034</v>
      </c>
      <c r="G195" s="13">
        <v>-26835.629629629628</v>
      </c>
      <c r="H195" s="13"/>
      <c r="I195" s="13"/>
      <c r="J195" s="13">
        <v>-362281</v>
      </c>
      <c r="K195" s="13"/>
      <c r="L195" s="13">
        <f t="shared" si="2"/>
        <v>162880049.75999999</v>
      </c>
      <c r="M195" s="6" t="s">
        <v>2918</v>
      </c>
    </row>
    <row r="196" spans="1:13" ht="26.3" x14ac:dyDescent="0.25">
      <c r="A196" s="66" t="s">
        <v>3017</v>
      </c>
      <c r="B196" s="5" t="s">
        <v>467</v>
      </c>
      <c r="C196" s="8">
        <v>45272</v>
      </c>
      <c r="D196" s="5" t="s">
        <v>11</v>
      </c>
      <c r="E196" s="5"/>
      <c r="F196" s="13">
        <v>2606605</v>
      </c>
      <c r="G196" s="13">
        <v>208528</v>
      </c>
      <c r="H196" s="13">
        <v>2815133</v>
      </c>
      <c r="I196" s="13"/>
      <c r="J196" s="13"/>
      <c r="K196" s="13"/>
      <c r="L196" s="13">
        <f t="shared" si="2"/>
        <v>165695182.75999999</v>
      </c>
      <c r="M196" s="6" t="s">
        <v>2918</v>
      </c>
    </row>
    <row r="197" spans="1:13" ht="26.3" x14ac:dyDescent="0.25">
      <c r="A197" s="66" t="s">
        <v>3017</v>
      </c>
      <c r="B197" s="5" t="s">
        <v>468</v>
      </c>
      <c r="C197" s="8">
        <v>45272</v>
      </c>
      <c r="D197" s="5" t="s">
        <v>11</v>
      </c>
      <c r="E197" s="5"/>
      <c r="F197" s="13">
        <v>603670</v>
      </c>
      <c r="G197" s="13">
        <v>48294</v>
      </c>
      <c r="H197" s="13">
        <v>651964</v>
      </c>
      <c r="I197" s="13"/>
      <c r="J197" s="13"/>
      <c r="K197" s="13"/>
      <c r="L197" s="13">
        <f t="shared" si="2"/>
        <v>166347146.75999999</v>
      </c>
      <c r="M197" s="6" t="s">
        <v>2918</v>
      </c>
    </row>
    <row r="198" spans="1:13" ht="26.3" x14ac:dyDescent="0.25">
      <c r="A198" s="66" t="s">
        <v>3017</v>
      </c>
      <c r="B198" s="5" t="s">
        <v>465</v>
      </c>
      <c r="C198" s="8">
        <v>45273</v>
      </c>
      <c r="D198" s="5" t="s">
        <v>11</v>
      </c>
      <c r="E198" s="5"/>
      <c r="F198" s="13">
        <v>1136880</v>
      </c>
      <c r="G198" s="13">
        <v>90950</v>
      </c>
      <c r="H198" s="13">
        <v>1227830</v>
      </c>
      <c r="I198" s="13"/>
      <c r="J198" s="13"/>
      <c r="K198" s="13"/>
      <c r="L198" s="13">
        <f t="shared" si="2"/>
        <v>167574976.75999999</v>
      </c>
      <c r="M198" s="6" t="s">
        <v>2918</v>
      </c>
    </row>
    <row r="199" spans="1:13" ht="26.3" x14ac:dyDescent="0.25">
      <c r="A199" s="66" t="s">
        <v>3017</v>
      </c>
      <c r="B199" s="5" t="s">
        <v>466</v>
      </c>
      <c r="C199" s="8">
        <v>45273</v>
      </c>
      <c r="D199" s="5" t="s">
        <v>11</v>
      </c>
      <c r="E199" s="5"/>
      <c r="F199" s="13">
        <v>838416</v>
      </c>
      <c r="G199" s="13">
        <v>67073</v>
      </c>
      <c r="H199" s="13">
        <v>905489</v>
      </c>
      <c r="I199" s="13"/>
      <c r="J199" s="13"/>
      <c r="K199" s="13"/>
      <c r="L199" s="13">
        <f t="shared" si="2"/>
        <v>168480465.75999999</v>
      </c>
      <c r="M199" s="6" t="s">
        <v>2918</v>
      </c>
    </row>
    <row r="200" spans="1:13" ht="26.3" x14ac:dyDescent="0.25">
      <c r="A200" s="66" t="s">
        <v>3017</v>
      </c>
      <c r="B200" s="5" t="s">
        <v>464</v>
      </c>
      <c r="C200" s="8">
        <v>45275</v>
      </c>
      <c r="D200" s="5" t="s">
        <v>11</v>
      </c>
      <c r="E200" s="5"/>
      <c r="F200" s="13">
        <v>1506162</v>
      </c>
      <c r="G200" s="13">
        <v>120493</v>
      </c>
      <c r="H200" s="13">
        <v>1626655</v>
      </c>
      <c r="I200" s="13"/>
      <c r="J200" s="13"/>
      <c r="K200" s="13"/>
      <c r="L200" s="13">
        <f t="shared" ref="L200:L227" si="3">L199+H200+I200+J200-K200</f>
        <v>170107120.75999999</v>
      </c>
      <c r="M200" s="6" t="s">
        <v>2918</v>
      </c>
    </row>
    <row r="201" spans="1:13" x14ac:dyDescent="0.25">
      <c r="A201" s="66" t="s">
        <v>3017</v>
      </c>
      <c r="B201" s="5"/>
      <c r="C201" s="8">
        <v>45275</v>
      </c>
      <c r="D201" s="5" t="s">
        <v>1106</v>
      </c>
      <c r="E201" s="5" t="s">
        <v>1074</v>
      </c>
      <c r="F201" s="13">
        <v>-255815.74074074073</v>
      </c>
      <c r="G201" s="13">
        <v>-20465.259259259259</v>
      </c>
      <c r="H201" s="13"/>
      <c r="I201" s="13"/>
      <c r="J201" s="13">
        <v>-276281</v>
      </c>
      <c r="K201" s="13"/>
      <c r="L201" s="13">
        <f t="shared" si="3"/>
        <v>169830839.75999999</v>
      </c>
      <c r="M201" s="6" t="s">
        <v>2918</v>
      </c>
    </row>
    <row r="202" spans="1:13" x14ac:dyDescent="0.25">
      <c r="A202" s="66" t="s">
        <v>3017</v>
      </c>
      <c r="B202" s="5"/>
      <c r="C202" s="8">
        <v>45275</v>
      </c>
      <c r="D202" s="5" t="s">
        <v>1108</v>
      </c>
      <c r="E202" s="5" t="s">
        <v>1074</v>
      </c>
      <c r="F202" s="13">
        <v>-452648.14814814815</v>
      </c>
      <c r="G202" s="13">
        <v>-36211.851851851854</v>
      </c>
      <c r="H202" s="13"/>
      <c r="I202" s="13"/>
      <c r="J202" s="13">
        <v>-488860</v>
      </c>
      <c r="K202" s="13"/>
      <c r="L202" s="13">
        <f t="shared" si="3"/>
        <v>169341979.75999999</v>
      </c>
      <c r="M202" s="6" t="s">
        <v>2918</v>
      </c>
    </row>
    <row r="203" spans="1:13" ht="26.3" x14ac:dyDescent="0.25">
      <c r="A203" s="66" t="s">
        <v>3017</v>
      </c>
      <c r="B203" s="5" t="s">
        <v>461</v>
      </c>
      <c r="C203" s="8">
        <v>45276</v>
      </c>
      <c r="D203" s="5" t="s">
        <v>11</v>
      </c>
      <c r="E203" s="5"/>
      <c r="F203" s="13">
        <v>1541068</v>
      </c>
      <c r="G203" s="13">
        <v>123285</v>
      </c>
      <c r="H203" s="13">
        <v>1664353</v>
      </c>
      <c r="I203" s="13"/>
      <c r="J203" s="13"/>
      <c r="K203" s="13"/>
      <c r="L203" s="13">
        <f t="shared" si="3"/>
        <v>171006332.75999999</v>
      </c>
      <c r="M203" s="6" t="s">
        <v>2918</v>
      </c>
    </row>
    <row r="204" spans="1:13" ht="26.3" x14ac:dyDescent="0.25">
      <c r="A204" s="66" t="s">
        <v>3017</v>
      </c>
      <c r="B204" s="5" t="s">
        <v>462</v>
      </c>
      <c r="C204" s="8">
        <v>45276</v>
      </c>
      <c r="D204" s="5" t="s">
        <v>11</v>
      </c>
      <c r="E204" s="5"/>
      <c r="F204" s="13">
        <v>702984</v>
      </c>
      <c r="G204" s="13">
        <v>56239</v>
      </c>
      <c r="H204" s="13">
        <v>759223</v>
      </c>
      <c r="I204" s="13"/>
      <c r="J204" s="13"/>
      <c r="K204" s="13"/>
      <c r="L204" s="13">
        <f t="shared" si="3"/>
        <v>171765555.75999999</v>
      </c>
      <c r="M204" s="6" t="s">
        <v>2918</v>
      </c>
    </row>
    <row r="205" spans="1:13" ht="26.3" x14ac:dyDescent="0.25">
      <c r="A205" s="66" t="s">
        <v>3017</v>
      </c>
      <c r="B205" s="5" t="s">
        <v>463</v>
      </c>
      <c r="C205" s="8">
        <v>45276</v>
      </c>
      <c r="D205" s="5" t="s">
        <v>11</v>
      </c>
      <c r="E205" s="5"/>
      <c r="F205" s="13">
        <v>586928</v>
      </c>
      <c r="G205" s="13">
        <v>46954</v>
      </c>
      <c r="H205" s="13">
        <v>633882</v>
      </c>
      <c r="I205" s="13"/>
      <c r="J205" s="13"/>
      <c r="K205" s="13"/>
      <c r="L205" s="13">
        <f t="shared" si="3"/>
        <v>172399437.75999999</v>
      </c>
      <c r="M205" s="6" t="s">
        <v>2918</v>
      </c>
    </row>
    <row r="206" spans="1:13" ht="26.3" x14ac:dyDescent="0.25">
      <c r="A206" s="66" t="s">
        <v>3017</v>
      </c>
      <c r="B206" s="5" t="s">
        <v>458</v>
      </c>
      <c r="C206" s="8">
        <v>45278</v>
      </c>
      <c r="D206" s="5" t="s">
        <v>11</v>
      </c>
      <c r="E206" s="5"/>
      <c r="F206" s="13">
        <v>1460500</v>
      </c>
      <c r="G206" s="13">
        <v>116840</v>
      </c>
      <c r="H206" s="13">
        <v>1577340</v>
      </c>
      <c r="I206" s="13"/>
      <c r="J206" s="13"/>
      <c r="K206" s="13"/>
      <c r="L206" s="13">
        <f t="shared" si="3"/>
        <v>173976777.75999999</v>
      </c>
      <c r="M206" s="6" t="s">
        <v>2918</v>
      </c>
    </row>
    <row r="207" spans="1:13" ht="26.3" x14ac:dyDescent="0.25">
      <c r="A207" s="66" t="s">
        <v>3017</v>
      </c>
      <c r="B207" s="5" t="s">
        <v>459</v>
      </c>
      <c r="C207" s="8">
        <v>45278</v>
      </c>
      <c r="D207" s="5" t="s">
        <v>11</v>
      </c>
      <c r="E207" s="5"/>
      <c r="F207" s="13">
        <v>399810</v>
      </c>
      <c r="G207" s="13">
        <v>31985</v>
      </c>
      <c r="H207" s="13">
        <v>431795</v>
      </c>
      <c r="I207" s="13"/>
      <c r="J207" s="13"/>
      <c r="K207" s="13"/>
      <c r="L207" s="13">
        <f t="shared" si="3"/>
        <v>174408572.75999999</v>
      </c>
      <c r="M207" s="6" t="s">
        <v>2918</v>
      </c>
    </row>
    <row r="208" spans="1:13" ht="26.3" x14ac:dyDescent="0.25">
      <c r="A208" s="66" t="s">
        <v>3017</v>
      </c>
      <c r="B208" s="5" t="s">
        <v>460</v>
      </c>
      <c r="C208" s="8">
        <v>45278</v>
      </c>
      <c r="D208" s="5" t="s">
        <v>11</v>
      </c>
      <c r="E208" s="5"/>
      <c r="F208" s="13">
        <v>1460500</v>
      </c>
      <c r="G208" s="13">
        <v>116840</v>
      </c>
      <c r="H208" s="13">
        <v>1577340</v>
      </c>
      <c r="I208" s="13"/>
      <c r="J208" s="13"/>
      <c r="K208" s="13"/>
      <c r="L208" s="13">
        <f t="shared" si="3"/>
        <v>175985912.75999999</v>
      </c>
      <c r="M208" s="6" t="s">
        <v>2918</v>
      </c>
    </row>
    <row r="209" spans="1:13" x14ac:dyDescent="0.25">
      <c r="A209" s="66" t="s">
        <v>3017</v>
      </c>
      <c r="B209" s="5"/>
      <c r="C209" s="8">
        <v>45279</v>
      </c>
      <c r="D209" s="5" t="s">
        <v>1096</v>
      </c>
      <c r="E209" s="5" t="s">
        <v>1074</v>
      </c>
      <c r="F209" s="13">
        <v>-254484.25925925924</v>
      </c>
      <c r="G209" s="13">
        <v>-20358.740740740741</v>
      </c>
      <c r="H209" s="13"/>
      <c r="I209" s="13"/>
      <c r="J209" s="13">
        <v>-274843</v>
      </c>
      <c r="K209" s="13"/>
      <c r="L209" s="13">
        <f t="shared" si="3"/>
        <v>175711069.75999999</v>
      </c>
      <c r="M209" s="6" t="s">
        <v>2918</v>
      </c>
    </row>
    <row r="210" spans="1:13" x14ac:dyDescent="0.25">
      <c r="A210" s="66" t="s">
        <v>3017</v>
      </c>
      <c r="B210" s="5"/>
      <c r="C210" s="8">
        <v>45279</v>
      </c>
      <c r="D210" s="5" t="s">
        <v>1098</v>
      </c>
      <c r="E210" s="5" t="s">
        <v>1074</v>
      </c>
      <c r="F210" s="13">
        <v>-1508015.7407407407</v>
      </c>
      <c r="G210" s="13">
        <v>-120641.25925925926</v>
      </c>
      <c r="H210" s="13"/>
      <c r="I210" s="13"/>
      <c r="J210" s="13">
        <v>-1628657</v>
      </c>
      <c r="K210" s="13"/>
      <c r="L210" s="13">
        <f t="shared" si="3"/>
        <v>174082412.75999999</v>
      </c>
      <c r="M210" s="6" t="s">
        <v>2918</v>
      </c>
    </row>
    <row r="211" spans="1:13" ht="26.3" x14ac:dyDescent="0.25">
      <c r="A211" s="66" t="s">
        <v>3017</v>
      </c>
      <c r="B211" s="5" t="s">
        <v>457</v>
      </c>
      <c r="C211" s="8">
        <v>45281</v>
      </c>
      <c r="D211" s="5" t="s">
        <v>11</v>
      </c>
      <c r="E211" s="5"/>
      <c r="F211" s="13">
        <v>1466567</v>
      </c>
      <c r="G211" s="13">
        <v>117325</v>
      </c>
      <c r="H211" s="13">
        <v>1583892</v>
      </c>
      <c r="I211" s="13"/>
      <c r="J211" s="13"/>
      <c r="K211" s="13"/>
      <c r="L211" s="13">
        <f t="shared" si="3"/>
        <v>175666304.75999999</v>
      </c>
      <c r="M211" s="6" t="s">
        <v>2918</v>
      </c>
    </row>
    <row r="212" spans="1:13" ht="26.3" x14ac:dyDescent="0.25">
      <c r="A212" s="66" t="s">
        <v>3017</v>
      </c>
      <c r="B212" s="5" t="s">
        <v>456</v>
      </c>
      <c r="C212" s="8">
        <v>45282</v>
      </c>
      <c r="D212" s="5" t="s">
        <v>11</v>
      </c>
      <c r="E212" s="5"/>
      <c r="F212" s="13">
        <v>1592408</v>
      </c>
      <c r="G212" s="13">
        <v>127393</v>
      </c>
      <c r="H212" s="13">
        <v>1719801</v>
      </c>
      <c r="I212" s="13"/>
      <c r="J212" s="13"/>
      <c r="K212" s="13"/>
      <c r="L212" s="13">
        <f t="shared" si="3"/>
        <v>177386105.75999999</v>
      </c>
      <c r="M212" s="6" t="s">
        <v>2918</v>
      </c>
    </row>
    <row r="213" spans="1:13" ht="26.3" x14ac:dyDescent="0.25">
      <c r="A213" s="66" t="s">
        <v>3017</v>
      </c>
      <c r="B213" s="5" t="s">
        <v>454</v>
      </c>
      <c r="C213" s="8">
        <v>45283</v>
      </c>
      <c r="D213" s="5" t="s">
        <v>11</v>
      </c>
      <c r="E213" s="5"/>
      <c r="F213" s="13">
        <v>549918</v>
      </c>
      <c r="G213" s="13">
        <v>43993</v>
      </c>
      <c r="H213" s="13">
        <v>593911</v>
      </c>
      <c r="I213" s="13"/>
      <c r="J213" s="13"/>
      <c r="K213" s="13"/>
      <c r="L213" s="13">
        <f t="shared" si="3"/>
        <v>177980016.75999999</v>
      </c>
      <c r="M213" s="6" t="s">
        <v>2918</v>
      </c>
    </row>
    <row r="214" spans="1:13" ht="26.3" x14ac:dyDescent="0.25">
      <c r="A214" s="66" t="s">
        <v>3017</v>
      </c>
      <c r="B214" s="5" t="s">
        <v>455</v>
      </c>
      <c r="C214" s="8">
        <v>45283</v>
      </c>
      <c r="D214" s="5" t="s">
        <v>11</v>
      </c>
      <c r="E214" s="5"/>
      <c r="F214" s="13">
        <v>1460500</v>
      </c>
      <c r="G214" s="13">
        <v>116840</v>
      </c>
      <c r="H214" s="13">
        <v>1577340</v>
      </c>
      <c r="I214" s="13"/>
      <c r="J214" s="13"/>
      <c r="K214" s="13"/>
      <c r="L214" s="13">
        <f t="shared" si="3"/>
        <v>179557356.75999999</v>
      </c>
      <c r="M214" s="6" t="s">
        <v>2918</v>
      </c>
    </row>
    <row r="215" spans="1:13" x14ac:dyDescent="0.25">
      <c r="A215" s="66" t="s">
        <v>3017</v>
      </c>
      <c r="B215" s="5"/>
      <c r="C215" s="8">
        <v>45284</v>
      </c>
      <c r="D215" s="5" t="s">
        <v>1090</v>
      </c>
      <c r="E215" s="5" t="s">
        <v>1074</v>
      </c>
      <c r="F215" s="13">
        <v>-62622.222222222219</v>
      </c>
      <c r="G215" s="13">
        <v>-5009.7777777777774</v>
      </c>
      <c r="H215" s="13"/>
      <c r="I215" s="13"/>
      <c r="J215" s="13">
        <v>-67632</v>
      </c>
      <c r="K215" s="13"/>
      <c r="L215" s="13">
        <f t="shared" si="3"/>
        <v>179489724.75999999</v>
      </c>
      <c r="M215" s="6" t="s">
        <v>2918</v>
      </c>
    </row>
    <row r="216" spans="1:13" ht="26.3" x14ac:dyDescent="0.25">
      <c r="A216" s="66" t="s">
        <v>3017</v>
      </c>
      <c r="B216" s="5" t="s">
        <v>451</v>
      </c>
      <c r="C216" s="8">
        <v>45285</v>
      </c>
      <c r="D216" s="5" t="s">
        <v>11</v>
      </c>
      <c r="E216" s="5"/>
      <c r="F216" s="13">
        <v>1511329</v>
      </c>
      <c r="G216" s="13">
        <v>120906</v>
      </c>
      <c r="H216" s="13">
        <v>1632235</v>
      </c>
      <c r="I216" s="13"/>
      <c r="J216" s="13"/>
      <c r="K216" s="13"/>
      <c r="L216" s="13">
        <f t="shared" si="3"/>
        <v>181121959.75999999</v>
      </c>
      <c r="M216" s="6" t="s">
        <v>2918</v>
      </c>
    </row>
    <row r="217" spans="1:13" ht="26.3" x14ac:dyDescent="0.25">
      <c r="A217" s="66" t="s">
        <v>3017</v>
      </c>
      <c r="B217" s="5" t="s">
        <v>452</v>
      </c>
      <c r="C217" s="8">
        <v>45285</v>
      </c>
      <c r="D217" s="5" t="s">
        <v>11</v>
      </c>
      <c r="E217" s="5"/>
      <c r="F217" s="13">
        <v>1036700</v>
      </c>
      <c r="G217" s="13">
        <v>82936</v>
      </c>
      <c r="H217" s="13">
        <v>1119636</v>
      </c>
      <c r="I217" s="13"/>
      <c r="J217" s="13"/>
      <c r="K217" s="13"/>
      <c r="L217" s="13">
        <f t="shared" si="3"/>
        <v>182241595.75999999</v>
      </c>
      <c r="M217" s="6" t="s">
        <v>2918</v>
      </c>
    </row>
    <row r="218" spans="1:13" ht="26.3" x14ac:dyDescent="0.25">
      <c r="A218" s="66" t="s">
        <v>3017</v>
      </c>
      <c r="B218" s="5" t="s">
        <v>453</v>
      </c>
      <c r="C218" s="8">
        <v>45285</v>
      </c>
      <c r="D218" s="5" t="s">
        <v>11</v>
      </c>
      <c r="E218" s="5"/>
      <c r="F218" s="13">
        <v>653604</v>
      </c>
      <c r="G218" s="13">
        <v>52288</v>
      </c>
      <c r="H218" s="13">
        <v>705892</v>
      </c>
      <c r="I218" s="13"/>
      <c r="J218" s="13"/>
      <c r="K218" s="13"/>
      <c r="L218" s="13">
        <f t="shared" si="3"/>
        <v>182947487.75999999</v>
      </c>
      <c r="M218" s="6" t="s">
        <v>2918</v>
      </c>
    </row>
    <row r="219" spans="1:13" x14ac:dyDescent="0.25">
      <c r="A219" s="66" t="s">
        <v>3017</v>
      </c>
      <c r="B219" s="5"/>
      <c r="C219" s="8">
        <v>45286</v>
      </c>
      <c r="D219" s="5" t="s">
        <v>1079</v>
      </c>
      <c r="E219" s="5" t="s">
        <v>1074</v>
      </c>
      <c r="F219" s="13">
        <v>-223838.88888888888</v>
      </c>
      <c r="G219" s="13">
        <v>-17907.111111111109</v>
      </c>
      <c r="H219" s="13"/>
      <c r="I219" s="13"/>
      <c r="J219" s="13">
        <v>-241746</v>
      </c>
      <c r="K219" s="13"/>
      <c r="L219" s="13">
        <f t="shared" si="3"/>
        <v>182705741.75999999</v>
      </c>
      <c r="M219" s="6" t="s">
        <v>2918</v>
      </c>
    </row>
    <row r="220" spans="1:13" x14ac:dyDescent="0.25">
      <c r="A220" s="66" t="s">
        <v>3017</v>
      </c>
      <c r="B220" s="5"/>
      <c r="C220" s="8">
        <v>45286</v>
      </c>
      <c r="D220" s="5" t="s">
        <v>1081</v>
      </c>
      <c r="E220" s="5" t="s">
        <v>1074</v>
      </c>
      <c r="F220" s="13">
        <v>-364934.25925925921</v>
      </c>
      <c r="G220" s="13">
        <v>-29194.740740740737</v>
      </c>
      <c r="H220" s="13"/>
      <c r="I220" s="13"/>
      <c r="J220" s="13">
        <v>-394129</v>
      </c>
      <c r="K220" s="13"/>
      <c r="L220" s="13">
        <f t="shared" si="3"/>
        <v>182311612.75999999</v>
      </c>
      <c r="M220" s="6" t="s">
        <v>2918</v>
      </c>
    </row>
    <row r="221" spans="1:13" x14ac:dyDescent="0.25">
      <c r="A221" s="66" t="s">
        <v>3017</v>
      </c>
      <c r="B221" s="5"/>
      <c r="C221" s="8">
        <v>45286</v>
      </c>
      <c r="D221" s="5" t="s">
        <v>1083</v>
      </c>
      <c r="E221" s="5" t="s">
        <v>1074</v>
      </c>
      <c r="F221" s="13">
        <v>-255815.74074074073</v>
      </c>
      <c r="G221" s="13">
        <v>-20465.259259259259</v>
      </c>
      <c r="H221" s="13"/>
      <c r="I221" s="13"/>
      <c r="J221" s="13">
        <v>-276281</v>
      </c>
      <c r="K221" s="13"/>
      <c r="L221" s="13">
        <f t="shared" si="3"/>
        <v>182035331.75999999</v>
      </c>
      <c r="M221" s="6" t="s">
        <v>2918</v>
      </c>
    </row>
    <row r="222" spans="1:13" x14ac:dyDescent="0.25">
      <c r="A222" s="66" t="s">
        <v>3017</v>
      </c>
      <c r="B222" s="5"/>
      <c r="C222" s="8">
        <v>45286</v>
      </c>
      <c r="D222" s="5" t="s">
        <v>1085</v>
      </c>
      <c r="E222" s="5" t="s">
        <v>1074</v>
      </c>
      <c r="F222" s="13">
        <v>-511632.40740740736</v>
      </c>
      <c r="G222" s="13">
        <v>-40930.592592592591</v>
      </c>
      <c r="H222" s="13"/>
      <c r="I222" s="13"/>
      <c r="J222" s="13">
        <v>-552563</v>
      </c>
      <c r="K222" s="13"/>
      <c r="L222" s="13">
        <f t="shared" si="3"/>
        <v>181482768.75999999</v>
      </c>
      <c r="M222" s="6" t="s">
        <v>2918</v>
      </c>
    </row>
    <row r="223" spans="1:13" ht="26.3" x14ac:dyDescent="0.25">
      <c r="A223" s="66" t="s">
        <v>3017</v>
      </c>
      <c r="B223" s="5" t="s">
        <v>450</v>
      </c>
      <c r="C223" s="8">
        <v>45287</v>
      </c>
      <c r="D223" s="5" t="s">
        <v>11</v>
      </c>
      <c r="E223" s="5"/>
      <c r="F223" s="13">
        <v>319848</v>
      </c>
      <c r="G223" s="13">
        <v>25588</v>
      </c>
      <c r="H223" s="13">
        <v>345436</v>
      </c>
      <c r="I223" s="13"/>
      <c r="J223" s="13"/>
      <c r="K223" s="13"/>
      <c r="L223" s="13">
        <f t="shared" si="3"/>
        <v>181828204.75999999</v>
      </c>
      <c r="M223" s="6" t="s">
        <v>2918</v>
      </c>
    </row>
    <row r="224" spans="1:13" x14ac:dyDescent="0.25">
      <c r="A224" s="66" t="s">
        <v>3017</v>
      </c>
      <c r="B224" s="5"/>
      <c r="C224" s="8">
        <v>45287</v>
      </c>
      <c r="D224" s="5" t="s">
        <v>1077</v>
      </c>
      <c r="E224" s="5" t="s">
        <v>1074</v>
      </c>
      <c r="F224" s="13">
        <v>-1143679.6296296297</v>
      </c>
      <c r="G224" s="13">
        <v>-91494.37037037038</v>
      </c>
      <c r="H224" s="13"/>
      <c r="I224" s="13"/>
      <c r="J224" s="13">
        <v>-1235174</v>
      </c>
      <c r="K224" s="13"/>
      <c r="L224" s="13">
        <f t="shared" si="3"/>
        <v>180593030.75999999</v>
      </c>
      <c r="M224" s="6" t="s">
        <v>2918</v>
      </c>
    </row>
    <row r="225" spans="1:13" ht="26.3" x14ac:dyDescent="0.25">
      <c r="A225" s="66" t="s">
        <v>3017</v>
      </c>
      <c r="B225" s="5" t="s">
        <v>448</v>
      </c>
      <c r="C225" s="8">
        <v>45289</v>
      </c>
      <c r="D225" s="5" t="s">
        <v>11</v>
      </c>
      <c r="E225" s="5"/>
      <c r="F225" s="13">
        <v>873748</v>
      </c>
      <c r="G225" s="13">
        <v>69900</v>
      </c>
      <c r="H225" s="13">
        <v>943648</v>
      </c>
      <c r="I225" s="13"/>
      <c r="J225" s="13"/>
      <c r="K225" s="13"/>
      <c r="L225" s="13">
        <f t="shared" si="3"/>
        <v>181536678.75999999</v>
      </c>
      <c r="M225" s="6" t="s">
        <v>2918</v>
      </c>
    </row>
    <row r="226" spans="1:13" ht="26.3" x14ac:dyDescent="0.25">
      <c r="A226" s="66" t="s">
        <v>3017</v>
      </c>
      <c r="B226" s="5" t="s">
        <v>449</v>
      </c>
      <c r="C226" s="8">
        <v>45289</v>
      </c>
      <c r="D226" s="5" t="s">
        <v>11</v>
      </c>
      <c r="E226" s="5"/>
      <c r="F226" s="13">
        <v>2109045</v>
      </c>
      <c r="G226" s="13">
        <v>168724</v>
      </c>
      <c r="H226" s="13">
        <v>2277769</v>
      </c>
      <c r="I226" s="13"/>
      <c r="J226" s="13"/>
      <c r="K226" s="13"/>
      <c r="L226" s="13">
        <f t="shared" si="3"/>
        <v>183814447.75999999</v>
      </c>
      <c r="M226" s="6" t="s">
        <v>2919</v>
      </c>
    </row>
    <row r="227" spans="1:13" x14ac:dyDescent="0.25">
      <c r="A227" s="66" t="s">
        <v>3017</v>
      </c>
      <c r="B227" s="5"/>
      <c r="C227" s="8">
        <v>45291</v>
      </c>
      <c r="D227" s="5" t="s">
        <v>3042</v>
      </c>
      <c r="E227" s="5" t="s">
        <v>922</v>
      </c>
      <c r="F227" s="13"/>
      <c r="G227" s="13"/>
      <c r="H227" s="13">
        <v>225628</v>
      </c>
      <c r="I227" s="13"/>
      <c r="J227" s="13"/>
      <c r="K227" s="13"/>
      <c r="L227" s="13">
        <f t="shared" si="3"/>
        <v>184040075.75999999</v>
      </c>
      <c r="M227" s="6" t="s">
        <v>3044</v>
      </c>
    </row>
    <row r="228" spans="1:13" x14ac:dyDescent="0.25">
      <c r="A228" s="135"/>
      <c r="B228" s="168"/>
      <c r="C228" s="161"/>
      <c r="D228" s="162" t="s">
        <v>3088</v>
      </c>
      <c r="E228" s="135"/>
      <c r="F228" s="163"/>
      <c r="G228" s="163"/>
      <c r="H228" s="163">
        <f>SUM(H6:H227)</f>
        <v>201855549</v>
      </c>
      <c r="I228" s="163">
        <f t="shared" ref="I228:K228" si="4">SUM(I6:I227)</f>
        <v>-112815</v>
      </c>
      <c r="J228" s="163">
        <f t="shared" si="4"/>
        <v>-17702658.240000002</v>
      </c>
      <c r="K228" s="163">
        <f t="shared" si="4"/>
        <v>0</v>
      </c>
      <c r="L228" s="163">
        <f>SUM(H228:K228)</f>
        <v>184040075.75999999</v>
      </c>
      <c r="M228" s="164"/>
    </row>
  </sheetData>
  <autoFilter ref="A5:M228" xr:uid="{602BC131-213F-4173-B57B-514D51422E23}">
    <sortState xmlns:xlrd2="http://schemas.microsoft.com/office/spreadsheetml/2017/richdata2" ref="A6:M227">
      <sortCondition ref="C5:C227"/>
    </sortState>
  </autoFilter>
  <mergeCells count="3">
    <mergeCell ref="A1:M1"/>
    <mergeCell ref="A2:M2"/>
    <mergeCell ref="A3:M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7A005-C2F2-4234-9239-87535D93E382}">
  <dimension ref="A1:Q170"/>
  <sheetViews>
    <sheetView workbookViewId="0">
      <pane ySplit="1" topLeftCell="A147" activePane="bottomLeft" state="frozen"/>
      <selection activeCell="I1" sqref="I1:I1048576"/>
      <selection pane="bottomLeft" activeCell="J158" sqref="J158"/>
    </sheetView>
  </sheetViews>
  <sheetFormatPr defaultColWidth="9.109375" defaultRowHeight="14.4" x14ac:dyDescent="0.25"/>
  <cols>
    <col min="1" max="2" width="9.109375" style="64"/>
    <col min="3" max="3" width="15.109375" style="82" bestFit="1" customWidth="1"/>
    <col min="4" max="4" width="59.5546875" style="64" hidden="1" customWidth="1"/>
    <col min="5" max="5" width="27.109375" style="64" bestFit="1" customWidth="1"/>
    <col min="6" max="6" width="13.33203125" style="83" bestFit="1" customWidth="1"/>
    <col min="7" max="7" width="11.5546875" style="83" bestFit="1" customWidth="1"/>
    <col min="8" max="8" width="13.88671875" style="83" bestFit="1" customWidth="1"/>
    <col min="9" max="9" width="13.88671875" style="83" customWidth="1"/>
    <col min="10" max="10" width="42.109375" style="64" customWidth="1"/>
    <col min="11" max="11" width="13.88671875" style="83" customWidth="1"/>
    <col min="12" max="12" width="13.88671875" style="64" customWidth="1"/>
    <col min="13" max="13" width="18.33203125" style="64" bestFit="1" customWidth="1"/>
    <col min="14" max="14" width="10.109375" style="82" bestFit="1" customWidth="1"/>
    <col min="15" max="15" width="10.5546875" style="64" bestFit="1" customWidth="1"/>
    <col min="16" max="16" width="10.109375" style="82" bestFit="1" customWidth="1"/>
    <col min="17" max="16384" width="9.109375" style="64"/>
  </cols>
  <sheetData>
    <row r="1" spans="1:17" ht="26.3" x14ac:dyDescent="0.25">
      <c r="A1" s="59" t="s">
        <v>3016</v>
      </c>
      <c r="B1" s="59" t="s">
        <v>1</v>
      </c>
      <c r="C1" s="60" t="s">
        <v>2</v>
      </c>
      <c r="D1" s="59" t="s">
        <v>3</v>
      </c>
      <c r="E1" s="59" t="s">
        <v>4</v>
      </c>
      <c r="F1" s="61" t="s">
        <v>5</v>
      </c>
      <c r="G1" s="61" t="s">
        <v>6</v>
      </c>
      <c r="H1" s="61" t="s">
        <v>7</v>
      </c>
      <c r="I1" s="61"/>
      <c r="J1" s="62" t="s">
        <v>8</v>
      </c>
      <c r="K1" s="63" t="s">
        <v>3011</v>
      </c>
      <c r="L1" s="63" t="s">
        <v>3015</v>
      </c>
      <c r="M1" s="63" t="s">
        <v>3009</v>
      </c>
      <c r="N1" s="123"/>
      <c r="O1" s="63" t="s">
        <v>3012</v>
      </c>
    </row>
    <row r="2" spans="1:17" ht="26.3" x14ac:dyDescent="0.25">
      <c r="A2" s="66" t="s">
        <v>3017</v>
      </c>
      <c r="B2" s="5" t="s">
        <v>403</v>
      </c>
      <c r="C2" s="8">
        <v>44621</v>
      </c>
      <c r="D2" s="5" t="s">
        <v>11</v>
      </c>
      <c r="E2" s="5" t="s">
        <v>222</v>
      </c>
      <c r="F2" s="17">
        <v>1007196</v>
      </c>
      <c r="G2" s="17">
        <v>80576</v>
      </c>
      <c r="H2" s="17">
        <f t="shared" ref="H2:H32" si="0">+F2+G2</f>
        <v>1087772</v>
      </c>
      <c r="I2" s="17"/>
      <c r="J2" s="88"/>
      <c r="L2" s="84">
        <f>H2</f>
        <v>1087772</v>
      </c>
      <c r="M2" s="64" t="s">
        <v>3010</v>
      </c>
      <c r="N2" s="71" t="str">
        <f t="shared" ref="N2:N36" si="1">IFERROR(DATEVALUE(MID(J2,16,11)),"")</f>
        <v/>
      </c>
      <c r="O2" s="71"/>
      <c r="P2" s="82">
        <f t="shared" ref="P2:P32" si="2">IFERROR(DATEVALUE(C2),C2)</f>
        <v>44621</v>
      </c>
      <c r="Q2" s="65"/>
    </row>
    <row r="3" spans="1:17" ht="26.3" x14ac:dyDescent="0.25">
      <c r="A3" s="66" t="s">
        <v>3017</v>
      </c>
      <c r="B3" s="5" t="s">
        <v>405</v>
      </c>
      <c r="C3" s="8">
        <v>44624</v>
      </c>
      <c r="D3" s="5" t="s">
        <v>11</v>
      </c>
      <c r="E3" s="5" t="s">
        <v>222</v>
      </c>
      <c r="F3" s="17">
        <v>1760952</v>
      </c>
      <c r="G3" s="17">
        <v>140876</v>
      </c>
      <c r="H3" s="17">
        <f t="shared" si="0"/>
        <v>1901828</v>
      </c>
      <c r="I3" s="17"/>
      <c r="J3" s="88"/>
      <c r="L3" s="84">
        <f t="shared" ref="L3:L34" si="3">L2+H3-K3</f>
        <v>2989600</v>
      </c>
      <c r="M3" s="64" t="s">
        <v>3010</v>
      </c>
      <c r="N3" s="71" t="str">
        <f t="shared" si="1"/>
        <v/>
      </c>
      <c r="O3" s="71"/>
      <c r="P3" s="82">
        <f t="shared" si="2"/>
        <v>44624</v>
      </c>
      <c r="Q3" s="65"/>
    </row>
    <row r="4" spans="1:17" ht="26.3" x14ac:dyDescent="0.25">
      <c r="A4" s="66" t="s">
        <v>3017</v>
      </c>
      <c r="B4" s="9" t="s">
        <v>407</v>
      </c>
      <c r="C4" s="8">
        <v>44625</v>
      </c>
      <c r="D4" s="5" t="s">
        <v>11</v>
      </c>
      <c r="E4" s="5" t="s">
        <v>222</v>
      </c>
      <c r="F4" s="17">
        <v>424084</v>
      </c>
      <c r="G4" s="17">
        <v>33927</v>
      </c>
      <c r="H4" s="17">
        <f t="shared" si="0"/>
        <v>458011</v>
      </c>
      <c r="I4" s="17"/>
      <c r="J4" s="88"/>
      <c r="L4" s="84">
        <f t="shared" si="3"/>
        <v>3447611</v>
      </c>
      <c r="M4" s="64" t="s">
        <v>3010</v>
      </c>
      <c r="N4" s="71" t="str">
        <f t="shared" si="1"/>
        <v/>
      </c>
      <c r="O4" s="71"/>
      <c r="P4" s="82">
        <f t="shared" si="2"/>
        <v>44625</v>
      </c>
      <c r="Q4" s="65"/>
    </row>
    <row r="5" spans="1:17" ht="26.3" x14ac:dyDescent="0.25">
      <c r="A5" s="66" t="s">
        <v>3017</v>
      </c>
      <c r="B5" s="9" t="s">
        <v>409</v>
      </c>
      <c r="C5" s="8">
        <v>44625</v>
      </c>
      <c r="D5" s="5" t="s">
        <v>11</v>
      </c>
      <c r="E5" s="5" t="s">
        <v>222</v>
      </c>
      <c r="F5" s="17">
        <v>1675625</v>
      </c>
      <c r="G5" s="17">
        <v>134050</v>
      </c>
      <c r="H5" s="17">
        <f t="shared" si="0"/>
        <v>1809675</v>
      </c>
      <c r="I5" s="17"/>
      <c r="J5" s="88"/>
      <c r="L5" s="84">
        <f t="shared" si="3"/>
        <v>5257286</v>
      </c>
      <c r="M5" s="64" t="s">
        <v>3010</v>
      </c>
      <c r="N5" s="71" t="str">
        <f t="shared" si="1"/>
        <v/>
      </c>
      <c r="O5" s="71"/>
      <c r="P5" s="82">
        <f t="shared" si="2"/>
        <v>44625</v>
      </c>
      <c r="Q5" s="65"/>
    </row>
    <row r="6" spans="1:17" ht="26.3" x14ac:dyDescent="0.25">
      <c r="A6" s="66" t="s">
        <v>3017</v>
      </c>
      <c r="B6" s="5" t="s">
        <v>410</v>
      </c>
      <c r="C6" s="8">
        <v>44629</v>
      </c>
      <c r="D6" s="5" t="s">
        <v>11</v>
      </c>
      <c r="E6" s="5" t="s">
        <v>222</v>
      </c>
      <c r="F6" s="17">
        <v>1749790</v>
      </c>
      <c r="G6" s="17">
        <v>139983</v>
      </c>
      <c r="H6" s="17">
        <f t="shared" si="0"/>
        <v>1889773</v>
      </c>
      <c r="I6" s="17"/>
      <c r="J6" s="88"/>
      <c r="L6" s="84">
        <f t="shared" si="3"/>
        <v>7147059</v>
      </c>
      <c r="M6" s="64" t="s">
        <v>3010</v>
      </c>
      <c r="N6" s="71" t="str">
        <f t="shared" si="1"/>
        <v/>
      </c>
      <c r="O6" s="71"/>
      <c r="P6" s="82">
        <f t="shared" si="2"/>
        <v>44629</v>
      </c>
      <c r="Q6" s="65"/>
    </row>
    <row r="7" spans="1:17" ht="26.3" x14ac:dyDescent="0.25">
      <c r="A7" s="66" t="s">
        <v>3017</v>
      </c>
      <c r="B7" s="5" t="s">
        <v>412</v>
      </c>
      <c r="C7" s="8">
        <v>44629</v>
      </c>
      <c r="D7" s="5" t="s">
        <v>11</v>
      </c>
      <c r="E7" s="5" t="s">
        <v>222</v>
      </c>
      <c r="F7" s="17">
        <v>2131888</v>
      </c>
      <c r="G7" s="17">
        <v>170551</v>
      </c>
      <c r="H7" s="17">
        <f t="shared" si="0"/>
        <v>2302439</v>
      </c>
      <c r="I7" s="17"/>
      <c r="J7" s="88"/>
      <c r="L7" s="84">
        <f t="shared" si="3"/>
        <v>9449498</v>
      </c>
      <c r="M7" s="64" t="s">
        <v>3010</v>
      </c>
      <c r="N7" s="71" t="str">
        <f t="shared" si="1"/>
        <v/>
      </c>
      <c r="O7" s="71"/>
      <c r="P7" s="82">
        <f t="shared" si="2"/>
        <v>44629</v>
      </c>
      <c r="Q7" s="65"/>
    </row>
    <row r="8" spans="1:17" ht="26.3" x14ac:dyDescent="0.25">
      <c r="A8" s="66" t="s">
        <v>3017</v>
      </c>
      <c r="B8" s="9" t="s">
        <v>413</v>
      </c>
      <c r="C8" s="8">
        <v>44629</v>
      </c>
      <c r="D8" s="5" t="s">
        <v>11</v>
      </c>
      <c r="E8" s="5" t="s">
        <v>222</v>
      </c>
      <c r="F8" s="17">
        <v>1499106</v>
      </c>
      <c r="G8" s="17">
        <v>119928</v>
      </c>
      <c r="H8" s="17">
        <f t="shared" si="0"/>
        <v>1619034</v>
      </c>
      <c r="I8" s="17"/>
      <c r="J8" s="88"/>
      <c r="L8" s="84">
        <f t="shared" si="3"/>
        <v>11068532</v>
      </c>
      <c r="M8" s="64" t="s">
        <v>3010</v>
      </c>
      <c r="N8" s="71" t="str">
        <f t="shared" si="1"/>
        <v/>
      </c>
      <c r="O8" s="71"/>
      <c r="P8" s="82">
        <f t="shared" si="2"/>
        <v>44629</v>
      </c>
      <c r="Q8" s="65"/>
    </row>
    <row r="9" spans="1:17" ht="26.3" x14ac:dyDescent="0.25">
      <c r="A9" s="66" t="s">
        <v>3017</v>
      </c>
      <c r="B9" s="5" t="s">
        <v>415</v>
      </c>
      <c r="C9" s="8">
        <v>44629</v>
      </c>
      <c r="D9" s="5" t="s">
        <v>416</v>
      </c>
      <c r="E9" s="5" t="s">
        <v>239</v>
      </c>
      <c r="F9" s="17">
        <v>1636640</v>
      </c>
      <c r="G9" s="17">
        <v>130931</v>
      </c>
      <c r="H9" s="17">
        <f t="shared" si="0"/>
        <v>1767571</v>
      </c>
      <c r="I9" s="17"/>
      <c r="J9" s="88"/>
      <c r="L9" s="84">
        <f t="shared" si="3"/>
        <v>12836103</v>
      </c>
      <c r="M9" s="64" t="s">
        <v>3010</v>
      </c>
      <c r="N9" s="71" t="str">
        <f t="shared" si="1"/>
        <v/>
      </c>
      <c r="O9" s="71"/>
      <c r="P9" s="82">
        <f t="shared" si="2"/>
        <v>44629</v>
      </c>
      <c r="Q9" s="65"/>
    </row>
    <row r="10" spans="1:17" ht="26.3" x14ac:dyDescent="0.25">
      <c r="A10" s="66" t="s">
        <v>3017</v>
      </c>
      <c r="B10" s="5" t="s">
        <v>417</v>
      </c>
      <c r="C10" s="8">
        <v>44632</v>
      </c>
      <c r="D10" s="5" t="s">
        <v>11</v>
      </c>
      <c r="E10" s="5" t="s">
        <v>222</v>
      </c>
      <c r="F10" s="17">
        <v>733564</v>
      </c>
      <c r="G10" s="17">
        <v>58685</v>
      </c>
      <c r="H10" s="17">
        <f t="shared" si="0"/>
        <v>792249</v>
      </c>
      <c r="I10" s="17"/>
      <c r="J10" s="88"/>
      <c r="L10" s="84">
        <f t="shared" si="3"/>
        <v>13628352</v>
      </c>
      <c r="M10" s="64" t="s">
        <v>3010</v>
      </c>
      <c r="N10" s="71" t="str">
        <f t="shared" si="1"/>
        <v/>
      </c>
      <c r="O10" s="71"/>
      <c r="P10" s="82">
        <f t="shared" si="2"/>
        <v>44632</v>
      </c>
      <c r="Q10" s="65"/>
    </row>
    <row r="11" spans="1:17" ht="26.3" x14ac:dyDescent="0.25">
      <c r="A11" s="66" t="s">
        <v>3017</v>
      </c>
      <c r="B11" s="9" t="s">
        <v>418</v>
      </c>
      <c r="C11" s="8">
        <v>44632</v>
      </c>
      <c r="D11" s="5" t="s">
        <v>11</v>
      </c>
      <c r="E11" s="5" t="s">
        <v>222</v>
      </c>
      <c r="F11" s="17">
        <v>2600530</v>
      </c>
      <c r="G11" s="17">
        <v>208042</v>
      </c>
      <c r="H11" s="17">
        <f t="shared" si="0"/>
        <v>2808572</v>
      </c>
      <c r="I11" s="17"/>
      <c r="J11" s="88"/>
      <c r="L11" s="84">
        <f t="shared" si="3"/>
        <v>16436924</v>
      </c>
      <c r="M11" s="64" t="s">
        <v>3010</v>
      </c>
      <c r="N11" s="71" t="str">
        <f t="shared" si="1"/>
        <v/>
      </c>
      <c r="O11" s="71"/>
      <c r="P11" s="82">
        <f t="shared" si="2"/>
        <v>44632</v>
      </c>
      <c r="Q11" s="65"/>
    </row>
    <row r="12" spans="1:17" ht="26.3" x14ac:dyDescent="0.25">
      <c r="A12" s="66" t="s">
        <v>3017</v>
      </c>
      <c r="B12" s="5" t="s">
        <v>420</v>
      </c>
      <c r="C12" s="8">
        <v>44632</v>
      </c>
      <c r="D12" s="5" t="s">
        <v>11</v>
      </c>
      <c r="E12" s="5" t="s">
        <v>222</v>
      </c>
      <c r="F12" s="17">
        <v>1974204</v>
      </c>
      <c r="G12" s="17">
        <v>157936</v>
      </c>
      <c r="H12" s="17">
        <f t="shared" si="0"/>
        <v>2132140</v>
      </c>
      <c r="I12" s="17"/>
      <c r="J12" s="88"/>
      <c r="L12" s="84">
        <f t="shared" si="3"/>
        <v>18569064</v>
      </c>
      <c r="M12" s="64" t="s">
        <v>3010</v>
      </c>
      <c r="N12" s="71" t="str">
        <f t="shared" si="1"/>
        <v/>
      </c>
      <c r="O12" s="71"/>
      <c r="P12" s="82">
        <f t="shared" si="2"/>
        <v>44632</v>
      </c>
      <c r="Q12" s="65"/>
    </row>
    <row r="13" spans="1:17" ht="26.3" x14ac:dyDescent="0.25">
      <c r="A13" s="66" t="s">
        <v>3017</v>
      </c>
      <c r="B13" s="9" t="s">
        <v>141</v>
      </c>
      <c r="C13" s="8">
        <v>44632</v>
      </c>
      <c r="D13" s="5" t="s">
        <v>11</v>
      </c>
      <c r="E13" s="5" t="s">
        <v>222</v>
      </c>
      <c r="F13" s="17">
        <v>859223</v>
      </c>
      <c r="G13" s="17">
        <v>68738</v>
      </c>
      <c r="H13" s="17">
        <f t="shared" si="0"/>
        <v>927961</v>
      </c>
      <c r="I13" s="17"/>
      <c r="J13" s="88"/>
      <c r="L13" s="84">
        <f t="shared" si="3"/>
        <v>19497025</v>
      </c>
      <c r="M13" s="64" t="s">
        <v>3010</v>
      </c>
      <c r="N13" s="71" t="str">
        <f t="shared" si="1"/>
        <v/>
      </c>
      <c r="O13" s="71"/>
      <c r="P13" s="82">
        <f t="shared" si="2"/>
        <v>44632</v>
      </c>
      <c r="Q13" s="65"/>
    </row>
    <row r="14" spans="1:17" ht="26.3" x14ac:dyDescent="0.25">
      <c r="A14" s="66" t="s">
        <v>3017</v>
      </c>
      <c r="B14" s="5" t="s">
        <v>421</v>
      </c>
      <c r="C14" s="8">
        <v>44634</v>
      </c>
      <c r="D14" s="5" t="s">
        <v>11</v>
      </c>
      <c r="E14" s="5" t="s">
        <v>222</v>
      </c>
      <c r="F14" s="17">
        <v>1306200</v>
      </c>
      <c r="G14" s="17">
        <v>104496</v>
      </c>
      <c r="H14" s="17">
        <f t="shared" si="0"/>
        <v>1410696</v>
      </c>
      <c r="I14" s="17"/>
      <c r="J14" s="88"/>
      <c r="L14" s="84">
        <f t="shared" si="3"/>
        <v>20907721</v>
      </c>
      <c r="M14" s="64" t="s">
        <v>3010</v>
      </c>
      <c r="N14" s="71" t="str">
        <f t="shared" si="1"/>
        <v/>
      </c>
      <c r="O14" s="71"/>
      <c r="P14" s="82">
        <f t="shared" si="2"/>
        <v>44634</v>
      </c>
      <c r="Q14" s="65"/>
    </row>
    <row r="15" spans="1:17" ht="26.3" x14ac:dyDescent="0.25">
      <c r="A15" s="66" t="s">
        <v>3017</v>
      </c>
      <c r="B15" s="5" t="s">
        <v>422</v>
      </c>
      <c r="C15" s="8">
        <v>44634</v>
      </c>
      <c r="D15" s="5" t="s">
        <v>11</v>
      </c>
      <c r="E15" s="5" t="s">
        <v>222</v>
      </c>
      <c r="F15" s="17">
        <v>999520</v>
      </c>
      <c r="G15" s="17">
        <v>79962</v>
      </c>
      <c r="H15" s="17">
        <f t="shared" si="0"/>
        <v>1079482</v>
      </c>
      <c r="I15" s="17"/>
      <c r="J15" s="88"/>
      <c r="L15" s="84">
        <f t="shared" si="3"/>
        <v>21987203</v>
      </c>
      <c r="M15" s="64" t="s">
        <v>3010</v>
      </c>
      <c r="N15" s="71" t="str">
        <f t="shared" si="1"/>
        <v/>
      </c>
      <c r="O15" s="71"/>
      <c r="P15" s="82">
        <f t="shared" si="2"/>
        <v>44634</v>
      </c>
      <c r="Q15" s="65"/>
    </row>
    <row r="16" spans="1:17" ht="26.3" x14ac:dyDescent="0.25">
      <c r="A16" s="66" t="s">
        <v>3017</v>
      </c>
      <c r="B16" s="9" t="s">
        <v>423</v>
      </c>
      <c r="C16" s="8">
        <v>44635</v>
      </c>
      <c r="D16" s="5" t="s">
        <v>11</v>
      </c>
      <c r="E16" s="5" t="s">
        <v>222</v>
      </c>
      <c r="F16" s="17">
        <v>1241500</v>
      </c>
      <c r="G16" s="17">
        <v>99320</v>
      </c>
      <c r="H16" s="17">
        <f t="shared" si="0"/>
        <v>1340820</v>
      </c>
      <c r="I16" s="17"/>
      <c r="J16" s="88"/>
      <c r="L16" s="84">
        <f t="shared" si="3"/>
        <v>23328023</v>
      </c>
      <c r="M16" s="64" t="s">
        <v>3010</v>
      </c>
      <c r="N16" s="71" t="str">
        <f t="shared" si="1"/>
        <v/>
      </c>
      <c r="O16" s="71"/>
      <c r="P16" s="82">
        <f t="shared" si="2"/>
        <v>44635</v>
      </c>
      <c r="Q16" s="65"/>
    </row>
    <row r="17" spans="1:17" ht="26.3" x14ac:dyDescent="0.25">
      <c r="A17" s="66" t="s">
        <v>3017</v>
      </c>
      <c r="B17" s="5" t="s">
        <v>424</v>
      </c>
      <c r="C17" s="8">
        <v>44642</v>
      </c>
      <c r="D17" s="5" t="s">
        <v>11</v>
      </c>
      <c r="E17" s="5" t="s">
        <v>222</v>
      </c>
      <c r="F17" s="17">
        <v>999520</v>
      </c>
      <c r="G17" s="17">
        <v>79962</v>
      </c>
      <c r="H17" s="17">
        <f t="shared" si="0"/>
        <v>1079482</v>
      </c>
      <c r="I17" s="17"/>
      <c r="J17" s="88"/>
      <c r="L17" s="84">
        <f t="shared" si="3"/>
        <v>24407505</v>
      </c>
      <c r="M17" s="64" t="s">
        <v>3010</v>
      </c>
      <c r="N17" s="71" t="str">
        <f t="shared" si="1"/>
        <v/>
      </c>
      <c r="O17" s="71"/>
      <c r="P17" s="82">
        <f t="shared" si="2"/>
        <v>44642</v>
      </c>
      <c r="Q17" s="65"/>
    </row>
    <row r="18" spans="1:17" ht="26.3" x14ac:dyDescent="0.25">
      <c r="A18" s="66" t="s">
        <v>3017</v>
      </c>
      <c r="B18" s="9" t="s">
        <v>425</v>
      </c>
      <c r="C18" s="8">
        <v>44642</v>
      </c>
      <c r="D18" s="5" t="s">
        <v>11</v>
      </c>
      <c r="E18" s="5" t="s">
        <v>222</v>
      </c>
      <c r="F18" s="17">
        <v>922204</v>
      </c>
      <c r="G18" s="17">
        <v>73776</v>
      </c>
      <c r="H18" s="17">
        <f t="shared" si="0"/>
        <v>995980</v>
      </c>
      <c r="I18" s="17"/>
      <c r="J18" s="88"/>
      <c r="L18" s="84">
        <f t="shared" si="3"/>
        <v>25403485</v>
      </c>
      <c r="M18" s="64" t="s">
        <v>3010</v>
      </c>
      <c r="N18" s="71" t="str">
        <f t="shared" si="1"/>
        <v/>
      </c>
      <c r="O18" s="71"/>
      <c r="P18" s="82">
        <f t="shared" si="2"/>
        <v>44642</v>
      </c>
      <c r="Q18" s="65"/>
    </row>
    <row r="19" spans="1:17" ht="26.3" x14ac:dyDescent="0.25">
      <c r="A19" s="66" t="s">
        <v>3017</v>
      </c>
      <c r="B19" s="5" t="s">
        <v>426</v>
      </c>
      <c r="C19" s="8">
        <v>44642</v>
      </c>
      <c r="D19" s="5" t="s">
        <v>11</v>
      </c>
      <c r="E19" s="5" t="s">
        <v>222</v>
      </c>
      <c r="F19" s="17">
        <v>2345434</v>
      </c>
      <c r="G19" s="17">
        <v>187635</v>
      </c>
      <c r="H19" s="17">
        <f t="shared" si="0"/>
        <v>2533069</v>
      </c>
      <c r="I19" s="17"/>
      <c r="J19" s="88"/>
      <c r="L19" s="84">
        <f t="shared" si="3"/>
        <v>27936554</v>
      </c>
      <c r="M19" s="64" t="s">
        <v>3010</v>
      </c>
      <c r="N19" s="71" t="str">
        <f t="shared" si="1"/>
        <v/>
      </c>
      <c r="O19" s="71"/>
      <c r="P19" s="82">
        <f t="shared" si="2"/>
        <v>44642</v>
      </c>
      <c r="Q19" s="65"/>
    </row>
    <row r="20" spans="1:17" ht="26.3" x14ac:dyDescent="0.25">
      <c r="A20" s="66" t="s">
        <v>3017</v>
      </c>
      <c r="B20" s="9" t="s">
        <v>427</v>
      </c>
      <c r="C20" s="8">
        <v>44642</v>
      </c>
      <c r="D20" s="5" t="s">
        <v>11</v>
      </c>
      <c r="E20" s="5" t="s">
        <v>222</v>
      </c>
      <c r="F20" s="17">
        <v>984362</v>
      </c>
      <c r="G20" s="17">
        <v>78749</v>
      </c>
      <c r="H20" s="17">
        <f t="shared" si="0"/>
        <v>1063111</v>
      </c>
      <c r="I20" s="17"/>
      <c r="J20" s="88"/>
      <c r="L20" s="84">
        <f t="shared" si="3"/>
        <v>28999665</v>
      </c>
      <c r="M20" s="64" t="s">
        <v>3010</v>
      </c>
      <c r="N20" s="71" t="str">
        <f t="shared" si="1"/>
        <v/>
      </c>
      <c r="O20" s="71"/>
      <c r="P20" s="82">
        <f t="shared" si="2"/>
        <v>44642</v>
      </c>
      <c r="Q20" s="65"/>
    </row>
    <row r="21" spans="1:17" ht="26.3" x14ac:dyDescent="0.25">
      <c r="A21" s="66" t="s">
        <v>3017</v>
      </c>
      <c r="B21" s="5" t="s">
        <v>428</v>
      </c>
      <c r="C21" s="8">
        <v>44642</v>
      </c>
      <c r="D21" s="5" t="s">
        <v>11</v>
      </c>
      <c r="E21" s="5" t="s">
        <v>222</v>
      </c>
      <c r="F21" s="17">
        <v>1678060</v>
      </c>
      <c r="G21" s="17">
        <v>134245</v>
      </c>
      <c r="H21" s="17">
        <f t="shared" si="0"/>
        <v>1812305</v>
      </c>
      <c r="I21" s="17"/>
      <c r="J21" s="88"/>
      <c r="L21" s="84">
        <f t="shared" si="3"/>
        <v>30811970</v>
      </c>
      <c r="M21" s="64" t="s">
        <v>3010</v>
      </c>
      <c r="N21" s="71" t="str">
        <f t="shared" si="1"/>
        <v/>
      </c>
      <c r="O21" s="71"/>
      <c r="P21" s="82">
        <f t="shared" si="2"/>
        <v>44642</v>
      </c>
      <c r="Q21" s="65"/>
    </row>
    <row r="22" spans="1:17" ht="26.3" x14ac:dyDescent="0.25">
      <c r="A22" s="66" t="s">
        <v>3017</v>
      </c>
      <c r="B22" s="5" t="s">
        <v>429</v>
      </c>
      <c r="C22" s="8">
        <v>44646</v>
      </c>
      <c r="D22" s="5" t="s">
        <v>416</v>
      </c>
      <c r="E22" s="5" t="s">
        <v>239</v>
      </c>
      <c r="F22" s="17">
        <v>1736592</v>
      </c>
      <c r="G22" s="17">
        <v>138927</v>
      </c>
      <c r="H22" s="17">
        <f t="shared" si="0"/>
        <v>1875519</v>
      </c>
      <c r="I22" s="17"/>
      <c r="J22" s="88"/>
      <c r="L22" s="84">
        <f t="shared" si="3"/>
        <v>32687489</v>
      </c>
      <c r="M22" s="64" t="s">
        <v>3010</v>
      </c>
      <c r="N22" s="71" t="str">
        <f t="shared" si="1"/>
        <v/>
      </c>
      <c r="O22" s="71"/>
      <c r="P22" s="82">
        <f t="shared" si="2"/>
        <v>44646</v>
      </c>
      <c r="Q22" s="65"/>
    </row>
    <row r="23" spans="1:17" ht="26.3" x14ac:dyDescent="0.25">
      <c r="A23" s="66" t="s">
        <v>3017</v>
      </c>
      <c r="B23" s="9" t="s">
        <v>430</v>
      </c>
      <c r="C23" s="8">
        <v>44648</v>
      </c>
      <c r="D23" s="5" t="s">
        <v>11</v>
      </c>
      <c r="E23" s="5" t="s">
        <v>222</v>
      </c>
      <c r="F23" s="17">
        <v>996240</v>
      </c>
      <c r="G23" s="17">
        <v>79699</v>
      </c>
      <c r="H23" s="17">
        <f t="shared" si="0"/>
        <v>1075939</v>
      </c>
      <c r="I23" s="17"/>
      <c r="J23" s="88"/>
      <c r="L23" s="84">
        <f t="shared" si="3"/>
        <v>33763428</v>
      </c>
      <c r="M23" s="64" t="s">
        <v>3010</v>
      </c>
      <c r="N23" s="71" t="str">
        <f t="shared" si="1"/>
        <v/>
      </c>
      <c r="O23" s="71"/>
      <c r="P23" s="82">
        <f t="shared" si="2"/>
        <v>44648</v>
      </c>
      <c r="Q23" s="65"/>
    </row>
    <row r="24" spans="1:17" ht="26.3" x14ac:dyDescent="0.25">
      <c r="A24" s="66" t="s">
        <v>3017</v>
      </c>
      <c r="B24" s="9" t="s">
        <v>431</v>
      </c>
      <c r="C24" s="8">
        <v>44648</v>
      </c>
      <c r="D24" s="5" t="s">
        <v>11</v>
      </c>
      <c r="E24" s="5" t="s">
        <v>222</v>
      </c>
      <c r="F24" s="17">
        <v>2130465</v>
      </c>
      <c r="G24" s="17">
        <v>170437</v>
      </c>
      <c r="H24" s="17">
        <f t="shared" si="0"/>
        <v>2300902</v>
      </c>
      <c r="I24" s="17"/>
      <c r="J24" s="88"/>
      <c r="L24" s="84">
        <f t="shared" si="3"/>
        <v>36064330</v>
      </c>
      <c r="M24" s="64" t="s">
        <v>3010</v>
      </c>
      <c r="N24" s="71" t="str">
        <f t="shared" si="1"/>
        <v/>
      </c>
      <c r="O24" s="71"/>
      <c r="P24" s="82">
        <f t="shared" si="2"/>
        <v>44648</v>
      </c>
      <c r="Q24" s="65"/>
    </row>
    <row r="25" spans="1:17" ht="26.3" x14ac:dyDescent="0.25">
      <c r="A25" s="66" t="s">
        <v>3017</v>
      </c>
      <c r="B25" s="5" t="s">
        <v>433</v>
      </c>
      <c r="C25" s="8">
        <v>44649</v>
      </c>
      <c r="D25" s="5" t="s">
        <v>11</v>
      </c>
      <c r="E25" s="5" t="s">
        <v>222</v>
      </c>
      <c r="F25" s="17">
        <v>1249700</v>
      </c>
      <c r="G25" s="17">
        <v>99976</v>
      </c>
      <c r="H25" s="17">
        <f t="shared" si="0"/>
        <v>1349676</v>
      </c>
      <c r="I25" s="17"/>
      <c r="J25" s="88"/>
      <c r="L25" s="84">
        <f t="shared" si="3"/>
        <v>37414006</v>
      </c>
      <c r="M25" s="64" t="s">
        <v>3010</v>
      </c>
      <c r="N25" s="71" t="str">
        <f t="shared" si="1"/>
        <v/>
      </c>
      <c r="O25" s="71"/>
      <c r="P25" s="82">
        <f t="shared" si="2"/>
        <v>44649</v>
      </c>
      <c r="Q25" s="65"/>
    </row>
    <row r="26" spans="1:17" ht="26.3" x14ac:dyDescent="0.25">
      <c r="A26" s="66" t="s">
        <v>3017</v>
      </c>
      <c r="B26" s="5" t="s">
        <v>434</v>
      </c>
      <c r="C26" s="8">
        <v>44649</v>
      </c>
      <c r="D26" s="5" t="s">
        <v>11</v>
      </c>
      <c r="E26" s="5" t="s">
        <v>222</v>
      </c>
      <c r="F26" s="17">
        <v>1291536</v>
      </c>
      <c r="G26" s="17">
        <v>103323</v>
      </c>
      <c r="H26" s="17">
        <f t="shared" si="0"/>
        <v>1394859</v>
      </c>
      <c r="I26" s="17"/>
      <c r="J26" s="88"/>
      <c r="L26" s="84">
        <f t="shared" si="3"/>
        <v>38808865</v>
      </c>
      <c r="M26" s="64" t="s">
        <v>3010</v>
      </c>
      <c r="N26" s="71" t="str">
        <f t="shared" si="1"/>
        <v/>
      </c>
      <c r="O26" s="71"/>
      <c r="P26" s="82">
        <f t="shared" si="2"/>
        <v>44649</v>
      </c>
      <c r="Q26" s="65"/>
    </row>
    <row r="27" spans="1:17" ht="26.3" x14ac:dyDescent="0.25">
      <c r="A27" s="66" t="s">
        <v>3017</v>
      </c>
      <c r="B27" s="5" t="s">
        <v>436</v>
      </c>
      <c r="C27" s="8">
        <v>44653</v>
      </c>
      <c r="D27" s="5" t="s">
        <v>11</v>
      </c>
      <c r="E27" s="5" t="s">
        <v>222</v>
      </c>
      <c r="F27" s="17">
        <v>1951520</v>
      </c>
      <c r="G27" s="17">
        <v>156122</v>
      </c>
      <c r="H27" s="17">
        <f t="shared" si="0"/>
        <v>2107642</v>
      </c>
      <c r="I27" s="17"/>
      <c r="J27" s="88"/>
      <c r="L27" s="84">
        <f t="shared" si="3"/>
        <v>40916507</v>
      </c>
      <c r="M27" s="64" t="s">
        <v>3010</v>
      </c>
      <c r="N27" s="71" t="str">
        <f t="shared" si="1"/>
        <v/>
      </c>
      <c r="O27" s="71"/>
      <c r="P27" s="82">
        <f t="shared" si="2"/>
        <v>44653</v>
      </c>
      <c r="Q27" s="65"/>
    </row>
    <row r="28" spans="1:17" ht="26.3" x14ac:dyDescent="0.25">
      <c r="A28" s="66" t="s">
        <v>3017</v>
      </c>
      <c r="B28" s="5" t="s">
        <v>437</v>
      </c>
      <c r="C28" s="8">
        <v>44655</v>
      </c>
      <c r="D28" s="5" t="s">
        <v>11</v>
      </c>
      <c r="E28" s="5" t="s">
        <v>222</v>
      </c>
      <c r="F28" s="17">
        <v>1256874</v>
      </c>
      <c r="G28" s="17">
        <v>100550</v>
      </c>
      <c r="H28" s="17">
        <f t="shared" si="0"/>
        <v>1357424</v>
      </c>
      <c r="I28" s="17"/>
      <c r="J28" s="88"/>
      <c r="L28" s="84">
        <f t="shared" si="3"/>
        <v>42273931</v>
      </c>
      <c r="M28" s="64" t="s">
        <v>3010</v>
      </c>
      <c r="N28" s="71" t="str">
        <f t="shared" si="1"/>
        <v/>
      </c>
      <c r="O28" s="71"/>
      <c r="P28" s="82">
        <f t="shared" si="2"/>
        <v>44655</v>
      </c>
      <c r="Q28" s="65"/>
    </row>
    <row r="29" spans="1:17" ht="26.3" x14ac:dyDescent="0.25">
      <c r="A29" s="66" t="s">
        <v>3017</v>
      </c>
      <c r="B29" s="9" t="s">
        <v>438</v>
      </c>
      <c r="C29" s="8">
        <v>44655</v>
      </c>
      <c r="D29" s="5" t="s">
        <v>11</v>
      </c>
      <c r="E29" s="5" t="s">
        <v>222</v>
      </c>
      <c r="F29" s="17">
        <v>3290940</v>
      </c>
      <c r="G29" s="17">
        <v>263275</v>
      </c>
      <c r="H29" s="17">
        <f t="shared" si="0"/>
        <v>3554215</v>
      </c>
      <c r="I29" s="17"/>
      <c r="J29" s="88"/>
      <c r="L29" s="84">
        <f t="shared" si="3"/>
        <v>45828146</v>
      </c>
      <c r="M29" s="64" t="s">
        <v>3010</v>
      </c>
      <c r="N29" s="71" t="str">
        <f t="shared" si="1"/>
        <v/>
      </c>
      <c r="O29" s="71"/>
      <c r="P29" s="82">
        <f t="shared" si="2"/>
        <v>44655</v>
      </c>
      <c r="Q29" s="65"/>
    </row>
    <row r="30" spans="1:17" ht="26.3" x14ac:dyDescent="0.25">
      <c r="A30" s="66" t="s">
        <v>3017</v>
      </c>
      <c r="B30" s="5" t="s">
        <v>439</v>
      </c>
      <c r="C30" s="8">
        <v>44659</v>
      </c>
      <c r="D30" s="5" t="s">
        <v>11</v>
      </c>
      <c r="E30" s="5" t="s">
        <v>222</v>
      </c>
      <c r="F30" s="17">
        <v>1369458</v>
      </c>
      <c r="G30" s="17">
        <v>109557</v>
      </c>
      <c r="H30" s="17">
        <f t="shared" si="0"/>
        <v>1479015</v>
      </c>
      <c r="I30" s="17"/>
      <c r="J30" s="88"/>
      <c r="L30" s="84">
        <f t="shared" si="3"/>
        <v>47307161</v>
      </c>
      <c r="M30" s="64" t="s">
        <v>3010</v>
      </c>
      <c r="N30" s="71" t="str">
        <f t="shared" si="1"/>
        <v/>
      </c>
      <c r="O30" s="71"/>
      <c r="P30" s="82">
        <f t="shared" si="2"/>
        <v>44659</v>
      </c>
      <c r="Q30" s="65"/>
    </row>
    <row r="31" spans="1:17" ht="26.3" x14ac:dyDescent="0.25">
      <c r="A31" s="66" t="s">
        <v>3017</v>
      </c>
      <c r="B31" s="9" t="s">
        <v>440</v>
      </c>
      <c r="C31" s="8">
        <v>44663</v>
      </c>
      <c r="D31" s="5" t="s">
        <v>11</v>
      </c>
      <c r="E31" s="5" t="s">
        <v>222</v>
      </c>
      <c r="F31" s="17">
        <v>1377040</v>
      </c>
      <c r="G31" s="17">
        <v>110163</v>
      </c>
      <c r="H31" s="17">
        <f t="shared" si="0"/>
        <v>1487203</v>
      </c>
      <c r="I31" s="17"/>
      <c r="J31" s="88"/>
      <c r="L31" s="84">
        <f t="shared" si="3"/>
        <v>48794364</v>
      </c>
      <c r="M31" s="64" t="s">
        <v>3010</v>
      </c>
      <c r="N31" s="71" t="str">
        <f t="shared" si="1"/>
        <v/>
      </c>
      <c r="O31" s="71"/>
      <c r="P31" s="82">
        <f t="shared" si="2"/>
        <v>44663</v>
      </c>
      <c r="Q31" s="65"/>
    </row>
    <row r="32" spans="1:17" ht="26.3" x14ac:dyDescent="0.25">
      <c r="A32" s="66" t="s">
        <v>3017</v>
      </c>
      <c r="B32" s="9" t="s">
        <v>441</v>
      </c>
      <c r="C32" s="8">
        <v>44664</v>
      </c>
      <c r="D32" s="5" t="s">
        <v>11</v>
      </c>
      <c r="E32" s="5" t="s">
        <v>222</v>
      </c>
      <c r="F32" s="17">
        <v>1206520</v>
      </c>
      <c r="G32" s="17">
        <v>96522</v>
      </c>
      <c r="H32" s="17">
        <f t="shared" si="0"/>
        <v>1303042</v>
      </c>
      <c r="I32" s="17"/>
      <c r="J32" s="88"/>
      <c r="L32" s="84">
        <f t="shared" si="3"/>
        <v>50097406</v>
      </c>
      <c r="M32" s="64" t="s">
        <v>3010</v>
      </c>
      <c r="N32" s="71" t="str">
        <f t="shared" si="1"/>
        <v/>
      </c>
      <c r="O32" s="71"/>
      <c r="P32" s="82">
        <f t="shared" si="2"/>
        <v>44664</v>
      </c>
      <c r="Q32" s="65"/>
    </row>
    <row r="33" spans="1:15" ht="26.3" x14ac:dyDescent="0.25">
      <c r="A33" s="66" t="s">
        <v>3017</v>
      </c>
      <c r="B33" s="109" t="s">
        <v>2975</v>
      </c>
      <c r="C33" s="110">
        <v>45635</v>
      </c>
      <c r="D33" s="109" t="s">
        <v>11</v>
      </c>
      <c r="E33" s="111" t="s">
        <v>1522</v>
      </c>
      <c r="F33" s="111">
        <v>-321127</v>
      </c>
      <c r="G33" s="111">
        <v>-25690</v>
      </c>
      <c r="H33" s="112">
        <v>-346817</v>
      </c>
      <c r="I33" s="112"/>
      <c r="J33" s="109" t="s">
        <v>3000</v>
      </c>
      <c r="K33" s="124"/>
      <c r="L33" s="84">
        <f t="shared" si="3"/>
        <v>49750589</v>
      </c>
      <c r="M33" s="111"/>
      <c r="N33" s="111">
        <f t="shared" si="1"/>
        <v>45680</v>
      </c>
      <c r="O33" s="111"/>
    </row>
    <row r="34" spans="1:15" ht="26.3" x14ac:dyDescent="0.25">
      <c r="A34" s="66" t="s">
        <v>3017</v>
      </c>
      <c r="B34" s="89" t="s">
        <v>1520</v>
      </c>
      <c r="C34" s="90">
        <v>45636</v>
      </c>
      <c r="D34" s="89" t="s">
        <v>11</v>
      </c>
      <c r="E34" s="89"/>
      <c r="F34" s="91">
        <v>599712</v>
      </c>
      <c r="G34" s="91">
        <v>47977</v>
      </c>
      <c r="H34" s="91">
        <v>647689</v>
      </c>
      <c r="I34" s="91"/>
      <c r="J34" s="56" t="s">
        <v>3001</v>
      </c>
      <c r="L34" s="84">
        <f t="shared" si="3"/>
        <v>50398278</v>
      </c>
      <c r="N34" s="71">
        <f t="shared" si="1"/>
        <v>45680</v>
      </c>
    </row>
    <row r="35" spans="1:15" ht="26.3" x14ac:dyDescent="0.25">
      <c r="A35" s="66" t="s">
        <v>3017</v>
      </c>
      <c r="B35" s="89" t="s">
        <v>1518</v>
      </c>
      <c r="C35" s="90">
        <v>45650</v>
      </c>
      <c r="D35" s="89" t="s">
        <v>11</v>
      </c>
      <c r="E35" s="89"/>
      <c r="F35" s="91">
        <v>699664</v>
      </c>
      <c r="G35" s="91">
        <v>55973</v>
      </c>
      <c r="H35" s="91">
        <v>755637</v>
      </c>
      <c r="I35" s="91"/>
      <c r="J35" s="56" t="s">
        <v>3001</v>
      </c>
      <c r="L35" s="84">
        <f t="shared" ref="L35:L66" si="4">L34+H35-K35</f>
        <v>51153915</v>
      </c>
      <c r="N35" s="71">
        <f t="shared" si="1"/>
        <v>45680</v>
      </c>
    </row>
    <row r="36" spans="1:15" ht="26.3" x14ac:dyDescent="0.25">
      <c r="A36" s="66" t="s">
        <v>3017</v>
      </c>
      <c r="B36" s="89" t="s">
        <v>1515</v>
      </c>
      <c r="C36" s="90">
        <v>45652</v>
      </c>
      <c r="D36" s="89" t="s">
        <v>11</v>
      </c>
      <c r="E36" s="89"/>
      <c r="F36" s="91">
        <v>660880</v>
      </c>
      <c r="G36" s="91">
        <v>52870</v>
      </c>
      <c r="H36" s="91">
        <v>713750</v>
      </c>
      <c r="I36" s="91"/>
      <c r="J36" s="56" t="s">
        <v>3001</v>
      </c>
      <c r="L36" s="84">
        <f t="shared" si="4"/>
        <v>51867665</v>
      </c>
      <c r="N36" s="71">
        <f t="shared" si="1"/>
        <v>45680</v>
      </c>
    </row>
    <row r="37" spans="1:15" ht="26.3" x14ac:dyDescent="0.3">
      <c r="A37"/>
      <c r="B37">
        <v>1741</v>
      </c>
      <c r="C37" s="25">
        <v>45664</v>
      </c>
      <c r="D37" s="5" t="s">
        <v>11</v>
      </c>
      <c r="E37"/>
      <c r="F37" s="27">
        <v>699664</v>
      </c>
      <c r="G37" s="27">
        <v>55973</v>
      </c>
      <c r="H37" s="27">
        <v>755637</v>
      </c>
      <c r="I37" s="27"/>
      <c r="J37" s="6" t="s">
        <v>3002</v>
      </c>
      <c r="L37" s="84">
        <f t="shared" si="4"/>
        <v>52623302</v>
      </c>
    </row>
    <row r="38" spans="1:15" ht="26.3" x14ac:dyDescent="0.3">
      <c r="A38"/>
      <c r="B38">
        <v>3125</v>
      </c>
      <c r="C38" s="25">
        <v>45670</v>
      </c>
      <c r="D38" s="5" t="s">
        <v>11</v>
      </c>
      <c r="E38"/>
      <c r="F38" s="27">
        <v>660880</v>
      </c>
      <c r="G38" s="27">
        <v>52870</v>
      </c>
      <c r="H38" s="27">
        <v>713750</v>
      </c>
      <c r="I38" s="27"/>
      <c r="J38" s="6" t="s">
        <v>3002</v>
      </c>
      <c r="L38" s="84">
        <f t="shared" si="4"/>
        <v>53337052</v>
      </c>
    </row>
    <row r="39" spans="1:15" ht="26.3" x14ac:dyDescent="0.3">
      <c r="A39"/>
      <c r="B39">
        <v>3182</v>
      </c>
      <c r="C39" s="25">
        <v>45670</v>
      </c>
      <c r="D39" s="5" t="s">
        <v>11</v>
      </c>
      <c r="E39"/>
      <c r="F39" s="27">
        <v>432032</v>
      </c>
      <c r="G39" s="27">
        <v>34563</v>
      </c>
      <c r="H39" s="27">
        <v>466595</v>
      </c>
      <c r="I39" s="27"/>
      <c r="J39" s="6" t="s">
        <v>3002</v>
      </c>
      <c r="L39" s="84">
        <f t="shared" si="4"/>
        <v>53803647</v>
      </c>
    </row>
    <row r="40" spans="1:15" ht="26.3" x14ac:dyDescent="0.3">
      <c r="A40"/>
      <c r="B40">
        <v>3220</v>
      </c>
      <c r="C40" s="25">
        <v>45670</v>
      </c>
      <c r="D40" s="5" t="s">
        <v>11</v>
      </c>
      <c r="E40"/>
      <c r="F40" s="27">
        <v>696384</v>
      </c>
      <c r="G40" s="27">
        <v>55711</v>
      </c>
      <c r="H40" s="27">
        <v>752095</v>
      </c>
      <c r="I40" s="27"/>
      <c r="J40" s="6" t="s">
        <v>3002</v>
      </c>
      <c r="L40" s="84">
        <f t="shared" si="4"/>
        <v>54555742</v>
      </c>
    </row>
    <row r="41" spans="1:15" ht="26.3" x14ac:dyDescent="0.3">
      <c r="A41"/>
      <c r="B41">
        <v>3587</v>
      </c>
      <c r="C41" s="25">
        <v>45672</v>
      </c>
      <c r="D41" s="5" t="s">
        <v>11</v>
      </c>
      <c r="E41"/>
      <c r="F41" s="27">
        <v>1466950</v>
      </c>
      <c r="G41" s="27">
        <v>117356</v>
      </c>
      <c r="H41" s="27">
        <v>1584306</v>
      </c>
      <c r="I41" s="27"/>
      <c r="J41" s="6" t="s">
        <v>3002</v>
      </c>
      <c r="L41" s="84">
        <f t="shared" si="4"/>
        <v>56140048</v>
      </c>
    </row>
    <row r="42" spans="1:15" ht="26.3" x14ac:dyDescent="0.3">
      <c r="A42"/>
      <c r="B42">
        <v>3586</v>
      </c>
      <c r="C42" s="25">
        <v>45672</v>
      </c>
      <c r="D42" s="5" t="s">
        <v>11</v>
      </c>
      <c r="E42"/>
      <c r="F42" s="27">
        <v>1466950</v>
      </c>
      <c r="G42" s="27">
        <v>117356</v>
      </c>
      <c r="H42" s="27">
        <v>1584306</v>
      </c>
      <c r="I42" s="27"/>
      <c r="J42" s="6" t="s">
        <v>3002</v>
      </c>
      <c r="L42" s="84">
        <f t="shared" si="4"/>
        <v>57724354</v>
      </c>
    </row>
    <row r="43" spans="1:15" ht="26.3" x14ac:dyDescent="0.3">
      <c r="A43"/>
      <c r="B43">
        <v>3622</v>
      </c>
      <c r="C43" s="25">
        <v>45673</v>
      </c>
      <c r="D43" s="5" t="s">
        <v>11</v>
      </c>
      <c r="E43"/>
      <c r="F43" s="27">
        <v>1466950</v>
      </c>
      <c r="G43" s="27">
        <v>117356</v>
      </c>
      <c r="H43" s="27">
        <v>1584306</v>
      </c>
      <c r="I43" s="27"/>
      <c r="J43" s="6" t="s">
        <v>3002</v>
      </c>
      <c r="L43" s="84">
        <f t="shared" si="4"/>
        <v>59308660</v>
      </c>
    </row>
    <row r="44" spans="1:15" ht="26.3" x14ac:dyDescent="0.3">
      <c r="A44"/>
      <c r="B44">
        <v>4735</v>
      </c>
      <c r="C44" s="25">
        <v>45674</v>
      </c>
      <c r="D44" s="5" t="s">
        <v>11</v>
      </c>
      <c r="E44"/>
      <c r="F44" s="27">
        <v>1466950</v>
      </c>
      <c r="G44" s="27">
        <v>117356</v>
      </c>
      <c r="H44" s="27">
        <v>1584306</v>
      </c>
      <c r="I44" s="27"/>
      <c r="J44" s="6" t="s">
        <v>3002</v>
      </c>
      <c r="L44" s="84">
        <f t="shared" si="4"/>
        <v>60892966</v>
      </c>
    </row>
    <row r="45" spans="1:15" ht="26.3" x14ac:dyDescent="0.3">
      <c r="A45"/>
      <c r="B45">
        <v>4695</v>
      </c>
      <c r="C45" s="25">
        <v>45674</v>
      </c>
      <c r="D45" s="5" t="s">
        <v>11</v>
      </c>
      <c r="E45"/>
      <c r="F45" s="27">
        <v>1466950</v>
      </c>
      <c r="G45" s="27">
        <v>117356</v>
      </c>
      <c r="H45" s="27">
        <v>1584306</v>
      </c>
      <c r="I45" s="27"/>
      <c r="J45" s="6" t="s">
        <v>3002</v>
      </c>
      <c r="L45" s="84">
        <f t="shared" si="4"/>
        <v>62477272</v>
      </c>
    </row>
    <row r="46" spans="1:15" ht="26.3" x14ac:dyDescent="0.3">
      <c r="A46"/>
      <c r="B46">
        <v>4732</v>
      </c>
      <c r="C46" s="25">
        <v>45674</v>
      </c>
      <c r="D46" s="5" t="s">
        <v>11</v>
      </c>
      <c r="E46"/>
      <c r="F46" s="27">
        <v>1466950</v>
      </c>
      <c r="G46" s="27">
        <v>117356</v>
      </c>
      <c r="H46" s="27">
        <v>1584306</v>
      </c>
      <c r="I46" s="27"/>
      <c r="J46" s="6" t="s">
        <v>3002</v>
      </c>
      <c r="L46" s="84">
        <f t="shared" si="4"/>
        <v>64061578</v>
      </c>
    </row>
    <row r="47" spans="1:15" ht="26.3" x14ac:dyDescent="0.3">
      <c r="A47"/>
      <c r="B47">
        <v>4730</v>
      </c>
      <c r="C47" s="25">
        <v>45674</v>
      </c>
      <c r="D47" s="5" t="s">
        <v>11</v>
      </c>
      <c r="E47"/>
      <c r="F47" s="27">
        <v>1466950</v>
      </c>
      <c r="G47" s="27">
        <v>117356</v>
      </c>
      <c r="H47" s="27">
        <v>1584306</v>
      </c>
      <c r="I47" s="27"/>
      <c r="J47" s="6" t="s">
        <v>3002</v>
      </c>
      <c r="L47" s="84">
        <f t="shared" si="4"/>
        <v>65645884</v>
      </c>
    </row>
    <row r="48" spans="1:15" ht="26.3" x14ac:dyDescent="0.3">
      <c r="A48"/>
      <c r="B48">
        <v>5366</v>
      </c>
      <c r="C48" s="25">
        <v>45679</v>
      </c>
      <c r="D48" s="5" t="s">
        <v>11</v>
      </c>
      <c r="E48"/>
      <c r="F48" s="27">
        <v>399810</v>
      </c>
      <c r="G48" s="27">
        <v>31985</v>
      </c>
      <c r="H48" s="27">
        <v>431795</v>
      </c>
      <c r="I48" s="27"/>
      <c r="J48" s="6" t="s">
        <v>3002</v>
      </c>
      <c r="L48" s="84">
        <f t="shared" si="4"/>
        <v>66077679</v>
      </c>
    </row>
    <row r="49" spans="1:12" ht="26.3" x14ac:dyDescent="0.3">
      <c r="A49"/>
      <c r="B49">
        <v>6317</v>
      </c>
      <c r="C49" s="25">
        <v>45680</v>
      </c>
      <c r="D49" s="5" t="s">
        <v>11</v>
      </c>
      <c r="E49"/>
      <c r="F49" s="27">
        <v>1700420</v>
      </c>
      <c r="G49" s="27">
        <v>136034</v>
      </c>
      <c r="H49" s="27">
        <v>1836454</v>
      </c>
      <c r="I49" s="27"/>
      <c r="J49" s="6" t="s">
        <v>3002</v>
      </c>
      <c r="L49" s="84">
        <f t="shared" si="4"/>
        <v>67914133</v>
      </c>
    </row>
    <row r="50" spans="1:12" x14ac:dyDescent="0.25">
      <c r="A50" s="81"/>
      <c r="B50" s="81"/>
      <c r="C50" s="119">
        <v>45680</v>
      </c>
      <c r="D50" s="88"/>
      <c r="E50" s="81" t="s">
        <v>1517</v>
      </c>
      <c r="F50" s="120"/>
      <c r="G50" s="120"/>
      <c r="H50" s="120"/>
      <c r="I50" s="120"/>
      <c r="J50" s="96" t="s">
        <v>3050</v>
      </c>
      <c r="K50" s="120">
        <v>1770259</v>
      </c>
      <c r="L50" s="84">
        <f t="shared" si="4"/>
        <v>66143874</v>
      </c>
    </row>
    <row r="51" spans="1:12" ht="26.3" x14ac:dyDescent="0.3">
      <c r="A51"/>
      <c r="B51">
        <v>6650</v>
      </c>
      <c r="C51" s="25">
        <v>45681</v>
      </c>
      <c r="D51" s="5" t="s">
        <v>11</v>
      </c>
      <c r="E51"/>
      <c r="F51" s="27">
        <v>1946722</v>
      </c>
      <c r="G51" s="27">
        <v>155738</v>
      </c>
      <c r="H51" s="27">
        <v>2102460</v>
      </c>
      <c r="I51" s="27"/>
      <c r="J51" s="6" t="s">
        <v>3002</v>
      </c>
      <c r="L51" s="84">
        <f t="shared" si="4"/>
        <v>68246334</v>
      </c>
    </row>
    <row r="52" spans="1:12" ht="26.3" x14ac:dyDescent="0.3">
      <c r="A52"/>
      <c r="B52">
        <v>6811</v>
      </c>
      <c r="C52" s="25">
        <v>45682</v>
      </c>
      <c r="D52" s="5" t="s">
        <v>11</v>
      </c>
      <c r="E52"/>
      <c r="F52" s="27">
        <v>1097015</v>
      </c>
      <c r="G52" s="27">
        <v>87761</v>
      </c>
      <c r="H52" s="27">
        <v>1184776</v>
      </c>
      <c r="I52" s="27"/>
      <c r="J52" s="6" t="s">
        <v>3002</v>
      </c>
      <c r="L52" s="84">
        <f t="shared" si="4"/>
        <v>69431110</v>
      </c>
    </row>
    <row r="53" spans="1:12" ht="26.3" x14ac:dyDescent="0.3">
      <c r="A53"/>
      <c r="B53">
        <v>6818</v>
      </c>
      <c r="C53" s="25">
        <v>45682</v>
      </c>
      <c r="D53" s="5" t="s">
        <v>11</v>
      </c>
      <c r="E53"/>
      <c r="F53" s="27">
        <v>1189580</v>
      </c>
      <c r="G53" s="27">
        <v>95166</v>
      </c>
      <c r="H53" s="27">
        <v>1284746</v>
      </c>
      <c r="I53" s="27"/>
      <c r="J53" s="6" t="s">
        <v>3002</v>
      </c>
      <c r="L53" s="84">
        <f t="shared" si="4"/>
        <v>70715856</v>
      </c>
    </row>
    <row r="54" spans="1:12" ht="26.3" x14ac:dyDescent="0.3">
      <c r="A54"/>
      <c r="B54">
        <v>6838</v>
      </c>
      <c r="C54" s="25">
        <v>45682</v>
      </c>
      <c r="D54" s="5" t="s">
        <v>11</v>
      </c>
      <c r="E54"/>
      <c r="F54" s="27">
        <v>722640</v>
      </c>
      <c r="G54" s="27">
        <v>57811</v>
      </c>
      <c r="H54" s="27">
        <v>780451</v>
      </c>
      <c r="I54" s="27"/>
      <c r="J54" s="6" t="s">
        <v>3002</v>
      </c>
      <c r="L54" s="84">
        <f t="shared" si="4"/>
        <v>71496307</v>
      </c>
    </row>
    <row r="55" spans="1:12" ht="26.3" x14ac:dyDescent="0.3">
      <c r="A55"/>
      <c r="B55">
        <v>7075</v>
      </c>
      <c r="C55" s="25">
        <v>45693</v>
      </c>
      <c r="D55" s="5" t="s">
        <v>11</v>
      </c>
      <c r="E55"/>
      <c r="F55" s="27">
        <v>1133285</v>
      </c>
      <c r="G55" s="27">
        <v>90663</v>
      </c>
      <c r="H55" s="27">
        <v>1223948</v>
      </c>
      <c r="I55" s="27"/>
      <c r="J55" s="6" t="s">
        <v>3003</v>
      </c>
      <c r="L55" s="84">
        <f t="shared" si="4"/>
        <v>72720255</v>
      </c>
    </row>
    <row r="56" spans="1:12" ht="26.3" x14ac:dyDescent="0.3">
      <c r="A56"/>
      <c r="B56">
        <v>8668</v>
      </c>
      <c r="C56" s="25">
        <v>45696</v>
      </c>
      <c r="D56" s="5" t="s">
        <v>11</v>
      </c>
      <c r="E56"/>
      <c r="F56" s="27">
        <v>996240</v>
      </c>
      <c r="G56" s="27">
        <v>79699</v>
      </c>
      <c r="H56" s="27">
        <v>1075939</v>
      </c>
      <c r="I56" s="27"/>
      <c r="J56" s="6" t="s">
        <v>3003</v>
      </c>
      <c r="L56" s="84">
        <f t="shared" si="4"/>
        <v>73796194</v>
      </c>
    </row>
    <row r="57" spans="1:12" ht="26.3" x14ac:dyDescent="0.3">
      <c r="A57"/>
      <c r="B57">
        <v>10245</v>
      </c>
      <c r="C57" s="25">
        <v>45702</v>
      </c>
      <c r="D57" s="5" t="s">
        <v>11</v>
      </c>
      <c r="E57"/>
      <c r="F57" s="27">
        <v>398168</v>
      </c>
      <c r="G57" s="27">
        <v>31853</v>
      </c>
      <c r="H57" s="27">
        <v>430021</v>
      </c>
      <c r="I57" s="27"/>
      <c r="J57" s="6" t="s">
        <v>3003</v>
      </c>
      <c r="L57" s="84">
        <f t="shared" si="4"/>
        <v>74226215</v>
      </c>
    </row>
    <row r="58" spans="1:12" ht="26.3" x14ac:dyDescent="0.3">
      <c r="A58"/>
      <c r="B58">
        <v>10541</v>
      </c>
      <c r="C58" s="25">
        <v>45705</v>
      </c>
      <c r="D58" s="5" t="s">
        <v>11</v>
      </c>
      <c r="E58"/>
      <c r="F58" s="27">
        <v>830200</v>
      </c>
      <c r="G58" s="27">
        <v>66416</v>
      </c>
      <c r="H58" s="27">
        <v>896616</v>
      </c>
      <c r="I58" s="27"/>
      <c r="J58" s="6" t="s">
        <v>3003</v>
      </c>
      <c r="L58" s="84">
        <f t="shared" si="4"/>
        <v>75122831</v>
      </c>
    </row>
    <row r="59" spans="1:12" ht="26.3" x14ac:dyDescent="0.3">
      <c r="A59"/>
      <c r="B59">
        <v>12510</v>
      </c>
      <c r="C59" s="25">
        <v>45710</v>
      </c>
      <c r="D59" s="5" t="s">
        <v>11</v>
      </c>
      <c r="E59"/>
      <c r="F59" s="27">
        <v>651554</v>
      </c>
      <c r="G59" s="27">
        <v>52124</v>
      </c>
      <c r="H59" s="27">
        <v>703678</v>
      </c>
      <c r="I59" s="27"/>
      <c r="J59" s="6" t="s">
        <v>3003</v>
      </c>
      <c r="L59" s="84">
        <f t="shared" si="4"/>
        <v>75826509</v>
      </c>
    </row>
    <row r="60" spans="1:12" ht="26.3" x14ac:dyDescent="0.3">
      <c r="A60"/>
      <c r="B60" t="s">
        <v>1559</v>
      </c>
      <c r="C60" s="25">
        <v>45716</v>
      </c>
      <c r="D60" s="5" t="s">
        <v>11</v>
      </c>
      <c r="E60" t="s">
        <v>1526</v>
      </c>
      <c r="F60" s="27"/>
      <c r="G60" s="27"/>
      <c r="H60" s="27">
        <v>-10822107</v>
      </c>
      <c r="I60" s="27"/>
      <c r="J60" s="6" t="s">
        <v>3002</v>
      </c>
      <c r="L60" s="84">
        <f t="shared" si="4"/>
        <v>65004402</v>
      </c>
    </row>
    <row r="61" spans="1:12" x14ac:dyDescent="0.25">
      <c r="A61" s="81"/>
      <c r="B61" s="81"/>
      <c r="C61" s="119">
        <v>45716</v>
      </c>
      <c r="D61" s="88"/>
      <c r="E61" s="81" t="s">
        <v>1526</v>
      </c>
      <c r="F61" s="120"/>
      <c r="G61" s="120"/>
      <c r="H61" s="120"/>
      <c r="I61" s="120"/>
      <c r="J61" s="96" t="s">
        <v>3049</v>
      </c>
      <c r="K61" s="120">
        <v>10576794</v>
      </c>
      <c r="L61" s="84">
        <f t="shared" si="4"/>
        <v>54427608</v>
      </c>
    </row>
    <row r="62" spans="1:12" ht="26.3" x14ac:dyDescent="0.3">
      <c r="A62"/>
      <c r="B62">
        <v>14260</v>
      </c>
      <c r="C62" s="25">
        <v>45719</v>
      </c>
      <c r="D62" s="5" t="s">
        <v>11</v>
      </c>
      <c r="E62"/>
      <c r="F62" s="27">
        <v>556265</v>
      </c>
      <c r="G62" s="27">
        <v>44501</v>
      </c>
      <c r="H62" s="27">
        <v>600766</v>
      </c>
      <c r="I62" s="27"/>
      <c r="J62" s="6" t="s">
        <v>3004</v>
      </c>
      <c r="L62" s="84">
        <f t="shared" si="4"/>
        <v>55028374</v>
      </c>
    </row>
    <row r="63" spans="1:12" ht="26.3" x14ac:dyDescent="0.3">
      <c r="A63"/>
      <c r="B63">
        <v>14353</v>
      </c>
      <c r="C63" s="25">
        <v>45720</v>
      </c>
      <c r="D63" s="5" t="s">
        <v>11</v>
      </c>
      <c r="E63"/>
      <c r="F63" s="27">
        <v>358001</v>
      </c>
      <c r="G63" s="27">
        <v>28640</v>
      </c>
      <c r="H63" s="27">
        <v>386641</v>
      </c>
      <c r="I63" s="27"/>
      <c r="J63" s="6" t="s">
        <v>3004</v>
      </c>
      <c r="L63" s="84">
        <f t="shared" si="4"/>
        <v>55415015</v>
      </c>
    </row>
    <row r="64" spans="1:12" ht="26.3" x14ac:dyDescent="0.3">
      <c r="A64"/>
      <c r="B64">
        <v>15589</v>
      </c>
      <c r="C64" s="25">
        <v>45724</v>
      </c>
      <c r="D64" s="5" t="s">
        <v>11</v>
      </c>
      <c r="E64"/>
      <c r="F64" s="27">
        <v>1250552</v>
      </c>
      <c r="G64" s="27">
        <v>100044</v>
      </c>
      <c r="H64" s="27">
        <v>1350596</v>
      </c>
      <c r="I64" s="27"/>
      <c r="J64" s="6" t="s">
        <v>3004</v>
      </c>
      <c r="L64" s="84">
        <f t="shared" si="4"/>
        <v>56765611</v>
      </c>
    </row>
    <row r="65" spans="1:12" ht="26.3" x14ac:dyDescent="0.3">
      <c r="A65"/>
      <c r="B65">
        <v>15942</v>
      </c>
      <c r="C65" s="25">
        <v>45728</v>
      </c>
      <c r="D65" s="5" t="s">
        <v>11</v>
      </c>
      <c r="E65"/>
      <c r="F65" s="27">
        <v>856121</v>
      </c>
      <c r="G65" s="27">
        <v>68490</v>
      </c>
      <c r="H65" s="27">
        <v>924611</v>
      </c>
      <c r="I65" s="27"/>
      <c r="J65" s="6" t="s">
        <v>3004</v>
      </c>
      <c r="L65" s="84">
        <f t="shared" si="4"/>
        <v>57690222</v>
      </c>
    </row>
    <row r="66" spans="1:12" ht="26.3" x14ac:dyDescent="0.3">
      <c r="A66"/>
      <c r="B66">
        <v>16591</v>
      </c>
      <c r="C66" s="25">
        <v>45729</v>
      </c>
      <c r="D66" s="5" t="s">
        <v>11</v>
      </c>
      <c r="E66"/>
      <c r="F66" s="27">
        <v>1149475</v>
      </c>
      <c r="G66" s="27">
        <v>91958</v>
      </c>
      <c r="H66" s="27">
        <v>1241433</v>
      </c>
      <c r="I66" s="27"/>
      <c r="J66" s="6" t="s">
        <v>3004</v>
      </c>
      <c r="L66" s="84">
        <f t="shared" si="4"/>
        <v>58931655</v>
      </c>
    </row>
    <row r="67" spans="1:12" ht="26.3" x14ac:dyDescent="0.3">
      <c r="A67"/>
      <c r="B67">
        <v>17355</v>
      </c>
      <c r="C67" s="25">
        <v>45734</v>
      </c>
      <c r="D67" s="5" t="s">
        <v>11</v>
      </c>
      <c r="E67"/>
      <c r="F67" s="27">
        <v>1112530</v>
      </c>
      <c r="G67" s="27">
        <v>89002</v>
      </c>
      <c r="H67" s="27">
        <v>1201532</v>
      </c>
      <c r="I67" s="27"/>
      <c r="J67" s="6" t="s">
        <v>3004</v>
      </c>
      <c r="L67" s="84">
        <f t="shared" ref="L67:L130" si="5">L66+H67-K67</f>
        <v>60133187</v>
      </c>
    </row>
    <row r="68" spans="1:12" ht="26.3" x14ac:dyDescent="0.3">
      <c r="A68"/>
      <c r="B68">
        <v>17347</v>
      </c>
      <c r="C68" s="25">
        <v>45734</v>
      </c>
      <c r="D68" s="5" t="s">
        <v>11</v>
      </c>
      <c r="E68"/>
      <c r="F68" s="27">
        <v>525324</v>
      </c>
      <c r="G68" s="27">
        <v>42026</v>
      </c>
      <c r="H68" s="27">
        <v>567350</v>
      </c>
      <c r="I68" s="27"/>
      <c r="J68" s="6" t="s">
        <v>3004</v>
      </c>
      <c r="L68" s="84">
        <f t="shared" si="5"/>
        <v>60700537</v>
      </c>
    </row>
    <row r="69" spans="1:12" ht="26.3" x14ac:dyDescent="0.3">
      <c r="A69"/>
      <c r="B69">
        <v>17524</v>
      </c>
      <c r="C69" s="25">
        <v>45735</v>
      </c>
      <c r="D69" s="5" t="s">
        <v>11</v>
      </c>
      <c r="E69"/>
      <c r="F69" s="27">
        <v>779658</v>
      </c>
      <c r="G69" s="27">
        <v>62373</v>
      </c>
      <c r="H69" s="27">
        <v>842031</v>
      </c>
      <c r="I69" s="27"/>
      <c r="J69" s="6" t="s">
        <v>3004</v>
      </c>
      <c r="L69" s="84">
        <f t="shared" si="5"/>
        <v>61542568</v>
      </c>
    </row>
    <row r="70" spans="1:12" ht="26.3" x14ac:dyDescent="0.3">
      <c r="A70"/>
      <c r="B70">
        <v>18957</v>
      </c>
      <c r="C70" s="25">
        <v>45741</v>
      </c>
      <c r="D70" s="5" t="s">
        <v>11</v>
      </c>
      <c r="E70"/>
      <c r="F70" s="27">
        <v>465935</v>
      </c>
      <c r="G70" s="27">
        <v>37275</v>
      </c>
      <c r="H70" s="27">
        <v>503210</v>
      </c>
      <c r="I70" s="27"/>
      <c r="J70" s="6" t="s">
        <v>3004</v>
      </c>
      <c r="L70" s="84">
        <f t="shared" si="5"/>
        <v>62045778</v>
      </c>
    </row>
    <row r="71" spans="1:12" ht="26.3" x14ac:dyDescent="0.3">
      <c r="A71"/>
      <c r="B71">
        <v>18943</v>
      </c>
      <c r="C71" s="25">
        <v>45741</v>
      </c>
      <c r="D71" s="5" t="s">
        <v>11</v>
      </c>
      <c r="E71"/>
      <c r="F71" s="27">
        <v>1160640</v>
      </c>
      <c r="G71" s="27">
        <v>92851</v>
      </c>
      <c r="H71" s="27">
        <v>1253491</v>
      </c>
      <c r="I71" s="27"/>
      <c r="J71" s="6" t="s">
        <v>3004</v>
      </c>
      <c r="L71" s="84">
        <f t="shared" si="5"/>
        <v>63299269</v>
      </c>
    </row>
    <row r="72" spans="1:12" ht="26.3" x14ac:dyDescent="0.3">
      <c r="A72"/>
      <c r="B72">
        <v>18927</v>
      </c>
      <c r="C72" s="25">
        <v>45741</v>
      </c>
      <c r="D72" s="5" t="s">
        <v>11</v>
      </c>
      <c r="E72"/>
      <c r="F72" s="27">
        <v>743364</v>
      </c>
      <c r="G72" s="27">
        <v>59469</v>
      </c>
      <c r="H72" s="27">
        <v>802833</v>
      </c>
      <c r="I72" s="27"/>
      <c r="J72" s="6" t="s">
        <v>3004</v>
      </c>
      <c r="L72" s="84">
        <f t="shared" si="5"/>
        <v>64102102</v>
      </c>
    </row>
    <row r="73" spans="1:12" ht="26.3" x14ac:dyDescent="0.3">
      <c r="A73"/>
      <c r="B73">
        <v>19100</v>
      </c>
      <c r="C73" s="25">
        <v>45743</v>
      </c>
      <c r="D73" s="5" t="s">
        <v>11</v>
      </c>
      <c r="E73"/>
      <c r="F73" s="27">
        <v>1075444</v>
      </c>
      <c r="G73" s="27">
        <v>86036</v>
      </c>
      <c r="H73" s="27">
        <v>1161480</v>
      </c>
      <c r="I73" s="27"/>
      <c r="J73" s="6" t="s">
        <v>3004</v>
      </c>
      <c r="L73" s="84">
        <f t="shared" si="5"/>
        <v>65263582</v>
      </c>
    </row>
    <row r="74" spans="1:12" x14ac:dyDescent="0.25">
      <c r="A74" s="81"/>
      <c r="B74" s="81"/>
      <c r="C74" s="119">
        <v>45747</v>
      </c>
      <c r="D74" s="88"/>
      <c r="E74" s="81" t="s">
        <v>1562</v>
      </c>
      <c r="F74" s="120"/>
      <c r="G74" s="120"/>
      <c r="H74" s="120"/>
      <c r="I74" s="120"/>
      <c r="J74" s="96" t="s">
        <v>3049</v>
      </c>
      <c r="K74" s="120">
        <v>4330202</v>
      </c>
      <c r="L74" s="84">
        <f t="shared" si="5"/>
        <v>60933380</v>
      </c>
    </row>
    <row r="75" spans="1:12" ht="26.3" x14ac:dyDescent="0.3">
      <c r="A75"/>
      <c r="B75">
        <v>20584</v>
      </c>
      <c r="C75" s="25">
        <v>45748</v>
      </c>
      <c r="D75" s="5" t="s">
        <v>11</v>
      </c>
      <c r="E75"/>
      <c r="F75" s="27">
        <v>1056623</v>
      </c>
      <c r="G75" s="27">
        <v>84530</v>
      </c>
      <c r="H75" s="27">
        <v>1141153</v>
      </c>
      <c r="I75" s="27"/>
      <c r="J75" s="6" t="s">
        <v>3005</v>
      </c>
      <c r="L75" s="84">
        <f t="shared" si="5"/>
        <v>62074533</v>
      </c>
    </row>
    <row r="76" spans="1:12" ht="26.3" x14ac:dyDescent="0.3">
      <c r="A76"/>
      <c r="B76">
        <v>20694</v>
      </c>
      <c r="C76" s="25">
        <v>45749</v>
      </c>
      <c r="D76" s="5" t="s">
        <v>11</v>
      </c>
      <c r="E76"/>
      <c r="F76" s="27">
        <v>1112530</v>
      </c>
      <c r="G76" s="27">
        <v>89002</v>
      </c>
      <c r="H76" s="27">
        <v>1201532</v>
      </c>
      <c r="I76" s="27"/>
      <c r="J76" s="6" t="s">
        <v>3005</v>
      </c>
      <c r="L76" s="84">
        <f t="shared" si="5"/>
        <v>63276065</v>
      </c>
    </row>
    <row r="77" spans="1:12" ht="26.3" x14ac:dyDescent="0.3">
      <c r="A77"/>
      <c r="B77">
        <v>20695</v>
      </c>
      <c r="C77" s="25">
        <v>45749</v>
      </c>
      <c r="D77" s="5" t="s">
        <v>11</v>
      </c>
      <c r="E77"/>
      <c r="F77" s="27">
        <v>424089</v>
      </c>
      <c r="G77" s="27">
        <v>33927</v>
      </c>
      <c r="H77" s="27">
        <v>458016</v>
      </c>
      <c r="I77" s="27"/>
      <c r="J77" s="6" t="s">
        <v>3005</v>
      </c>
      <c r="L77" s="84">
        <f t="shared" si="5"/>
        <v>63734081</v>
      </c>
    </row>
    <row r="78" spans="1:12" ht="26.3" x14ac:dyDescent="0.3">
      <c r="A78"/>
      <c r="B78">
        <v>20696</v>
      </c>
      <c r="C78" s="25">
        <v>45749</v>
      </c>
      <c r="D78" s="5" t="s">
        <v>11</v>
      </c>
      <c r="E78"/>
      <c r="F78" s="27">
        <v>720812</v>
      </c>
      <c r="G78" s="27">
        <v>57665</v>
      </c>
      <c r="H78" s="27">
        <v>778477</v>
      </c>
      <c r="I78" s="27"/>
      <c r="J78" s="6" t="s">
        <v>3005</v>
      </c>
      <c r="L78" s="84">
        <f t="shared" si="5"/>
        <v>64512558</v>
      </c>
    </row>
    <row r="79" spans="1:12" ht="26.3" x14ac:dyDescent="0.3">
      <c r="A79"/>
      <c r="B79">
        <v>21583</v>
      </c>
      <c r="C79" s="25">
        <v>45750</v>
      </c>
      <c r="D79" s="5" t="s">
        <v>11</v>
      </c>
      <c r="E79"/>
      <c r="F79" s="27">
        <v>556971</v>
      </c>
      <c r="G79" s="27">
        <v>44558</v>
      </c>
      <c r="H79" s="27">
        <v>601529</v>
      </c>
      <c r="I79" s="27"/>
      <c r="J79" s="6" t="s">
        <v>3005</v>
      </c>
      <c r="L79" s="84">
        <f t="shared" si="5"/>
        <v>65114087</v>
      </c>
    </row>
    <row r="80" spans="1:12" ht="26.3" x14ac:dyDescent="0.3">
      <c r="A80"/>
      <c r="B80">
        <v>21599</v>
      </c>
      <c r="C80" s="25">
        <v>45750</v>
      </c>
      <c r="D80" s="5" t="s">
        <v>11</v>
      </c>
      <c r="E80"/>
      <c r="F80" s="27">
        <v>424795</v>
      </c>
      <c r="G80" s="27">
        <v>33984</v>
      </c>
      <c r="H80" s="27">
        <v>458779</v>
      </c>
      <c r="I80" s="27"/>
      <c r="J80" s="6" t="s">
        <v>3005</v>
      </c>
      <c r="L80" s="84">
        <f t="shared" si="5"/>
        <v>65572866</v>
      </c>
    </row>
    <row r="81" spans="1:12" ht="26.3" x14ac:dyDescent="0.3">
      <c r="A81"/>
      <c r="B81">
        <v>21935</v>
      </c>
      <c r="C81" s="25">
        <v>45751</v>
      </c>
      <c r="D81" s="5" t="s">
        <v>11</v>
      </c>
      <c r="E81"/>
      <c r="F81" s="27">
        <v>453141</v>
      </c>
      <c r="G81" s="27">
        <v>36251</v>
      </c>
      <c r="H81" s="27">
        <v>489392</v>
      </c>
      <c r="I81" s="27"/>
      <c r="J81" s="6" t="s">
        <v>3005</v>
      </c>
      <c r="L81" s="84">
        <f t="shared" si="5"/>
        <v>66062258</v>
      </c>
    </row>
    <row r="82" spans="1:12" ht="26.3" x14ac:dyDescent="0.3">
      <c r="A82"/>
      <c r="B82">
        <v>22009</v>
      </c>
      <c r="C82" s="25">
        <v>45755</v>
      </c>
      <c r="D82" s="5" t="s">
        <v>11</v>
      </c>
      <c r="E82"/>
      <c r="F82" s="27">
        <v>2149020</v>
      </c>
      <c r="G82" s="27">
        <v>171922</v>
      </c>
      <c r="H82" s="27">
        <v>2320942</v>
      </c>
      <c r="I82" s="27"/>
      <c r="J82" s="6" t="s">
        <v>3005</v>
      </c>
      <c r="L82" s="84">
        <f t="shared" si="5"/>
        <v>68383200</v>
      </c>
    </row>
    <row r="83" spans="1:12" ht="26.3" x14ac:dyDescent="0.3">
      <c r="A83"/>
      <c r="B83">
        <v>23097</v>
      </c>
      <c r="C83" s="25">
        <v>45758</v>
      </c>
      <c r="D83" s="5" t="s">
        <v>11</v>
      </c>
      <c r="E83"/>
      <c r="F83" s="27">
        <v>527919</v>
      </c>
      <c r="G83" s="27">
        <v>42234</v>
      </c>
      <c r="H83" s="27">
        <v>570153</v>
      </c>
      <c r="I83" s="27"/>
      <c r="J83" s="6" t="s">
        <v>3005</v>
      </c>
      <c r="L83" s="84">
        <f t="shared" si="5"/>
        <v>68953353</v>
      </c>
    </row>
    <row r="84" spans="1:12" ht="26.3" x14ac:dyDescent="0.3">
      <c r="A84"/>
      <c r="B84">
        <v>23098</v>
      </c>
      <c r="C84" s="25">
        <v>45758</v>
      </c>
      <c r="D84" s="5" t="s">
        <v>11</v>
      </c>
      <c r="E84"/>
      <c r="F84" s="27">
        <v>556265</v>
      </c>
      <c r="G84" s="27">
        <v>44501</v>
      </c>
      <c r="H84" s="27">
        <v>600766</v>
      </c>
      <c r="I84" s="27"/>
      <c r="J84" s="6" t="s">
        <v>3005</v>
      </c>
      <c r="L84" s="84">
        <f t="shared" si="5"/>
        <v>69554119</v>
      </c>
    </row>
    <row r="85" spans="1:12" ht="26.3" x14ac:dyDescent="0.3">
      <c r="A85"/>
      <c r="B85">
        <v>23451</v>
      </c>
      <c r="C85" s="25">
        <v>45759</v>
      </c>
      <c r="D85" s="5" t="s">
        <v>11</v>
      </c>
      <c r="E85"/>
      <c r="F85" s="27">
        <v>1045453</v>
      </c>
      <c r="G85" s="27">
        <v>83636</v>
      </c>
      <c r="H85" s="27">
        <v>1129089</v>
      </c>
      <c r="I85" s="27"/>
      <c r="J85" s="6" t="s">
        <v>3005</v>
      </c>
      <c r="L85" s="84">
        <f t="shared" si="5"/>
        <v>70683208</v>
      </c>
    </row>
    <row r="86" spans="1:12" ht="26.3" x14ac:dyDescent="0.3">
      <c r="A86"/>
      <c r="B86">
        <v>23645</v>
      </c>
      <c r="C86" s="25">
        <v>45762</v>
      </c>
      <c r="D86" s="5" t="s">
        <v>11</v>
      </c>
      <c r="E86"/>
      <c r="F86" s="27">
        <v>660880</v>
      </c>
      <c r="G86" s="27">
        <v>52870</v>
      </c>
      <c r="H86" s="27">
        <v>713750</v>
      </c>
      <c r="I86" s="27"/>
      <c r="J86" s="6" t="s">
        <v>3005</v>
      </c>
      <c r="L86" s="84">
        <f t="shared" si="5"/>
        <v>71396958</v>
      </c>
    </row>
    <row r="87" spans="1:12" ht="26.3" x14ac:dyDescent="0.3">
      <c r="A87"/>
      <c r="B87">
        <v>23845</v>
      </c>
      <c r="C87" s="25">
        <v>45763</v>
      </c>
      <c r="D87" s="5" t="s">
        <v>11</v>
      </c>
      <c r="E87"/>
      <c r="F87" s="27">
        <v>991320</v>
      </c>
      <c r="G87" s="27">
        <v>79306</v>
      </c>
      <c r="H87" s="27">
        <v>1070626</v>
      </c>
      <c r="I87" s="27"/>
      <c r="J87" s="6" t="s">
        <v>3005</v>
      </c>
      <c r="L87" s="84">
        <f t="shared" si="5"/>
        <v>72467584</v>
      </c>
    </row>
    <row r="88" spans="1:12" ht="26.3" x14ac:dyDescent="0.3">
      <c r="A88"/>
      <c r="B88">
        <v>23767</v>
      </c>
      <c r="C88" s="25">
        <v>45763</v>
      </c>
      <c r="D88" s="5" t="s">
        <v>11</v>
      </c>
      <c r="E88"/>
      <c r="F88" s="27">
        <v>1260592</v>
      </c>
      <c r="G88" s="27">
        <v>100847</v>
      </c>
      <c r="H88" s="27">
        <v>1361439</v>
      </c>
      <c r="I88" s="27"/>
      <c r="J88" s="6" t="s">
        <v>3005</v>
      </c>
      <c r="L88" s="84">
        <f t="shared" si="5"/>
        <v>73829023</v>
      </c>
    </row>
    <row r="89" spans="1:12" ht="26.3" x14ac:dyDescent="0.3">
      <c r="A89"/>
      <c r="B89">
        <v>24648</v>
      </c>
      <c r="C89" s="25">
        <v>45765</v>
      </c>
      <c r="D89" s="5" t="s">
        <v>11</v>
      </c>
      <c r="E89"/>
      <c r="F89" s="27">
        <v>900336</v>
      </c>
      <c r="G89" s="27">
        <v>72027</v>
      </c>
      <c r="H89" s="27">
        <v>972363</v>
      </c>
      <c r="I89" s="27"/>
      <c r="J89" s="6" t="s">
        <v>3005</v>
      </c>
      <c r="L89" s="84">
        <f t="shared" si="5"/>
        <v>74801386</v>
      </c>
    </row>
    <row r="90" spans="1:12" ht="26.3" x14ac:dyDescent="0.3">
      <c r="A90"/>
      <c r="B90">
        <v>24652</v>
      </c>
      <c r="C90" s="25">
        <v>45765</v>
      </c>
      <c r="D90" s="5" t="s">
        <v>11</v>
      </c>
      <c r="E90"/>
      <c r="F90" s="27">
        <v>923849</v>
      </c>
      <c r="G90" s="27">
        <v>73908</v>
      </c>
      <c r="H90" s="27">
        <v>997757</v>
      </c>
      <c r="I90" s="27"/>
      <c r="J90" s="6" t="s">
        <v>3005</v>
      </c>
      <c r="L90" s="84">
        <f t="shared" si="5"/>
        <v>75799143</v>
      </c>
    </row>
    <row r="91" spans="1:12" ht="26.3" x14ac:dyDescent="0.3">
      <c r="A91"/>
      <c r="B91">
        <v>24950</v>
      </c>
      <c r="C91" s="25">
        <v>45766</v>
      </c>
      <c r="D91" s="5" t="s">
        <v>11</v>
      </c>
      <c r="E91"/>
      <c r="F91" s="27">
        <v>1021765</v>
      </c>
      <c r="G91" s="27">
        <v>81741</v>
      </c>
      <c r="H91" s="27">
        <v>1103506</v>
      </c>
      <c r="I91" s="27"/>
      <c r="J91" s="6" t="s">
        <v>3005</v>
      </c>
      <c r="L91" s="84">
        <f t="shared" si="5"/>
        <v>76902649</v>
      </c>
    </row>
    <row r="92" spans="1:12" ht="26.3" x14ac:dyDescent="0.3">
      <c r="A92"/>
      <c r="B92">
        <v>25238</v>
      </c>
      <c r="C92" s="25">
        <v>45769</v>
      </c>
      <c r="D92" s="5" t="s">
        <v>11</v>
      </c>
      <c r="E92"/>
      <c r="F92" s="27">
        <v>522005</v>
      </c>
      <c r="G92" s="27">
        <v>41760</v>
      </c>
      <c r="H92" s="27">
        <v>563765</v>
      </c>
      <c r="I92" s="27"/>
      <c r="J92" s="6" t="s">
        <v>3005</v>
      </c>
      <c r="L92" s="84">
        <f t="shared" si="5"/>
        <v>77466414</v>
      </c>
    </row>
    <row r="93" spans="1:12" ht="26.3" x14ac:dyDescent="0.3">
      <c r="A93"/>
      <c r="B93" t="s">
        <v>2976</v>
      </c>
      <c r="C93" s="25">
        <v>45769</v>
      </c>
      <c r="D93" s="5" t="s">
        <v>11</v>
      </c>
      <c r="E93" t="s">
        <v>1611</v>
      </c>
      <c r="F93" s="27">
        <v>-1559316</v>
      </c>
      <c r="G93" s="27">
        <v>-124745</v>
      </c>
      <c r="H93" s="27">
        <v>-1684061</v>
      </c>
      <c r="I93" s="27"/>
      <c r="J93" s="6" t="s">
        <v>3005</v>
      </c>
      <c r="L93" s="84">
        <f t="shared" si="5"/>
        <v>75782353</v>
      </c>
    </row>
    <row r="94" spans="1:12" ht="26.3" x14ac:dyDescent="0.3">
      <c r="A94"/>
      <c r="B94">
        <v>25373</v>
      </c>
      <c r="C94" s="25">
        <v>45770</v>
      </c>
      <c r="D94" s="5" t="s">
        <v>11</v>
      </c>
      <c r="E94"/>
      <c r="F94" s="27">
        <v>533663</v>
      </c>
      <c r="G94" s="27">
        <v>42693</v>
      </c>
      <c r="H94" s="27">
        <v>576356</v>
      </c>
      <c r="I94" s="27"/>
      <c r="J94" s="6" t="s">
        <v>3005</v>
      </c>
      <c r="L94" s="84">
        <f t="shared" si="5"/>
        <v>76358709</v>
      </c>
    </row>
    <row r="95" spans="1:12" ht="26.3" x14ac:dyDescent="0.3">
      <c r="A95"/>
      <c r="B95">
        <v>26094</v>
      </c>
      <c r="C95" s="25">
        <v>45771</v>
      </c>
      <c r="D95" s="5" t="s">
        <v>11</v>
      </c>
      <c r="E95"/>
      <c r="F95" s="27">
        <v>751506</v>
      </c>
      <c r="G95" s="27">
        <v>60120</v>
      </c>
      <c r="H95" s="27">
        <v>811626</v>
      </c>
      <c r="I95" s="27"/>
      <c r="J95" s="6" t="s">
        <v>3005</v>
      </c>
      <c r="L95" s="84">
        <f t="shared" si="5"/>
        <v>77170335</v>
      </c>
    </row>
    <row r="96" spans="1:12" ht="26.3" x14ac:dyDescent="0.3">
      <c r="A96"/>
      <c r="B96">
        <v>26096</v>
      </c>
      <c r="C96" s="25">
        <v>45771</v>
      </c>
      <c r="D96" s="5" t="s">
        <v>11</v>
      </c>
      <c r="E96"/>
      <c r="F96" s="27">
        <v>915510</v>
      </c>
      <c r="G96" s="27">
        <v>73241</v>
      </c>
      <c r="H96" s="27">
        <v>988751</v>
      </c>
      <c r="I96" s="27"/>
      <c r="J96" s="6" t="s">
        <v>3005</v>
      </c>
      <c r="L96" s="84">
        <f t="shared" si="5"/>
        <v>78159086</v>
      </c>
    </row>
    <row r="97" spans="1:12" ht="26.3" x14ac:dyDescent="0.3">
      <c r="A97"/>
      <c r="B97">
        <v>26299</v>
      </c>
      <c r="C97" s="25">
        <v>45772</v>
      </c>
      <c r="D97" s="5" t="s">
        <v>11</v>
      </c>
      <c r="E97"/>
      <c r="F97" s="27">
        <v>844956</v>
      </c>
      <c r="G97" s="27">
        <v>67596</v>
      </c>
      <c r="H97" s="27">
        <v>912552</v>
      </c>
      <c r="I97" s="27"/>
      <c r="J97" s="6" t="s">
        <v>3005</v>
      </c>
      <c r="L97" s="84">
        <f t="shared" si="5"/>
        <v>79071638</v>
      </c>
    </row>
    <row r="98" spans="1:12" ht="26.3" x14ac:dyDescent="0.3">
      <c r="A98"/>
      <c r="B98">
        <v>26758</v>
      </c>
      <c r="C98" s="25">
        <v>45775</v>
      </c>
      <c r="D98" s="5" t="s">
        <v>11</v>
      </c>
      <c r="E98"/>
      <c r="F98" s="27">
        <v>1079514</v>
      </c>
      <c r="G98" s="27">
        <v>86361</v>
      </c>
      <c r="H98" s="27">
        <v>1165875</v>
      </c>
      <c r="I98" s="27"/>
      <c r="J98" s="6" t="s">
        <v>3005</v>
      </c>
      <c r="L98" s="84">
        <f t="shared" si="5"/>
        <v>80237513</v>
      </c>
    </row>
    <row r="99" spans="1:12" ht="26.3" x14ac:dyDescent="0.3">
      <c r="A99"/>
      <c r="B99">
        <v>26770</v>
      </c>
      <c r="C99" s="25">
        <v>45776</v>
      </c>
      <c r="D99" s="5" t="s">
        <v>11</v>
      </c>
      <c r="E99"/>
      <c r="F99" s="27">
        <v>864375</v>
      </c>
      <c r="G99" s="27">
        <v>69150</v>
      </c>
      <c r="H99" s="27">
        <v>933525</v>
      </c>
      <c r="I99" s="27"/>
      <c r="J99" s="6" t="s">
        <v>3005</v>
      </c>
      <c r="L99" s="84">
        <f t="shared" si="5"/>
        <v>81171038</v>
      </c>
    </row>
    <row r="100" spans="1:12" x14ac:dyDescent="0.25">
      <c r="A100" s="81"/>
      <c r="B100" s="81"/>
      <c r="C100" s="119">
        <v>45776</v>
      </c>
      <c r="D100" s="88"/>
      <c r="E100" s="81" t="s">
        <v>1573</v>
      </c>
      <c r="F100" s="120"/>
      <c r="G100" s="120"/>
      <c r="H100" s="120"/>
      <c r="I100" s="120"/>
      <c r="J100" s="96" t="s">
        <v>3049</v>
      </c>
      <c r="K100" s="120">
        <v>10835974</v>
      </c>
      <c r="L100" s="84">
        <f t="shared" si="5"/>
        <v>70335064</v>
      </c>
    </row>
    <row r="101" spans="1:12" ht="26.3" x14ac:dyDescent="0.3">
      <c r="A101"/>
      <c r="B101">
        <v>28252</v>
      </c>
      <c r="C101" s="25">
        <v>45784</v>
      </c>
      <c r="D101" s="5" t="s">
        <v>11</v>
      </c>
      <c r="E101"/>
      <c r="F101" s="27">
        <v>424089</v>
      </c>
      <c r="G101" s="27">
        <v>33927</v>
      </c>
      <c r="H101" s="27">
        <v>458016</v>
      </c>
      <c r="I101" s="27"/>
      <c r="J101" s="6" t="s">
        <v>3006</v>
      </c>
      <c r="L101" s="84">
        <f t="shared" si="5"/>
        <v>70793080</v>
      </c>
    </row>
    <row r="102" spans="1:12" ht="26.3" x14ac:dyDescent="0.3">
      <c r="A102"/>
      <c r="B102">
        <v>28293</v>
      </c>
      <c r="C102" s="25">
        <v>45784</v>
      </c>
      <c r="D102" s="5" t="s">
        <v>11</v>
      </c>
      <c r="E102"/>
      <c r="F102" s="27">
        <v>424089</v>
      </c>
      <c r="G102" s="27">
        <v>33927</v>
      </c>
      <c r="H102" s="27">
        <v>458016</v>
      </c>
      <c r="I102" s="27"/>
      <c r="J102" s="6" t="s">
        <v>3006</v>
      </c>
      <c r="L102" s="84">
        <f t="shared" si="5"/>
        <v>71251096</v>
      </c>
    </row>
    <row r="103" spans="1:12" ht="26.3" x14ac:dyDescent="0.3">
      <c r="A103"/>
      <c r="B103">
        <v>29065</v>
      </c>
      <c r="C103" s="25">
        <v>45785</v>
      </c>
      <c r="D103" s="5" t="s">
        <v>11</v>
      </c>
      <c r="E103"/>
      <c r="F103" s="27">
        <v>425729</v>
      </c>
      <c r="G103" s="27">
        <v>34058</v>
      </c>
      <c r="H103" s="27">
        <v>459787</v>
      </c>
      <c r="I103" s="27"/>
      <c r="J103" s="6" t="s">
        <v>3006</v>
      </c>
      <c r="L103" s="84">
        <f t="shared" si="5"/>
        <v>71710883</v>
      </c>
    </row>
    <row r="104" spans="1:12" ht="26.3" x14ac:dyDescent="0.3">
      <c r="A104"/>
      <c r="B104">
        <v>29275</v>
      </c>
      <c r="C104" s="25">
        <v>45786</v>
      </c>
      <c r="D104" s="5" t="s">
        <v>11</v>
      </c>
      <c r="E104"/>
      <c r="F104" s="27">
        <v>1299430</v>
      </c>
      <c r="G104" s="27">
        <v>103954</v>
      </c>
      <c r="H104" s="27">
        <v>1403384</v>
      </c>
      <c r="I104" s="27"/>
      <c r="J104" s="6" t="s">
        <v>3006</v>
      </c>
      <c r="L104" s="84">
        <f t="shared" si="5"/>
        <v>73114267</v>
      </c>
    </row>
    <row r="105" spans="1:12" ht="26.3" x14ac:dyDescent="0.3">
      <c r="A105"/>
      <c r="B105">
        <v>29298</v>
      </c>
      <c r="C105" s="25">
        <v>45786</v>
      </c>
      <c r="D105" s="5" t="s">
        <v>11</v>
      </c>
      <c r="E105"/>
      <c r="F105" s="27">
        <v>960736</v>
      </c>
      <c r="G105" s="27">
        <v>76859</v>
      </c>
      <c r="H105" s="27">
        <v>1037595</v>
      </c>
      <c r="I105" s="27"/>
      <c r="J105" s="6" t="s">
        <v>3006</v>
      </c>
      <c r="L105" s="84">
        <f t="shared" si="5"/>
        <v>74151862</v>
      </c>
    </row>
    <row r="106" spans="1:12" ht="26.3" x14ac:dyDescent="0.3">
      <c r="A106"/>
      <c r="B106">
        <v>29287</v>
      </c>
      <c r="C106" s="25">
        <v>45786</v>
      </c>
      <c r="D106" s="5" t="s">
        <v>11</v>
      </c>
      <c r="E106"/>
      <c r="F106" s="27">
        <v>1306068</v>
      </c>
      <c r="G106" s="27">
        <v>104485</v>
      </c>
      <c r="H106" s="27">
        <v>1410553</v>
      </c>
      <c r="I106" s="27"/>
      <c r="J106" s="6" t="s">
        <v>3006</v>
      </c>
      <c r="L106" s="84">
        <f t="shared" si="5"/>
        <v>75562415</v>
      </c>
    </row>
    <row r="107" spans="1:12" ht="26.3" x14ac:dyDescent="0.3">
      <c r="A107"/>
      <c r="B107">
        <v>29707</v>
      </c>
      <c r="C107" s="25">
        <v>45787</v>
      </c>
      <c r="D107" s="5" t="s">
        <v>11</v>
      </c>
      <c r="E107"/>
      <c r="F107" s="27">
        <v>660880</v>
      </c>
      <c r="G107" s="27">
        <v>52870</v>
      </c>
      <c r="H107" s="27">
        <v>713750</v>
      </c>
      <c r="I107" s="27"/>
      <c r="J107" s="6" t="s">
        <v>3006</v>
      </c>
      <c r="L107" s="84">
        <f t="shared" si="5"/>
        <v>76276165</v>
      </c>
    </row>
    <row r="108" spans="1:12" ht="26.3" x14ac:dyDescent="0.3">
      <c r="A108"/>
      <c r="B108">
        <v>29826</v>
      </c>
      <c r="C108" s="25">
        <v>45789</v>
      </c>
      <c r="D108" s="5" t="s">
        <v>11</v>
      </c>
      <c r="E108"/>
      <c r="F108" s="27">
        <v>570846</v>
      </c>
      <c r="G108" s="27">
        <v>45668</v>
      </c>
      <c r="H108" s="27">
        <v>616514</v>
      </c>
      <c r="I108" s="27"/>
      <c r="J108" s="6" t="s">
        <v>3006</v>
      </c>
      <c r="L108" s="84">
        <f t="shared" si="5"/>
        <v>76892679</v>
      </c>
    </row>
    <row r="109" spans="1:12" ht="26.3" x14ac:dyDescent="0.3">
      <c r="A109"/>
      <c r="B109">
        <v>30823</v>
      </c>
      <c r="C109" s="25">
        <v>45793</v>
      </c>
      <c r="D109" s="5" t="s">
        <v>11</v>
      </c>
      <c r="E109"/>
      <c r="F109" s="27">
        <v>877180</v>
      </c>
      <c r="G109" s="27">
        <v>70174</v>
      </c>
      <c r="H109" s="27">
        <v>947354</v>
      </c>
      <c r="I109" s="27"/>
      <c r="J109" s="6" t="s">
        <v>3006</v>
      </c>
      <c r="L109" s="84">
        <f t="shared" si="5"/>
        <v>77840033</v>
      </c>
    </row>
    <row r="110" spans="1:12" ht="26.3" x14ac:dyDescent="0.3">
      <c r="A110"/>
      <c r="B110">
        <v>31174</v>
      </c>
      <c r="C110" s="25">
        <v>45797</v>
      </c>
      <c r="D110" s="5" t="s">
        <v>11</v>
      </c>
      <c r="E110"/>
      <c r="F110" s="27">
        <v>949571</v>
      </c>
      <c r="G110" s="27">
        <v>75966</v>
      </c>
      <c r="H110" s="27">
        <v>1025537</v>
      </c>
      <c r="I110" s="27"/>
      <c r="J110" s="6" t="s">
        <v>3006</v>
      </c>
      <c r="L110" s="84">
        <f t="shared" si="5"/>
        <v>78865570</v>
      </c>
    </row>
    <row r="111" spans="1:12" ht="26.3" x14ac:dyDescent="0.3">
      <c r="A111"/>
      <c r="B111">
        <v>31287</v>
      </c>
      <c r="C111" s="25">
        <v>45798</v>
      </c>
      <c r="D111" s="5" t="s">
        <v>11</v>
      </c>
      <c r="E111"/>
      <c r="F111" s="27">
        <v>458150</v>
      </c>
      <c r="G111" s="27">
        <v>36652</v>
      </c>
      <c r="H111" s="27">
        <v>494802</v>
      </c>
      <c r="I111" s="27"/>
      <c r="J111" s="6" t="s">
        <v>3006</v>
      </c>
      <c r="L111" s="84">
        <f t="shared" si="5"/>
        <v>79360372</v>
      </c>
    </row>
    <row r="112" spans="1:12" ht="26.3" x14ac:dyDescent="0.3">
      <c r="A112"/>
      <c r="B112">
        <v>31277</v>
      </c>
      <c r="C112" s="25">
        <v>45798</v>
      </c>
      <c r="D112" s="5" t="s">
        <v>11</v>
      </c>
      <c r="E112"/>
      <c r="F112" s="27">
        <v>1087853</v>
      </c>
      <c r="G112" s="27">
        <v>87028</v>
      </c>
      <c r="H112" s="27">
        <v>1174881</v>
      </c>
      <c r="I112" s="27"/>
      <c r="J112" s="6" t="s">
        <v>3006</v>
      </c>
      <c r="L112" s="84">
        <f t="shared" si="5"/>
        <v>80535253</v>
      </c>
    </row>
    <row r="113" spans="1:12" ht="26.3" x14ac:dyDescent="0.3">
      <c r="A113"/>
      <c r="B113">
        <v>32307</v>
      </c>
      <c r="C113" s="25">
        <v>45800</v>
      </c>
      <c r="D113" s="5" t="s">
        <v>11</v>
      </c>
      <c r="E113"/>
      <c r="F113" s="27">
        <v>862424</v>
      </c>
      <c r="G113" s="27">
        <v>68994</v>
      </c>
      <c r="H113" s="27">
        <v>931418</v>
      </c>
      <c r="I113" s="27"/>
      <c r="J113" s="6" t="s">
        <v>3006</v>
      </c>
      <c r="L113" s="84">
        <f t="shared" si="5"/>
        <v>81466671</v>
      </c>
    </row>
    <row r="114" spans="1:12" ht="26.3" x14ac:dyDescent="0.3">
      <c r="A114"/>
      <c r="B114">
        <v>32338</v>
      </c>
      <c r="C114" s="25">
        <v>45800</v>
      </c>
      <c r="D114" s="5" t="s">
        <v>11</v>
      </c>
      <c r="E114"/>
      <c r="F114" s="27">
        <v>660880</v>
      </c>
      <c r="G114" s="27">
        <v>52870</v>
      </c>
      <c r="H114" s="27">
        <v>713750</v>
      </c>
      <c r="I114" s="27"/>
      <c r="J114" s="6" t="s">
        <v>3006</v>
      </c>
      <c r="L114" s="84">
        <f t="shared" si="5"/>
        <v>82180421</v>
      </c>
    </row>
    <row r="115" spans="1:12" ht="26.3" x14ac:dyDescent="0.3">
      <c r="A115"/>
      <c r="B115">
        <v>32753</v>
      </c>
      <c r="C115" s="25">
        <v>45803</v>
      </c>
      <c r="D115" s="5" t="s">
        <v>11</v>
      </c>
      <c r="E115"/>
      <c r="F115" s="27">
        <v>696384</v>
      </c>
      <c r="G115" s="27">
        <v>55711</v>
      </c>
      <c r="H115" s="27">
        <v>752095</v>
      </c>
      <c r="I115" s="27"/>
      <c r="J115" s="6" t="s">
        <v>3006</v>
      </c>
      <c r="L115" s="84">
        <f t="shared" si="5"/>
        <v>82932516</v>
      </c>
    </row>
    <row r="116" spans="1:12" ht="26.3" x14ac:dyDescent="0.3">
      <c r="A116"/>
      <c r="B116">
        <v>32945</v>
      </c>
      <c r="C116" s="25">
        <v>45805</v>
      </c>
      <c r="D116" s="5" t="s">
        <v>11</v>
      </c>
      <c r="E116"/>
      <c r="F116" s="27">
        <v>691325</v>
      </c>
      <c r="G116" s="27">
        <v>55306</v>
      </c>
      <c r="H116" s="27">
        <v>746631</v>
      </c>
      <c r="I116" s="27"/>
      <c r="J116" s="6" t="s">
        <v>3006</v>
      </c>
      <c r="L116" s="84">
        <f t="shared" si="5"/>
        <v>83679147</v>
      </c>
    </row>
    <row r="117" spans="1:12" ht="26.3" x14ac:dyDescent="0.3">
      <c r="A117"/>
      <c r="B117">
        <v>32939</v>
      </c>
      <c r="C117" s="25">
        <v>45805</v>
      </c>
      <c r="D117" s="5" t="s">
        <v>11</v>
      </c>
      <c r="E117"/>
      <c r="F117" s="27">
        <v>425729</v>
      </c>
      <c r="G117" s="27">
        <v>34058</v>
      </c>
      <c r="H117" s="27">
        <v>459787</v>
      </c>
      <c r="I117" s="27"/>
      <c r="J117" s="6" t="s">
        <v>3006</v>
      </c>
      <c r="L117" s="84">
        <f t="shared" si="5"/>
        <v>84138934</v>
      </c>
    </row>
    <row r="118" spans="1:12" x14ac:dyDescent="0.25">
      <c r="A118" s="81"/>
      <c r="B118" s="81"/>
      <c r="C118" s="119">
        <v>45807</v>
      </c>
      <c r="D118" s="88"/>
      <c r="E118" s="81" t="s">
        <v>1598</v>
      </c>
      <c r="F118" s="120"/>
      <c r="G118" s="120"/>
      <c r="H118" s="120"/>
      <c r="I118" s="120"/>
      <c r="J118" s="96" t="s">
        <v>3049</v>
      </c>
      <c r="K118" s="120">
        <v>20237658</v>
      </c>
      <c r="L118" s="84">
        <f t="shared" si="5"/>
        <v>63901276</v>
      </c>
    </row>
    <row r="119" spans="1:12" ht="26.3" x14ac:dyDescent="0.3">
      <c r="A119"/>
      <c r="B119" t="s">
        <v>2977</v>
      </c>
      <c r="C119" s="25">
        <v>45808</v>
      </c>
      <c r="D119" s="5" t="s">
        <v>11</v>
      </c>
      <c r="E119" t="s">
        <v>1647</v>
      </c>
      <c r="F119" s="27">
        <v>-638550</v>
      </c>
      <c r="G119" s="27">
        <v>-51084</v>
      </c>
      <c r="H119" s="27">
        <v>-689634</v>
      </c>
      <c r="I119" s="27"/>
      <c r="J119" s="6" t="s">
        <v>3002</v>
      </c>
      <c r="L119" s="84">
        <f t="shared" si="5"/>
        <v>63211642</v>
      </c>
    </row>
    <row r="120" spans="1:12" ht="26.3" x14ac:dyDescent="0.3">
      <c r="A120"/>
      <c r="B120">
        <v>34516</v>
      </c>
      <c r="C120" s="25">
        <v>45812</v>
      </c>
      <c r="D120" s="5" t="s">
        <v>11</v>
      </c>
      <c r="E120"/>
      <c r="F120" s="27">
        <v>973655</v>
      </c>
      <c r="G120" s="27">
        <v>77892</v>
      </c>
      <c r="H120" s="27">
        <v>1051547</v>
      </c>
      <c r="I120" s="27"/>
      <c r="J120" s="6" t="s">
        <v>3007</v>
      </c>
      <c r="L120" s="84">
        <f t="shared" si="5"/>
        <v>64263189</v>
      </c>
    </row>
    <row r="121" spans="1:12" ht="26.3" x14ac:dyDescent="0.3">
      <c r="A121"/>
      <c r="B121">
        <v>35328</v>
      </c>
      <c r="C121" s="25">
        <v>45813</v>
      </c>
      <c r="D121" s="5" t="s">
        <v>11</v>
      </c>
      <c r="E121"/>
      <c r="F121" s="27">
        <v>962376</v>
      </c>
      <c r="G121" s="27">
        <v>76990</v>
      </c>
      <c r="H121" s="27">
        <v>1039366</v>
      </c>
      <c r="I121" s="27"/>
      <c r="J121" s="6" t="s">
        <v>3007</v>
      </c>
      <c r="L121" s="84">
        <f t="shared" si="5"/>
        <v>65302555</v>
      </c>
    </row>
    <row r="122" spans="1:12" ht="26.3" x14ac:dyDescent="0.3">
      <c r="A122"/>
      <c r="B122">
        <v>35868</v>
      </c>
      <c r="C122" s="25">
        <v>45817</v>
      </c>
      <c r="D122" s="5" t="s">
        <v>11</v>
      </c>
      <c r="E122"/>
      <c r="F122" s="27">
        <v>991320</v>
      </c>
      <c r="G122" s="27">
        <v>79306</v>
      </c>
      <c r="H122" s="27">
        <v>1070626</v>
      </c>
      <c r="I122" s="27"/>
      <c r="J122" s="6" t="s">
        <v>3007</v>
      </c>
      <c r="L122" s="84">
        <f t="shared" si="5"/>
        <v>66373181</v>
      </c>
    </row>
    <row r="123" spans="1:12" ht="26.3" x14ac:dyDescent="0.3">
      <c r="A123"/>
      <c r="B123">
        <v>35971</v>
      </c>
      <c r="C123" s="25">
        <v>45818</v>
      </c>
      <c r="D123" s="5" t="s">
        <v>11</v>
      </c>
      <c r="E123"/>
      <c r="F123" s="27">
        <v>589733</v>
      </c>
      <c r="G123" s="27">
        <v>47179</v>
      </c>
      <c r="H123" s="27">
        <v>636912</v>
      </c>
      <c r="I123" s="27"/>
      <c r="J123" s="6" t="s">
        <v>3007</v>
      </c>
      <c r="L123" s="84">
        <f t="shared" si="5"/>
        <v>67010093</v>
      </c>
    </row>
    <row r="124" spans="1:12" ht="26.3" x14ac:dyDescent="0.3">
      <c r="A124"/>
      <c r="B124">
        <v>35972</v>
      </c>
      <c r="C124" s="25">
        <v>45818</v>
      </c>
      <c r="D124" s="5" t="s">
        <v>11</v>
      </c>
      <c r="E124"/>
      <c r="F124" s="27">
        <v>556265</v>
      </c>
      <c r="G124" s="27">
        <v>44501</v>
      </c>
      <c r="H124" s="27">
        <v>600766</v>
      </c>
      <c r="I124" s="27"/>
      <c r="J124" s="6" t="s">
        <v>3007</v>
      </c>
      <c r="L124" s="84">
        <f t="shared" si="5"/>
        <v>67610859</v>
      </c>
    </row>
    <row r="125" spans="1:12" ht="26.3" x14ac:dyDescent="0.3">
      <c r="A125"/>
      <c r="B125">
        <v>36161</v>
      </c>
      <c r="C125" s="25">
        <v>45820</v>
      </c>
      <c r="D125" s="5" t="s">
        <v>11</v>
      </c>
      <c r="E125"/>
      <c r="F125" s="27">
        <v>785567</v>
      </c>
      <c r="G125" s="27">
        <v>62845</v>
      </c>
      <c r="H125" s="27">
        <v>848412</v>
      </c>
      <c r="I125" s="27"/>
      <c r="J125" s="6" t="s">
        <v>3007</v>
      </c>
      <c r="L125" s="84">
        <f t="shared" si="5"/>
        <v>68459271</v>
      </c>
    </row>
    <row r="126" spans="1:12" ht="26.3" x14ac:dyDescent="0.3">
      <c r="A126"/>
      <c r="B126">
        <v>36627</v>
      </c>
      <c r="C126" s="25">
        <v>45820</v>
      </c>
      <c r="D126" s="5" t="s">
        <v>11</v>
      </c>
      <c r="E126"/>
      <c r="F126" s="27">
        <v>1112530</v>
      </c>
      <c r="G126" s="27">
        <v>89002</v>
      </c>
      <c r="H126" s="27">
        <v>1201532</v>
      </c>
      <c r="I126" s="27"/>
      <c r="J126" s="6" t="s">
        <v>3007</v>
      </c>
      <c r="L126" s="84">
        <f t="shared" si="5"/>
        <v>69660803</v>
      </c>
    </row>
    <row r="127" spans="1:12" ht="26.3" x14ac:dyDescent="0.3">
      <c r="A127"/>
      <c r="B127">
        <v>36668</v>
      </c>
      <c r="C127" s="25">
        <v>45821</v>
      </c>
      <c r="D127" s="5" t="s">
        <v>11</v>
      </c>
      <c r="E127"/>
      <c r="F127" s="27">
        <v>638550</v>
      </c>
      <c r="G127" s="27">
        <v>51084</v>
      </c>
      <c r="H127" s="27">
        <v>689634</v>
      </c>
      <c r="I127" s="27"/>
      <c r="J127" s="6" t="s">
        <v>3007</v>
      </c>
      <c r="L127" s="84">
        <f t="shared" si="5"/>
        <v>70350437</v>
      </c>
    </row>
    <row r="128" spans="1:12" ht="26.3" x14ac:dyDescent="0.3">
      <c r="A128"/>
      <c r="B128">
        <v>36665</v>
      </c>
      <c r="C128" s="25">
        <v>45821</v>
      </c>
      <c r="D128" s="5" t="s">
        <v>11</v>
      </c>
      <c r="E128"/>
      <c r="F128" s="27">
        <v>875540</v>
      </c>
      <c r="G128" s="27">
        <v>70043</v>
      </c>
      <c r="H128" s="27">
        <v>945583</v>
      </c>
      <c r="I128" s="27"/>
      <c r="J128" s="6" t="s">
        <v>3007</v>
      </c>
      <c r="L128" s="84">
        <f t="shared" si="5"/>
        <v>71296020</v>
      </c>
    </row>
    <row r="129" spans="1:13" ht="26.3" x14ac:dyDescent="0.3">
      <c r="A129"/>
      <c r="B129">
        <v>38324</v>
      </c>
      <c r="C129" s="25">
        <v>45828</v>
      </c>
      <c r="D129" s="5" t="s">
        <v>11</v>
      </c>
      <c r="E129"/>
      <c r="F129" s="27">
        <v>791316</v>
      </c>
      <c r="G129" s="27">
        <v>63305</v>
      </c>
      <c r="H129" s="27">
        <v>854621</v>
      </c>
      <c r="I129" s="27"/>
      <c r="J129" s="6" t="s">
        <v>3007</v>
      </c>
      <c r="L129" s="84">
        <f t="shared" si="5"/>
        <v>72150641</v>
      </c>
    </row>
    <row r="130" spans="1:13" ht="26.3" x14ac:dyDescent="0.3">
      <c r="A130"/>
      <c r="B130">
        <v>38307</v>
      </c>
      <c r="C130" s="25">
        <v>45828</v>
      </c>
      <c r="D130" s="5" t="s">
        <v>11</v>
      </c>
      <c r="E130"/>
      <c r="F130" s="27">
        <v>1462214</v>
      </c>
      <c r="G130" s="27">
        <v>116977</v>
      </c>
      <c r="H130" s="27">
        <v>1579191</v>
      </c>
      <c r="I130" s="27"/>
      <c r="J130" s="6" t="s">
        <v>3007</v>
      </c>
      <c r="L130" s="84">
        <f t="shared" si="5"/>
        <v>73729832</v>
      </c>
    </row>
    <row r="131" spans="1:13" ht="26.3" x14ac:dyDescent="0.3">
      <c r="A131"/>
      <c r="B131">
        <v>38863</v>
      </c>
      <c r="C131" s="25">
        <v>45832</v>
      </c>
      <c r="D131" s="5" t="s">
        <v>11</v>
      </c>
      <c r="E131"/>
      <c r="F131" s="27">
        <v>1149475</v>
      </c>
      <c r="G131" s="27">
        <v>91958</v>
      </c>
      <c r="H131" s="27">
        <v>1241433</v>
      </c>
      <c r="I131" s="27"/>
      <c r="J131" s="6" t="s">
        <v>3007</v>
      </c>
      <c r="L131" s="84">
        <f t="shared" ref="L131:L170" si="6">L130+H131-K131</f>
        <v>74971265</v>
      </c>
    </row>
    <row r="132" spans="1:13" ht="26.3" x14ac:dyDescent="0.3">
      <c r="A132"/>
      <c r="B132">
        <v>38850</v>
      </c>
      <c r="C132" s="25">
        <v>45832</v>
      </c>
      <c r="D132" s="5" t="s">
        <v>11</v>
      </c>
      <c r="E132"/>
      <c r="F132" s="27">
        <v>788590</v>
      </c>
      <c r="G132" s="27">
        <v>63087</v>
      </c>
      <c r="H132" s="27">
        <v>851677</v>
      </c>
      <c r="I132" s="27"/>
      <c r="J132" s="6" t="s">
        <v>3007</v>
      </c>
      <c r="L132" s="84">
        <f t="shared" si="6"/>
        <v>75822942</v>
      </c>
    </row>
    <row r="133" spans="1:13" ht="26.3" x14ac:dyDescent="0.3">
      <c r="A133"/>
      <c r="B133">
        <v>38830</v>
      </c>
      <c r="C133" s="25">
        <v>45832</v>
      </c>
      <c r="D133" s="5" t="s">
        <v>11</v>
      </c>
      <c r="E133"/>
      <c r="F133" s="27">
        <v>619131</v>
      </c>
      <c r="G133" s="27">
        <v>49530</v>
      </c>
      <c r="H133" s="27">
        <v>668661</v>
      </c>
      <c r="I133" s="27"/>
      <c r="J133" s="6" t="s">
        <v>3007</v>
      </c>
      <c r="L133" s="84">
        <f t="shared" si="6"/>
        <v>76491603</v>
      </c>
    </row>
    <row r="134" spans="1:13" ht="26.3" x14ac:dyDescent="0.3">
      <c r="A134"/>
      <c r="B134">
        <v>39215</v>
      </c>
      <c r="C134" s="25">
        <v>45834</v>
      </c>
      <c r="D134" s="5" t="s">
        <v>11</v>
      </c>
      <c r="E134"/>
      <c r="F134" s="27">
        <v>843119</v>
      </c>
      <c r="G134" s="27">
        <v>67450</v>
      </c>
      <c r="H134" s="27">
        <v>910569</v>
      </c>
      <c r="I134" s="27"/>
      <c r="J134" s="6" t="s">
        <v>3007</v>
      </c>
      <c r="L134" s="84">
        <f t="shared" si="6"/>
        <v>77402172</v>
      </c>
    </row>
    <row r="135" spans="1:13" ht="26.3" x14ac:dyDescent="0.3">
      <c r="A135"/>
      <c r="B135">
        <v>40703</v>
      </c>
      <c r="C135" s="25">
        <v>45836</v>
      </c>
      <c r="D135" s="5" t="s">
        <v>11</v>
      </c>
      <c r="E135"/>
      <c r="F135" s="27">
        <v>753540</v>
      </c>
      <c r="G135" s="27">
        <v>60283</v>
      </c>
      <c r="H135" s="27">
        <v>813823</v>
      </c>
      <c r="I135" s="27"/>
      <c r="J135" s="6" t="s">
        <v>3007</v>
      </c>
      <c r="L135" s="84">
        <f t="shared" si="6"/>
        <v>78215995</v>
      </c>
    </row>
    <row r="136" spans="1:13" x14ac:dyDescent="0.25">
      <c r="A136" s="81"/>
      <c r="B136" s="81"/>
      <c r="C136" s="119">
        <v>45838</v>
      </c>
      <c r="D136" s="88"/>
      <c r="E136" s="81" t="s">
        <v>1649</v>
      </c>
      <c r="F136" s="120"/>
      <c r="G136" s="120"/>
      <c r="H136" s="120"/>
      <c r="I136" s="120"/>
      <c r="J136" s="96" t="s">
        <v>3049</v>
      </c>
      <c r="K136" s="120">
        <v>13114236</v>
      </c>
      <c r="L136" s="84">
        <f t="shared" si="6"/>
        <v>65101759</v>
      </c>
      <c r="M136" s="149"/>
    </row>
    <row r="137" spans="1:13" ht="26.3" x14ac:dyDescent="0.3">
      <c r="A137"/>
      <c r="B137">
        <v>40776</v>
      </c>
      <c r="C137" s="25">
        <v>45839</v>
      </c>
      <c r="D137" s="5" t="s">
        <v>11</v>
      </c>
      <c r="E137"/>
      <c r="F137" s="27">
        <v>991320</v>
      </c>
      <c r="G137" s="27">
        <v>79306</v>
      </c>
      <c r="H137" s="27">
        <v>1070626</v>
      </c>
      <c r="I137" s="27"/>
      <c r="J137" s="6"/>
      <c r="L137" s="84">
        <f t="shared" si="6"/>
        <v>66172385</v>
      </c>
    </row>
    <row r="138" spans="1:13" ht="26.3" x14ac:dyDescent="0.3">
      <c r="A138"/>
      <c r="B138">
        <v>41005</v>
      </c>
      <c r="C138" s="25">
        <v>45840</v>
      </c>
      <c r="D138" s="5" t="s">
        <v>11</v>
      </c>
      <c r="E138"/>
      <c r="F138" s="27">
        <v>596964</v>
      </c>
      <c r="G138" s="27">
        <v>47757</v>
      </c>
      <c r="H138" s="27">
        <v>644721</v>
      </c>
      <c r="I138" s="27"/>
      <c r="J138" s="6"/>
      <c r="L138" s="84">
        <f t="shared" si="6"/>
        <v>66817106</v>
      </c>
    </row>
    <row r="139" spans="1:13" ht="26.3" x14ac:dyDescent="0.3">
      <c r="A139"/>
      <c r="B139">
        <v>41083</v>
      </c>
      <c r="C139" s="25">
        <v>45841</v>
      </c>
      <c r="D139" s="5" t="s">
        <v>11</v>
      </c>
      <c r="E139"/>
      <c r="F139" s="27">
        <v>689685</v>
      </c>
      <c r="G139" s="27">
        <v>55175</v>
      </c>
      <c r="H139" s="27">
        <v>744860</v>
      </c>
      <c r="I139" s="27"/>
      <c r="J139" s="6"/>
      <c r="L139" s="84">
        <f t="shared" si="6"/>
        <v>67561966</v>
      </c>
    </row>
    <row r="140" spans="1:13" ht="26.3" x14ac:dyDescent="0.3">
      <c r="A140"/>
      <c r="B140">
        <v>42417</v>
      </c>
      <c r="C140" s="25">
        <v>45845</v>
      </c>
      <c r="D140" s="5" t="s">
        <v>11</v>
      </c>
      <c r="E140"/>
      <c r="F140" s="27">
        <v>358001</v>
      </c>
      <c r="G140" s="27">
        <v>28640</v>
      </c>
      <c r="H140" s="27">
        <v>386641</v>
      </c>
      <c r="I140" s="27"/>
      <c r="J140" s="6"/>
      <c r="L140" s="84">
        <f t="shared" si="6"/>
        <v>67948607</v>
      </c>
    </row>
    <row r="141" spans="1:13" ht="26.3" x14ac:dyDescent="0.3">
      <c r="A141"/>
      <c r="B141">
        <v>42739</v>
      </c>
      <c r="C141" s="25">
        <v>45848</v>
      </c>
      <c r="D141" s="5" t="s">
        <v>11</v>
      </c>
      <c r="E141"/>
      <c r="F141" s="27">
        <v>1252253</v>
      </c>
      <c r="G141" s="27">
        <v>100180</v>
      </c>
      <c r="H141" s="27">
        <v>1352433</v>
      </c>
      <c r="I141" s="27"/>
      <c r="J141" s="6"/>
      <c r="L141" s="84">
        <f t="shared" si="6"/>
        <v>69301040</v>
      </c>
    </row>
    <row r="142" spans="1:13" ht="26.3" x14ac:dyDescent="0.3">
      <c r="A142"/>
      <c r="B142">
        <v>43547</v>
      </c>
      <c r="C142" s="25">
        <v>45849</v>
      </c>
      <c r="D142" s="5" t="s">
        <v>11</v>
      </c>
      <c r="E142"/>
      <c r="F142" s="27">
        <v>689685</v>
      </c>
      <c r="G142" s="27">
        <v>55175</v>
      </c>
      <c r="H142" s="27">
        <v>744860</v>
      </c>
      <c r="I142" s="27"/>
      <c r="J142" s="6"/>
      <c r="L142" s="84">
        <f t="shared" si="6"/>
        <v>70045900</v>
      </c>
    </row>
    <row r="143" spans="1:13" ht="26.3" x14ac:dyDescent="0.3">
      <c r="A143"/>
      <c r="B143">
        <v>44963</v>
      </c>
      <c r="C143" s="25">
        <v>45855</v>
      </c>
      <c r="D143" s="5" t="s">
        <v>11</v>
      </c>
      <c r="E143"/>
      <c r="F143" s="27">
        <v>608955</v>
      </c>
      <c r="G143" s="27">
        <v>48716</v>
      </c>
      <c r="H143" s="27">
        <v>657671</v>
      </c>
      <c r="I143" s="27"/>
      <c r="J143" s="6"/>
      <c r="L143" s="84">
        <f t="shared" si="6"/>
        <v>70703571</v>
      </c>
    </row>
    <row r="144" spans="1:13" ht="26.3" x14ac:dyDescent="0.3">
      <c r="A144"/>
      <c r="B144">
        <v>44941</v>
      </c>
      <c r="C144" s="25">
        <v>45855</v>
      </c>
      <c r="D144" s="5" t="s">
        <v>11</v>
      </c>
      <c r="E144"/>
      <c r="F144" s="27">
        <v>620674</v>
      </c>
      <c r="G144" s="27">
        <v>49654</v>
      </c>
      <c r="H144" s="27">
        <v>670328</v>
      </c>
      <c r="I144" s="27"/>
      <c r="J144" s="6"/>
      <c r="L144" s="84">
        <f t="shared" si="6"/>
        <v>71373899</v>
      </c>
    </row>
    <row r="145" spans="1:12" ht="26.3" x14ac:dyDescent="0.3">
      <c r="A145"/>
      <c r="B145">
        <v>44962</v>
      </c>
      <c r="C145" s="25">
        <v>45855</v>
      </c>
      <c r="D145" s="5" t="s">
        <v>11</v>
      </c>
      <c r="E145"/>
      <c r="F145" s="27">
        <v>330440</v>
      </c>
      <c r="G145" s="27">
        <v>26435</v>
      </c>
      <c r="H145" s="27">
        <v>356875</v>
      </c>
      <c r="I145" s="27"/>
      <c r="J145" s="6"/>
      <c r="L145" s="84">
        <f t="shared" si="6"/>
        <v>71730774</v>
      </c>
    </row>
    <row r="146" spans="1:12" ht="26.3" x14ac:dyDescent="0.3">
      <c r="A146"/>
      <c r="B146">
        <v>45102</v>
      </c>
      <c r="C146" s="25">
        <v>45856</v>
      </c>
      <c r="D146" s="5" t="s">
        <v>11</v>
      </c>
      <c r="E146"/>
      <c r="F146" s="27">
        <v>856121</v>
      </c>
      <c r="G146" s="27">
        <v>68490</v>
      </c>
      <c r="H146" s="27">
        <v>924611</v>
      </c>
      <c r="I146" s="27"/>
      <c r="J146" s="6"/>
      <c r="L146" s="84">
        <f t="shared" si="6"/>
        <v>72655385</v>
      </c>
    </row>
    <row r="147" spans="1:12" ht="26.3" x14ac:dyDescent="0.3">
      <c r="A147"/>
      <c r="B147">
        <v>45515</v>
      </c>
      <c r="C147" s="25">
        <v>45857</v>
      </c>
      <c r="D147" s="5" t="s">
        <v>11</v>
      </c>
      <c r="E147"/>
      <c r="F147" s="27">
        <v>417390</v>
      </c>
      <c r="G147" s="27">
        <v>33391</v>
      </c>
      <c r="H147" s="27">
        <v>450781</v>
      </c>
      <c r="I147" s="27"/>
      <c r="J147" s="6"/>
      <c r="L147" s="84">
        <f t="shared" si="6"/>
        <v>73106166</v>
      </c>
    </row>
    <row r="148" spans="1:12" ht="26.3" x14ac:dyDescent="0.3">
      <c r="A148"/>
      <c r="B148">
        <v>45704</v>
      </c>
      <c r="C148" s="25">
        <v>45860</v>
      </c>
      <c r="D148" s="5" t="s">
        <v>11</v>
      </c>
      <c r="E148"/>
      <c r="F148" s="27">
        <v>1047686</v>
      </c>
      <c r="G148" s="27">
        <v>83815</v>
      </c>
      <c r="H148" s="27">
        <v>1131501</v>
      </c>
      <c r="I148" s="27"/>
      <c r="J148" s="6"/>
      <c r="L148" s="84">
        <f t="shared" si="6"/>
        <v>74237667</v>
      </c>
    </row>
    <row r="149" spans="1:12" ht="26.3" x14ac:dyDescent="0.3">
      <c r="A149"/>
      <c r="B149">
        <v>45705</v>
      </c>
      <c r="C149" s="25">
        <v>45860</v>
      </c>
      <c r="D149" s="5" t="s">
        <v>11</v>
      </c>
      <c r="E149"/>
      <c r="F149" s="27">
        <v>901286</v>
      </c>
      <c r="G149" s="27">
        <v>72103</v>
      </c>
      <c r="H149" s="27">
        <v>973389</v>
      </c>
      <c r="I149" s="27"/>
      <c r="J149" s="6"/>
      <c r="L149" s="84">
        <f t="shared" si="6"/>
        <v>75211056</v>
      </c>
    </row>
    <row r="150" spans="1:12" ht="26.3" x14ac:dyDescent="0.3">
      <c r="A150"/>
      <c r="B150">
        <v>45813</v>
      </c>
      <c r="C150" s="25">
        <v>45861</v>
      </c>
      <c r="D150" s="5" t="s">
        <v>11</v>
      </c>
      <c r="E150"/>
      <c r="F150" s="27">
        <v>706538</v>
      </c>
      <c r="G150" s="27">
        <v>56523</v>
      </c>
      <c r="H150" s="27">
        <v>763061</v>
      </c>
      <c r="I150" s="27"/>
      <c r="J150" s="6"/>
      <c r="L150" s="84">
        <f t="shared" si="6"/>
        <v>75974117</v>
      </c>
    </row>
    <row r="151" spans="1:12" ht="26.3" x14ac:dyDescent="0.3">
      <c r="A151"/>
      <c r="B151">
        <v>45905</v>
      </c>
      <c r="C151" s="25">
        <v>45862</v>
      </c>
      <c r="D151" s="5" t="s">
        <v>11</v>
      </c>
      <c r="E151"/>
      <c r="F151" s="27">
        <v>1514175</v>
      </c>
      <c r="G151" s="27">
        <v>121134</v>
      </c>
      <c r="H151" s="27">
        <v>1635309</v>
      </c>
      <c r="I151" s="27"/>
      <c r="J151" s="6"/>
      <c r="L151" s="84">
        <f t="shared" si="6"/>
        <v>77609426</v>
      </c>
    </row>
    <row r="152" spans="1:12" ht="26.3" x14ac:dyDescent="0.3">
      <c r="A152"/>
      <c r="B152">
        <v>47120</v>
      </c>
      <c r="C152" s="25">
        <v>45863</v>
      </c>
      <c r="D152" s="5" t="s">
        <v>11</v>
      </c>
      <c r="E152"/>
      <c r="F152" s="27">
        <v>427012</v>
      </c>
      <c r="G152" s="27">
        <v>34161</v>
      </c>
      <c r="H152" s="27">
        <v>461173</v>
      </c>
      <c r="I152" s="27"/>
      <c r="J152" s="6"/>
      <c r="L152" s="84">
        <f t="shared" si="6"/>
        <v>78070599</v>
      </c>
    </row>
    <row r="153" spans="1:12" ht="26.3" x14ac:dyDescent="0.3">
      <c r="A153"/>
      <c r="B153" t="s">
        <v>2978</v>
      </c>
      <c r="C153" s="25">
        <v>45863</v>
      </c>
      <c r="D153" s="5" t="s">
        <v>11</v>
      </c>
      <c r="E153" t="s">
        <v>2988</v>
      </c>
      <c r="F153" s="27">
        <v>-311510</v>
      </c>
      <c r="G153" s="27">
        <v>-24921</v>
      </c>
      <c r="H153" s="27">
        <v>-336431</v>
      </c>
      <c r="I153" s="27"/>
      <c r="J153" s="6"/>
      <c r="L153" s="84">
        <f t="shared" si="6"/>
        <v>77734168</v>
      </c>
    </row>
    <row r="154" spans="1:12" ht="26.3" x14ac:dyDescent="0.3">
      <c r="A154"/>
      <c r="B154" t="s">
        <v>2929</v>
      </c>
      <c r="C154" s="25">
        <v>45863</v>
      </c>
      <c r="D154" s="5" t="s">
        <v>11</v>
      </c>
      <c r="E154" t="s">
        <v>2989</v>
      </c>
      <c r="F154" s="27">
        <v>-445702</v>
      </c>
      <c r="G154" s="27">
        <v>-35656</v>
      </c>
      <c r="H154" s="27">
        <v>-481358</v>
      </c>
      <c r="I154" s="27"/>
      <c r="J154" s="6"/>
      <c r="L154" s="84">
        <f t="shared" si="6"/>
        <v>77252810</v>
      </c>
    </row>
    <row r="155" spans="1:12" ht="26.3" x14ac:dyDescent="0.3">
      <c r="A155"/>
      <c r="B155">
        <v>47558</v>
      </c>
      <c r="C155" s="25">
        <v>45867</v>
      </c>
      <c r="D155" s="5" t="s">
        <v>11</v>
      </c>
      <c r="E155"/>
      <c r="F155" s="27">
        <v>636577</v>
      </c>
      <c r="G155" s="27">
        <v>50926</v>
      </c>
      <c r="H155" s="27">
        <v>687503</v>
      </c>
      <c r="I155" s="27"/>
      <c r="J155" s="6"/>
      <c r="L155" s="84">
        <f t="shared" si="6"/>
        <v>77940313</v>
      </c>
    </row>
    <row r="156" spans="1:12" ht="26.3" x14ac:dyDescent="0.3">
      <c r="A156"/>
      <c r="B156" t="s">
        <v>405</v>
      </c>
      <c r="C156" s="25">
        <v>45868</v>
      </c>
      <c r="D156" s="5" t="s">
        <v>11</v>
      </c>
      <c r="E156" t="s">
        <v>152</v>
      </c>
      <c r="F156" s="27">
        <v>-532713</v>
      </c>
      <c r="G156" s="27">
        <v>-42617</v>
      </c>
      <c r="H156" s="27">
        <v>-575330</v>
      </c>
      <c r="I156" s="27"/>
      <c r="J156" s="6"/>
      <c r="L156" s="84">
        <f t="shared" si="6"/>
        <v>77364983</v>
      </c>
    </row>
    <row r="157" spans="1:12" x14ac:dyDescent="0.25">
      <c r="A157" s="81"/>
      <c r="B157" s="81"/>
      <c r="C157" s="119">
        <v>45868</v>
      </c>
      <c r="D157" s="88"/>
      <c r="E157" s="81" t="s">
        <v>1686</v>
      </c>
      <c r="F157" s="120"/>
      <c r="G157" s="120"/>
      <c r="H157" s="120"/>
      <c r="I157" s="120"/>
      <c r="J157" s="96" t="s">
        <v>3049</v>
      </c>
      <c r="K157" s="120">
        <v>15004353</v>
      </c>
      <c r="L157" s="84">
        <f t="shared" si="6"/>
        <v>62360630</v>
      </c>
    </row>
    <row r="158" spans="1:12" ht="26.3" x14ac:dyDescent="0.3">
      <c r="A158"/>
      <c r="B158">
        <v>48812</v>
      </c>
      <c r="C158" s="25">
        <v>45870</v>
      </c>
      <c r="D158" s="5" t="s">
        <v>11</v>
      </c>
      <c r="E158"/>
      <c r="F158" s="27">
        <v>1056025</v>
      </c>
      <c r="G158" s="27">
        <v>84482</v>
      </c>
      <c r="H158" s="27">
        <v>1140507</v>
      </c>
      <c r="I158" s="27"/>
      <c r="J158" s="6"/>
      <c r="L158" s="84">
        <f t="shared" si="6"/>
        <v>63501137</v>
      </c>
    </row>
    <row r="159" spans="1:12" ht="26.3" x14ac:dyDescent="0.3">
      <c r="A159"/>
      <c r="B159">
        <v>49425</v>
      </c>
      <c r="C159" s="25">
        <v>45876</v>
      </c>
      <c r="D159" s="5" t="s">
        <v>11</v>
      </c>
      <c r="E159"/>
      <c r="F159" s="27">
        <v>743364</v>
      </c>
      <c r="G159" s="27">
        <v>59469</v>
      </c>
      <c r="H159" s="27">
        <v>802833</v>
      </c>
      <c r="I159" s="27"/>
      <c r="J159" s="6"/>
      <c r="L159" s="84">
        <f t="shared" si="6"/>
        <v>64303970</v>
      </c>
    </row>
    <row r="160" spans="1:12" ht="26.3" x14ac:dyDescent="0.3">
      <c r="A160"/>
      <c r="B160">
        <v>50694</v>
      </c>
      <c r="C160" s="25">
        <v>45878</v>
      </c>
      <c r="D160" s="5" t="s">
        <v>11</v>
      </c>
      <c r="E160"/>
      <c r="F160" s="27">
        <v>653391</v>
      </c>
      <c r="G160" s="27">
        <v>52271</v>
      </c>
      <c r="H160" s="27">
        <v>705662</v>
      </c>
      <c r="I160" s="27"/>
      <c r="J160" s="6"/>
      <c r="L160" s="84">
        <f t="shared" si="6"/>
        <v>65009632</v>
      </c>
    </row>
    <row r="161" spans="1:12" ht="26.3" x14ac:dyDescent="0.3">
      <c r="A161"/>
      <c r="B161" t="s">
        <v>2927</v>
      </c>
      <c r="C161" s="25">
        <v>45881</v>
      </c>
      <c r="D161" s="5" t="s">
        <v>11</v>
      </c>
      <c r="E161" t="s">
        <v>152</v>
      </c>
      <c r="F161" s="27">
        <v>-132176</v>
      </c>
      <c r="G161" s="27">
        <v>-10574</v>
      </c>
      <c r="H161" s="27">
        <v>-142750</v>
      </c>
      <c r="I161" s="27"/>
      <c r="J161" s="6"/>
      <c r="L161" s="84">
        <f t="shared" si="6"/>
        <v>64866882</v>
      </c>
    </row>
    <row r="162" spans="1:12" ht="26.3" x14ac:dyDescent="0.3">
      <c r="A162"/>
      <c r="B162" t="s">
        <v>2979</v>
      </c>
      <c r="C162" s="25">
        <v>45882</v>
      </c>
      <c r="D162" s="5" t="s">
        <v>11</v>
      </c>
      <c r="E162" t="s">
        <v>152</v>
      </c>
      <c r="F162" s="27">
        <v>-132176</v>
      </c>
      <c r="G162" s="27">
        <v>-10574</v>
      </c>
      <c r="H162" s="27">
        <v>-142750</v>
      </c>
      <c r="I162" s="27"/>
      <c r="J162" s="6"/>
      <c r="L162" s="84">
        <f t="shared" si="6"/>
        <v>64724132</v>
      </c>
    </row>
    <row r="163" spans="1:12" ht="26.3" x14ac:dyDescent="0.3">
      <c r="A163"/>
      <c r="B163" t="s">
        <v>2928</v>
      </c>
      <c r="C163" s="25">
        <v>45887</v>
      </c>
      <c r="D163" s="5" t="s">
        <v>11</v>
      </c>
      <c r="E163" t="s">
        <v>152</v>
      </c>
      <c r="F163" s="27">
        <v>-330440</v>
      </c>
      <c r="G163" s="27">
        <v>-26435</v>
      </c>
      <c r="H163" s="27">
        <v>-356875</v>
      </c>
      <c r="I163" s="27"/>
      <c r="J163" s="6"/>
      <c r="L163" s="84">
        <f t="shared" si="6"/>
        <v>64367257</v>
      </c>
    </row>
    <row r="164" spans="1:12" ht="26.3" x14ac:dyDescent="0.3">
      <c r="A164"/>
      <c r="B164" t="s">
        <v>2977</v>
      </c>
      <c r="C164" s="25">
        <v>45890</v>
      </c>
      <c r="D164" s="89" t="s">
        <v>11</v>
      </c>
      <c r="E164" t="s">
        <v>152</v>
      </c>
      <c r="F164" s="27">
        <v>-599712</v>
      </c>
      <c r="G164" s="27">
        <v>-47977</v>
      </c>
      <c r="H164" s="27">
        <v>-647689</v>
      </c>
      <c r="I164" s="27"/>
      <c r="J164" s="56"/>
      <c r="L164" s="84">
        <f t="shared" si="6"/>
        <v>63719568</v>
      </c>
    </row>
    <row r="165" spans="1:12" ht="26.3" x14ac:dyDescent="0.3">
      <c r="A165"/>
      <c r="B165" t="s">
        <v>2980</v>
      </c>
      <c r="C165" s="25">
        <v>45894</v>
      </c>
      <c r="D165" s="89" t="s">
        <v>11</v>
      </c>
      <c r="E165" t="s">
        <v>152</v>
      </c>
      <c r="F165" s="27">
        <v>-328207</v>
      </c>
      <c r="G165" s="27">
        <v>-26257</v>
      </c>
      <c r="H165" s="27">
        <v>-354464</v>
      </c>
      <c r="I165" s="27"/>
      <c r="J165" s="56"/>
      <c r="L165" s="84">
        <f t="shared" si="6"/>
        <v>63365104</v>
      </c>
    </row>
    <row r="166" spans="1:12" ht="26.3" x14ac:dyDescent="0.3">
      <c r="A166"/>
      <c r="B166" t="s">
        <v>2981</v>
      </c>
      <c r="C166" s="25">
        <v>45895</v>
      </c>
      <c r="D166" s="89" t="s">
        <v>11</v>
      </c>
      <c r="E166" t="s">
        <v>152</v>
      </c>
      <c r="F166" s="27">
        <v>-341148</v>
      </c>
      <c r="G166" s="27">
        <v>-27292</v>
      </c>
      <c r="H166" s="27">
        <v>-368440</v>
      </c>
      <c r="I166" s="27"/>
      <c r="J166" s="56"/>
      <c r="L166" s="84">
        <f t="shared" si="6"/>
        <v>62996664</v>
      </c>
    </row>
    <row r="167" spans="1:12" ht="26.3" x14ac:dyDescent="0.3">
      <c r="A167"/>
      <c r="B167" t="s">
        <v>2920</v>
      </c>
      <c r="C167" s="25">
        <v>45895</v>
      </c>
      <c r="D167" s="89" t="s">
        <v>11</v>
      </c>
      <c r="E167" t="s">
        <v>152</v>
      </c>
      <c r="F167" s="27">
        <v>-359838</v>
      </c>
      <c r="G167" s="27">
        <v>-28787</v>
      </c>
      <c r="H167" s="27">
        <v>-388625</v>
      </c>
      <c r="I167" s="27"/>
      <c r="J167" s="56"/>
      <c r="L167" s="84">
        <f t="shared" si="6"/>
        <v>62608039</v>
      </c>
    </row>
    <row r="168" spans="1:12" ht="26.3" x14ac:dyDescent="0.3">
      <c r="A168"/>
      <c r="B168" t="s">
        <v>405</v>
      </c>
      <c r="C168" s="25">
        <v>45895</v>
      </c>
      <c r="D168" s="89" t="s">
        <v>11</v>
      </c>
      <c r="E168" t="s">
        <v>152</v>
      </c>
      <c r="F168" s="27">
        <v>-1475449</v>
      </c>
      <c r="G168" s="27">
        <v>-118036</v>
      </c>
      <c r="H168" s="27">
        <v>-1593485</v>
      </c>
      <c r="I168" s="27"/>
      <c r="J168" s="56"/>
      <c r="L168" s="84">
        <f t="shared" si="6"/>
        <v>61014554</v>
      </c>
    </row>
    <row r="169" spans="1:12" ht="26.3" x14ac:dyDescent="0.3">
      <c r="A169"/>
      <c r="B169" t="s">
        <v>2982</v>
      </c>
      <c r="C169" s="25">
        <v>45896</v>
      </c>
      <c r="D169" s="89" t="s">
        <v>11</v>
      </c>
      <c r="E169" t="s">
        <v>152</v>
      </c>
      <c r="F169" s="27">
        <v>-330440</v>
      </c>
      <c r="G169" s="27">
        <v>-26435</v>
      </c>
      <c r="H169" s="27">
        <v>-356875</v>
      </c>
      <c r="I169" s="27"/>
      <c r="J169" s="56"/>
      <c r="L169" s="84">
        <f t="shared" si="6"/>
        <v>60657679</v>
      </c>
    </row>
    <row r="170" spans="1:12" ht="26.3" x14ac:dyDescent="0.3">
      <c r="A170"/>
      <c r="B170" t="s">
        <v>2983</v>
      </c>
      <c r="C170" s="25">
        <v>45896</v>
      </c>
      <c r="D170" s="89" t="s">
        <v>11</v>
      </c>
      <c r="E170" t="s">
        <v>152</v>
      </c>
      <c r="F170" s="27">
        <v>-99952</v>
      </c>
      <c r="G170" s="27">
        <v>-7996</v>
      </c>
      <c r="H170" s="27">
        <v>-107948</v>
      </c>
      <c r="I170" s="27"/>
      <c r="J170" s="56"/>
      <c r="L170" s="84">
        <f t="shared" si="6"/>
        <v>60549731</v>
      </c>
    </row>
  </sheetData>
  <autoFilter ref="A1:R170" xr:uid="{602BC131-213F-4173-B57B-514D51422E23}">
    <sortState xmlns:xlrd2="http://schemas.microsoft.com/office/spreadsheetml/2017/richdata2" ref="A2:R170">
      <sortCondition ref="C1:C17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REPORT</vt:lpstr>
      <vt:lpstr>Chi tiet_TT Dong Hung</vt:lpstr>
      <vt:lpstr>Don_TrungBay</vt:lpstr>
      <vt:lpstr>Sheet1</vt:lpstr>
      <vt:lpstr>Cong_No2023</vt:lpstr>
      <vt:lpstr>Cong_No2024</vt:lpstr>
      <vt:lpstr>Du_no_DK2023</vt:lpstr>
      <vt:lpstr>Du_Nodk2024</vt:lpstr>
      <vt:lpstr>Cong_No2025</vt:lpstr>
      <vt:lpstr>Du_NoDK2025</vt:lpstr>
      <vt:lpstr>Du_NoCK2025</vt:lpstr>
      <vt:lpstr>DCCD_2023</vt:lpstr>
      <vt:lpstr>Sheet2</vt:lpstr>
      <vt:lpstr>Sheet5</vt:lpstr>
      <vt:lpstr>Sheet4</vt:lpstr>
      <vt:lpstr>Sheet6</vt:lpstr>
      <vt:lpstr>Sheet9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DA11912</dc:creator>
  <cp:lastModifiedBy>Admin</cp:lastModifiedBy>
  <cp:lastPrinted>2025-10-04T10:35:47Z</cp:lastPrinted>
  <dcterms:created xsi:type="dcterms:W3CDTF">2025-10-02T12:33:38Z</dcterms:created>
  <dcterms:modified xsi:type="dcterms:W3CDTF">2025-10-20T05:10:02Z</dcterms:modified>
</cp:coreProperties>
</file>