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KHÁNH TOÀN\"/>
    </mc:Choice>
  </mc:AlternateContent>
  <bookViews>
    <workbookView xWindow="240" yWindow="4590" windowWidth="20115" windowHeight="2925"/>
  </bookViews>
  <sheets>
    <sheet name="NGOCTHOM-SG" sheetId="3" r:id="rId1"/>
    <sheet name="NGOCTHOM-C6-HN" sheetId="5" r:id="rId2"/>
  </sheets>
  <definedNames>
    <definedName name="NGAY">#REF!</definedName>
    <definedName name="NGAYY">#REF!</definedName>
    <definedName name="TENKH">#REF!</definedName>
    <definedName name="TIENNO">#REF!</definedName>
    <definedName name="TIENTRA">#REF!</definedName>
  </definedNames>
  <calcPr calcId="162913"/>
</workbook>
</file>

<file path=xl/calcChain.xml><?xml version="1.0" encoding="utf-8"?>
<calcChain xmlns="http://schemas.openxmlformats.org/spreadsheetml/2006/main">
  <c r="F17" i="3" l="1"/>
  <c r="E13" i="3"/>
  <c r="F13" i="3"/>
  <c r="G13" i="3"/>
  <c r="H13" i="3"/>
  <c r="I13" i="3"/>
  <c r="D13" i="3"/>
  <c r="F27" i="5" l="1"/>
  <c r="E27" i="5" l="1"/>
  <c r="G27" i="5"/>
  <c r="D26" i="5" l="1"/>
  <c r="D28" i="5" s="1"/>
  <c r="D30" i="5" s="1"/>
  <c r="G14" i="5" l="1"/>
  <c r="F13" i="5" l="1"/>
  <c r="D15" i="3" l="1"/>
  <c r="C8" i="3" l="1"/>
  <c r="I15" i="3" l="1"/>
  <c r="I17" i="3" s="1"/>
  <c r="J26" i="5" l="1"/>
  <c r="I26" i="5"/>
  <c r="H26" i="5"/>
  <c r="H28" i="5" s="1"/>
  <c r="G26" i="5"/>
  <c r="G28" i="5" s="1"/>
  <c r="F26" i="5"/>
  <c r="F28" i="5" s="1"/>
  <c r="E26" i="5"/>
  <c r="J28" i="5" l="1"/>
  <c r="J30" i="5" s="1"/>
  <c r="E28" i="5"/>
  <c r="E30" i="5" s="1"/>
  <c r="I28" i="5"/>
  <c r="I30" i="5" s="1"/>
  <c r="H30" i="5"/>
  <c r="G30" i="5"/>
  <c r="F30" i="5"/>
  <c r="H15" i="3"/>
  <c r="H17" i="3" s="1"/>
  <c r="F15" i="3"/>
  <c r="E15" i="3"/>
  <c r="E17" i="3" s="1"/>
  <c r="D17" i="3"/>
  <c r="D31" i="5" l="1"/>
  <c r="D23" i="3" s="1"/>
  <c r="G15" i="3"/>
  <c r="G17" i="3" s="1"/>
  <c r="D18" i="3" s="1"/>
  <c r="D22" i="3" s="1"/>
  <c r="D24" i="3" l="1"/>
</calcChain>
</file>

<file path=xl/comments1.xml><?xml version="1.0" encoding="utf-8"?>
<comments xmlns="http://schemas.openxmlformats.org/spreadsheetml/2006/main">
  <authors>
    <author>Administrator</author>
  </authors>
  <commentList>
    <comment ref="E10" authorId="0" shapeId="0">
      <text>
        <r>
          <rPr>
            <b/>
            <sz val="9"/>
            <color indexed="81"/>
            <rFont val="Tahoma"/>
            <charset val="1"/>
          </rPr>
          <t>Administrator:</t>
        </r>
        <r>
          <rPr>
            <sz val="9"/>
            <color indexed="81"/>
            <rFont val="Tahoma"/>
            <charset val="1"/>
          </rPr>
          <t xml:space="preserve">
Thực nhận 155
</t>
        </r>
      </text>
    </comment>
  </commentList>
</comments>
</file>

<file path=xl/sharedStrings.xml><?xml version="1.0" encoding="utf-8"?>
<sst xmlns="http://schemas.openxmlformats.org/spreadsheetml/2006/main" count="72" uniqueCount="37">
  <si>
    <t>STT</t>
  </si>
  <si>
    <t>BẢNG TỔNG HỢP ĐỐI CHIẾU XUẤT HÀNG - TPHCM</t>
  </si>
  <si>
    <t>Ngày xuất HĐ</t>
  </si>
  <si>
    <t>ĐVT</t>
  </si>
  <si>
    <t xml:space="preserve">Gà 300G   </t>
  </si>
  <si>
    <t>Sườn</t>
  </si>
  <si>
    <t>Chân gà XD</t>
  </si>
  <si>
    <t>Chân gà TM</t>
  </si>
  <si>
    <t>Gói</t>
  </si>
  <si>
    <t>Tổng xuất theo HĐ</t>
  </si>
  <si>
    <t>Trừ hàng lỗi thiếu</t>
  </si>
  <si>
    <t>Tổng thực thanh toán</t>
  </si>
  <si>
    <t>Đơn giá</t>
  </si>
  <si>
    <t>Thành tiền thanh toán</t>
  </si>
  <si>
    <t>Tổng tiền thanh toán</t>
  </si>
  <si>
    <t>TPHCM</t>
  </si>
  <si>
    <t>HN</t>
  </si>
  <si>
    <t>BẢNG TỔNG HỢP ĐỐI CHIẾU XUẤT HÀNG - HÀ NỘI</t>
  </si>
  <si>
    <t xml:space="preserve">Ngày xuất </t>
  </si>
  <si>
    <t xml:space="preserve"> Giò lụa</t>
  </si>
  <si>
    <t xml:space="preserve"> Giò tai</t>
  </si>
  <si>
    <t>Gà 300</t>
  </si>
  <si>
    <t>Gà XD 500G</t>
  </si>
  <si>
    <t>Gà  XD 500G</t>
  </si>
  <si>
    <t>Chốt công nợ T08/2024:</t>
  </si>
  <si>
    <t>Tổng CN T8</t>
  </si>
  <si>
    <t>5/8/2024</t>
  </si>
  <si>
    <t>Từ ngày 01 đến ngày 31 tháng 08 năm 2024</t>
  </si>
  <si>
    <t>Từ ngày 01 đến ngày 31 tháng  08  năm 2024</t>
  </si>
  <si>
    <t>8/8/2024</t>
  </si>
  <si>
    <t>9/8/2024</t>
  </si>
  <si>
    <t>26/8/2024</t>
  </si>
  <si>
    <t>27/8/2024</t>
  </si>
  <si>
    <t>28/8/2024</t>
  </si>
  <si>
    <t>29/8/2024</t>
  </si>
  <si>
    <t>31/8/2024</t>
  </si>
  <si>
    <t>2/8/2024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</si>
</sst>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₫_-;\-* #,##0.00\ _₫_-;_-* &quot;-&quot;??\ _₫_-;_-@_-"/>
    <numFmt numFmtId="165" formatCode="_-* #,##0\ _₫_-;\-* #,##0\ _₫_-;_-* &quot;-&quot;??\ _₫_-;_-@_-"/>
  </numFmts>
  <fonts count="13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/>
    <xf numFmtId="0" fontId="5" fillId="0" borderId="12" xfId="0" applyFont="1" applyBorder="1"/>
    <xf numFmtId="49" fontId="5" fillId="0" borderId="13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3" fontId="5" fillId="0" borderId="14" xfId="0" applyNumberFormat="1" applyFont="1" applyBorder="1"/>
    <xf numFmtId="3" fontId="5" fillId="0" borderId="15" xfId="0" applyNumberFormat="1" applyFont="1" applyBorder="1"/>
    <xf numFmtId="3" fontId="5" fillId="0" borderId="16" xfId="0" applyNumberFormat="1" applyFont="1" applyBorder="1"/>
    <xf numFmtId="0" fontId="7" fillId="0" borderId="8" xfId="0" applyFont="1" applyBorder="1"/>
    <xf numFmtId="3" fontId="7" fillId="0" borderId="9" xfId="0" applyNumberFormat="1" applyFont="1" applyBorder="1"/>
    <xf numFmtId="0" fontId="7" fillId="0" borderId="9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21" xfId="0" applyFont="1" applyBorder="1"/>
    <xf numFmtId="0" fontId="5" fillId="0" borderId="23" xfId="0" applyFont="1" applyBorder="1"/>
    <xf numFmtId="3" fontId="8" fillId="0" borderId="23" xfId="0" applyNumberFormat="1" applyFont="1" applyBorder="1"/>
    <xf numFmtId="0" fontId="8" fillId="0" borderId="23" xfId="0" applyFont="1" applyBorder="1"/>
    <xf numFmtId="0" fontId="8" fillId="0" borderId="24" xfId="0" applyFont="1" applyBorder="1"/>
    <xf numFmtId="3" fontId="5" fillId="0" borderId="23" xfId="0" applyNumberFormat="1" applyFont="1" applyBorder="1"/>
    <xf numFmtId="3" fontId="5" fillId="0" borderId="25" xfId="0" applyNumberFormat="1" applyFont="1" applyBorder="1"/>
    <xf numFmtId="3" fontId="5" fillId="0" borderId="24" xfId="0" applyNumberFormat="1" applyFont="1" applyBorder="1"/>
    <xf numFmtId="0" fontId="5" fillId="0" borderId="27" xfId="0" applyFont="1" applyBorder="1"/>
    <xf numFmtId="3" fontId="5" fillId="0" borderId="30" xfId="0" applyNumberFormat="1" applyFont="1" applyBorder="1" applyAlignment="1">
      <alignment horizontal="center"/>
    </xf>
    <xf numFmtId="0" fontId="6" fillId="0" borderId="0" xfId="0" applyFont="1"/>
    <xf numFmtId="14" fontId="0" fillId="0" borderId="0" xfId="0" applyNumberFormat="1"/>
    <xf numFmtId="3" fontId="9" fillId="0" borderId="15" xfId="0" applyNumberFormat="1" applyFont="1" applyBorder="1"/>
    <xf numFmtId="3" fontId="9" fillId="0" borderId="14" xfId="0" applyNumberFormat="1" applyFont="1" applyBorder="1"/>
    <xf numFmtId="3" fontId="7" fillId="0" borderId="11" xfId="0" applyNumberFormat="1" applyFont="1" applyBorder="1"/>
    <xf numFmtId="0" fontId="5" fillId="0" borderId="32" xfId="0" applyFont="1" applyBorder="1"/>
    <xf numFmtId="3" fontId="5" fillId="0" borderId="32" xfId="0" applyNumberFormat="1" applyFont="1" applyBorder="1"/>
    <xf numFmtId="3" fontId="5" fillId="0" borderId="33" xfId="0" applyNumberFormat="1" applyFont="1" applyBorder="1"/>
    <xf numFmtId="0" fontId="5" fillId="0" borderId="9" xfId="0" applyFont="1" applyBorder="1"/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1" fillId="0" borderId="0" xfId="0" applyFont="1" applyAlignment="1"/>
    <xf numFmtId="3" fontId="0" fillId="0" borderId="0" xfId="0" applyNumberFormat="1"/>
    <xf numFmtId="3" fontId="4" fillId="0" borderId="0" xfId="0" applyNumberFormat="1" applyFont="1" applyFill="1" applyAlignment="1"/>
    <xf numFmtId="0" fontId="4" fillId="0" borderId="0" xfId="0" applyFont="1" applyFill="1" applyAlignment="1"/>
    <xf numFmtId="165" fontId="5" fillId="0" borderId="0" xfId="1" applyNumberFormat="1" applyFont="1"/>
    <xf numFmtId="165" fontId="8" fillId="0" borderId="0" xfId="1" applyNumberFormat="1" applyFont="1" applyFill="1" applyBorder="1"/>
    <xf numFmtId="0" fontId="10" fillId="0" borderId="0" xfId="0" applyFont="1"/>
    <xf numFmtId="0" fontId="9" fillId="0" borderId="12" xfId="0" applyFont="1" applyBorder="1"/>
    <xf numFmtId="14" fontId="9" fillId="0" borderId="19" xfId="0" applyNumberFormat="1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/>
    <xf numFmtId="3" fontId="9" fillId="0" borderId="16" xfId="0" applyNumberFormat="1" applyFont="1" applyBorder="1"/>
    <xf numFmtId="14" fontId="9" fillId="0" borderId="23" xfId="0" applyNumberFormat="1" applyFont="1" applyBorder="1" applyAlignment="1">
      <alignment horizontal="center"/>
    </xf>
    <xf numFmtId="49" fontId="9" fillId="0" borderId="13" xfId="0" applyNumberFormat="1" applyFont="1" applyBorder="1" applyAlignment="1">
      <alignment horizontal="center"/>
    </xf>
    <xf numFmtId="165" fontId="10" fillId="0" borderId="0" xfId="1" applyNumberFormat="1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5" fillId="0" borderId="18" xfId="0" applyFont="1" applyBorder="1" applyAlignment="1">
      <alignment horizontal="left"/>
    </xf>
    <xf numFmtId="0" fontId="5" fillId="0" borderId="19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5" fillId="0" borderId="26" xfId="0" applyFont="1" applyBorder="1" applyAlignment="1">
      <alignment horizontal="left"/>
    </xf>
    <xf numFmtId="0" fontId="5" fillId="0" borderId="27" xfId="0" applyFont="1" applyBorder="1" applyAlignment="1">
      <alignment horizontal="left"/>
    </xf>
    <xf numFmtId="3" fontId="5" fillId="0" borderId="28" xfId="0" applyNumberFormat="1" applyFont="1" applyBorder="1" applyAlignment="1">
      <alignment horizontal="center"/>
    </xf>
    <xf numFmtId="3" fontId="5" fillId="0" borderId="29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5" fillId="0" borderId="31" xfId="0" applyFont="1" applyBorder="1" applyAlignment="1">
      <alignment horizontal="left"/>
    </xf>
    <xf numFmtId="0" fontId="5" fillId="0" borderId="32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3" fontId="5" fillId="0" borderId="10" xfId="0" applyNumberFormat="1" applyFont="1" applyBorder="1" applyAlignment="1">
      <alignment horizontal="center"/>
    </xf>
    <xf numFmtId="3" fontId="5" fillId="0" borderId="34" xfId="0" applyNumberFormat="1" applyFont="1" applyBorder="1" applyAlignment="1">
      <alignment horizontal="center"/>
    </xf>
    <xf numFmtId="3" fontId="5" fillId="0" borderId="35" xfId="0" applyNumberFormat="1" applyFont="1" applyBorder="1" applyAlignment="1">
      <alignment horizontal="center"/>
    </xf>
    <xf numFmtId="3" fontId="9" fillId="3" borderId="15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26"/>
  <sheetViews>
    <sheetView tabSelected="1" workbookViewId="0">
      <pane ySplit="6" topLeftCell="A7" activePane="bottomLeft" state="frozen"/>
      <selection activeCell="F11" sqref="F11"/>
      <selection pane="bottomLeft" activeCell="E10" sqref="E10"/>
    </sheetView>
  </sheetViews>
  <sheetFormatPr defaultRowHeight="15" x14ac:dyDescent="0.25"/>
  <cols>
    <col min="2" max="2" width="15" customWidth="1"/>
    <col min="4" max="4" width="17.85546875" customWidth="1"/>
    <col min="5" max="5" width="14" customWidth="1"/>
    <col min="6" max="6" width="15.42578125" customWidth="1"/>
    <col min="7" max="7" width="14.85546875" customWidth="1"/>
    <col min="8" max="8" width="16.42578125" customWidth="1"/>
    <col min="9" max="9" width="15" customWidth="1"/>
    <col min="11" max="11" width="18.85546875" customWidth="1"/>
  </cols>
  <sheetData>
    <row r="1" spans="1:11" ht="21" x14ac:dyDescent="0.35">
      <c r="A1" s="57"/>
      <c r="B1" s="57"/>
      <c r="C1" s="57"/>
      <c r="D1" s="57"/>
      <c r="E1" s="57"/>
      <c r="F1" s="57"/>
      <c r="G1" s="57"/>
      <c r="H1" s="57"/>
      <c r="I1" s="57"/>
      <c r="J1" s="57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8.75" x14ac:dyDescent="0.3">
      <c r="A3" s="58" t="s">
        <v>1</v>
      </c>
      <c r="B3" s="58"/>
      <c r="C3" s="58"/>
      <c r="D3" s="59"/>
      <c r="E3" s="60"/>
      <c r="F3" s="60"/>
      <c r="G3" s="60"/>
      <c r="H3" s="60"/>
      <c r="I3" s="60"/>
      <c r="J3" s="1"/>
    </row>
    <row r="4" spans="1:11" ht="18.75" x14ac:dyDescent="0.3">
      <c r="A4" s="61" t="s">
        <v>27</v>
      </c>
      <c r="B4" s="61"/>
      <c r="C4" s="61"/>
      <c r="D4" s="61"/>
      <c r="E4" s="61"/>
      <c r="F4" s="61"/>
      <c r="G4" s="61"/>
      <c r="H4" s="61"/>
      <c r="I4" s="61"/>
      <c r="J4" s="1"/>
    </row>
    <row r="5" spans="1:11" ht="18.75" x14ac:dyDescent="0.3">
      <c r="A5" s="62"/>
      <c r="B5" s="62"/>
      <c r="C5" s="62"/>
      <c r="D5" s="63"/>
      <c r="E5" s="64"/>
      <c r="F5" s="64"/>
      <c r="G5" s="64"/>
      <c r="H5" s="64"/>
      <c r="I5" s="64"/>
      <c r="J5" s="1"/>
    </row>
    <row r="6" spans="1:11" ht="21" x14ac:dyDescent="0.35">
      <c r="A6" s="37" t="s">
        <v>0</v>
      </c>
      <c r="B6" s="38" t="s">
        <v>2</v>
      </c>
      <c r="C6" s="38" t="s">
        <v>3</v>
      </c>
      <c r="D6" s="39" t="s">
        <v>4</v>
      </c>
      <c r="E6" s="40" t="s">
        <v>23</v>
      </c>
      <c r="F6" s="40" t="s">
        <v>5</v>
      </c>
      <c r="G6" s="40" t="s">
        <v>6</v>
      </c>
      <c r="H6" s="40" t="s">
        <v>7</v>
      </c>
      <c r="I6" s="35"/>
      <c r="J6" s="1"/>
    </row>
    <row r="7" spans="1:11" s="47" customFormat="1" ht="18.75" x14ac:dyDescent="0.3">
      <c r="A7" s="48"/>
      <c r="B7" s="54" t="s">
        <v>36</v>
      </c>
      <c r="C7" s="50" t="s">
        <v>8</v>
      </c>
      <c r="D7" s="26">
        <v>150</v>
      </c>
      <c r="E7" s="25"/>
      <c r="F7" s="25"/>
      <c r="G7" s="25"/>
      <c r="H7" s="25"/>
      <c r="I7" s="52"/>
    </row>
    <row r="8" spans="1:11" s="47" customFormat="1" ht="18.75" x14ac:dyDescent="0.3">
      <c r="A8" s="48">
        <v>1</v>
      </c>
      <c r="B8" s="54" t="s">
        <v>26</v>
      </c>
      <c r="C8" s="50" t="str">
        <f>C9</f>
        <v>Gói</v>
      </c>
      <c r="D8" s="26">
        <v>75</v>
      </c>
      <c r="E8" s="25"/>
      <c r="F8" s="25"/>
      <c r="G8" s="25">
        <v>100</v>
      </c>
      <c r="H8" s="25"/>
      <c r="I8" s="52"/>
    </row>
    <row r="9" spans="1:11" s="47" customFormat="1" ht="18.75" x14ac:dyDescent="0.3">
      <c r="A9" s="48">
        <v>2</v>
      </c>
      <c r="B9" s="54" t="s">
        <v>29</v>
      </c>
      <c r="C9" s="50" t="s">
        <v>8</v>
      </c>
      <c r="D9" s="26">
        <v>150</v>
      </c>
      <c r="E9" s="25"/>
      <c r="F9" s="25"/>
      <c r="G9" s="25"/>
      <c r="H9" s="25"/>
      <c r="I9" s="52"/>
    </row>
    <row r="10" spans="1:11" s="47" customFormat="1" ht="18.75" x14ac:dyDescent="0.3">
      <c r="A10" s="48">
        <v>3</v>
      </c>
      <c r="B10" s="54" t="s">
        <v>30</v>
      </c>
      <c r="C10" s="50" t="s">
        <v>8</v>
      </c>
      <c r="D10" s="26"/>
      <c r="E10" s="84">
        <v>156</v>
      </c>
      <c r="F10" s="25"/>
      <c r="G10" s="25">
        <v>50</v>
      </c>
      <c r="H10" s="25"/>
      <c r="I10" s="52"/>
      <c r="K10" s="55"/>
    </row>
    <row r="11" spans="1:11" s="47" customFormat="1" ht="18.75" x14ac:dyDescent="0.3">
      <c r="A11" s="48">
        <v>4</v>
      </c>
      <c r="B11" s="54" t="s">
        <v>31</v>
      </c>
      <c r="C11" s="50" t="s">
        <v>8</v>
      </c>
      <c r="D11" s="26"/>
      <c r="E11" s="25">
        <v>312</v>
      </c>
      <c r="F11" s="25"/>
      <c r="G11" s="25"/>
      <c r="H11" s="25"/>
      <c r="I11" s="52"/>
      <c r="K11" s="55"/>
    </row>
    <row r="12" spans="1:11" ht="18.75" x14ac:dyDescent="0.3">
      <c r="A12" s="2">
        <v>5</v>
      </c>
      <c r="B12" s="3" t="s">
        <v>35</v>
      </c>
      <c r="C12" s="4" t="s">
        <v>8</v>
      </c>
      <c r="D12" s="5">
        <v>75</v>
      </c>
      <c r="E12" s="6">
        <v>156</v>
      </c>
      <c r="F12" s="6"/>
      <c r="G12" s="6"/>
      <c r="H12" s="6"/>
      <c r="I12" s="7"/>
      <c r="J12" s="1"/>
      <c r="K12" s="45"/>
    </row>
    <row r="13" spans="1:11" ht="18.75" x14ac:dyDescent="0.3">
      <c r="A13" s="65" t="s">
        <v>9</v>
      </c>
      <c r="B13" s="66"/>
      <c r="C13" s="8"/>
      <c r="D13" s="9">
        <f>SUM(D7:D12)</f>
        <v>450</v>
      </c>
      <c r="E13" s="9">
        <f t="shared" ref="E13:I13" si="0">SUM(E7:E12)</f>
        <v>624</v>
      </c>
      <c r="F13" s="9">
        <f t="shared" si="0"/>
        <v>0</v>
      </c>
      <c r="G13" s="9">
        <f t="shared" si="0"/>
        <v>150</v>
      </c>
      <c r="H13" s="9">
        <f t="shared" si="0"/>
        <v>0</v>
      </c>
      <c r="I13" s="9">
        <f t="shared" si="0"/>
        <v>0</v>
      </c>
      <c r="J13" s="1"/>
    </row>
    <row r="14" spans="1:11" ht="18.75" x14ac:dyDescent="0.3">
      <c r="A14" s="67" t="s">
        <v>10</v>
      </c>
      <c r="B14" s="68"/>
      <c r="C14" s="11"/>
      <c r="D14" s="11"/>
      <c r="E14" s="12">
        <v>1</v>
      </c>
      <c r="F14" s="12"/>
      <c r="G14" s="12"/>
      <c r="H14" s="12"/>
      <c r="I14" s="13"/>
      <c r="J14" s="1"/>
      <c r="K14" s="45"/>
    </row>
    <row r="15" spans="1:11" ht="18.75" x14ac:dyDescent="0.3">
      <c r="A15" s="69" t="s">
        <v>11</v>
      </c>
      <c r="B15" s="70"/>
      <c r="C15" s="14"/>
      <c r="D15" s="15">
        <f>D13-D14</f>
        <v>450</v>
      </c>
      <c r="E15" s="16">
        <f t="shared" ref="E15:I15" si="1">E13-E14</f>
        <v>623</v>
      </c>
      <c r="F15" s="16">
        <f>F13-F14</f>
        <v>0</v>
      </c>
      <c r="G15" s="15">
        <f>G13-G14</f>
        <v>150</v>
      </c>
      <c r="H15" s="16">
        <f t="shared" si="1"/>
        <v>0</v>
      </c>
      <c r="I15" s="17">
        <f t="shared" si="1"/>
        <v>0</v>
      </c>
      <c r="J15" s="1"/>
      <c r="K15" s="46"/>
    </row>
    <row r="16" spans="1:11" ht="18.75" x14ac:dyDescent="0.3">
      <c r="A16" s="69" t="s">
        <v>12</v>
      </c>
      <c r="B16" s="70"/>
      <c r="C16" s="14"/>
      <c r="D16" s="18">
        <v>37620</v>
      </c>
      <c r="E16" s="19">
        <v>62700</v>
      </c>
      <c r="F16" s="19">
        <v>33440</v>
      </c>
      <c r="G16" s="19">
        <v>18288</v>
      </c>
      <c r="H16" s="19">
        <v>17504</v>
      </c>
      <c r="I16" s="19"/>
      <c r="J16" s="1"/>
      <c r="K16" s="45"/>
    </row>
    <row r="17" spans="1:11" ht="18.75" x14ac:dyDescent="0.3">
      <c r="A17" s="69" t="s">
        <v>13</v>
      </c>
      <c r="B17" s="70"/>
      <c r="C17" s="14"/>
      <c r="D17" s="18">
        <f>D15*D16</f>
        <v>16929000</v>
      </c>
      <c r="E17" s="18">
        <f>E16*E15</f>
        <v>39062100</v>
      </c>
      <c r="F17" s="18">
        <f>F16*F15</f>
        <v>0</v>
      </c>
      <c r="G17" s="18">
        <f>G16*G15</f>
        <v>2743200</v>
      </c>
      <c r="H17" s="18">
        <f>H16*H15</f>
        <v>0</v>
      </c>
      <c r="I17" s="20">
        <f t="shared" ref="I17" si="2">I16*I15</f>
        <v>0</v>
      </c>
      <c r="J17" s="1"/>
      <c r="K17" s="45"/>
    </row>
    <row r="18" spans="1:11" ht="18.75" x14ac:dyDescent="0.3">
      <c r="A18" s="71" t="s">
        <v>14</v>
      </c>
      <c r="B18" s="72"/>
      <c r="C18" s="21"/>
      <c r="D18" s="73">
        <f>D17+E17+F17+G17+H17+I17</f>
        <v>58734300</v>
      </c>
      <c r="E18" s="73"/>
      <c r="F18" s="73"/>
      <c r="G18" s="73"/>
      <c r="H18" s="74"/>
      <c r="I18" s="22"/>
      <c r="J18" s="1"/>
      <c r="K18" s="45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1" ht="21" x14ac:dyDescent="0.35">
      <c r="A21" s="57" t="s">
        <v>24</v>
      </c>
      <c r="B21" s="57"/>
      <c r="C21" s="57"/>
      <c r="D21" s="1"/>
      <c r="E21" s="1"/>
      <c r="F21" s="1"/>
      <c r="G21" s="1"/>
      <c r="H21" s="1"/>
      <c r="I21" s="1"/>
      <c r="J21" s="1"/>
    </row>
    <row r="22" spans="1:11" ht="21" x14ac:dyDescent="0.35">
      <c r="A22" s="23"/>
      <c r="B22" s="75" t="s">
        <v>15</v>
      </c>
      <c r="C22" s="56"/>
      <c r="D22" s="76">
        <f>'NGOCTHOM-SG'!D18:H18</f>
        <v>58734300</v>
      </c>
      <c r="E22" s="76"/>
      <c r="F22" s="1"/>
      <c r="G22" s="1"/>
      <c r="H22" s="1"/>
      <c r="I22" s="1"/>
      <c r="J22" s="1"/>
    </row>
    <row r="23" spans="1:11" ht="21" x14ac:dyDescent="0.35">
      <c r="A23" s="23"/>
      <c r="B23" s="75" t="s">
        <v>16</v>
      </c>
      <c r="C23" s="56"/>
      <c r="D23" s="76">
        <f>'NGOCTHOM-C6-HN'!D31:J31</f>
        <v>134283506</v>
      </c>
      <c r="E23" s="76"/>
      <c r="F23" s="1"/>
      <c r="G23" s="1"/>
      <c r="H23" s="1"/>
      <c r="I23" s="1"/>
      <c r="J23" s="1"/>
    </row>
    <row r="24" spans="1:11" ht="21" x14ac:dyDescent="0.35">
      <c r="A24" s="23"/>
      <c r="B24" s="56" t="s">
        <v>25</v>
      </c>
      <c r="C24" s="56"/>
      <c r="D24" s="76">
        <f>D22+D23</f>
        <v>193017806</v>
      </c>
      <c r="E24" s="76"/>
      <c r="F24" s="1"/>
      <c r="G24" s="1"/>
      <c r="H24" s="1"/>
      <c r="I24" s="1"/>
      <c r="J24" s="1"/>
    </row>
    <row r="25" spans="1:11" ht="23.25" x14ac:dyDescent="0.35">
      <c r="A25" s="41"/>
      <c r="B25" s="56"/>
      <c r="C25" s="56"/>
      <c r="D25" s="76"/>
      <c r="E25" s="76"/>
      <c r="F25" s="1"/>
      <c r="G25" s="1"/>
      <c r="H25" s="1"/>
      <c r="I25" s="1"/>
      <c r="J25" s="1"/>
    </row>
    <row r="26" spans="1:11" ht="27.75" customHeight="1" x14ac:dyDescent="0.35">
      <c r="B26" s="56"/>
      <c r="C26" s="56"/>
      <c r="D26" s="43"/>
      <c r="E26" s="44"/>
      <c r="F26" s="42"/>
    </row>
  </sheetData>
  <mergeCells count="21">
    <mergeCell ref="D25:E25"/>
    <mergeCell ref="B25:C25"/>
    <mergeCell ref="D23:E23"/>
    <mergeCell ref="B24:C24"/>
    <mergeCell ref="D24:E24"/>
    <mergeCell ref="B26:C26"/>
    <mergeCell ref="A21:C21"/>
    <mergeCell ref="A1:J1"/>
    <mergeCell ref="A3:I3"/>
    <mergeCell ref="A4:I4"/>
    <mergeCell ref="A5:I5"/>
    <mergeCell ref="A13:B13"/>
    <mergeCell ref="A14:B14"/>
    <mergeCell ref="A15:B15"/>
    <mergeCell ref="A16:B16"/>
    <mergeCell ref="A17:B17"/>
    <mergeCell ref="A18:B18"/>
    <mergeCell ref="D18:H18"/>
    <mergeCell ref="B22:C22"/>
    <mergeCell ref="D22:E22"/>
    <mergeCell ref="B23:C23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32"/>
  <sheetViews>
    <sheetView workbookViewId="0">
      <pane ySplit="6" topLeftCell="A7" activePane="bottomLeft" state="frozen"/>
      <selection activeCell="F11" sqref="F11"/>
      <selection pane="bottomLeft" activeCell="D31" sqref="D31:J31"/>
    </sheetView>
  </sheetViews>
  <sheetFormatPr defaultRowHeight="15" x14ac:dyDescent="0.25"/>
  <cols>
    <col min="2" max="2" width="19.5703125" customWidth="1"/>
    <col min="4" max="4" width="14.42578125" customWidth="1"/>
    <col min="5" max="5" width="14.85546875" customWidth="1"/>
    <col min="6" max="6" width="15.42578125" customWidth="1"/>
    <col min="7" max="7" width="15.140625" customWidth="1"/>
    <col min="8" max="8" width="16.42578125" customWidth="1"/>
    <col min="9" max="9" width="14.5703125" customWidth="1"/>
    <col min="10" max="10" width="16.5703125" customWidth="1"/>
  </cols>
  <sheetData>
    <row r="1" spans="1:11" ht="21" x14ac:dyDescent="0.35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24"/>
    </row>
    <row r="3" spans="1:11" ht="18.75" x14ac:dyDescent="0.3">
      <c r="A3" s="58" t="s">
        <v>17</v>
      </c>
      <c r="B3" s="58"/>
      <c r="C3" s="58"/>
      <c r="D3" s="59"/>
      <c r="E3" s="59"/>
      <c r="F3" s="60"/>
      <c r="G3" s="60"/>
      <c r="H3" s="60"/>
      <c r="I3" s="60"/>
      <c r="J3" s="60"/>
      <c r="K3" s="24"/>
    </row>
    <row r="4" spans="1:11" ht="18.75" x14ac:dyDescent="0.3">
      <c r="A4" s="61" t="s">
        <v>28</v>
      </c>
      <c r="B4" s="61"/>
      <c r="C4" s="61"/>
      <c r="D4" s="61"/>
      <c r="E4" s="61"/>
      <c r="F4" s="61"/>
      <c r="G4" s="61"/>
      <c r="H4" s="61"/>
      <c r="I4" s="61"/>
      <c r="J4" s="61"/>
      <c r="K4" s="24"/>
    </row>
    <row r="5" spans="1:11" ht="18.75" x14ac:dyDescent="0.3">
      <c r="A5" s="62"/>
      <c r="B5" s="62"/>
      <c r="C5" s="62"/>
      <c r="D5" s="63"/>
      <c r="E5" s="63"/>
      <c r="F5" s="64"/>
      <c r="G5" s="64"/>
      <c r="H5" s="64"/>
      <c r="I5" s="64"/>
      <c r="J5" s="64"/>
      <c r="K5" s="24"/>
    </row>
    <row r="6" spans="1:11" ht="21" x14ac:dyDescent="0.35">
      <c r="A6" s="32" t="s">
        <v>0</v>
      </c>
      <c r="B6" s="33" t="s">
        <v>18</v>
      </c>
      <c r="C6" s="33" t="s">
        <v>3</v>
      </c>
      <c r="D6" s="34" t="s">
        <v>19</v>
      </c>
      <c r="E6" s="34" t="s">
        <v>20</v>
      </c>
      <c r="F6" s="35" t="s">
        <v>21</v>
      </c>
      <c r="G6" s="35" t="s">
        <v>22</v>
      </c>
      <c r="H6" s="35" t="s">
        <v>6</v>
      </c>
      <c r="I6" s="35" t="s">
        <v>7</v>
      </c>
      <c r="J6" s="36" t="s">
        <v>5</v>
      </c>
      <c r="K6" s="24"/>
    </row>
    <row r="7" spans="1:11" ht="18.75" x14ac:dyDescent="0.3">
      <c r="A7" s="48">
        <v>1</v>
      </c>
      <c r="B7" s="49">
        <v>45506</v>
      </c>
      <c r="C7" s="50" t="s">
        <v>8</v>
      </c>
      <c r="D7" s="51">
        <v>20</v>
      </c>
      <c r="E7" s="26">
        <v>20</v>
      </c>
      <c r="F7" s="25">
        <v>91</v>
      </c>
      <c r="G7" s="25"/>
      <c r="H7" s="25"/>
      <c r="I7" s="25"/>
      <c r="J7" s="52"/>
      <c r="K7" s="24"/>
    </row>
    <row r="8" spans="1:11" ht="18.75" x14ac:dyDescent="0.3">
      <c r="A8" s="48">
        <v>2</v>
      </c>
      <c r="B8" s="53">
        <v>45507</v>
      </c>
      <c r="C8" s="50" t="s">
        <v>8</v>
      </c>
      <c r="D8" s="51"/>
      <c r="E8" s="26"/>
      <c r="F8" s="25">
        <v>100</v>
      </c>
      <c r="G8" s="25">
        <v>50</v>
      </c>
      <c r="H8" s="25">
        <v>158</v>
      </c>
      <c r="I8" s="25"/>
      <c r="J8" s="52">
        <v>62</v>
      </c>
      <c r="K8" s="24"/>
    </row>
    <row r="9" spans="1:11" ht="18.75" x14ac:dyDescent="0.3">
      <c r="A9" s="48">
        <v>3</v>
      </c>
      <c r="B9" s="53">
        <v>45509</v>
      </c>
      <c r="C9" s="50" t="s">
        <v>8</v>
      </c>
      <c r="D9" s="51"/>
      <c r="E9" s="26"/>
      <c r="F9" s="25">
        <v>100</v>
      </c>
      <c r="G9" s="25">
        <v>50</v>
      </c>
      <c r="H9" s="25"/>
      <c r="I9" s="25"/>
      <c r="J9" s="52"/>
      <c r="K9" s="24"/>
    </row>
    <row r="10" spans="1:11" ht="18.75" x14ac:dyDescent="0.3">
      <c r="A10" s="48">
        <v>4</v>
      </c>
      <c r="B10" s="53">
        <v>45510</v>
      </c>
      <c r="C10" s="50" t="s">
        <v>8</v>
      </c>
      <c r="D10" s="51"/>
      <c r="E10" s="26"/>
      <c r="F10" s="25">
        <v>55</v>
      </c>
      <c r="G10" s="25"/>
      <c r="H10" s="25"/>
      <c r="I10" s="25"/>
      <c r="J10" s="52">
        <v>127</v>
      </c>
      <c r="K10" s="24"/>
    </row>
    <row r="11" spans="1:11" ht="18.75" x14ac:dyDescent="0.3">
      <c r="A11" s="48">
        <v>5</v>
      </c>
      <c r="B11" s="53">
        <v>45511</v>
      </c>
      <c r="C11" s="50" t="s">
        <v>8</v>
      </c>
      <c r="D11" s="51">
        <v>14</v>
      </c>
      <c r="E11" s="26">
        <v>20</v>
      </c>
      <c r="F11" s="25">
        <v>100</v>
      </c>
      <c r="G11" s="25"/>
      <c r="H11" s="25"/>
      <c r="I11" s="25"/>
      <c r="J11" s="52"/>
      <c r="K11" s="24"/>
    </row>
    <row r="12" spans="1:11" ht="18.75" x14ac:dyDescent="0.3">
      <c r="A12" s="48">
        <v>6</v>
      </c>
      <c r="B12" s="53">
        <v>45512</v>
      </c>
      <c r="C12" s="50" t="s">
        <v>8</v>
      </c>
      <c r="D12" s="51"/>
      <c r="E12" s="26"/>
      <c r="F12" s="25"/>
      <c r="G12" s="25">
        <v>21</v>
      </c>
      <c r="H12" s="25">
        <v>197</v>
      </c>
      <c r="I12" s="25"/>
      <c r="J12" s="52"/>
      <c r="K12" s="24"/>
    </row>
    <row r="13" spans="1:11" ht="18.75" x14ac:dyDescent="0.3">
      <c r="A13" s="48">
        <v>7</v>
      </c>
      <c r="B13" s="53">
        <v>45516</v>
      </c>
      <c r="C13" s="50" t="s">
        <v>8</v>
      </c>
      <c r="D13" s="51"/>
      <c r="E13" s="26">
        <v>20</v>
      </c>
      <c r="F13" s="25">
        <f>100</f>
        <v>100</v>
      </c>
      <c r="G13" s="25"/>
      <c r="H13" s="25"/>
      <c r="I13" s="25"/>
      <c r="J13" s="52"/>
      <c r="K13" s="24"/>
    </row>
    <row r="14" spans="1:11" ht="18.75" x14ac:dyDescent="0.3">
      <c r="A14" s="48">
        <v>8</v>
      </c>
      <c r="B14" s="53">
        <v>45518</v>
      </c>
      <c r="C14" s="50" t="s">
        <v>8</v>
      </c>
      <c r="D14" s="51"/>
      <c r="E14" s="26">
        <v>20</v>
      </c>
      <c r="F14" s="25"/>
      <c r="G14" s="25">
        <f>50+123</f>
        <v>173</v>
      </c>
      <c r="H14" s="25"/>
      <c r="I14" s="25"/>
      <c r="J14" s="52"/>
      <c r="K14" s="24"/>
    </row>
    <row r="15" spans="1:11" ht="18.75" x14ac:dyDescent="0.3">
      <c r="A15" s="48">
        <v>9</v>
      </c>
      <c r="B15" s="53">
        <v>45520</v>
      </c>
      <c r="C15" s="50" t="s">
        <v>8</v>
      </c>
      <c r="D15" s="51">
        <v>32</v>
      </c>
      <c r="E15" s="26">
        <v>41</v>
      </c>
      <c r="F15" s="25"/>
      <c r="G15" s="25">
        <v>85</v>
      </c>
      <c r="H15" s="25"/>
      <c r="I15" s="25"/>
      <c r="J15" s="52"/>
      <c r="K15" s="24"/>
    </row>
    <row r="16" spans="1:11" ht="18.75" x14ac:dyDescent="0.3">
      <c r="A16" s="48">
        <v>10</v>
      </c>
      <c r="B16" s="53">
        <v>45521</v>
      </c>
      <c r="C16" s="50" t="s">
        <v>8</v>
      </c>
      <c r="D16" s="51"/>
      <c r="E16" s="26"/>
      <c r="F16" s="25">
        <v>50</v>
      </c>
      <c r="G16" s="25"/>
      <c r="H16" s="25">
        <v>142</v>
      </c>
      <c r="I16" s="25"/>
      <c r="J16" s="52"/>
      <c r="K16" s="24"/>
    </row>
    <row r="17" spans="1:11" ht="18.75" x14ac:dyDescent="0.3">
      <c r="A17" s="48">
        <v>11</v>
      </c>
      <c r="B17" s="53">
        <v>45523</v>
      </c>
      <c r="C17" s="50" t="s">
        <v>8</v>
      </c>
      <c r="D17" s="51"/>
      <c r="E17" s="26"/>
      <c r="F17" s="25">
        <v>150</v>
      </c>
      <c r="G17" s="25"/>
      <c r="H17" s="25"/>
      <c r="I17" s="25"/>
      <c r="J17" s="52"/>
      <c r="K17" s="24"/>
    </row>
    <row r="18" spans="1:11" s="1" customFormat="1" ht="18.75" x14ac:dyDescent="0.3">
      <c r="A18" s="48">
        <v>12</v>
      </c>
      <c r="B18" s="53">
        <v>45524</v>
      </c>
      <c r="C18" s="50" t="s">
        <v>8</v>
      </c>
      <c r="D18" s="51"/>
      <c r="E18" s="26"/>
      <c r="F18" s="25"/>
      <c r="G18" s="25">
        <v>100</v>
      </c>
      <c r="H18" s="25">
        <v>201</v>
      </c>
      <c r="I18" s="25"/>
      <c r="J18" s="52"/>
      <c r="K18" s="24"/>
    </row>
    <row r="19" spans="1:11" ht="18.75" x14ac:dyDescent="0.3">
      <c r="A19" s="48">
        <v>13</v>
      </c>
      <c r="B19" s="53">
        <v>45525</v>
      </c>
      <c r="C19" s="50" t="s">
        <v>8</v>
      </c>
      <c r="D19" s="51">
        <v>20</v>
      </c>
      <c r="E19" s="26">
        <v>20</v>
      </c>
      <c r="F19" s="25">
        <v>100</v>
      </c>
      <c r="G19" s="25">
        <v>50</v>
      </c>
      <c r="H19" s="25"/>
      <c r="I19" s="25"/>
      <c r="J19" s="52"/>
      <c r="K19" s="24"/>
    </row>
    <row r="20" spans="1:11" ht="18.75" x14ac:dyDescent="0.3">
      <c r="A20" s="48">
        <v>14</v>
      </c>
      <c r="B20" s="53">
        <v>45526</v>
      </c>
      <c r="C20" s="50" t="s">
        <v>8</v>
      </c>
      <c r="D20" s="51"/>
      <c r="E20" s="26"/>
      <c r="F20" s="25">
        <v>100</v>
      </c>
      <c r="G20" s="25">
        <v>24</v>
      </c>
      <c r="H20" s="25"/>
      <c r="I20" s="25"/>
      <c r="J20" s="52"/>
      <c r="K20" s="24"/>
    </row>
    <row r="21" spans="1:11" ht="18.75" x14ac:dyDescent="0.3">
      <c r="A21" s="48">
        <v>15</v>
      </c>
      <c r="B21" s="53">
        <v>45527</v>
      </c>
      <c r="C21" s="50" t="s">
        <v>8</v>
      </c>
      <c r="D21" s="51">
        <v>20</v>
      </c>
      <c r="E21" s="26">
        <v>20</v>
      </c>
      <c r="F21" s="25">
        <v>39</v>
      </c>
      <c r="G21" s="25">
        <v>50</v>
      </c>
      <c r="H21" s="25"/>
      <c r="I21" s="25"/>
      <c r="J21" s="52"/>
      <c r="K21" s="24"/>
    </row>
    <row r="22" spans="1:11" ht="18.75" x14ac:dyDescent="0.3">
      <c r="A22" s="48">
        <v>16</v>
      </c>
      <c r="B22" s="54" t="s">
        <v>31</v>
      </c>
      <c r="C22" s="50" t="s">
        <v>8</v>
      </c>
      <c r="D22" s="51">
        <v>27</v>
      </c>
      <c r="E22" s="26">
        <v>2</v>
      </c>
      <c r="F22" s="25">
        <v>100</v>
      </c>
      <c r="G22" s="25"/>
      <c r="H22" s="25"/>
      <c r="I22" s="25"/>
      <c r="J22" s="52"/>
      <c r="K22" s="24"/>
    </row>
    <row r="23" spans="1:11" ht="18.75" x14ac:dyDescent="0.3">
      <c r="A23" s="48">
        <v>17</v>
      </c>
      <c r="B23" s="54" t="s">
        <v>32</v>
      </c>
      <c r="C23" s="50" t="s">
        <v>8</v>
      </c>
      <c r="D23" s="51"/>
      <c r="E23" s="26"/>
      <c r="F23" s="25">
        <v>100</v>
      </c>
      <c r="G23" s="25">
        <v>50</v>
      </c>
      <c r="H23" s="25"/>
      <c r="I23" s="25"/>
      <c r="J23" s="52"/>
      <c r="K23" s="24"/>
    </row>
    <row r="24" spans="1:11" ht="18" customHeight="1" x14ac:dyDescent="0.3">
      <c r="A24" s="48">
        <v>18</v>
      </c>
      <c r="B24" s="54" t="s">
        <v>33</v>
      </c>
      <c r="C24" s="50" t="s">
        <v>8</v>
      </c>
      <c r="D24" s="51">
        <v>20</v>
      </c>
      <c r="E24" s="26">
        <v>20</v>
      </c>
      <c r="F24" s="25"/>
      <c r="G24" s="25"/>
      <c r="H24" s="25"/>
      <c r="I24" s="25"/>
      <c r="J24" s="52"/>
      <c r="K24" s="24"/>
    </row>
    <row r="25" spans="1:11" ht="18.75" x14ac:dyDescent="0.3">
      <c r="A25" s="48">
        <v>19</v>
      </c>
      <c r="B25" s="54" t="s">
        <v>34</v>
      </c>
      <c r="C25" s="50" t="s">
        <v>8</v>
      </c>
      <c r="D25" s="51">
        <v>20</v>
      </c>
      <c r="E25" s="26">
        <v>20</v>
      </c>
      <c r="F25" s="25">
        <v>100</v>
      </c>
      <c r="G25" s="25">
        <v>38</v>
      </c>
      <c r="H25" s="25"/>
      <c r="I25" s="25"/>
      <c r="J25" s="52"/>
      <c r="K25" s="24"/>
    </row>
    <row r="26" spans="1:11" ht="18.75" x14ac:dyDescent="0.3">
      <c r="A26" s="65" t="s">
        <v>9</v>
      </c>
      <c r="B26" s="66"/>
      <c r="C26" s="8"/>
      <c r="D26" s="10">
        <f t="shared" ref="D26:J26" si="0">SUM(D7:D25)</f>
        <v>173</v>
      </c>
      <c r="E26" s="9">
        <f t="shared" si="0"/>
        <v>203</v>
      </c>
      <c r="F26" s="9">
        <f t="shared" si="0"/>
        <v>1285</v>
      </c>
      <c r="G26" s="9">
        <f t="shared" si="0"/>
        <v>691</v>
      </c>
      <c r="H26" s="9">
        <f t="shared" si="0"/>
        <v>698</v>
      </c>
      <c r="I26" s="10">
        <f t="shared" si="0"/>
        <v>0</v>
      </c>
      <c r="J26" s="27">
        <f t="shared" si="0"/>
        <v>189</v>
      </c>
      <c r="K26" s="24"/>
    </row>
    <row r="27" spans="1:11" ht="18.75" x14ac:dyDescent="0.3">
      <c r="A27" s="67" t="s">
        <v>10</v>
      </c>
      <c r="B27" s="68"/>
      <c r="C27" s="11"/>
      <c r="D27" s="11">
        <v>1</v>
      </c>
      <c r="E27" s="11">
        <f>1+1</f>
        <v>2</v>
      </c>
      <c r="F27" s="12">
        <f>1+2</f>
        <v>3</v>
      </c>
      <c r="G27" s="12">
        <f>1+1+1+1</f>
        <v>4</v>
      </c>
      <c r="H27" s="12">
        <v>1</v>
      </c>
      <c r="I27" s="12"/>
      <c r="J27" s="13">
        <v>2</v>
      </c>
      <c r="K27" s="24"/>
    </row>
    <row r="28" spans="1:11" ht="18.75" x14ac:dyDescent="0.3">
      <c r="A28" s="69" t="s">
        <v>11</v>
      </c>
      <c r="B28" s="70"/>
      <c r="C28" s="14"/>
      <c r="D28" s="16">
        <f>D26-D27</f>
        <v>172</v>
      </c>
      <c r="E28" s="16">
        <f t="shared" ref="E28:J28" si="1">E26-E27</f>
        <v>201</v>
      </c>
      <c r="F28" s="16">
        <f t="shared" si="1"/>
        <v>1282</v>
      </c>
      <c r="G28" s="16">
        <f t="shared" si="1"/>
        <v>687</v>
      </c>
      <c r="H28" s="16">
        <f t="shared" si="1"/>
        <v>697</v>
      </c>
      <c r="I28" s="16">
        <f t="shared" si="1"/>
        <v>0</v>
      </c>
      <c r="J28" s="16">
        <f t="shared" si="1"/>
        <v>187</v>
      </c>
      <c r="K28" s="24"/>
    </row>
    <row r="29" spans="1:11" ht="18.75" x14ac:dyDescent="0.3">
      <c r="A29" s="69" t="s">
        <v>12</v>
      </c>
      <c r="B29" s="70"/>
      <c r="C29" s="14"/>
      <c r="D29" s="18">
        <v>63750</v>
      </c>
      <c r="E29" s="18">
        <v>64750</v>
      </c>
      <c r="F29" s="19">
        <v>37620</v>
      </c>
      <c r="G29" s="19">
        <v>62700</v>
      </c>
      <c r="H29" s="19">
        <v>18288</v>
      </c>
      <c r="I29" s="19">
        <v>17504</v>
      </c>
      <c r="J29" s="20">
        <v>33440</v>
      </c>
      <c r="K29" s="24"/>
    </row>
    <row r="30" spans="1:11" ht="18.75" x14ac:dyDescent="0.3">
      <c r="A30" s="77" t="s">
        <v>13</v>
      </c>
      <c r="B30" s="78"/>
      <c r="C30" s="28"/>
      <c r="D30" s="29">
        <f>D29*D28</f>
        <v>10965000</v>
      </c>
      <c r="E30" s="29">
        <f>E29*E28</f>
        <v>13014750</v>
      </c>
      <c r="F30" s="29">
        <f t="shared" ref="F30:G30" si="2">F29*F28</f>
        <v>48228840</v>
      </c>
      <c r="G30" s="29">
        <f t="shared" si="2"/>
        <v>43074900</v>
      </c>
      <c r="H30" s="29">
        <f>H29*H28</f>
        <v>12746736</v>
      </c>
      <c r="I30" s="29">
        <f>I29*I28</f>
        <v>0</v>
      </c>
      <c r="J30" s="30">
        <f>J29*J28</f>
        <v>6253280</v>
      </c>
      <c r="K30" s="24"/>
    </row>
    <row r="31" spans="1:11" ht="18.75" x14ac:dyDescent="0.3">
      <c r="A31" s="79" t="s">
        <v>14</v>
      </c>
      <c r="B31" s="80"/>
      <c r="C31" s="31"/>
      <c r="D31" s="81">
        <f>D30+E30+G30+H32+H30+J30+I30+F30</f>
        <v>134283506</v>
      </c>
      <c r="E31" s="82"/>
      <c r="F31" s="82"/>
      <c r="G31" s="82"/>
      <c r="H31" s="82"/>
      <c r="I31" s="82"/>
      <c r="J31" s="83"/>
      <c r="K31" s="24"/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24"/>
    </row>
  </sheetData>
  <mergeCells count="11">
    <mergeCell ref="A28:B28"/>
    <mergeCell ref="A29:B29"/>
    <mergeCell ref="A30:B30"/>
    <mergeCell ref="A31:B31"/>
    <mergeCell ref="D31:J31"/>
    <mergeCell ref="A27:B27"/>
    <mergeCell ref="A1:K1"/>
    <mergeCell ref="A3:J3"/>
    <mergeCell ref="A4:J4"/>
    <mergeCell ref="A5:J5"/>
    <mergeCell ref="A26:B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NGOCTHOM-SG</vt:lpstr>
      <vt:lpstr>NGOCTHOM-C6-HN</vt:lpstr>
    </vt:vector>
  </TitlesOfParts>
  <Company>Admin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2024-06-20T07:20:50Z</dcterms:created>
  <dcterms:modified xsi:type="dcterms:W3CDTF">2024-10-15T01:25:18Z</dcterms:modified>
</cp:coreProperties>
</file>