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AYCHUDELL\PKT - Copy 2\05 HONG\2024\CÔNG NỢ\BRG\"/>
    </mc:Choice>
  </mc:AlternateContent>
  <bookViews>
    <workbookView xWindow="1005" yWindow="1005" windowWidth="15000" windowHeight="10005"/>
  </bookViews>
  <sheets>
    <sheet name="BB đối chiếu công nợ" sheetId="3" r:id="rId1"/>
    <sheet name="HĐ chưa TT" sheetId="1" r:id="rId2"/>
    <sheet name="Trừ chiết khấu T12" sheetId="2" r:id="rId3"/>
    <sheet name="Chiết khấu năm" sheetId="4" r:id="rId4"/>
  </sheets>
  <calcPr calcId="162913"/>
</workbook>
</file>

<file path=xl/calcChain.xml><?xml version="1.0" encoding="utf-8"?>
<calcChain xmlns="http://schemas.openxmlformats.org/spreadsheetml/2006/main">
  <c r="D14" i="4" l="1"/>
  <c r="D4" i="4"/>
  <c r="D5" i="4"/>
  <c r="D6" i="4"/>
  <c r="D7" i="4"/>
  <c r="D8" i="4"/>
  <c r="D9" i="4"/>
  <c r="D10" i="4"/>
  <c r="D11" i="4"/>
  <c r="D12" i="4"/>
  <c r="D3" i="4"/>
  <c r="C13" i="4"/>
  <c r="B13" i="4"/>
  <c r="E10" i="2"/>
  <c r="F10" i="2"/>
  <c r="D10" i="2"/>
  <c r="F5" i="2"/>
  <c r="F6" i="2"/>
  <c r="F7" i="2"/>
  <c r="F8" i="2"/>
  <c r="F9" i="2"/>
  <c r="F4" i="2"/>
  <c r="E7" i="2"/>
  <c r="E8" i="2"/>
  <c r="E9" i="2"/>
  <c r="E6" i="2"/>
  <c r="C8" i="2"/>
  <c r="B8" i="2"/>
  <c r="C7" i="2"/>
  <c r="B7" i="2"/>
  <c r="D7" i="2" s="1"/>
  <c r="C6" i="2"/>
  <c r="B6" i="2"/>
  <c r="D6" i="2" s="1"/>
  <c r="C5" i="2"/>
  <c r="B5" i="2"/>
  <c r="D5" i="2" s="1"/>
  <c r="D4" i="2"/>
  <c r="C4" i="2"/>
  <c r="B4" i="2"/>
  <c r="D3" i="2"/>
  <c r="F76" i="1"/>
  <c r="G76" i="1"/>
  <c r="H76" i="1"/>
  <c r="H79" i="1" s="1"/>
  <c r="E76" i="1"/>
  <c r="D13" i="4" l="1"/>
  <c r="D8" i="2"/>
</calcChain>
</file>

<file path=xl/sharedStrings.xml><?xml version="1.0" encoding="utf-8"?>
<sst xmlns="http://schemas.openxmlformats.org/spreadsheetml/2006/main" count="298" uniqueCount="231">
  <si>
    <t>Số hóa đơn</t>
  </si>
  <si>
    <t>00077070</t>
  </si>
  <si>
    <t>00073140</t>
  </si>
  <si>
    <t>00073029</t>
  </si>
  <si>
    <t>00078591</t>
  </si>
  <si>
    <t>00074469</t>
  </si>
  <si>
    <t>00072951</t>
  </si>
  <si>
    <t>Tiền chiết khấu</t>
  </si>
  <si>
    <t>00074090</t>
  </si>
  <si>
    <t>00074383</t>
  </si>
  <si>
    <t>Ngày hóa đơn</t>
  </si>
  <si>
    <t>00077378</t>
  </si>
  <si>
    <t>00075289</t>
  </si>
  <si>
    <t>00074386</t>
  </si>
  <si>
    <t>00072964</t>
  </si>
  <si>
    <t>00074569</t>
  </si>
  <si>
    <t>00072895</t>
  </si>
  <si>
    <t>00077376</t>
  </si>
  <si>
    <t>00077074</t>
  </si>
  <si>
    <t>00072950</t>
  </si>
  <si>
    <t>00074350</t>
  </si>
  <si>
    <t>00074168</t>
  </si>
  <si>
    <t>00077526</t>
  </si>
  <si>
    <t>00074346</t>
  </si>
  <si>
    <t>00076142</t>
  </si>
  <si>
    <t>Tổng tiền hàng</t>
  </si>
  <si>
    <t>00074349</t>
  </si>
  <si>
    <t>00077460</t>
  </si>
  <si>
    <t>Tiền thuế GTGT</t>
  </si>
  <si>
    <t>Mã khách hàng</t>
  </si>
  <si>
    <t>00075731</t>
  </si>
  <si>
    <t>00077083</t>
  </si>
  <si>
    <t>00077075</t>
  </si>
  <si>
    <t>00077071</t>
  </si>
  <si>
    <t>00074344</t>
  </si>
  <si>
    <t>00072948</t>
  </si>
  <si>
    <t>00075830</t>
  </si>
  <si>
    <t>00074361</t>
  </si>
  <si>
    <t>00074177</t>
  </si>
  <si>
    <t>00079091</t>
  </si>
  <si>
    <t>00075732</t>
  </si>
  <si>
    <t>BRG</t>
  </si>
  <si>
    <t>00073161</t>
  </si>
  <si>
    <t>00074216</t>
  </si>
  <si>
    <t>00077292</t>
  </si>
  <si>
    <t>Giá trị hoá đơn</t>
  </si>
  <si>
    <t>00077513</t>
  </si>
  <si>
    <t>00076061</t>
  </si>
  <si>
    <t>00073884</t>
  </si>
  <si>
    <t>00076078</t>
  </si>
  <si>
    <t>00074379</t>
  </si>
  <si>
    <t>00077543</t>
  </si>
  <si>
    <t>00074450</t>
  </si>
  <si>
    <t>00077225</t>
  </si>
  <si>
    <t>00076010</t>
  </si>
  <si>
    <t>00075948</t>
  </si>
  <si>
    <t>00074392</t>
  </si>
  <si>
    <t>00077077</t>
  </si>
  <si>
    <t>00075733</t>
  </si>
  <si>
    <t>00076766</t>
  </si>
  <si>
    <t>00077377</t>
  </si>
  <si>
    <t>00075595</t>
  </si>
  <si>
    <t>00074342</t>
  </si>
  <si>
    <t>00075734</t>
  </si>
  <si>
    <t>00074198</t>
  </si>
  <si>
    <t>00077476</t>
  </si>
  <si>
    <t>00076045</t>
  </si>
  <si>
    <t>00073184</t>
  </si>
  <si>
    <t>00077069</t>
  </si>
  <si>
    <t>00074653</t>
  </si>
  <si>
    <t>00073166</t>
  </si>
  <si>
    <t>00072949</t>
  </si>
  <si>
    <t>00076118</t>
  </si>
  <si>
    <t>00073141</t>
  </si>
  <si>
    <t>00072952</t>
  </si>
  <si>
    <t>00074384</t>
  </si>
  <si>
    <t>00077302</t>
  </si>
  <si>
    <t>00073023</t>
  </si>
  <si>
    <t>00075819</t>
  </si>
  <si>
    <t>00074385</t>
  </si>
  <si>
    <t>00075572</t>
  </si>
  <si>
    <t>DANH SÁCH HÓA ĐƠN CHƯA THANH TOÁN</t>
  </si>
  <si>
    <t>Tên cửa hàng</t>
  </si>
  <si>
    <t>brg12671</t>
  </si>
  <si>
    <t>BRGMART Ecohome3, Hà Nội</t>
  </si>
  <si>
    <t>brg10061</t>
  </si>
  <si>
    <t>BRGMART Phố Nối, Hưng Yên</t>
  </si>
  <si>
    <t>brg13011</t>
  </si>
  <si>
    <t>BRG 8 Phạm Ngọc Thạch, Đống Đa, HN</t>
  </si>
  <si>
    <t>brg12351</t>
  </si>
  <si>
    <t>BRGMART 83 Nguyễn An Ninh, Hà Nội</t>
  </si>
  <si>
    <t>brg11021</t>
  </si>
  <si>
    <t>BRGMART 36 Hoàng Cầu</t>
  </si>
  <si>
    <t>brg13021</t>
  </si>
  <si>
    <t>BRG D2 Giảng Võ, Hà Nội</t>
  </si>
  <si>
    <t>brg12771</t>
  </si>
  <si>
    <t>BRGMART The light, Hà Nội</t>
  </si>
  <si>
    <t>brg10021</t>
  </si>
  <si>
    <t>Siêu thị BRGMart Nguyễn Văn Cừ</t>
  </si>
  <si>
    <t>brg11031</t>
  </si>
  <si>
    <t>BRGMART 324 Tây Sơn</t>
  </si>
  <si>
    <t>brg10091</t>
  </si>
  <si>
    <t>BRGMART 89 Bùi Ngọc Dương, Hai Bà Trưng, Hà Nội</t>
  </si>
  <si>
    <t>brg12051</t>
  </si>
  <si>
    <t>BRGMART 13 Thành Công, Hà Nội</t>
  </si>
  <si>
    <t>brg12681</t>
  </si>
  <si>
    <t>BRG N16 Sài Đồng, Hà Nội</t>
  </si>
  <si>
    <t>brg12031</t>
  </si>
  <si>
    <t>BRGMART Thanh Xuân, Hà Nội</t>
  </si>
  <si>
    <t>brg10041</t>
  </si>
  <si>
    <t>BRGMART Hải Dương</t>
  </si>
  <si>
    <t>brg10031</t>
  </si>
  <si>
    <t>BRGMART 15-17 Ngọc Khánh, Hà Nội</t>
  </si>
  <si>
    <t>brg13041</t>
  </si>
  <si>
    <t>BRGMART 275 Nguyễn Trãi, Hà Nội</t>
  </si>
  <si>
    <t>brg10011</t>
  </si>
  <si>
    <t>Siêu thị BRGMart Hàng Trống</t>
  </si>
  <si>
    <t>brg10051</t>
  </si>
  <si>
    <t>BRGMART 174 Lạc Long Quân, Tây Hồ</t>
  </si>
  <si>
    <t>brg10101</t>
  </si>
  <si>
    <t>BRGMART Hải Phòng</t>
  </si>
  <si>
    <t>brg10141</t>
  </si>
  <si>
    <t>BRG10141 Siêu thị Intimemex Như Quỳnh, Hưng Yên</t>
  </si>
  <si>
    <t>brg12211</t>
  </si>
  <si>
    <t>BRGMART 15-17 Đội Cấn, Hà Nội</t>
  </si>
  <si>
    <t>brg13061</t>
  </si>
  <si>
    <t>BRGMART 98 Tô Ngọc Vân, Hà Nội</t>
  </si>
  <si>
    <t>brg12691</t>
  </si>
  <si>
    <t>BRGMart Intracom Vĩnh Ngọc</t>
  </si>
  <si>
    <t>brg12481</t>
  </si>
  <si>
    <t>BRG 63 Hàng Trống, Hoàn Kiếm, Hà Nội</t>
  </si>
  <si>
    <t>brg12571</t>
  </si>
  <si>
    <t>BRGMart Mạo Khê, Quảng Ninh</t>
  </si>
  <si>
    <t>brg11041</t>
  </si>
  <si>
    <t>Siêu thị Fujimart Huỳnh Thúc Kháng</t>
  </si>
  <si>
    <t>brg12761</t>
  </si>
  <si>
    <t>BRG 51 Lê Đại Hành</t>
  </si>
  <si>
    <t>brg12411</t>
  </si>
  <si>
    <t>Cửa hàng HaproFood 63 Cầu Gỗ</t>
  </si>
  <si>
    <t>brg12061</t>
  </si>
  <si>
    <t>BRGMART 135 Lương Định Của, Hà Nội</t>
  </si>
  <si>
    <t>brg12091</t>
  </si>
  <si>
    <t>BRGMART Vĩnh Phúc, HN</t>
  </si>
  <si>
    <t>brg12171</t>
  </si>
  <si>
    <t>BRGMART 5 Hàm Tử Quan, Hoàn Kiếm, Hà Nội</t>
  </si>
  <si>
    <t>brg11011</t>
  </si>
  <si>
    <t>BRG 142 Lê Duẩn, Đống Đa</t>
  </si>
  <si>
    <t>brg12701</t>
  </si>
  <si>
    <t>BRGMART MD Complex Hàm Nghi, Hà Nội</t>
  </si>
  <si>
    <t>brg12111</t>
  </si>
  <si>
    <t>BRGMART E6 Quỳnh Mai, Hai Bà Trưng, Hà Nội</t>
  </si>
  <si>
    <t>brg12341</t>
  </si>
  <si>
    <t>BRGMART 94 Láng Hạ, Hà Nội</t>
  </si>
  <si>
    <t>brg12731</t>
  </si>
  <si>
    <t>BRGMART 9-11 Thổ Quan, Đống Đa, HN</t>
  </si>
  <si>
    <t>brg12741</t>
  </si>
  <si>
    <t>BRGMART 9 Lê Quý Đôn, Hai Bà Trưng, HN</t>
  </si>
  <si>
    <t>brg12331</t>
  </si>
  <si>
    <t>BRGMAR 160 ngõ Thái Thịnh 1, Hà Nội</t>
  </si>
  <si>
    <t>10011. Siêu thị BRGMart 120 Hàng Trống</t>
  </si>
  <si>
    <t>brg12241</t>
  </si>
  <si>
    <t>BRGMART Chợ bưởi, HN</t>
  </si>
  <si>
    <t>brg12221</t>
  </si>
  <si>
    <t>BRGMART 53D Hàng Bài, Hoàn Kiếm, Hà Nội</t>
  </si>
  <si>
    <t>Bán hàng BRGMART 36 Hoàng Cầu</t>
  </si>
  <si>
    <t>FUJI</t>
  </si>
  <si>
    <t>Tổng chiết khấu</t>
  </si>
  <si>
    <t>Thưởng doanh số không điều kiện tháng 12 (3,25%)</t>
  </si>
  <si>
    <t>Thưởng thanh toán đúng hạn (1,5%)</t>
  </si>
  <si>
    <t>Hỗ trợ trưng bày (1,25%)</t>
  </si>
  <si>
    <t>Hỗ trợ đặt đơn hàng tập trung (0,5%)</t>
  </si>
  <si>
    <t>Hỗ trợ khách hàng thân thiết (1%)</t>
  </si>
  <si>
    <t>Thuế GTGT</t>
  </si>
  <si>
    <t>Tổng tiền cấn trừ</t>
  </si>
  <si>
    <t>Tổng cộng</t>
  </si>
  <si>
    <t>Các khoản chiết khấu</t>
  </si>
  <si>
    <t>DANH MỤC CÁC KHOẢN GIẢM TRỪ THÁNG 12</t>
  </si>
  <si>
    <t>Tháng 05</t>
  </si>
  <si>
    <t>Tháng 06</t>
  </si>
  <si>
    <t>Tháng 07</t>
  </si>
  <si>
    <t>Tháng 08</t>
  </si>
  <si>
    <t>Tháng 09</t>
  </si>
  <si>
    <t>Tháng 10</t>
  </si>
  <si>
    <t>Tháng 11</t>
  </si>
  <si>
    <t>Tháng 12</t>
  </si>
  <si>
    <t>Tháng</t>
  </si>
  <si>
    <t>Tổng doanh số</t>
  </si>
  <si>
    <t>Tháng 01 + 02</t>
  </si>
  <si>
    <t>Tháng 03 + 04</t>
  </si>
  <si>
    <t>DOANH SỐ NĂM 2023</t>
  </si>
  <si>
    <t>Đạt doanh số năm 950tr =&gt; CK 1.5% doanh số</t>
  </si>
  <si>
    <t>Tổng công nợ</t>
  </si>
  <si>
    <t>Chiết khấu doanh số tháng 12</t>
  </si>
  <si>
    <t>Chiết khấu doanh số năm 2023</t>
  </si>
  <si>
    <t>Dư nợ phải thu</t>
  </si>
  <si>
    <t>CÔNG TY TNHH MTV 
TM VÀ DV NGỌC THƠM</t>
  </si>
  <si>
    <t>CỘNG HÒA XÃ HỘI CHỦ NGHĨA VIỆT NAM
Độc lập - Tự do - Hạnh phúc</t>
  </si>
  <si>
    <t>BIÊN BẢN ĐỐI CHIẾU VÀ XÁC NHẬN CÔNG NỢ</t>
  </si>
  <si>
    <t>Số: 254000000439-BBĐC-31.12.2023</t>
  </si>
  <si>
    <t xml:space="preserve"> - Hôm nay, ngày 20/01/2024, Đại diện 2 bên gồm có:</t>
  </si>
  <si>
    <t>BÊN A: CÔNG TY TNHH MTV THƯƠNG MẠI VÀ DỊCH VỤ NGỌC THƠM</t>
  </si>
  <si>
    <t>Địa chỉ: 12/14/18 Đường 49, Khu phố 7, phường Hiệp Bình Chánh, thành phố Thủ Đức, thành phố Hồ Chí Minh</t>
  </si>
  <si>
    <t>Mã nhà Cung cấp:           254000000439</t>
  </si>
  <si>
    <t>MST: 0309391503</t>
  </si>
  <si>
    <t>Đại diện là: Ông Đặng Xuân Ngọc</t>
  </si>
  <si>
    <t>Chức vụ: Giám đốc</t>
  </si>
  <si>
    <t>BÊN B: CÔNG TY TNHH XUẤT - NHẬP KHẨU VÀ BÁN LẺ HÀNG TIÊU DÙNG HÀ NỘI</t>
  </si>
  <si>
    <t>Địa chỉ: Số 51 phố Lê Đại Hành, Phường Lê Đại Hành, Quận Hai Bà Trưng, Thành phố Hà Nội, Việt Nam</t>
  </si>
  <si>
    <t>MST: 0108609950</t>
  </si>
  <si>
    <t>Đại diện là: Ông/bà</t>
  </si>
  <si>
    <t xml:space="preserve">Chức vụ: </t>
  </si>
  <si>
    <t>Để phục vụ công tác kế toán và thanh toán công nợ, hai Bên cùng tiến hành kiểm tra và lập biên bản xác nhận công nợ theo số liệu cụ thể như sau:</t>
  </si>
  <si>
    <t>Tính đến thời điểm hết ngày 31/12/2023, Bên B còn nợ bên A số tiền là:</t>
  </si>
  <si>
    <t>79.255.416 VNĐ</t>
  </si>
  <si>
    <t>Bằng chữ: Bảy mươi chín triệu, hai trăm năm mươi lăm nghìn, bốn trăm mười sáu nghìn đồng./.</t>
  </si>
  <si>
    <t>Biên bản được lập thành 02 bản, mỗi bên giữ 01 bản và có giá trị pháp lý như nhau.</t>
  </si>
  <si>
    <t>Quý công ty vui lòng xác nhận, ký đóng dấu và chuyển cho chúng tôi 01 bản về địa chỉ:</t>
  </si>
  <si>
    <t>207/25/3 Phạm Văn Hai, Phường 5, quận Tân Bình, thành phố Hồ Chí Minh</t>
  </si>
  <si>
    <t>Người nhận: Nguyễn Thị Thu Hồng</t>
  </si>
  <si>
    <t>SĐT: 0396883499 - 02866792518</t>
  </si>
  <si>
    <t>Email: Ketoanngocthom2@gmail.com</t>
  </si>
  <si>
    <t>XÁC NHẬN CỦA BÊN B</t>
  </si>
  <si>
    <t>Số tiền:…………………………………………………………………………………………………..</t>
  </si>
  <si>
    <t>Bằng chữ:……………………………………………………………………………………………….</t>
  </si>
  <si>
    <t>Chênh lệch:………………………………………………………………………………………………</t>
  </si>
  <si>
    <t>Lý do chênh lệch:………………………………………………………………………………………..</t>
  </si>
  <si>
    <t>…………………………………………………………………………………………………………..</t>
  </si>
  <si>
    <t>ĐẠI DIỆN BÊN A</t>
  </si>
  <si>
    <t>ĐẠI DIỆN BÊN B</t>
  </si>
  <si>
    <t>ĐẶNG XUÂN NGỌC</t>
  </si>
  <si>
    <t>Hỗ trợ tạo mã hàng mới/listing (gà xì dầu)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</si>
</sst>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dd/mm/yyyy"/>
    <numFmt numFmtId="165" formatCode="_(* #,##0_);_(* \(#,##0\);_(* &quot;-&quot;??_);_(@_)"/>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Times New Roman"/>
      <family val="1"/>
    </font>
    <font>
      <b/>
      <sz val="11"/>
      <color theme="1"/>
      <name val="Times New Roman"/>
      <family val="1"/>
    </font>
    <font>
      <b/>
      <sz val="11"/>
      <color rgb="FF000000"/>
      <name val="Times New Roman"/>
      <family val="1"/>
    </font>
    <font>
      <sz val="11"/>
      <color rgb="FF000000"/>
      <name val="Times New Roman"/>
      <family val="1"/>
    </font>
    <font>
      <b/>
      <sz val="11"/>
      <name val="Times New Roman"/>
      <family val="1"/>
    </font>
    <font>
      <b/>
      <sz val="16"/>
      <color theme="1"/>
      <name val="Times New Roman"/>
      <family val="1"/>
    </font>
    <font>
      <b/>
      <sz val="13"/>
      <color theme="1"/>
      <name val="Times New Roman"/>
      <family val="1"/>
    </font>
    <font>
      <sz val="13"/>
      <color theme="1"/>
      <name val="Times New Roman"/>
      <family val="1"/>
    </font>
    <font>
      <i/>
      <sz val="12"/>
      <color theme="1"/>
      <name val="Times New Roman"/>
      <family val="1"/>
    </font>
  </fonts>
  <fills count="4">
    <fill>
      <patternFill patternType="none"/>
    </fill>
    <fill>
      <patternFill patternType="gray125"/>
    </fill>
    <fill>
      <patternFill patternType="solid">
        <fgColor rgb="FFF0F0F0"/>
        <bgColor indexed="64"/>
      </patternFill>
    </fill>
    <fill>
      <patternFill patternType="solid">
        <fgColor rgb="FFC2CFF8"/>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3">
    <xf numFmtId="0" fontId="0" fillId="0" borderId="0" xfId="0"/>
    <xf numFmtId="0" fontId="3" fillId="0" borderId="0" xfId="0" applyFont="1"/>
    <xf numFmtId="0" fontId="3" fillId="0" borderId="1" xfId="0" applyFont="1" applyBorder="1" applyAlignment="1">
      <alignment vertical="center"/>
    </xf>
    <xf numFmtId="165" fontId="3" fillId="0" borderId="1" xfId="1" applyNumberFormat="1" applyFont="1" applyBorder="1" applyAlignment="1">
      <alignment vertical="center"/>
    </xf>
    <xf numFmtId="165" fontId="3" fillId="0" borderId="1" xfId="0" applyNumberFormat="1" applyFont="1" applyBorder="1" applyAlignment="1">
      <alignment vertical="center"/>
    </xf>
    <xf numFmtId="165" fontId="3" fillId="0" borderId="0" xfId="1" applyNumberFormat="1" applyFont="1"/>
    <xf numFmtId="0" fontId="4" fillId="0" borderId="1" xfId="0" applyFont="1" applyBorder="1" applyAlignment="1">
      <alignment vertical="center"/>
    </xf>
    <xf numFmtId="165" fontId="4" fillId="0" borderId="1" xfId="1" applyNumberFormat="1" applyFont="1" applyBorder="1" applyAlignment="1">
      <alignment vertical="center"/>
    </xf>
    <xf numFmtId="0" fontId="4" fillId="0" borderId="0" xfId="0" applyFont="1"/>
    <xf numFmtId="165" fontId="4" fillId="0" borderId="1" xfId="1" applyNumberFormat="1" applyFont="1" applyBorder="1" applyAlignment="1">
      <alignment horizontal="center" vertical="center"/>
    </xf>
    <xf numFmtId="165" fontId="4" fillId="0" borderId="0" xfId="1" applyNumberFormat="1" applyFont="1"/>
    <xf numFmtId="165" fontId="4" fillId="0" borderId="1" xfId="1" applyNumberFormat="1" applyFont="1" applyBorder="1"/>
    <xf numFmtId="165" fontId="3" fillId="0" borderId="1" xfId="1" applyNumberFormat="1" applyFont="1" applyBorder="1"/>
    <xf numFmtId="165" fontId="4" fillId="0" borderId="0" xfId="1" applyNumberFormat="1" applyFont="1" applyAlignment="1">
      <alignment horizontal="center" vertical="center"/>
    </xf>
    <xf numFmtId="38" fontId="3" fillId="0" borderId="1" xfId="0" applyNumberFormat="1" applyFont="1" applyBorder="1"/>
    <xf numFmtId="0" fontId="0" fillId="0" borderId="0" xfId="0" applyFont="1"/>
    <xf numFmtId="164"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38" fontId="5" fillId="3" borderId="1" xfId="0" applyNumberFormat="1" applyFont="1" applyFill="1" applyBorder="1" applyAlignment="1">
      <alignment horizontal="center" vertical="center" wrapText="1"/>
    </xf>
    <xf numFmtId="0" fontId="2" fillId="0" borderId="0" xfId="0" applyFont="1"/>
    <xf numFmtId="164" fontId="6" fillId="0" borderId="1" xfId="0" applyNumberFormat="1" applyFont="1" applyBorder="1" applyAlignment="1">
      <alignment horizontal="center" vertical="center"/>
    </xf>
    <xf numFmtId="0" fontId="6" fillId="0" borderId="1" xfId="0" applyFont="1" applyBorder="1" applyAlignment="1">
      <alignment horizontal="left" vertical="center"/>
    </xf>
    <xf numFmtId="38" fontId="6" fillId="0" borderId="1" xfId="0" applyNumberFormat="1" applyFont="1" applyBorder="1" applyAlignment="1">
      <alignment horizontal="right" vertical="center"/>
    </xf>
    <xf numFmtId="38" fontId="7" fillId="2" borderId="1" xfId="0" applyNumberFormat="1" applyFont="1" applyFill="1" applyBorder="1" applyAlignment="1">
      <alignment horizontal="right" vertical="center"/>
    </xf>
    <xf numFmtId="164" fontId="0" fillId="0" borderId="0" xfId="0" applyNumberFormat="1" applyFont="1"/>
    <xf numFmtId="38" fontId="0" fillId="0" borderId="0" xfId="0" applyNumberFormat="1" applyFont="1"/>
    <xf numFmtId="38" fontId="4" fillId="0" borderId="1" xfId="0" applyNumberFormat="1" applyFont="1" applyBorder="1"/>
    <xf numFmtId="0" fontId="9" fillId="0" borderId="0" xfId="0" applyFont="1" applyAlignment="1">
      <alignment vertical="center"/>
    </xf>
    <xf numFmtId="0" fontId="9" fillId="0" borderId="0" xfId="0" applyFont="1"/>
    <xf numFmtId="0" fontId="10" fillId="0" borderId="0" xfId="0" applyFont="1" applyBorder="1" applyAlignment="1"/>
    <xf numFmtId="0" fontId="10" fillId="0" borderId="0" xfId="0" applyFont="1"/>
    <xf numFmtId="0" fontId="10" fillId="0" borderId="0" xfId="0" applyFont="1" applyAlignment="1">
      <alignment horizontal="center"/>
    </xf>
    <xf numFmtId="0" fontId="10" fillId="0" borderId="0" xfId="0" applyFont="1" applyAlignment="1">
      <alignment vertical="center"/>
    </xf>
    <xf numFmtId="0" fontId="11" fillId="0" borderId="0" xfId="0" applyFont="1"/>
    <xf numFmtId="0" fontId="9" fillId="0" borderId="0" xfId="0" applyFont="1" applyAlignment="1">
      <alignment horizontal="center" wrapText="1"/>
    </xf>
    <xf numFmtId="0" fontId="9" fillId="0" borderId="0" xfId="0" applyFont="1" applyAlignment="1">
      <alignment horizontal="center"/>
    </xf>
    <xf numFmtId="0" fontId="9" fillId="0" borderId="0" xfId="0" applyFont="1" applyAlignment="1">
      <alignment horizontal="center" vertical="center" wrapText="1"/>
    </xf>
    <xf numFmtId="0" fontId="10"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left" vertical="center"/>
    </xf>
    <xf numFmtId="0" fontId="9" fillId="0" borderId="0" xfId="0" applyFont="1" applyAlignment="1">
      <alignment horizontal="left" vertical="center" wrapText="1"/>
    </xf>
    <xf numFmtId="0" fontId="10" fillId="0" borderId="0" xfId="0" applyFont="1" applyAlignment="1">
      <alignment horizontal="left" wrapText="1"/>
    </xf>
    <xf numFmtId="0" fontId="10" fillId="0" borderId="0" xfId="0" applyFont="1" applyAlignment="1">
      <alignment horizontal="left" vertical="center" wrapText="1"/>
    </xf>
    <xf numFmtId="165" fontId="9" fillId="0" borderId="0" xfId="1" applyNumberFormat="1" applyFont="1" applyBorder="1" applyAlignment="1">
      <alignment vertical="center"/>
    </xf>
    <xf numFmtId="0" fontId="10" fillId="0" borderId="0" xfId="0" applyFont="1" applyAlignment="1">
      <alignment horizontal="center"/>
    </xf>
    <xf numFmtId="0" fontId="8" fillId="0" borderId="1" xfId="0" applyFont="1" applyBorder="1" applyAlignment="1">
      <alignment horizontal="center" vertical="center"/>
    </xf>
    <xf numFmtId="164" fontId="7" fillId="2" borderId="1" xfId="0" applyNumberFormat="1" applyFont="1" applyFill="1" applyBorder="1" applyAlignment="1">
      <alignment horizontal="center" vertical="center"/>
    </xf>
    <xf numFmtId="164" fontId="4" fillId="0" borderId="2" xfId="0" applyNumberFormat="1" applyFont="1" applyBorder="1" applyAlignment="1">
      <alignment horizontal="center"/>
    </xf>
    <xf numFmtId="164" fontId="4" fillId="0" borderId="3" xfId="0" applyNumberFormat="1" applyFont="1" applyBorder="1" applyAlignment="1">
      <alignment horizontal="center"/>
    </xf>
    <xf numFmtId="164" fontId="4" fillId="0" borderId="4" xfId="0" applyNumberFormat="1" applyFont="1" applyBorder="1" applyAlignment="1">
      <alignment horizontal="center"/>
    </xf>
    <xf numFmtId="0" fontId="4" fillId="0" borderId="1" xfId="0" applyFont="1" applyBorder="1" applyAlignment="1">
      <alignment horizontal="center" vertical="center"/>
    </xf>
    <xf numFmtId="165" fontId="4" fillId="0" borderId="1" xfId="1" applyNumberFormat="1" applyFont="1" applyBorder="1" applyAlignment="1">
      <alignment horizontal="center"/>
    </xf>
    <xf numFmtId="165" fontId="3" fillId="0" borderId="1" xfId="1" applyNumberFormat="1" applyFont="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tabSelected="1" zoomScaleNormal="100" workbookViewId="0">
      <selection activeCell="I27" sqref="I27"/>
    </sheetView>
  </sheetViews>
  <sheetFormatPr defaultRowHeight="15" x14ac:dyDescent="0.25"/>
  <cols>
    <col min="1" max="2" width="9.140625" style="1"/>
    <col min="3" max="3" width="10" style="1" customWidth="1"/>
    <col min="4" max="4" width="9.140625" style="1"/>
    <col min="5" max="9" width="10" style="1" customWidth="1"/>
    <col min="10" max="16384" width="9.140625" style="1"/>
  </cols>
  <sheetData>
    <row r="1" spans="1:9" s="28" customFormat="1" ht="35.25" customHeight="1" x14ac:dyDescent="0.25">
      <c r="A1" s="36" t="s">
        <v>195</v>
      </c>
      <c r="B1" s="36"/>
      <c r="C1" s="36"/>
      <c r="D1" s="27"/>
      <c r="E1" s="34" t="s">
        <v>196</v>
      </c>
      <c r="F1" s="35"/>
      <c r="G1" s="35"/>
      <c r="H1" s="35"/>
      <c r="I1" s="35"/>
    </row>
    <row r="2" spans="1:9" s="30" customFormat="1" ht="7.5" customHeight="1" x14ac:dyDescent="0.25">
      <c r="A2" s="29"/>
      <c r="B2" s="29"/>
      <c r="C2" s="29"/>
      <c r="D2" s="29"/>
      <c r="E2" s="29"/>
      <c r="F2" s="29"/>
      <c r="G2" s="29"/>
      <c r="H2" s="29"/>
      <c r="I2" s="29"/>
    </row>
    <row r="3" spans="1:9" s="30" customFormat="1" ht="7.5" customHeight="1" x14ac:dyDescent="0.25">
      <c r="A3" s="31"/>
      <c r="B3" s="31"/>
      <c r="C3" s="31"/>
      <c r="D3" s="31"/>
      <c r="E3" s="31"/>
      <c r="F3" s="31"/>
      <c r="G3" s="31"/>
      <c r="H3" s="31"/>
      <c r="I3" s="31"/>
    </row>
    <row r="4" spans="1:9" s="30" customFormat="1" ht="16.5" x14ac:dyDescent="0.25">
      <c r="A4" s="38" t="s">
        <v>197</v>
      </c>
      <c r="B4" s="38"/>
      <c r="C4" s="38"/>
      <c r="D4" s="38"/>
      <c r="E4" s="38"/>
      <c r="F4" s="38"/>
      <c r="G4" s="38"/>
      <c r="H4" s="38"/>
      <c r="I4" s="38"/>
    </row>
    <row r="5" spans="1:9" s="30" customFormat="1" ht="16.5" x14ac:dyDescent="0.25">
      <c r="B5" s="37" t="s">
        <v>198</v>
      </c>
      <c r="C5" s="37"/>
      <c r="D5" s="37"/>
      <c r="E5" s="37"/>
      <c r="F5" s="37"/>
      <c r="G5" s="37"/>
      <c r="H5" s="37"/>
    </row>
    <row r="6" spans="1:9" s="30" customFormat="1" ht="9.75" customHeight="1" x14ac:dyDescent="0.25"/>
    <row r="7" spans="1:9" s="30" customFormat="1" ht="16.5" x14ac:dyDescent="0.25">
      <c r="A7" s="30" t="s">
        <v>199</v>
      </c>
    </row>
    <row r="8" spans="1:9" s="28" customFormat="1" ht="16.5" x14ac:dyDescent="0.25">
      <c r="A8" s="28" t="s">
        <v>200</v>
      </c>
    </row>
    <row r="9" spans="1:9" s="30" customFormat="1" ht="16.5" x14ac:dyDescent="0.25">
      <c r="A9" s="30" t="s">
        <v>202</v>
      </c>
    </row>
    <row r="10" spans="1:9" s="30" customFormat="1" ht="31.5" customHeight="1" x14ac:dyDescent="0.25">
      <c r="A10" s="41" t="s">
        <v>201</v>
      </c>
      <c r="B10" s="41"/>
      <c r="C10" s="41"/>
      <c r="D10" s="41"/>
      <c r="E10" s="41"/>
      <c r="F10" s="41"/>
      <c r="G10" s="41"/>
      <c r="H10" s="41"/>
      <c r="I10" s="41"/>
    </row>
    <row r="11" spans="1:9" s="30" customFormat="1" ht="16.5" x14ac:dyDescent="0.25">
      <c r="A11" s="30" t="s">
        <v>203</v>
      </c>
    </row>
    <row r="12" spans="1:9" s="30" customFormat="1" ht="16.5" x14ac:dyDescent="0.25">
      <c r="A12" s="30" t="s">
        <v>204</v>
      </c>
      <c r="F12" s="30" t="s">
        <v>205</v>
      </c>
    </row>
    <row r="13" spans="1:9" s="30" customFormat="1" ht="10.5" customHeight="1" x14ac:dyDescent="0.25"/>
    <row r="14" spans="1:9" s="28" customFormat="1" ht="37.5" customHeight="1" x14ac:dyDescent="0.25">
      <c r="A14" s="40" t="s">
        <v>206</v>
      </c>
      <c r="B14" s="40"/>
      <c r="C14" s="40"/>
      <c r="D14" s="40"/>
      <c r="E14" s="40"/>
      <c r="F14" s="40"/>
      <c r="G14" s="40"/>
      <c r="H14" s="40"/>
      <c r="I14" s="40"/>
    </row>
    <row r="15" spans="1:9" s="30" customFormat="1" ht="30.75" customHeight="1" x14ac:dyDescent="0.25">
      <c r="A15" s="42" t="s">
        <v>207</v>
      </c>
      <c r="B15" s="42"/>
      <c r="C15" s="42"/>
      <c r="D15" s="42"/>
      <c r="E15" s="42"/>
      <c r="F15" s="42"/>
      <c r="G15" s="42"/>
      <c r="H15" s="42"/>
      <c r="I15" s="42"/>
    </row>
    <row r="16" spans="1:9" s="30" customFormat="1" ht="16.5" x14ac:dyDescent="0.25">
      <c r="A16" s="30" t="s">
        <v>208</v>
      </c>
    </row>
    <row r="17" spans="1:9" s="30" customFormat="1" ht="16.5" x14ac:dyDescent="0.25">
      <c r="A17" s="30" t="s">
        <v>209</v>
      </c>
      <c r="F17" s="30" t="s">
        <v>210</v>
      </c>
    </row>
    <row r="18" spans="1:9" s="30" customFormat="1" ht="10.5" customHeight="1" x14ac:dyDescent="0.25"/>
    <row r="19" spans="1:9" s="32" customFormat="1" ht="34.5" customHeight="1" x14ac:dyDescent="0.25">
      <c r="A19" s="42" t="s">
        <v>211</v>
      </c>
      <c r="B19" s="42"/>
      <c r="C19" s="42"/>
      <c r="D19" s="42"/>
      <c r="E19" s="42"/>
      <c r="F19" s="42"/>
      <c r="G19" s="42"/>
      <c r="H19" s="42"/>
      <c r="I19" s="42"/>
    </row>
    <row r="20" spans="1:9" s="30" customFormat="1" ht="20.25" customHeight="1" x14ac:dyDescent="0.25">
      <c r="A20" s="32" t="s">
        <v>212</v>
      </c>
      <c r="H20" s="43" t="s">
        <v>213</v>
      </c>
      <c r="I20" s="43"/>
    </row>
    <row r="21" spans="1:9" s="30" customFormat="1" ht="16.5" x14ac:dyDescent="0.25">
      <c r="A21" s="33" t="s">
        <v>214</v>
      </c>
    </row>
    <row r="22" spans="1:9" s="30" customFormat="1" ht="8.25" customHeight="1" x14ac:dyDescent="0.25"/>
    <row r="23" spans="1:9" s="30" customFormat="1" ht="16.5" x14ac:dyDescent="0.25">
      <c r="A23" s="30" t="s">
        <v>215</v>
      </c>
    </row>
    <row r="24" spans="1:9" s="30" customFormat="1" ht="16.5" x14ac:dyDescent="0.25">
      <c r="A24" s="30" t="s">
        <v>216</v>
      </c>
    </row>
    <row r="25" spans="1:9" s="30" customFormat="1" ht="16.5" x14ac:dyDescent="0.25">
      <c r="A25" s="30" t="s">
        <v>217</v>
      </c>
    </row>
    <row r="26" spans="1:9" s="30" customFormat="1" ht="16.5" x14ac:dyDescent="0.25">
      <c r="A26" s="30" t="s">
        <v>218</v>
      </c>
      <c r="E26" s="30" t="s">
        <v>219</v>
      </c>
    </row>
    <row r="27" spans="1:9" s="30" customFormat="1" ht="16.5" x14ac:dyDescent="0.25">
      <c r="A27" s="30" t="s">
        <v>220</v>
      </c>
    </row>
    <row r="28" spans="1:9" s="30" customFormat="1" ht="6" customHeight="1" x14ac:dyDescent="0.25"/>
    <row r="29" spans="1:9" s="30" customFormat="1" ht="21" customHeight="1" x14ac:dyDescent="0.25">
      <c r="C29" s="35" t="s">
        <v>221</v>
      </c>
      <c r="D29" s="35"/>
      <c r="E29" s="35"/>
      <c r="F29" s="35"/>
    </row>
    <row r="30" spans="1:9" s="30" customFormat="1" ht="21" customHeight="1" x14ac:dyDescent="0.25">
      <c r="A30" s="39" t="s">
        <v>222</v>
      </c>
      <c r="B30" s="39"/>
      <c r="C30" s="39"/>
      <c r="D30" s="39"/>
      <c r="E30" s="39"/>
      <c r="F30" s="39"/>
      <c r="G30" s="39"/>
      <c r="H30" s="39"/>
      <c r="I30" s="39"/>
    </row>
    <row r="31" spans="1:9" s="30" customFormat="1" ht="21" customHeight="1" x14ac:dyDescent="0.25">
      <c r="A31" s="39" t="s">
        <v>223</v>
      </c>
      <c r="B31" s="39"/>
      <c r="C31" s="39"/>
      <c r="D31" s="39"/>
      <c r="E31" s="39"/>
      <c r="F31" s="39"/>
      <c r="G31" s="39"/>
      <c r="H31" s="39"/>
      <c r="I31" s="39"/>
    </row>
    <row r="32" spans="1:9" s="30" customFormat="1" ht="21" customHeight="1" x14ac:dyDescent="0.25">
      <c r="A32" s="39" t="s">
        <v>224</v>
      </c>
      <c r="B32" s="39"/>
      <c r="C32" s="39"/>
      <c r="D32" s="39"/>
      <c r="E32" s="39"/>
      <c r="F32" s="39"/>
      <c r="G32" s="39"/>
      <c r="H32" s="39"/>
      <c r="I32" s="39"/>
    </row>
    <row r="33" spans="1:9" s="30" customFormat="1" ht="21" customHeight="1" x14ac:dyDescent="0.25">
      <c r="A33" s="39" t="s">
        <v>225</v>
      </c>
      <c r="B33" s="39"/>
      <c r="C33" s="39"/>
      <c r="D33" s="39"/>
      <c r="E33" s="39"/>
      <c r="F33" s="39"/>
      <c r="G33" s="39"/>
      <c r="H33" s="39"/>
      <c r="I33" s="39"/>
    </row>
    <row r="34" spans="1:9" s="30" customFormat="1" ht="21" customHeight="1" x14ac:dyDescent="0.25">
      <c r="A34" s="39" t="s">
        <v>226</v>
      </c>
      <c r="B34" s="39"/>
      <c r="C34" s="39"/>
      <c r="D34" s="39"/>
      <c r="E34" s="39"/>
      <c r="F34" s="39"/>
      <c r="G34" s="39"/>
      <c r="H34" s="39"/>
      <c r="I34" s="39"/>
    </row>
    <row r="35" spans="1:9" s="30" customFormat="1" ht="16.5" x14ac:dyDescent="0.25"/>
    <row r="36" spans="1:9" s="30" customFormat="1" ht="16.5" x14ac:dyDescent="0.25">
      <c r="A36" s="38" t="s">
        <v>227</v>
      </c>
      <c r="B36" s="38"/>
      <c r="C36" s="38"/>
      <c r="D36" s="38"/>
      <c r="E36" s="28"/>
      <c r="F36" s="38" t="s">
        <v>228</v>
      </c>
      <c r="G36" s="38"/>
      <c r="H36" s="38"/>
      <c r="I36" s="38"/>
    </row>
    <row r="37" spans="1:9" s="30" customFormat="1" ht="16.5" x14ac:dyDescent="0.25"/>
    <row r="38" spans="1:9" s="30" customFormat="1" ht="16.5" x14ac:dyDescent="0.25"/>
    <row r="39" spans="1:9" s="30" customFormat="1" ht="16.5" x14ac:dyDescent="0.25"/>
    <row r="40" spans="1:9" s="30" customFormat="1" ht="16.5" x14ac:dyDescent="0.25"/>
    <row r="41" spans="1:9" s="30" customFormat="1" ht="16.5" x14ac:dyDescent="0.25"/>
    <row r="42" spans="1:9" s="30" customFormat="1" ht="16.5" x14ac:dyDescent="0.25">
      <c r="A42" s="35" t="s">
        <v>229</v>
      </c>
      <c r="B42" s="35"/>
      <c r="C42" s="35"/>
      <c r="D42" s="35"/>
      <c r="F42" s="44"/>
      <c r="G42" s="44"/>
      <c r="H42" s="44"/>
      <c r="I42" s="44"/>
    </row>
  </sheetData>
  <mergeCells count="19">
    <mergeCell ref="A34:I34"/>
    <mergeCell ref="A36:D36"/>
    <mergeCell ref="F36:I36"/>
    <mergeCell ref="F42:I42"/>
    <mergeCell ref="A42:D42"/>
    <mergeCell ref="A33:I33"/>
    <mergeCell ref="A32:I32"/>
    <mergeCell ref="A31:I31"/>
    <mergeCell ref="A30:I30"/>
    <mergeCell ref="A14:I14"/>
    <mergeCell ref="A15:I15"/>
    <mergeCell ref="A19:I19"/>
    <mergeCell ref="H20:I20"/>
    <mergeCell ref="E1:I1"/>
    <mergeCell ref="A1:C1"/>
    <mergeCell ref="B5:H5"/>
    <mergeCell ref="A4:I4"/>
    <mergeCell ref="C29:F29"/>
    <mergeCell ref="A10:I10"/>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H79"/>
  <sheetViews>
    <sheetView topLeftCell="A62" zoomScaleNormal="100" workbookViewId="0">
      <selection activeCell="K79" sqref="K79"/>
    </sheetView>
  </sheetViews>
  <sheetFormatPr defaultColWidth="9.140625" defaultRowHeight="15" x14ac:dyDescent="0.25"/>
  <cols>
    <col min="1" max="1" width="13.7109375" style="24" bestFit="1" customWidth="1"/>
    <col min="2" max="2" width="11.140625" style="15" bestFit="1" customWidth="1"/>
    <col min="3" max="3" width="15.42578125" style="15" bestFit="1" customWidth="1"/>
    <col min="4" max="4" width="50.140625" style="15" bestFit="1" customWidth="1"/>
    <col min="5" max="5" width="15.140625" style="25" bestFit="1" customWidth="1"/>
    <col min="6" max="6" width="15.7109375" style="25" bestFit="1" customWidth="1"/>
    <col min="7" max="7" width="16.7109375" style="25" bestFit="1" customWidth="1"/>
    <col min="8" max="8" width="14.85546875" style="25" bestFit="1" customWidth="1"/>
    <col min="9" max="16384" width="9.140625" style="15"/>
  </cols>
  <sheetData>
    <row r="1" spans="1:8" ht="20.25" x14ac:dyDescent="0.25">
      <c r="A1" s="45" t="s">
        <v>81</v>
      </c>
      <c r="B1" s="45"/>
      <c r="C1" s="45"/>
      <c r="D1" s="45"/>
      <c r="E1" s="45"/>
      <c r="F1" s="45"/>
      <c r="G1" s="45"/>
      <c r="H1" s="45"/>
    </row>
    <row r="2" spans="1:8" s="19" customFormat="1" ht="15" customHeight="1" x14ac:dyDescent="0.25">
      <c r="A2" s="16" t="s">
        <v>10</v>
      </c>
      <c r="B2" s="17" t="s">
        <v>0</v>
      </c>
      <c r="C2" s="17" t="s">
        <v>29</v>
      </c>
      <c r="D2" s="17" t="s">
        <v>82</v>
      </c>
      <c r="E2" s="18" t="s">
        <v>25</v>
      </c>
      <c r="F2" s="18" t="s">
        <v>7</v>
      </c>
      <c r="G2" s="18" t="s">
        <v>28</v>
      </c>
      <c r="H2" s="18" t="s">
        <v>45</v>
      </c>
    </row>
    <row r="3" spans="1:8" x14ac:dyDescent="0.25">
      <c r="A3" s="20">
        <v>45262</v>
      </c>
      <c r="B3" s="21" t="s">
        <v>16</v>
      </c>
      <c r="C3" s="21" t="s">
        <v>83</v>
      </c>
      <c r="D3" s="21" t="s">
        <v>84</v>
      </c>
      <c r="E3" s="22">
        <v>1704328</v>
      </c>
      <c r="F3" s="22">
        <v>0</v>
      </c>
      <c r="G3" s="22">
        <v>136346</v>
      </c>
      <c r="H3" s="22">
        <v>1840674</v>
      </c>
    </row>
    <row r="4" spans="1:8" x14ac:dyDescent="0.25">
      <c r="A4" s="20">
        <v>45264</v>
      </c>
      <c r="B4" s="21" t="s">
        <v>35</v>
      </c>
      <c r="C4" s="21" t="s">
        <v>85</v>
      </c>
      <c r="D4" s="21" t="s">
        <v>86</v>
      </c>
      <c r="E4" s="22">
        <v>3944030</v>
      </c>
      <c r="F4" s="22">
        <v>0</v>
      </c>
      <c r="G4" s="22">
        <v>315522</v>
      </c>
      <c r="H4" s="22">
        <v>4259552</v>
      </c>
    </row>
    <row r="5" spans="1:8" x14ac:dyDescent="0.25">
      <c r="A5" s="20">
        <v>45264</v>
      </c>
      <c r="B5" s="21" t="s">
        <v>71</v>
      </c>
      <c r="C5" s="21" t="s">
        <v>87</v>
      </c>
      <c r="D5" s="21" t="s">
        <v>88</v>
      </c>
      <c r="E5" s="22">
        <v>1295499</v>
      </c>
      <c r="F5" s="22">
        <v>0</v>
      </c>
      <c r="G5" s="22">
        <v>103640</v>
      </c>
      <c r="H5" s="22">
        <v>1399139</v>
      </c>
    </row>
    <row r="6" spans="1:8" x14ac:dyDescent="0.25">
      <c r="A6" s="20">
        <v>45264</v>
      </c>
      <c r="B6" s="21" t="s">
        <v>19</v>
      </c>
      <c r="C6" s="21" t="s">
        <v>89</v>
      </c>
      <c r="D6" s="21" t="s">
        <v>90</v>
      </c>
      <c r="E6" s="22">
        <v>1052626</v>
      </c>
      <c r="F6" s="22">
        <v>0</v>
      </c>
      <c r="G6" s="22">
        <v>84210</v>
      </c>
      <c r="H6" s="22">
        <v>1136836</v>
      </c>
    </row>
    <row r="7" spans="1:8" x14ac:dyDescent="0.25">
      <c r="A7" s="20">
        <v>45264</v>
      </c>
      <c r="B7" s="21" t="s">
        <v>6</v>
      </c>
      <c r="C7" s="21" t="s">
        <v>91</v>
      </c>
      <c r="D7" s="21" t="s">
        <v>92</v>
      </c>
      <c r="E7" s="22">
        <v>1149448</v>
      </c>
      <c r="F7" s="22">
        <v>0</v>
      </c>
      <c r="G7" s="22">
        <v>91956</v>
      </c>
      <c r="H7" s="22">
        <v>1241404</v>
      </c>
    </row>
    <row r="8" spans="1:8" x14ac:dyDescent="0.25">
      <c r="A8" s="20">
        <v>45264</v>
      </c>
      <c r="B8" s="21" t="s">
        <v>74</v>
      </c>
      <c r="C8" s="21" t="s">
        <v>93</v>
      </c>
      <c r="D8" s="21" t="s">
        <v>94</v>
      </c>
      <c r="E8" s="22">
        <v>1000752</v>
      </c>
      <c r="F8" s="22">
        <v>0</v>
      </c>
      <c r="G8" s="22">
        <v>80060</v>
      </c>
      <c r="H8" s="22">
        <v>1080812</v>
      </c>
    </row>
    <row r="9" spans="1:8" x14ac:dyDescent="0.25">
      <c r="A9" s="20">
        <v>45264</v>
      </c>
      <c r="B9" s="21" t="s">
        <v>14</v>
      </c>
      <c r="C9" s="21" t="s">
        <v>95</v>
      </c>
      <c r="D9" s="21" t="s">
        <v>96</v>
      </c>
      <c r="E9" s="22">
        <v>1632235</v>
      </c>
      <c r="F9" s="22">
        <v>0</v>
      </c>
      <c r="G9" s="22">
        <v>130579</v>
      </c>
      <c r="H9" s="22">
        <v>1762814</v>
      </c>
    </row>
    <row r="10" spans="1:8" x14ac:dyDescent="0.25">
      <c r="A10" s="20">
        <v>45264</v>
      </c>
      <c r="B10" s="21" t="s">
        <v>77</v>
      </c>
      <c r="C10" s="21" t="s">
        <v>97</v>
      </c>
      <c r="D10" s="21" t="s">
        <v>98</v>
      </c>
      <c r="E10" s="22">
        <v>1079183</v>
      </c>
      <c r="F10" s="22">
        <v>0</v>
      </c>
      <c r="G10" s="22">
        <v>86335</v>
      </c>
      <c r="H10" s="22">
        <v>1165518</v>
      </c>
    </row>
    <row r="11" spans="1:8" x14ac:dyDescent="0.25">
      <c r="A11" s="20">
        <v>45264</v>
      </c>
      <c r="B11" s="21" t="s">
        <v>3</v>
      </c>
      <c r="C11" s="21" t="s">
        <v>99</v>
      </c>
      <c r="D11" s="21" t="s">
        <v>100</v>
      </c>
      <c r="E11" s="22">
        <v>1525335</v>
      </c>
      <c r="F11" s="22">
        <v>0</v>
      </c>
      <c r="G11" s="22">
        <v>122027</v>
      </c>
      <c r="H11" s="22">
        <v>1647362</v>
      </c>
    </row>
    <row r="12" spans="1:8" x14ac:dyDescent="0.25">
      <c r="A12" s="20">
        <v>45266</v>
      </c>
      <c r="B12" s="21" t="s">
        <v>2</v>
      </c>
      <c r="C12" s="21" t="s">
        <v>101</v>
      </c>
      <c r="D12" s="21" t="s">
        <v>102</v>
      </c>
      <c r="E12" s="22">
        <v>598905</v>
      </c>
      <c r="F12" s="22">
        <v>0</v>
      </c>
      <c r="G12" s="22">
        <v>47912</v>
      </c>
      <c r="H12" s="22">
        <v>646817</v>
      </c>
    </row>
    <row r="13" spans="1:8" x14ac:dyDescent="0.25">
      <c r="A13" s="20">
        <v>45266</v>
      </c>
      <c r="B13" s="21" t="s">
        <v>73</v>
      </c>
      <c r="C13" s="21" t="s">
        <v>103</v>
      </c>
      <c r="D13" s="21" t="s">
        <v>104</v>
      </c>
      <c r="E13" s="22">
        <v>2095120</v>
      </c>
      <c r="F13" s="22">
        <v>0</v>
      </c>
      <c r="G13" s="22">
        <v>167610</v>
      </c>
      <c r="H13" s="22">
        <v>2262730</v>
      </c>
    </row>
    <row r="14" spans="1:8" x14ac:dyDescent="0.25">
      <c r="A14" s="20">
        <v>45266</v>
      </c>
      <c r="B14" s="21" t="s">
        <v>42</v>
      </c>
      <c r="C14" s="21" t="s">
        <v>105</v>
      </c>
      <c r="D14" s="21" t="s">
        <v>106</v>
      </c>
      <c r="E14" s="22">
        <v>1980715</v>
      </c>
      <c r="F14" s="22">
        <v>0</v>
      </c>
      <c r="G14" s="22">
        <v>158457</v>
      </c>
      <c r="H14" s="22">
        <v>2139172</v>
      </c>
    </row>
    <row r="15" spans="1:8" x14ac:dyDescent="0.25">
      <c r="A15" s="20">
        <v>45266</v>
      </c>
      <c r="B15" s="21" t="s">
        <v>70</v>
      </c>
      <c r="C15" s="21" t="s">
        <v>107</v>
      </c>
      <c r="D15" s="21" t="s">
        <v>108</v>
      </c>
      <c r="E15" s="22">
        <v>1048735</v>
      </c>
      <c r="F15" s="22">
        <v>0</v>
      </c>
      <c r="G15" s="22">
        <v>83899</v>
      </c>
      <c r="H15" s="22">
        <v>1132634</v>
      </c>
    </row>
    <row r="16" spans="1:8" x14ac:dyDescent="0.25">
      <c r="A16" s="20">
        <v>45266</v>
      </c>
      <c r="B16" s="21" t="s">
        <v>67</v>
      </c>
      <c r="C16" s="21" t="s">
        <v>93</v>
      </c>
      <c r="D16" s="21" t="s">
        <v>94</v>
      </c>
      <c r="E16" s="22">
        <v>376029</v>
      </c>
      <c r="F16" s="22">
        <v>0</v>
      </c>
      <c r="G16" s="22">
        <v>30082</v>
      </c>
      <c r="H16" s="22">
        <v>406111</v>
      </c>
    </row>
    <row r="17" spans="1:8" x14ac:dyDescent="0.25">
      <c r="A17" s="20">
        <v>45267</v>
      </c>
      <c r="B17" s="21" t="s">
        <v>48</v>
      </c>
      <c r="C17" s="21" t="s">
        <v>109</v>
      </c>
      <c r="D17" s="21" t="s">
        <v>110</v>
      </c>
      <c r="E17" s="22">
        <v>2175151</v>
      </c>
      <c r="F17" s="22">
        <v>0</v>
      </c>
      <c r="G17" s="22">
        <v>174012</v>
      </c>
      <c r="H17" s="22">
        <v>2349163</v>
      </c>
    </row>
    <row r="18" spans="1:8" x14ac:dyDescent="0.25">
      <c r="A18" s="20">
        <v>45267</v>
      </c>
      <c r="B18" s="21" t="s">
        <v>8</v>
      </c>
      <c r="C18" s="21" t="s">
        <v>111</v>
      </c>
      <c r="D18" s="21" t="s">
        <v>112</v>
      </c>
      <c r="E18" s="22">
        <v>1336166</v>
      </c>
      <c r="F18" s="22">
        <v>0</v>
      </c>
      <c r="G18" s="22">
        <v>106893</v>
      </c>
      <c r="H18" s="22">
        <v>1443059</v>
      </c>
    </row>
    <row r="19" spans="1:8" x14ac:dyDescent="0.25">
      <c r="A19" s="20">
        <v>45267</v>
      </c>
      <c r="B19" s="21" t="s">
        <v>21</v>
      </c>
      <c r="C19" s="21" t="s">
        <v>113</v>
      </c>
      <c r="D19" s="21" t="s">
        <v>114</v>
      </c>
      <c r="E19" s="22">
        <v>919615</v>
      </c>
      <c r="F19" s="22">
        <v>0</v>
      </c>
      <c r="G19" s="22">
        <v>73569</v>
      </c>
      <c r="H19" s="22">
        <v>993184</v>
      </c>
    </row>
    <row r="20" spans="1:8" x14ac:dyDescent="0.25">
      <c r="A20" s="20">
        <v>45267</v>
      </c>
      <c r="B20" s="21" t="s">
        <v>38</v>
      </c>
      <c r="C20" s="21" t="s">
        <v>115</v>
      </c>
      <c r="D20" s="21" t="s">
        <v>116</v>
      </c>
      <c r="E20" s="22">
        <v>1675450</v>
      </c>
      <c r="F20" s="22">
        <v>0</v>
      </c>
      <c r="G20" s="22">
        <v>134036</v>
      </c>
      <c r="H20" s="22">
        <v>1809486</v>
      </c>
    </row>
    <row r="21" spans="1:8" x14ac:dyDescent="0.25">
      <c r="A21" s="20">
        <v>45267</v>
      </c>
      <c r="B21" s="21" t="s">
        <v>64</v>
      </c>
      <c r="C21" s="21" t="s">
        <v>97</v>
      </c>
      <c r="D21" s="21" t="s">
        <v>98</v>
      </c>
      <c r="E21" s="22">
        <v>2092440</v>
      </c>
      <c r="F21" s="22">
        <v>0</v>
      </c>
      <c r="G21" s="22">
        <v>167395</v>
      </c>
      <c r="H21" s="22">
        <v>2259835</v>
      </c>
    </row>
    <row r="22" spans="1:8" x14ac:dyDescent="0.25">
      <c r="A22" s="20">
        <v>45268</v>
      </c>
      <c r="B22" s="21" t="s">
        <v>43</v>
      </c>
      <c r="C22" s="21" t="s">
        <v>91</v>
      </c>
      <c r="D22" s="21" t="s">
        <v>92</v>
      </c>
      <c r="E22" s="22">
        <v>1416654</v>
      </c>
      <c r="F22" s="22">
        <v>0</v>
      </c>
      <c r="G22" s="22">
        <v>113332</v>
      </c>
      <c r="H22" s="22">
        <v>1529986</v>
      </c>
    </row>
    <row r="23" spans="1:8" x14ac:dyDescent="0.25">
      <c r="A23" s="20">
        <v>45269</v>
      </c>
      <c r="B23" s="21" t="s">
        <v>62</v>
      </c>
      <c r="C23" s="21" t="s">
        <v>117</v>
      </c>
      <c r="D23" s="21" t="s">
        <v>118</v>
      </c>
      <c r="E23" s="22">
        <v>1221338</v>
      </c>
      <c r="F23" s="22">
        <v>0</v>
      </c>
      <c r="G23" s="22">
        <v>97707</v>
      </c>
      <c r="H23" s="22">
        <v>1319045</v>
      </c>
    </row>
    <row r="24" spans="1:8" x14ac:dyDescent="0.25">
      <c r="A24" s="20">
        <v>45269</v>
      </c>
      <c r="B24" s="21" t="s">
        <v>34</v>
      </c>
      <c r="C24" s="21" t="s">
        <v>119</v>
      </c>
      <c r="D24" s="21" t="s">
        <v>120</v>
      </c>
      <c r="E24" s="22">
        <v>4072245</v>
      </c>
      <c r="F24" s="22">
        <v>0</v>
      </c>
      <c r="G24" s="22">
        <v>325780</v>
      </c>
      <c r="H24" s="22">
        <v>4398025</v>
      </c>
    </row>
    <row r="25" spans="1:8" x14ac:dyDescent="0.25">
      <c r="A25" s="20">
        <v>45269</v>
      </c>
      <c r="B25" s="21" t="s">
        <v>23</v>
      </c>
      <c r="C25" s="21" t="s">
        <v>121</v>
      </c>
      <c r="D25" s="21" t="s">
        <v>122</v>
      </c>
      <c r="E25" s="22">
        <v>2170430</v>
      </c>
      <c r="F25" s="22">
        <v>0</v>
      </c>
      <c r="G25" s="22">
        <v>173634</v>
      </c>
      <c r="H25" s="22">
        <v>2344064</v>
      </c>
    </row>
    <row r="26" spans="1:8" x14ac:dyDescent="0.25">
      <c r="A26" s="20">
        <v>45269</v>
      </c>
      <c r="B26" s="21" t="s">
        <v>26</v>
      </c>
      <c r="C26" s="21" t="s">
        <v>123</v>
      </c>
      <c r="D26" s="21" t="s">
        <v>124</v>
      </c>
      <c r="E26" s="22">
        <v>879435</v>
      </c>
      <c r="F26" s="22">
        <v>0</v>
      </c>
      <c r="G26" s="22">
        <v>70355</v>
      </c>
      <c r="H26" s="22">
        <v>949790</v>
      </c>
    </row>
    <row r="27" spans="1:8" x14ac:dyDescent="0.25">
      <c r="A27" s="20">
        <v>45269</v>
      </c>
      <c r="B27" s="21" t="s">
        <v>20</v>
      </c>
      <c r="C27" s="21" t="s">
        <v>125</v>
      </c>
      <c r="D27" s="21" t="s">
        <v>126</v>
      </c>
      <c r="E27" s="22">
        <v>684355</v>
      </c>
      <c r="F27" s="22">
        <v>0</v>
      </c>
      <c r="G27" s="22">
        <v>54748</v>
      </c>
      <c r="H27" s="22">
        <v>739103</v>
      </c>
    </row>
    <row r="28" spans="1:8" x14ac:dyDescent="0.25">
      <c r="A28" s="20">
        <v>45269</v>
      </c>
      <c r="B28" s="21" t="s">
        <v>37</v>
      </c>
      <c r="C28" s="21" t="s">
        <v>127</v>
      </c>
      <c r="D28" s="21" t="s">
        <v>128</v>
      </c>
      <c r="E28" s="22">
        <v>1889040</v>
      </c>
      <c r="F28" s="22">
        <v>0</v>
      </c>
      <c r="G28" s="22">
        <v>151123</v>
      </c>
      <c r="H28" s="22">
        <v>2040163</v>
      </c>
    </row>
    <row r="29" spans="1:8" x14ac:dyDescent="0.25">
      <c r="A29" s="20">
        <v>45269</v>
      </c>
      <c r="B29" s="21" t="s">
        <v>50</v>
      </c>
      <c r="C29" s="21" t="s">
        <v>129</v>
      </c>
      <c r="D29" s="21" t="s">
        <v>130</v>
      </c>
      <c r="E29" s="22">
        <v>712467</v>
      </c>
      <c r="F29" s="22">
        <v>0</v>
      </c>
      <c r="G29" s="22">
        <v>56997</v>
      </c>
      <c r="H29" s="22">
        <v>769464</v>
      </c>
    </row>
    <row r="30" spans="1:8" x14ac:dyDescent="0.25">
      <c r="A30" s="20">
        <v>45271</v>
      </c>
      <c r="B30" s="21" t="s">
        <v>9</v>
      </c>
      <c r="C30" s="21" t="s">
        <v>131</v>
      </c>
      <c r="D30" s="21" t="s">
        <v>132</v>
      </c>
      <c r="E30" s="22">
        <v>2263786</v>
      </c>
      <c r="F30" s="22">
        <v>0</v>
      </c>
      <c r="G30" s="22">
        <v>181103</v>
      </c>
      <c r="H30" s="22">
        <v>2444889</v>
      </c>
    </row>
    <row r="31" spans="1:8" x14ac:dyDescent="0.25">
      <c r="A31" s="20">
        <v>45271</v>
      </c>
      <c r="B31" s="21" t="s">
        <v>75</v>
      </c>
      <c r="C31" s="21" t="s">
        <v>99</v>
      </c>
      <c r="D31" s="21" t="s">
        <v>100</v>
      </c>
      <c r="E31" s="22">
        <v>832996</v>
      </c>
      <c r="F31" s="22">
        <v>0</v>
      </c>
      <c r="G31" s="22">
        <v>66640</v>
      </c>
      <c r="H31" s="22">
        <v>899636</v>
      </c>
    </row>
    <row r="32" spans="1:8" x14ac:dyDescent="0.25">
      <c r="A32" s="20">
        <v>45271</v>
      </c>
      <c r="B32" s="21" t="s">
        <v>79</v>
      </c>
      <c r="C32" s="21" t="s">
        <v>127</v>
      </c>
      <c r="D32" s="21" t="s">
        <v>128</v>
      </c>
      <c r="E32" s="22">
        <v>763444</v>
      </c>
      <c r="F32" s="22">
        <v>0</v>
      </c>
      <c r="G32" s="22">
        <v>61076</v>
      </c>
      <c r="H32" s="22">
        <v>824520</v>
      </c>
    </row>
    <row r="33" spans="1:8" x14ac:dyDescent="0.25">
      <c r="A33" s="20">
        <v>45271</v>
      </c>
      <c r="B33" s="21" t="s">
        <v>13</v>
      </c>
      <c r="C33" s="21" t="s">
        <v>133</v>
      </c>
      <c r="D33" s="21" t="s">
        <v>134</v>
      </c>
      <c r="E33" s="22">
        <v>1362443</v>
      </c>
      <c r="F33" s="22">
        <v>0</v>
      </c>
      <c r="G33" s="22">
        <v>108995</v>
      </c>
      <c r="H33" s="22">
        <v>1471438</v>
      </c>
    </row>
    <row r="34" spans="1:8" x14ac:dyDescent="0.25">
      <c r="A34" s="20">
        <v>45271</v>
      </c>
      <c r="B34" s="21" t="s">
        <v>56</v>
      </c>
      <c r="C34" s="21" t="s">
        <v>135</v>
      </c>
      <c r="D34" s="21" t="s">
        <v>136</v>
      </c>
      <c r="E34" s="22">
        <v>848210</v>
      </c>
      <c r="F34" s="22">
        <v>0</v>
      </c>
      <c r="G34" s="22">
        <v>67857</v>
      </c>
      <c r="H34" s="22">
        <v>916067</v>
      </c>
    </row>
    <row r="35" spans="1:8" x14ac:dyDescent="0.25">
      <c r="A35" s="20">
        <v>45271</v>
      </c>
      <c r="B35" s="21" t="s">
        <v>52</v>
      </c>
      <c r="C35" s="21" t="s">
        <v>137</v>
      </c>
      <c r="D35" s="21" t="s">
        <v>138</v>
      </c>
      <c r="E35" s="22">
        <v>1183177</v>
      </c>
      <c r="F35" s="22">
        <v>0</v>
      </c>
      <c r="G35" s="22">
        <v>94654</v>
      </c>
      <c r="H35" s="22">
        <v>1277831</v>
      </c>
    </row>
    <row r="36" spans="1:8" x14ac:dyDescent="0.25">
      <c r="A36" s="20">
        <v>45271</v>
      </c>
      <c r="B36" s="21" t="s">
        <v>5</v>
      </c>
      <c r="C36" s="21" t="s">
        <v>139</v>
      </c>
      <c r="D36" s="21" t="s">
        <v>140</v>
      </c>
      <c r="E36" s="22">
        <v>960989</v>
      </c>
      <c r="F36" s="22">
        <v>0</v>
      </c>
      <c r="G36" s="22">
        <v>76879</v>
      </c>
      <c r="H36" s="22">
        <v>1037868</v>
      </c>
    </row>
    <row r="37" spans="1:8" x14ac:dyDescent="0.25">
      <c r="A37" s="20">
        <v>45272</v>
      </c>
      <c r="B37" s="21" t="s">
        <v>15</v>
      </c>
      <c r="C37" s="21" t="s">
        <v>91</v>
      </c>
      <c r="D37" s="21" t="s">
        <v>92</v>
      </c>
      <c r="E37" s="22">
        <v>1384233</v>
      </c>
      <c r="F37" s="22">
        <v>0</v>
      </c>
      <c r="G37" s="22">
        <v>110739</v>
      </c>
      <c r="H37" s="22">
        <v>1494972</v>
      </c>
    </row>
    <row r="38" spans="1:8" x14ac:dyDescent="0.25">
      <c r="A38" s="20">
        <v>45273</v>
      </c>
      <c r="B38" s="21" t="s">
        <v>69</v>
      </c>
      <c r="C38" s="21" t="s">
        <v>141</v>
      </c>
      <c r="D38" s="21" t="s">
        <v>142</v>
      </c>
      <c r="E38" s="22">
        <v>996963</v>
      </c>
      <c r="F38" s="22">
        <v>0</v>
      </c>
      <c r="G38" s="22">
        <v>79757</v>
      </c>
      <c r="H38" s="22">
        <v>1076720</v>
      </c>
    </row>
    <row r="39" spans="1:8" x14ac:dyDescent="0.25">
      <c r="A39" s="20">
        <v>45274</v>
      </c>
      <c r="B39" s="21" t="s">
        <v>12</v>
      </c>
      <c r="C39" s="21" t="s">
        <v>113</v>
      </c>
      <c r="D39" s="21" t="s">
        <v>114</v>
      </c>
      <c r="E39" s="22">
        <v>1098404</v>
      </c>
      <c r="F39" s="22">
        <v>0</v>
      </c>
      <c r="G39" s="22">
        <v>87872</v>
      </c>
      <c r="H39" s="22">
        <v>1186276</v>
      </c>
    </row>
    <row r="40" spans="1:8" x14ac:dyDescent="0.25">
      <c r="A40" s="20">
        <v>45274</v>
      </c>
      <c r="B40" s="21" t="s">
        <v>80</v>
      </c>
      <c r="C40" s="21" t="s">
        <v>143</v>
      </c>
      <c r="D40" s="21" t="s">
        <v>144</v>
      </c>
      <c r="E40" s="22">
        <v>1901041</v>
      </c>
      <c r="F40" s="22">
        <v>0</v>
      </c>
      <c r="G40" s="22">
        <v>152083</v>
      </c>
      <c r="H40" s="22">
        <v>2053124</v>
      </c>
    </row>
    <row r="41" spans="1:8" x14ac:dyDescent="0.25">
      <c r="A41" s="20">
        <v>45275</v>
      </c>
      <c r="B41" s="21" t="s">
        <v>61</v>
      </c>
      <c r="C41" s="21" t="s">
        <v>145</v>
      </c>
      <c r="D41" s="21" t="s">
        <v>146</v>
      </c>
      <c r="E41" s="22">
        <v>1548860</v>
      </c>
      <c r="F41" s="22">
        <v>0</v>
      </c>
      <c r="G41" s="22">
        <v>123909</v>
      </c>
      <c r="H41" s="22">
        <v>1672769</v>
      </c>
    </row>
    <row r="42" spans="1:8" x14ac:dyDescent="0.25">
      <c r="A42" s="20">
        <v>45275</v>
      </c>
      <c r="B42" s="21" t="s">
        <v>30</v>
      </c>
      <c r="C42" s="21" t="s">
        <v>99</v>
      </c>
      <c r="D42" s="21" t="s">
        <v>100</v>
      </c>
      <c r="E42" s="22">
        <v>2178520</v>
      </c>
      <c r="F42" s="22">
        <v>0</v>
      </c>
      <c r="G42" s="22">
        <v>174282</v>
      </c>
      <c r="H42" s="22">
        <v>2352802</v>
      </c>
    </row>
    <row r="43" spans="1:8" x14ac:dyDescent="0.25">
      <c r="A43" s="20">
        <v>45276</v>
      </c>
      <c r="B43" s="21" t="s">
        <v>40</v>
      </c>
      <c r="C43" s="21" t="s">
        <v>107</v>
      </c>
      <c r="D43" s="21" t="s">
        <v>108</v>
      </c>
      <c r="E43" s="22">
        <v>1197005</v>
      </c>
      <c r="F43" s="22">
        <v>0</v>
      </c>
      <c r="G43" s="22">
        <v>95760</v>
      </c>
      <c r="H43" s="22">
        <v>1292765</v>
      </c>
    </row>
    <row r="44" spans="1:8" x14ac:dyDescent="0.25">
      <c r="A44" s="20">
        <v>45276</v>
      </c>
      <c r="B44" s="21" t="s">
        <v>58</v>
      </c>
      <c r="C44" s="21" t="s">
        <v>93</v>
      </c>
      <c r="D44" s="21" t="s">
        <v>94</v>
      </c>
      <c r="E44" s="22">
        <v>667237</v>
      </c>
      <c r="F44" s="22">
        <v>0</v>
      </c>
      <c r="G44" s="22">
        <v>53379</v>
      </c>
      <c r="H44" s="22">
        <v>720616</v>
      </c>
    </row>
    <row r="45" spans="1:8" x14ac:dyDescent="0.25">
      <c r="A45" s="20">
        <v>45276</v>
      </c>
      <c r="B45" s="21" t="s">
        <v>63</v>
      </c>
      <c r="C45" s="21" t="s">
        <v>103</v>
      </c>
      <c r="D45" s="21" t="s">
        <v>104</v>
      </c>
      <c r="E45" s="22">
        <v>2889255</v>
      </c>
      <c r="F45" s="22">
        <v>0</v>
      </c>
      <c r="G45" s="22">
        <v>231140</v>
      </c>
      <c r="H45" s="22">
        <v>3120395</v>
      </c>
    </row>
    <row r="46" spans="1:8" x14ac:dyDescent="0.25">
      <c r="A46" s="20">
        <v>45278</v>
      </c>
      <c r="B46" s="21" t="s">
        <v>78</v>
      </c>
      <c r="C46" s="21" t="s">
        <v>111</v>
      </c>
      <c r="D46" s="21" t="s">
        <v>112</v>
      </c>
      <c r="E46" s="22">
        <v>1394881</v>
      </c>
      <c r="F46" s="22">
        <v>0</v>
      </c>
      <c r="G46" s="22">
        <v>111590</v>
      </c>
      <c r="H46" s="22">
        <v>1506471</v>
      </c>
    </row>
    <row r="47" spans="1:8" x14ac:dyDescent="0.25">
      <c r="A47" s="20">
        <v>45278</v>
      </c>
      <c r="B47" s="21" t="s">
        <v>36</v>
      </c>
      <c r="C47" s="21" t="s">
        <v>91</v>
      </c>
      <c r="D47" s="21" t="s">
        <v>92</v>
      </c>
      <c r="E47" s="22">
        <v>1849760</v>
      </c>
      <c r="F47" s="22">
        <v>0</v>
      </c>
      <c r="G47" s="22">
        <v>147981</v>
      </c>
      <c r="H47" s="22">
        <v>1997741</v>
      </c>
    </row>
    <row r="48" spans="1:8" x14ac:dyDescent="0.25">
      <c r="A48" s="20">
        <v>45279</v>
      </c>
      <c r="B48" s="21" t="s">
        <v>55</v>
      </c>
      <c r="C48" s="21" t="s">
        <v>147</v>
      </c>
      <c r="D48" s="21" t="s">
        <v>148</v>
      </c>
      <c r="E48" s="22">
        <v>1675450</v>
      </c>
      <c r="F48" s="22">
        <v>0</v>
      </c>
      <c r="G48" s="22">
        <v>134036</v>
      </c>
      <c r="H48" s="22">
        <v>1809486</v>
      </c>
    </row>
    <row r="49" spans="1:8" x14ac:dyDescent="0.25">
      <c r="A49" s="20">
        <v>45279</v>
      </c>
      <c r="B49" s="21" t="s">
        <v>54</v>
      </c>
      <c r="C49" s="21" t="s">
        <v>89</v>
      </c>
      <c r="D49" s="21" t="s">
        <v>90</v>
      </c>
      <c r="E49" s="22">
        <v>587468</v>
      </c>
      <c r="F49" s="22">
        <v>0</v>
      </c>
      <c r="G49" s="22">
        <v>46997</v>
      </c>
      <c r="H49" s="22">
        <v>634465</v>
      </c>
    </row>
    <row r="50" spans="1:8" x14ac:dyDescent="0.25">
      <c r="A50" s="20">
        <v>45280</v>
      </c>
      <c r="B50" s="21" t="s">
        <v>66</v>
      </c>
      <c r="C50" s="21" t="s">
        <v>149</v>
      </c>
      <c r="D50" s="21" t="s">
        <v>150</v>
      </c>
      <c r="E50" s="22">
        <v>339284</v>
      </c>
      <c r="F50" s="22">
        <v>0</v>
      </c>
      <c r="G50" s="22">
        <v>27143</v>
      </c>
      <c r="H50" s="22">
        <v>366427</v>
      </c>
    </row>
    <row r="51" spans="1:8" x14ac:dyDescent="0.25">
      <c r="A51" s="20">
        <v>45280</v>
      </c>
      <c r="B51" s="21" t="s">
        <v>47</v>
      </c>
      <c r="C51" s="21" t="s">
        <v>133</v>
      </c>
      <c r="D51" s="21" t="s">
        <v>134</v>
      </c>
      <c r="E51" s="22">
        <v>1395445</v>
      </c>
      <c r="F51" s="22">
        <v>0</v>
      </c>
      <c r="G51" s="22">
        <v>111636</v>
      </c>
      <c r="H51" s="22">
        <v>1507081</v>
      </c>
    </row>
    <row r="52" spans="1:8" x14ac:dyDescent="0.25">
      <c r="A52" s="20">
        <v>45280</v>
      </c>
      <c r="B52" s="21" t="s">
        <v>49</v>
      </c>
      <c r="C52" s="21" t="s">
        <v>151</v>
      </c>
      <c r="D52" s="21" t="s">
        <v>152</v>
      </c>
      <c r="E52" s="22">
        <v>941719</v>
      </c>
      <c r="F52" s="22">
        <v>0</v>
      </c>
      <c r="G52" s="22">
        <v>75338</v>
      </c>
      <c r="H52" s="22">
        <v>1017057</v>
      </c>
    </row>
    <row r="53" spans="1:8" x14ac:dyDescent="0.25">
      <c r="A53" s="20">
        <v>45280</v>
      </c>
      <c r="B53" s="21" t="s">
        <v>72</v>
      </c>
      <c r="C53" s="21" t="s">
        <v>117</v>
      </c>
      <c r="D53" s="21" t="s">
        <v>118</v>
      </c>
      <c r="E53" s="22">
        <v>786711</v>
      </c>
      <c r="F53" s="22">
        <v>0</v>
      </c>
      <c r="G53" s="22">
        <v>62937</v>
      </c>
      <c r="H53" s="22">
        <v>849648</v>
      </c>
    </row>
    <row r="54" spans="1:8" x14ac:dyDescent="0.25">
      <c r="A54" s="20">
        <v>45280</v>
      </c>
      <c r="B54" s="21" t="s">
        <v>24</v>
      </c>
      <c r="C54" s="21" t="s">
        <v>143</v>
      </c>
      <c r="D54" s="21" t="s">
        <v>144</v>
      </c>
      <c r="E54" s="22">
        <v>1138075</v>
      </c>
      <c r="F54" s="22">
        <v>0</v>
      </c>
      <c r="G54" s="22">
        <v>91046</v>
      </c>
      <c r="H54" s="22">
        <v>1229121</v>
      </c>
    </row>
    <row r="55" spans="1:8" x14ac:dyDescent="0.25">
      <c r="A55" s="20">
        <v>45281</v>
      </c>
      <c r="B55" s="21" t="s">
        <v>59</v>
      </c>
      <c r="C55" s="21" t="s">
        <v>113</v>
      </c>
      <c r="D55" s="21" t="s">
        <v>114</v>
      </c>
      <c r="E55" s="22">
        <v>2015045</v>
      </c>
      <c r="F55" s="22">
        <v>0</v>
      </c>
      <c r="G55" s="22">
        <v>161204</v>
      </c>
      <c r="H55" s="22">
        <v>2176249</v>
      </c>
    </row>
    <row r="56" spans="1:8" x14ac:dyDescent="0.25">
      <c r="A56" s="20">
        <v>45282</v>
      </c>
      <c r="B56" s="21" t="s">
        <v>68</v>
      </c>
      <c r="C56" s="21" t="s">
        <v>87</v>
      </c>
      <c r="D56" s="21" t="s">
        <v>88</v>
      </c>
      <c r="E56" s="22">
        <v>1759854</v>
      </c>
      <c r="F56" s="22">
        <v>0</v>
      </c>
      <c r="G56" s="22">
        <v>140788</v>
      </c>
      <c r="H56" s="22">
        <v>1900642</v>
      </c>
    </row>
    <row r="57" spans="1:8" x14ac:dyDescent="0.25">
      <c r="A57" s="20">
        <v>45282</v>
      </c>
      <c r="B57" s="21" t="s">
        <v>1</v>
      </c>
      <c r="C57" s="21" t="s">
        <v>153</v>
      </c>
      <c r="D57" s="21" t="s">
        <v>154</v>
      </c>
      <c r="E57" s="22">
        <v>1251961</v>
      </c>
      <c r="F57" s="22">
        <v>0</v>
      </c>
      <c r="G57" s="22">
        <v>100157</v>
      </c>
      <c r="H57" s="22">
        <v>1352118</v>
      </c>
    </row>
    <row r="58" spans="1:8" x14ac:dyDescent="0.25">
      <c r="A58" s="20">
        <v>45282</v>
      </c>
      <c r="B58" s="21" t="s">
        <v>33</v>
      </c>
      <c r="C58" s="21" t="s">
        <v>105</v>
      </c>
      <c r="D58" s="21" t="s">
        <v>106</v>
      </c>
      <c r="E58" s="22">
        <v>1014099</v>
      </c>
      <c r="F58" s="22">
        <v>0</v>
      </c>
      <c r="G58" s="22">
        <v>81128</v>
      </c>
      <c r="H58" s="22">
        <v>1095227</v>
      </c>
    </row>
    <row r="59" spans="1:8" x14ac:dyDescent="0.25">
      <c r="A59" s="20">
        <v>45282</v>
      </c>
      <c r="B59" s="21" t="s">
        <v>18</v>
      </c>
      <c r="C59" s="21" t="s">
        <v>91</v>
      </c>
      <c r="D59" s="21" t="s">
        <v>164</v>
      </c>
      <c r="E59" s="22">
        <v>1192800</v>
      </c>
      <c r="F59" s="22">
        <v>0</v>
      </c>
      <c r="G59" s="22">
        <v>95424</v>
      </c>
      <c r="H59" s="22">
        <v>1288224</v>
      </c>
    </row>
    <row r="60" spans="1:8" x14ac:dyDescent="0.25">
      <c r="A60" s="20">
        <v>45282</v>
      </c>
      <c r="B60" s="21" t="s">
        <v>32</v>
      </c>
      <c r="C60" s="21" t="s">
        <v>133</v>
      </c>
      <c r="D60" s="21" t="s">
        <v>134</v>
      </c>
      <c r="E60" s="22">
        <v>1614820</v>
      </c>
      <c r="F60" s="22">
        <v>0</v>
      </c>
      <c r="G60" s="22">
        <v>129186</v>
      </c>
      <c r="H60" s="22">
        <v>1744006</v>
      </c>
    </row>
    <row r="61" spans="1:8" x14ac:dyDescent="0.25">
      <c r="A61" s="20">
        <v>45282</v>
      </c>
      <c r="B61" s="21" t="s">
        <v>57</v>
      </c>
      <c r="C61" s="21" t="s">
        <v>155</v>
      </c>
      <c r="D61" s="21" t="s">
        <v>156</v>
      </c>
      <c r="E61" s="22">
        <v>951320</v>
      </c>
      <c r="F61" s="22">
        <v>0</v>
      </c>
      <c r="G61" s="22">
        <v>76106</v>
      </c>
      <c r="H61" s="22">
        <v>1027426</v>
      </c>
    </row>
    <row r="62" spans="1:8" x14ac:dyDescent="0.25">
      <c r="A62" s="20">
        <v>45282</v>
      </c>
      <c r="B62" s="21" t="s">
        <v>31</v>
      </c>
      <c r="C62" s="21" t="s">
        <v>99</v>
      </c>
      <c r="D62" s="21" t="s">
        <v>100</v>
      </c>
      <c r="E62" s="22">
        <v>872578</v>
      </c>
      <c r="F62" s="22">
        <v>0</v>
      </c>
      <c r="G62" s="22">
        <v>69806</v>
      </c>
      <c r="H62" s="22">
        <v>942384</v>
      </c>
    </row>
    <row r="63" spans="1:8" x14ac:dyDescent="0.25">
      <c r="A63" s="20">
        <v>45282</v>
      </c>
      <c r="B63" s="21" t="s">
        <v>53</v>
      </c>
      <c r="C63" s="21" t="s">
        <v>109</v>
      </c>
      <c r="D63" s="21" t="s">
        <v>110</v>
      </c>
      <c r="E63" s="22">
        <v>3137728</v>
      </c>
      <c r="F63" s="22">
        <v>0</v>
      </c>
      <c r="G63" s="22">
        <v>251018</v>
      </c>
      <c r="H63" s="22">
        <v>3388746</v>
      </c>
    </row>
    <row r="64" spans="1:8" x14ac:dyDescent="0.25">
      <c r="A64" s="20">
        <v>45283</v>
      </c>
      <c r="B64" s="21" t="s">
        <v>44</v>
      </c>
      <c r="C64" s="21" t="s">
        <v>95</v>
      </c>
      <c r="D64" s="21" t="s">
        <v>96</v>
      </c>
      <c r="E64" s="22">
        <v>1194915</v>
      </c>
      <c r="F64" s="22">
        <v>0</v>
      </c>
      <c r="G64" s="22">
        <v>95593</v>
      </c>
      <c r="H64" s="22">
        <v>1290508</v>
      </c>
    </row>
    <row r="65" spans="1:8" x14ac:dyDescent="0.25">
      <c r="A65" s="20">
        <v>45283</v>
      </c>
      <c r="B65" s="21" t="s">
        <v>76</v>
      </c>
      <c r="C65" s="21" t="s">
        <v>109</v>
      </c>
      <c r="D65" s="21" t="s">
        <v>110</v>
      </c>
      <c r="E65" s="22">
        <v>1187494</v>
      </c>
      <c r="F65" s="22">
        <v>0</v>
      </c>
      <c r="G65" s="22">
        <v>95000</v>
      </c>
      <c r="H65" s="22">
        <v>1282494</v>
      </c>
    </row>
    <row r="66" spans="1:8" x14ac:dyDescent="0.25">
      <c r="A66" s="20">
        <v>45285</v>
      </c>
      <c r="B66" s="21" t="s">
        <v>17</v>
      </c>
      <c r="C66" s="21" t="s">
        <v>85</v>
      </c>
      <c r="D66" s="21" t="s">
        <v>86</v>
      </c>
      <c r="E66" s="22">
        <v>6198700</v>
      </c>
      <c r="F66" s="22">
        <v>0</v>
      </c>
      <c r="G66" s="22">
        <v>495896</v>
      </c>
      <c r="H66" s="22">
        <v>6694596</v>
      </c>
    </row>
    <row r="67" spans="1:8" x14ac:dyDescent="0.25">
      <c r="A67" s="20">
        <v>45285</v>
      </c>
      <c r="B67" s="21" t="s">
        <v>60</v>
      </c>
      <c r="C67" s="21" t="s">
        <v>119</v>
      </c>
      <c r="D67" s="21" t="s">
        <v>120</v>
      </c>
      <c r="E67" s="22">
        <v>2349320</v>
      </c>
      <c r="F67" s="22">
        <v>0</v>
      </c>
      <c r="G67" s="22">
        <v>187946</v>
      </c>
      <c r="H67" s="22">
        <v>2537266</v>
      </c>
    </row>
    <row r="68" spans="1:8" x14ac:dyDescent="0.25">
      <c r="A68" s="20">
        <v>45285</v>
      </c>
      <c r="B68" s="21" t="s">
        <v>11</v>
      </c>
      <c r="C68" s="21" t="s">
        <v>157</v>
      </c>
      <c r="D68" s="21" t="s">
        <v>158</v>
      </c>
      <c r="E68" s="22">
        <v>1488512</v>
      </c>
      <c r="F68" s="22">
        <v>0</v>
      </c>
      <c r="G68" s="22">
        <v>119081</v>
      </c>
      <c r="H68" s="22">
        <v>1607593</v>
      </c>
    </row>
    <row r="69" spans="1:8" x14ac:dyDescent="0.25">
      <c r="A69" s="20">
        <v>45285</v>
      </c>
      <c r="B69" s="21" t="s">
        <v>27</v>
      </c>
      <c r="C69" s="21" t="s">
        <v>115</v>
      </c>
      <c r="D69" s="21" t="s">
        <v>159</v>
      </c>
      <c r="E69" s="22">
        <v>405220</v>
      </c>
      <c r="F69" s="22">
        <v>0</v>
      </c>
      <c r="G69" s="22">
        <v>32418</v>
      </c>
      <c r="H69" s="22">
        <v>437638</v>
      </c>
    </row>
    <row r="70" spans="1:8" x14ac:dyDescent="0.25">
      <c r="A70" s="20">
        <v>45286</v>
      </c>
      <c r="B70" s="21" t="s">
        <v>65</v>
      </c>
      <c r="C70" s="21" t="s">
        <v>160</v>
      </c>
      <c r="D70" s="21" t="s">
        <v>161</v>
      </c>
      <c r="E70" s="22">
        <v>1522557</v>
      </c>
      <c r="F70" s="22">
        <v>0</v>
      </c>
      <c r="G70" s="22">
        <v>121805</v>
      </c>
      <c r="H70" s="22">
        <v>1644362</v>
      </c>
    </row>
    <row r="71" spans="1:8" x14ac:dyDescent="0.25">
      <c r="A71" s="20">
        <v>45286</v>
      </c>
      <c r="B71" s="21" t="s">
        <v>46</v>
      </c>
      <c r="C71" s="21" t="s">
        <v>87</v>
      </c>
      <c r="D71" s="21" t="s">
        <v>88</v>
      </c>
      <c r="E71" s="22">
        <v>1468405</v>
      </c>
      <c r="F71" s="22">
        <v>0</v>
      </c>
      <c r="G71" s="22">
        <v>117472</v>
      </c>
      <c r="H71" s="22">
        <v>1585877</v>
      </c>
    </row>
    <row r="72" spans="1:8" x14ac:dyDescent="0.25">
      <c r="A72" s="20">
        <v>45286</v>
      </c>
      <c r="B72" s="21" t="s">
        <v>22</v>
      </c>
      <c r="C72" s="21" t="s">
        <v>162</v>
      </c>
      <c r="D72" s="21" t="s">
        <v>163</v>
      </c>
      <c r="E72" s="22">
        <v>452409</v>
      </c>
      <c r="F72" s="22">
        <v>0</v>
      </c>
      <c r="G72" s="22">
        <v>36193</v>
      </c>
      <c r="H72" s="22">
        <v>488602</v>
      </c>
    </row>
    <row r="73" spans="1:8" x14ac:dyDescent="0.25">
      <c r="A73" s="20">
        <v>45286</v>
      </c>
      <c r="B73" s="21" t="s">
        <v>51</v>
      </c>
      <c r="C73" s="21" t="s">
        <v>145</v>
      </c>
      <c r="D73" s="21" t="s">
        <v>146</v>
      </c>
      <c r="E73" s="22">
        <v>3706310</v>
      </c>
      <c r="F73" s="22">
        <v>0</v>
      </c>
      <c r="G73" s="22">
        <v>296505</v>
      </c>
      <c r="H73" s="22">
        <v>4002815</v>
      </c>
    </row>
    <row r="74" spans="1:8" x14ac:dyDescent="0.25">
      <c r="A74" s="20">
        <v>45287</v>
      </c>
      <c r="B74" s="21" t="s">
        <v>4</v>
      </c>
      <c r="C74" s="21" t="s">
        <v>99</v>
      </c>
      <c r="D74" s="21" t="s">
        <v>100</v>
      </c>
      <c r="E74" s="22">
        <v>1706732</v>
      </c>
      <c r="F74" s="22">
        <v>0</v>
      </c>
      <c r="G74" s="22">
        <v>136539</v>
      </c>
      <c r="H74" s="22">
        <v>1843271</v>
      </c>
    </row>
    <row r="75" spans="1:8" x14ac:dyDescent="0.25">
      <c r="A75" s="20">
        <v>45289</v>
      </c>
      <c r="B75" s="21" t="s">
        <v>39</v>
      </c>
      <c r="C75" s="21" t="s">
        <v>103</v>
      </c>
      <c r="D75" s="21" t="s">
        <v>104</v>
      </c>
      <c r="E75" s="22">
        <v>1871910</v>
      </c>
      <c r="F75" s="22">
        <v>0</v>
      </c>
      <c r="G75" s="22">
        <v>149753</v>
      </c>
      <c r="H75" s="22">
        <v>2021663</v>
      </c>
    </row>
    <row r="76" spans="1:8" s="19" customFormat="1" x14ac:dyDescent="0.25">
      <c r="A76" s="46" t="s">
        <v>191</v>
      </c>
      <c r="B76" s="46"/>
      <c r="C76" s="46"/>
      <c r="D76" s="46"/>
      <c r="E76" s="23">
        <f>SUM(E3:E75)</f>
        <v>111275771</v>
      </c>
      <c r="F76" s="23">
        <f>SUM(F3:F75)</f>
        <v>0</v>
      </c>
      <c r="G76" s="23">
        <f>SUM(G3:G75)</f>
        <v>8902063</v>
      </c>
      <c r="H76" s="23">
        <f>SUM(H3:H75)</f>
        <v>120177834</v>
      </c>
    </row>
    <row r="77" spans="1:8" x14ac:dyDescent="0.25">
      <c r="A77" s="46" t="s">
        <v>192</v>
      </c>
      <c r="B77" s="46"/>
      <c r="C77" s="46"/>
      <c r="D77" s="46"/>
      <c r="E77" s="14"/>
      <c r="F77" s="14"/>
      <c r="G77" s="14"/>
      <c r="H77" s="14">
        <v>18838892.9736</v>
      </c>
    </row>
    <row r="78" spans="1:8" x14ac:dyDescent="0.25">
      <c r="A78" s="46" t="s">
        <v>193</v>
      </c>
      <c r="B78" s="46"/>
      <c r="C78" s="46"/>
      <c r="D78" s="46"/>
      <c r="E78" s="14"/>
      <c r="F78" s="14"/>
      <c r="G78" s="14"/>
      <c r="H78" s="14">
        <v>14366886.615</v>
      </c>
    </row>
    <row r="79" spans="1:8" x14ac:dyDescent="0.25">
      <c r="A79" s="47" t="s">
        <v>194</v>
      </c>
      <c r="B79" s="48"/>
      <c r="C79" s="48"/>
      <c r="D79" s="49"/>
      <c r="E79" s="14"/>
      <c r="F79" s="14"/>
      <c r="G79" s="14"/>
      <c r="H79" s="26">
        <f>H76-H77-H78</f>
        <v>86972054.411400005</v>
      </c>
    </row>
  </sheetData>
  <mergeCells count="5">
    <mergeCell ref="A1:H1"/>
    <mergeCell ref="A76:D76"/>
    <mergeCell ref="A77:D77"/>
    <mergeCell ref="A78:D78"/>
    <mergeCell ref="A79:D7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workbookViewId="0">
      <selection activeCell="F24" sqref="F24"/>
    </sheetView>
  </sheetViews>
  <sheetFormatPr defaultRowHeight="15" x14ac:dyDescent="0.25"/>
  <cols>
    <col min="1" max="1" width="47" style="1" bestFit="1" customWidth="1"/>
    <col min="2" max="4" width="17.28515625" style="5" customWidth="1"/>
    <col min="5" max="5" width="13.140625" style="1" customWidth="1"/>
    <col min="6" max="6" width="18.85546875" style="1" bestFit="1" customWidth="1"/>
    <col min="7" max="16384" width="9.140625" style="1"/>
  </cols>
  <sheetData>
    <row r="1" spans="1:6" ht="21.75" customHeight="1" x14ac:dyDescent="0.25">
      <c r="A1" s="50" t="s">
        <v>176</v>
      </c>
      <c r="B1" s="50"/>
      <c r="C1" s="50"/>
      <c r="D1" s="50"/>
      <c r="E1" s="50"/>
      <c r="F1" s="50"/>
    </row>
    <row r="2" spans="1:6" s="8" customFormat="1" ht="14.25" x14ac:dyDescent="0.2">
      <c r="A2" s="6"/>
      <c r="B2" s="9" t="s">
        <v>41</v>
      </c>
      <c r="C2" s="9" t="s">
        <v>165</v>
      </c>
      <c r="D2" s="9" t="s">
        <v>166</v>
      </c>
      <c r="E2" s="9" t="s">
        <v>172</v>
      </c>
      <c r="F2" s="9" t="s">
        <v>173</v>
      </c>
    </row>
    <row r="3" spans="1:6" s="8" customFormat="1" ht="14.25" x14ac:dyDescent="0.2">
      <c r="A3" s="6" t="s">
        <v>175</v>
      </c>
      <c r="B3" s="7">
        <v>81597999</v>
      </c>
      <c r="C3" s="7">
        <v>22532739</v>
      </c>
      <c r="D3" s="7">
        <f>B3+C3</f>
        <v>104130738</v>
      </c>
      <c r="E3" s="6"/>
      <c r="F3" s="6"/>
    </row>
    <row r="4" spans="1:6" x14ac:dyDescent="0.25">
      <c r="A4" s="2" t="s">
        <v>167</v>
      </c>
      <c r="B4" s="3">
        <f>B3*3.25%</f>
        <v>2651934.9675000003</v>
      </c>
      <c r="C4" s="3">
        <f>C3*3.25%</f>
        <v>732314.01750000007</v>
      </c>
      <c r="D4" s="3">
        <f>B4+C4</f>
        <v>3384248.9850000003</v>
      </c>
      <c r="E4" s="2"/>
      <c r="F4" s="4">
        <f>D4+E4</f>
        <v>3384248.9850000003</v>
      </c>
    </row>
    <row r="5" spans="1:6" x14ac:dyDescent="0.25">
      <c r="A5" s="2" t="s">
        <v>168</v>
      </c>
      <c r="B5" s="3">
        <f>B3*1.5%</f>
        <v>1223969.9849999999</v>
      </c>
      <c r="C5" s="3">
        <f>C3*1.5%</f>
        <v>337991.08499999996</v>
      </c>
      <c r="D5" s="3">
        <f t="shared" ref="D5:D8" si="0">B5+C5</f>
        <v>1561961.0699999998</v>
      </c>
      <c r="E5" s="2"/>
      <c r="F5" s="4">
        <f t="shared" ref="F5:F9" si="1">D5+E5</f>
        <v>1561961.0699999998</v>
      </c>
    </row>
    <row r="6" spans="1:6" x14ac:dyDescent="0.25">
      <c r="A6" s="2" t="s">
        <v>169</v>
      </c>
      <c r="B6" s="3">
        <f>B3*1.25%</f>
        <v>1019974.9875</v>
      </c>
      <c r="C6" s="3">
        <f>C3*1.25%</f>
        <v>281659.23749999999</v>
      </c>
      <c r="D6" s="3">
        <f t="shared" si="0"/>
        <v>1301634.2250000001</v>
      </c>
      <c r="E6" s="4">
        <f>D6*0.08</f>
        <v>104130.73800000001</v>
      </c>
      <c r="F6" s="4">
        <f t="shared" si="1"/>
        <v>1405764.963</v>
      </c>
    </row>
    <row r="7" spans="1:6" x14ac:dyDescent="0.25">
      <c r="A7" s="2" t="s">
        <v>170</v>
      </c>
      <c r="B7" s="3">
        <f>B3*0.5%</f>
        <v>407989.995</v>
      </c>
      <c r="C7" s="3">
        <f>C3*0.5%</f>
        <v>112663.69500000001</v>
      </c>
      <c r="D7" s="3">
        <f t="shared" si="0"/>
        <v>520653.69</v>
      </c>
      <c r="E7" s="4">
        <f t="shared" ref="E7:E9" si="2">D7*0.08</f>
        <v>41652.2952</v>
      </c>
      <c r="F7" s="4">
        <f t="shared" si="1"/>
        <v>562305.9852</v>
      </c>
    </row>
    <row r="8" spans="1:6" x14ac:dyDescent="0.25">
      <c r="A8" s="2" t="s">
        <v>171</v>
      </c>
      <c r="B8" s="3">
        <f>B3*1%</f>
        <v>815979.99</v>
      </c>
      <c r="C8" s="3">
        <f>C3*1%</f>
        <v>225327.39</v>
      </c>
      <c r="D8" s="3">
        <f t="shared" si="0"/>
        <v>1041307.38</v>
      </c>
      <c r="E8" s="4">
        <f t="shared" si="2"/>
        <v>83304.590400000001</v>
      </c>
      <c r="F8" s="4">
        <f t="shared" si="1"/>
        <v>1124611.9704</v>
      </c>
    </row>
    <row r="9" spans="1:6" x14ac:dyDescent="0.25">
      <c r="A9" s="2" t="s">
        <v>230</v>
      </c>
      <c r="B9" s="3"/>
      <c r="C9" s="3"/>
      <c r="D9" s="3">
        <v>10000000</v>
      </c>
      <c r="E9" s="4">
        <f t="shared" si="2"/>
        <v>800000</v>
      </c>
      <c r="F9" s="4">
        <f t="shared" si="1"/>
        <v>10800000</v>
      </c>
    </row>
    <row r="10" spans="1:6" s="8" customFormat="1" ht="14.25" x14ac:dyDescent="0.2">
      <c r="A10" s="6" t="s">
        <v>174</v>
      </c>
      <c r="B10" s="7"/>
      <c r="C10" s="7"/>
      <c r="D10" s="7">
        <f>SUM(D4:D9)</f>
        <v>17809805.350000001</v>
      </c>
      <c r="E10" s="7">
        <f t="shared" ref="E10:F10" si="3">SUM(E4:E9)</f>
        <v>1029087.6236</v>
      </c>
      <c r="F10" s="7">
        <f t="shared" si="3"/>
        <v>18838892.9736</v>
      </c>
    </row>
  </sheetData>
  <mergeCells count="1">
    <mergeCell ref="A1:F1"/>
  </mergeCell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election activeCell="D14" sqref="D14"/>
    </sheetView>
  </sheetViews>
  <sheetFormatPr defaultRowHeight="15" x14ac:dyDescent="0.25"/>
  <cols>
    <col min="1" max="4" width="22" style="5" customWidth="1"/>
    <col min="5" max="16384" width="9.140625" style="5"/>
  </cols>
  <sheetData>
    <row r="1" spans="1:4" s="10" customFormat="1" ht="14.25" x14ac:dyDescent="0.2">
      <c r="A1" s="51" t="s">
        <v>189</v>
      </c>
      <c r="B1" s="51"/>
      <c r="C1" s="51"/>
      <c r="D1" s="51"/>
    </row>
    <row r="2" spans="1:4" s="13" customFormat="1" ht="14.25" x14ac:dyDescent="0.25">
      <c r="A2" s="9" t="s">
        <v>185</v>
      </c>
      <c r="B2" s="9" t="s">
        <v>41</v>
      </c>
      <c r="C2" s="9" t="s">
        <v>165</v>
      </c>
      <c r="D2" s="9" t="s">
        <v>186</v>
      </c>
    </row>
    <row r="3" spans="1:4" x14ac:dyDescent="0.25">
      <c r="A3" s="12" t="s">
        <v>187</v>
      </c>
      <c r="B3" s="12">
        <v>226882077</v>
      </c>
      <c r="C3" s="12">
        <v>39401422</v>
      </c>
      <c r="D3" s="12">
        <f>B3+C3</f>
        <v>266283499</v>
      </c>
    </row>
    <row r="4" spans="1:4" x14ac:dyDescent="0.25">
      <c r="A4" s="12" t="s">
        <v>188</v>
      </c>
      <c r="B4" s="12">
        <v>81300324</v>
      </c>
      <c r="C4" s="12">
        <v>31428913</v>
      </c>
      <c r="D4" s="12">
        <f t="shared" ref="D4:D12" si="0">B4+C4</f>
        <v>112729237</v>
      </c>
    </row>
    <row r="5" spans="1:4" x14ac:dyDescent="0.25">
      <c r="A5" s="12" t="s">
        <v>177</v>
      </c>
      <c r="B5" s="12">
        <v>41434427</v>
      </c>
      <c r="C5" s="12">
        <v>23852958</v>
      </c>
      <c r="D5" s="12">
        <f t="shared" si="0"/>
        <v>65287385</v>
      </c>
    </row>
    <row r="6" spans="1:4" x14ac:dyDescent="0.25">
      <c r="A6" s="12" t="s">
        <v>178</v>
      </c>
      <c r="B6" s="12">
        <v>48433654</v>
      </c>
      <c r="C6" s="12">
        <v>15764387</v>
      </c>
      <c r="D6" s="12">
        <f t="shared" si="0"/>
        <v>64198041</v>
      </c>
    </row>
    <row r="7" spans="1:4" x14ac:dyDescent="0.25">
      <c r="A7" s="12" t="s">
        <v>179</v>
      </c>
      <c r="B7" s="12">
        <v>44785060</v>
      </c>
      <c r="C7" s="12">
        <v>18229271</v>
      </c>
      <c r="D7" s="12">
        <f t="shared" si="0"/>
        <v>63014331</v>
      </c>
    </row>
    <row r="8" spans="1:4" x14ac:dyDescent="0.25">
      <c r="A8" s="12" t="s">
        <v>180</v>
      </c>
      <c r="B8" s="12">
        <v>53894084</v>
      </c>
      <c r="C8" s="12">
        <v>30769325</v>
      </c>
      <c r="D8" s="12">
        <f t="shared" si="0"/>
        <v>84663409</v>
      </c>
    </row>
    <row r="9" spans="1:4" x14ac:dyDescent="0.25">
      <c r="A9" s="12" t="s">
        <v>181</v>
      </c>
      <c r="B9" s="12">
        <v>44680409</v>
      </c>
      <c r="C9" s="12">
        <v>16766164</v>
      </c>
      <c r="D9" s="12">
        <f t="shared" si="0"/>
        <v>61446573</v>
      </c>
    </row>
    <row r="10" spans="1:4" x14ac:dyDescent="0.25">
      <c r="A10" s="12" t="s">
        <v>182</v>
      </c>
      <c r="B10" s="12">
        <v>36946060</v>
      </c>
      <c r="C10" s="12">
        <v>21484872</v>
      </c>
      <c r="D10" s="12">
        <f t="shared" si="0"/>
        <v>58430932</v>
      </c>
    </row>
    <row r="11" spans="1:4" x14ac:dyDescent="0.25">
      <c r="A11" s="12" t="s">
        <v>183</v>
      </c>
      <c r="B11" s="12">
        <v>58623552</v>
      </c>
      <c r="C11" s="12">
        <v>18984744</v>
      </c>
      <c r="D11" s="12">
        <f t="shared" si="0"/>
        <v>77608296</v>
      </c>
    </row>
    <row r="12" spans="1:4" x14ac:dyDescent="0.25">
      <c r="A12" s="12" t="s">
        <v>184</v>
      </c>
      <c r="B12" s="12">
        <v>81597999</v>
      </c>
      <c r="C12" s="12">
        <v>22532739</v>
      </c>
      <c r="D12" s="12">
        <f t="shared" si="0"/>
        <v>104130738</v>
      </c>
    </row>
    <row r="13" spans="1:4" s="10" customFormat="1" ht="14.25" x14ac:dyDescent="0.2">
      <c r="A13" s="11" t="s">
        <v>174</v>
      </c>
      <c r="B13" s="11">
        <f>SUM(B3:B12)</f>
        <v>718577646</v>
      </c>
      <c r="C13" s="11">
        <f>SUM(C3:C12)</f>
        <v>239214795</v>
      </c>
      <c r="D13" s="11">
        <f>SUM(D3:D12)</f>
        <v>957792441</v>
      </c>
    </row>
    <row r="14" spans="1:4" x14ac:dyDescent="0.25">
      <c r="A14" s="52" t="s">
        <v>190</v>
      </c>
      <c r="B14" s="52"/>
      <c r="C14" s="52"/>
      <c r="D14" s="12">
        <f>D13*1.5%</f>
        <v>14366886.615</v>
      </c>
    </row>
  </sheetData>
  <mergeCells count="2">
    <mergeCell ref="A1:D1"/>
    <mergeCell ref="A14:C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BB đối chiếu công nợ</vt:lpstr>
      <vt:lpstr>HĐ chưa TT</vt:lpstr>
      <vt:lpstr>Trừ chiết khấu T12</vt:lpstr>
      <vt:lpstr>Chiết khấu năm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2024-01-20T09:08:27Z</cp:lastPrinted>
  <dcterms:created xsi:type="dcterms:W3CDTF">2024-01-20T06:54:01Z</dcterms:created>
  <dcterms:modified xsi:type="dcterms:W3CDTF">2024-02-20T08:47:42Z</dcterms:modified>
</cp:coreProperties>
</file>