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3\Việt ý\"/>
    </mc:Choice>
  </mc:AlternateContent>
  <xr:revisionPtr revIDLastSave="0" documentId="13_ncr:1_{9212195B-FC2C-401D-8D37-35760B44C46C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2021" sheetId="2" r:id="rId1"/>
    <sheet name="CT2021" sheetId="1" r:id="rId2"/>
    <sheet name="2022" sheetId="3" r:id="rId3"/>
    <sheet name="CT2022" sheetId="4" r:id="rId4"/>
    <sheet name="2023" sheetId="5" r:id="rId5"/>
    <sheet name="CT2023" sheetId="6" r:id="rId6"/>
  </sheets>
  <definedNames>
    <definedName name="_xlnm._FilterDatabase" localSheetId="1" hidden="1">'CT2021'!$A$3:$R$3</definedName>
    <definedName name="_xlnm._FilterDatabase" localSheetId="5" hidden="1">'CT2023'!$A$3:$M$27</definedName>
    <definedName name="_xlnm.Print_Titles" localSheetId="1">'CT2021'!$3:$3</definedName>
    <definedName name="_xlnm.Print_Titles" localSheetId="3">'CT2022'!$3:$3</definedName>
    <definedName name="_xlnm.Print_Titles" localSheetId="5">'CT2023'!$3:$3</definedName>
  </definedNames>
  <calcPr calcId="181029"/>
</workbook>
</file>

<file path=xl/calcChain.xml><?xml version="1.0" encoding="utf-8"?>
<calcChain xmlns="http://schemas.openxmlformats.org/spreadsheetml/2006/main">
  <c r="I20" i="6" l="1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5" i="6"/>
  <c r="I4" i="6"/>
  <c r="H38" i="4"/>
  <c r="H4" i="4"/>
  <c r="F43" i="2"/>
  <c r="D29" i="2"/>
  <c r="C16" i="2"/>
  <c r="F44" i="5" l="1"/>
  <c r="E17" i="5" l="1"/>
  <c r="J4" i="1" l="1"/>
  <c r="G18" i="6"/>
  <c r="H18" i="6" s="1"/>
  <c r="G17" i="6"/>
  <c r="H17" i="6" s="1"/>
  <c r="G10" i="6"/>
  <c r="H10" i="6" s="1"/>
  <c r="F43" i="5" l="1"/>
  <c r="D30" i="5"/>
  <c r="C30" i="5"/>
  <c r="I40" i="1"/>
  <c r="J40" i="1" s="1"/>
  <c r="I39" i="1"/>
  <c r="J39" i="1" s="1"/>
  <c r="I33" i="1"/>
  <c r="J33" i="1" s="1"/>
  <c r="F38" i="4"/>
  <c r="J42" i="1" l="1"/>
  <c r="G6" i="4"/>
  <c r="G38" i="4" s="1"/>
  <c r="H6" i="4" l="1"/>
  <c r="F42" i="3"/>
  <c r="D29" i="3"/>
  <c r="C29" i="3"/>
  <c r="E16" i="3"/>
  <c r="F42" i="2" l="1"/>
  <c r="C29" i="2"/>
  <c r="E16" i="2"/>
  <c r="C3" i="3" l="1"/>
  <c r="C16" i="3" l="1"/>
  <c r="F43" i="3" s="1"/>
  <c r="C17" i="5" s="1"/>
  <c r="H42" i="1"/>
  <c r="H4" i="6" l="1"/>
  <c r="H27" i="6" s="1"/>
</calcChain>
</file>

<file path=xl/sharedStrings.xml><?xml version="1.0" encoding="utf-8"?>
<sst xmlns="http://schemas.openxmlformats.org/spreadsheetml/2006/main" count="615" uniqueCount="219">
  <si>
    <t>Số hóa đơn</t>
  </si>
  <si>
    <t>Ngày hóa đơn</t>
  </si>
  <si>
    <t xml:space="preserve">Mẫu số </t>
  </si>
  <si>
    <t>Ký hiệu</t>
  </si>
  <si>
    <t>Tên khách hàng</t>
  </si>
  <si>
    <t>Mã số thuế</t>
  </si>
  <si>
    <t>Doanh số bán chưa thuế</t>
  </si>
  <si>
    <t>Thuế suất</t>
  </si>
  <si>
    <t>Thuế GTGT</t>
  </si>
  <si>
    <t>Tổng tiền thanh toán</t>
  </si>
  <si>
    <t>0038696</t>
  </si>
  <si>
    <t>08/01/2021</t>
  </si>
  <si>
    <t>01GTKT0/004</t>
  </si>
  <si>
    <t>NT/20E</t>
  </si>
  <si>
    <t>CÔNG TY TNHH VIỆT Ý HÀ NỘI CENTER</t>
  </si>
  <si>
    <t>0106621328</t>
  </si>
  <si>
    <t/>
  </si>
  <si>
    <t>10%</t>
  </si>
  <si>
    <t>0042630</t>
  </si>
  <si>
    <t>02/02/2021</t>
  </si>
  <si>
    <t>0043724</t>
  </si>
  <si>
    <t>20/02/2021</t>
  </si>
  <si>
    <t>0045502</t>
  </si>
  <si>
    <t>04/03/2021</t>
  </si>
  <si>
    <t>0048899</t>
  </si>
  <si>
    <t>07/04/2021</t>
  </si>
  <si>
    <t>0000683</t>
  </si>
  <si>
    <t>05/05/2021</t>
  </si>
  <si>
    <t>01GTKT0/005</t>
  </si>
  <si>
    <t>NT/21E</t>
  </si>
  <si>
    <t>0001491</t>
  </si>
  <si>
    <t>19/05/2021</t>
  </si>
  <si>
    <t>0002655</t>
  </si>
  <si>
    <t>08/06/2021</t>
  </si>
  <si>
    <t>0002927</t>
  </si>
  <si>
    <t>12/06/2021</t>
  </si>
  <si>
    <t>0003688</t>
  </si>
  <si>
    <t>22/06/2021</t>
  </si>
  <si>
    <t>0004746</t>
  </si>
  <si>
    <t>09/07/2021</t>
  </si>
  <si>
    <t>0005793</t>
  </si>
  <si>
    <t>21/07/2021</t>
  </si>
  <si>
    <t>0006160</t>
  </si>
  <si>
    <t>31/07/2021</t>
  </si>
  <si>
    <t>0006230</t>
  </si>
  <si>
    <t>03/08/2021</t>
  </si>
  <si>
    <t>0006577</t>
  </si>
  <si>
    <t>10/08/2021</t>
  </si>
  <si>
    <t>0006816</t>
  </si>
  <si>
    <t>16/08/2021</t>
  </si>
  <si>
    <t>0007006</t>
  </si>
  <si>
    <t>31/08/2021</t>
  </si>
  <si>
    <t>0007007</t>
  </si>
  <si>
    <t>0007269</t>
  </si>
  <si>
    <t>14/09/2021</t>
  </si>
  <si>
    <t>0007280</t>
  </si>
  <si>
    <t>0007433</t>
  </si>
  <si>
    <t>22/09/2021</t>
  </si>
  <si>
    <t>0007434</t>
  </si>
  <si>
    <t>0008257</t>
  </si>
  <si>
    <t>07/10/2021</t>
  </si>
  <si>
    <t>0008961</t>
  </si>
  <si>
    <t>18/10/2021</t>
  </si>
  <si>
    <t>0001042</t>
  </si>
  <si>
    <t>05/11/2021</t>
  </si>
  <si>
    <t>01GTKT0/006</t>
  </si>
  <si>
    <t>0001252</t>
  </si>
  <si>
    <t>10/11/2021</t>
  </si>
  <si>
    <t>0002152</t>
  </si>
  <si>
    <t>23/11/2021</t>
  </si>
  <si>
    <t>0003299</t>
  </si>
  <si>
    <t>06/12/2021</t>
  </si>
  <si>
    <t>0004191</t>
  </si>
  <si>
    <t>14/12/2021</t>
  </si>
  <si>
    <t>0005337</t>
  </si>
  <si>
    <t>24/12/2021</t>
  </si>
  <si>
    <t>0005449</t>
  </si>
  <si>
    <t>0005970</t>
  </si>
  <si>
    <t>30/12/2021</t>
  </si>
  <si>
    <t>Tổng cộng</t>
  </si>
  <si>
    <t>Ngày tháng</t>
  </si>
  <si>
    <t>Nội dung</t>
  </si>
  <si>
    <t>Số tiền bán hàng</t>
  </si>
  <si>
    <t>Số tiền hàng trả</t>
  </si>
  <si>
    <t>Giảm trừ</t>
  </si>
  <si>
    <t>Sô tiền khách đã thanh toán</t>
  </si>
  <si>
    <t>Công nợ tháng 1</t>
  </si>
  <si>
    <t>Công nợ tháng 2</t>
  </si>
  <si>
    <t>Công nợ tháng 3</t>
  </si>
  <si>
    <t>Công nợ tháng 4</t>
  </si>
  <si>
    <t>Công nợ tháng 5</t>
  </si>
  <si>
    <t>Công nợ tháng 6</t>
  </si>
  <si>
    <t>Công nợ tháng 7</t>
  </si>
  <si>
    <t>Công nợ tháng 8</t>
  </si>
  <si>
    <t>Công nợ tháng 9</t>
  </si>
  <si>
    <t>Công nợ tháng 10</t>
  </si>
  <si>
    <t>Công nợ tháng 11</t>
  </si>
  <si>
    <t>Công nợ tháng 12</t>
  </si>
  <si>
    <t>Tổng bán hàng</t>
  </si>
  <si>
    <t>Hàng trả tháng 1</t>
  </si>
  <si>
    <t>Hàng trả tháng 2</t>
  </si>
  <si>
    <t>Hàng trả tháng 3</t>
  </si>
  <si>
    <t>Hàng trả tháng 4</t>
  </si>
  <si>
    <t>Hàng trả tháng 5</t>
  </si>
  <si>
    <t>Hàng trả tháng 6</t>
  </si>
  <si>
    <t>Hàng trả tháng 7</t>
  </si>
  <si>
    <t>Hàng trả tháng 8</t>
  </si>
  <si>
    <t>Hàng trả tháng 9</t>
  </si>
  <si>
    <t>Hàng trả tháng 10</t>
  </si>
  <si>
    <t>Hàng trả tháng 11</t>
  </si>
  <si>
    <t>Hàng trả tháng 12</t>
  </si>
  <si>
    <t>Tổng hàng trả</t>
  </si>
  <si>
    <t>Thanh toán tháng 1</t>
  </si>
  <si>
    <t>Thanh toán tháng 2</t>
  </si>
  <si>
    <t>Thanh toán tháng 3</t>
  </si>
  <si>
    <t>Thanh toán tháng 4</t>
  </si>
  <si>
    <t>Thanh toán tháng 5</t>
  </si>
  <si>
    <t>Thanh toán tháng 6</t>
  </si>
  <si>
    <t>Thanh toán tháng 7</t>
  </si>
  <si>
    <t>Thanh toán tháng 8</t>
  </si>
  <si>
    <t>Thanh toán tháng 9</t>
  </si>
  <si>
    <t>Thanh toán tháng 10</t>
  </si>
  <si>
    <t>Thanh toán tháng 11</t>
  </si>
  <si>
    <t>Thanh toán tháng 12</t>
  </si>
  <si>
    <t>Tổng đã thanh toán</t>
  </si>
  <si>
    <t>Dư nợ phải thu *</t>
  </si>
  <si>
    <t>THEO DÕI CÔNG NỢ/CÔNG TY VIỆT Ý HÀ NỘI 2021</t>
  </si>
  <si>
    <t>THEO DÕI CÔNG NỢ/CÔNG TY VIỆT Ý HÀ NỘI 2022</t>
  </si>
  <si>
    <t>0007041</t>
  </si>
  <si>
    <t>10/01/2022</t>
  </si>
  <si>
    <t>0008030</t>
  </si>
  <si>
    <t>17/01/2022</t>
  </si>
  <si>
    <t>0009698</t>
  </si>
  <si>
    <t>22/01/2022</t>
  </si>
  <si>
    <t>00017189</t>
  </si>
  <si>
    <t>1C22TNT</t>
  </si>
  <si>
    <t>09/06/2022</t>
  </si>
  <si>
    <t>00019128</t>
  </si>
  <si>
    <t>20/06/2022</t>
  </si>
  <si>
    <t>00023855</t>
  </si>
  <si>
    <t>08/07/2022</t>
  </si>
  <si>
    <t>00026014</t>
  </si>
  <si>
    <t>18/07/2022</t>
  </si>
  <si>
    <t>00027487</t>
  </si>
  <si>
    <t>28/07/2022</t>
  </si>
  <si>
    <t>00029419</t>
  </si>
  <si>
    <t>04/08/2022</t>
  </si>
  <si>
    <t>00029727</t>
  </si>
  <si>
    <t>11/08/2022</t>
  </si>
  <si>
    <t>00031516</t>
  </si>
  <si>
    <t>15/08/2022</t>
  </si>
  <si>
    <t>00034385</t>
  </si>
  <si>
    <t>24/08/2022</t>
  </si>
  <si>
    <t>00036252</t>
  </si>
  <si>
    <t>26/08/2022</t>
  </si>
  <si>
    <t>00038156</t>
  </si>
  <si>
    <t>07/09/2022</t>
  </si>
  <si>
    <t>00042319</t>
  </si>
  <si>
    <t>19/09/2022</t>
  </si>
  <si>
    <t>00045291</t>
  </si>
  <si>
    <t>29/09/2022</t>
  </si>
  <si>
    <t>00047684</t>
  </si>
  <si>
    <t>14/10/2022</t>
  </si>
  <si>
    <t>00048891</t>
  </si>
  <si>
    <t>26/10/2022</t>
  </si>
  <si>
    <t>00050355</t>
  </si>
  <si>
    <t>08/11/2022</t>
  </si>
  <si>
    <t>00052058</t>
  </si>
  <si>
    <t>22/11/2022</t>
  </si>
  <si>
    <t>00054639</t>
  </si>
  <si>
    <t>08/12/2022</t>
  </si>
  <si>
    <t>00056015</t>
  </si>
  <si>
    <t>17/12/2022</t>
  </si>
  <si>
    <t>Ngày chứng từ</t>
  </si>
  <si>
    <t>Hàng trả Việt Ý</t>
  </si>
  <si>
    <t>Cty Việt Ý Thanh toán công nợ</t>
  </si>
  <si>
    <t>Cty Việt Ý thanh toán công nợ</t>
  </si>
  <si>
    <t>Tổng tiền</t>
  </si>
  <si>
    <t>00000225</t>
  </si>
  <si>
    <t>1C23TNN</t>
  </si>
  <si>
    <t>04/01/2023</t>
  </si>
  <si>
    <t>00001498</t>
  </si>
  <si>
    <t>13/01/2023</t>
  </si>
  <si>
    <t>00002877</t>
  </si>
  <si>
    <t>03/02/2023</t>
  </si>
  <si>
    <t>00008611</t>
  </si>
  <si>
    <t>23/02/2023</t>
  </si>
  <si>
    <t>00013551</t>
  </si>
  <si>
    <t>14/03/2023</t>
  </si>
  <si>
    <t>00019087</t>
  </si>
  <si>
    <t>01/04/2023</t>
  </si>
  <si>
    <t>00019163</t>
  </si>
  <si>
    <t>03/04/2023</t>
  </si>
  <si>
    <t>00023703</t>
  </si>
  <si>
    <t>24/04/2023</t>
  </si>
  <si>
    <t>00025361</t>
  </si>
  <si>
    <t>04/05/2023</t>
  </si>
  <si>
    <t>00028301</t>
  </si>
  <si>
    <t>15/05/2023</t>
  </si>
  <si>
    <t>00031483</t>
  </si>
  <si>
    <t>27/05/2023</t>
  </si>
  <si>
    <t>THEO DÕI CÔNG NỢ/CÔNG TY VIỆT Ý HÀ NỘI 2023</t>
  </si>
  <si>
    <t>Số dư cuối kỳ 2020</t>
  </si>
  <si>
    <t>Số dư cuối kỳ 2021</t>
  </si>
  <si>
    <t>Số dư cuối kỳ 2022</t>
  </si>
  <si>
    <t xml:space="preserve">Hàng trả </t>
  </si>
  <si>
    <t>00037842</t>
  </si>
  <si>
    <t>27/06/2023</t>
  </si>
  <si>
    <t>00037893</t>
  </si>
  <si>
    <t>28/06/2023</t>
  </si>
  <si>
    <t>00040793</t>
  </si>
  <si>
    <t xml:space="preserve">Bảng kê chi tiết </t>
  </si>
  <si>
    <t>Năm 2021</t>
  </si>
  <si>
    <t>Số dư nợ cuối kỳ 2020</t>
  </si>
  <si>
    <t>Năm 2022</t>
  </si>
  <si>
    <t>Só dư nợ cuối kỳ 2021</t>
  </si>
  <si>
    <t>Số dư nợ cuối kỳ 2022</t>
  </si>
  <si>
    <t>Năm 2023</t>
  </si>
  <si>
    <t>Thanh toán công nợ T6+7/2022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</si>
</sst>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(* #,##0_);_(* \(#,##0\);_(* &quot;-&quot;??_);_(@_)"/>
    <numFmt numFmtId="169" formatCode="[$-F800]dddd\,\ mmmm\ dd\,\ yyyy"/>
    <numFmt numFmtId="170" formatCode="#,##0_);\(#,##0\)"/>
  </numFmts>
  <fonts count="1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sz val="10"/>
      <name val="Arial"/>
      <family val="2"/>
    </font>
    <font>
      <b/>
      <sz val="15"/>
      <color rgb="FFFF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Arial"/>
      <family val="2"/>
    </font>
    <font>
      <b/>
      <sz val="11"/>
      <name val="Times New Roman"/>
      <family val="2"/>
    </font>
    <font>
      <b/>
      <sz val="11"/>
      <name val="Arial"/>
      <family val="2"/>
    </font>
    <font>
      <sz val="8"/>
      <name val="Arial"/>
      <family val="2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81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8" fontId="6" fillId="0" borderId="1" xfId="4" applyNumberFormat="1" applyFont="1" applyBorder="1" applyAlignment="1">
      <alignment wrapText="1"/>
    </xf>
    <xf numFmtId="168" fontId="6" fillId="0" borderId="1" xfId="4" applyNumberFormat="1" applyFont="1" applyBorder="1"/>
    <xf numFmtId="0" fontId="0" fillId="4" borderId="0" xfId="0" applyFill="1"/>
    <xf numFmtId="37" fontId="0" fillId="0" borderId="0" xfId="0" applyNumberFormat="1"/>
    <xf numFmtId="14" fontId="6" fillId="0" borderId="1" xfId="0" applyNumberFormat="1" applyFont="1" applyBorder="1" applyAlignment="1">
      <alignment horizontal="center"/>
    </xf>
    <xf numFmtId="168" fontId="6" fillId="0" borderId="1" xfId="4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0" xfId="0" applyFont="1"/>
    <xf numFmtId="168" fontId="7" fillId="0" borderId="1" xfId="4" applyNumberFormat="1" applyFont="1" applyBorder="1" applyAlignment="1">
      <alignment horizontal="left" vertical="center"/>
    </xf>
    <xf numFmtId="0" fontId="6" fillId="0" borderId="1" xfId="0" applyFont="1" applyBorder="1"/>
    <xf numFmtId="168" fontId="8" fillId="3" borderId="1" xfId="4" applyNumberFormat="1" applyFont="1" applyFill="1" applyBorder="1" applyAlignment="1">
      <alignment horizontal="center"/>
    </xf>
    <xf numFmtId="168" fontId="9" fillId="3" borderId="1" xfId="4" applyNumberFormat="1" applyFont="1" applyFill="1" applyBorder="1" applyAlignment="1">
      <alignment horizontal="left" vertical="center"/>
    </xf>
    <xf numFmtId="0" fontId="8" fillId="3" borderId="1" xfId="0" applyFont="1" applyFill="1" applyBorder="1"/>
    <xf numFmtId="0" fontId="6" fillId="0" borderId="3" xfId="0" applyFont="1" applyBorder="1" applyAlignment="1">
      <alignment horizontal="left"/>
    </xf>
    <xf numFmtId="37" fontId="7" fillId="0" borderId="1" xfId="0" applyNumberFormat="1" applyFont="1" applyBorder="1" applyAlignment="1">
      <alignment horizontal="right" vertical="center" wrapText="1"/>
    </xf>
    <xf numFmtId="168" fontId="8" fillId="3" borderId="1" xfId="4" applyNumberFormat="1" applyFont="1" applyFill="1" applyBorder="1"/>
    <xf numFmtId="0" fontId="6" fillId="0" borderId="0" xfId="0" applyFont="1"/>
    <xf numFmtId="168" fontId="7" fillId="0" borderId="1" xfId="4" applyNumberFormat="1" applyFont="1" applyBorder="1"/>
    <xf numFmtId="168" fontId="9" fillId="3" borderId="1" xfId="4" applyNumberFormat="1" applyFont="1" applyFill="1" applyBorder="1" applyAlignment="1">
      <alignment horizontal="center" vertical="center"/>
    </xf>
    <xf numFmtId="168" fontId="8" fillId="3" borderId="1" xfId="0" applyNumberFormat="1" applyFont="1" applyFill="1" applyBorder="1"/>
    <xf numFmtId="168" fontId="10" fillId="4" borderId="1" xfId="0" applyNumberFormat="1" applyFont="1" applyFill="1" applyBorder="1"/>
    <xf numFmtId="14" fontId="8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168" fontId="10" fillId="0" borderId="1" xfId="4" applyNumberFormat="1" applyFont="1" applyBorder="1" applyAlignment="1">
      <alignment horizontal="center"/>
    </xf>
    <xf numFmtId="168" fontId="8" fillId="0" borderId="1" xfId="4" applyNumberFormat="1" applyFont="1" applyBorder="1" applyAlignment="1">
      <alignment horizontal="center"/>
    </xf>
    <xf numFmtId="168" fontId="8" fillId="0" borderId="1" xfId="4" applyNumberFormat="1" applyFont="1" applyBorder="1"/>
    <xf numFmtId="0" fontId="11" fillId="0" borderId="0" xfId="0" applyFont="1"/>
    <xf numFmtId="38" fontId="6" fillId="0" borderId="1" xfId="4" applyNumberFormat="1" applyFont="1" applyBorder="1" applyAlignment="1">
      <alignment wrapText="1"/>
    </xf>
    <xf numFmtId="0" fontId="12" fillId="0" borderId="1" xfId="0" applyFont="1" applyBorder="1" applyAlignment="1">
      <alignment vertical="center" wrapText="1"/>
    </xf>
    <xf numFmtId="37" fontId="12" fillId="0" borderId="1" xfId="0" applyNumberFormat="1" applyFont="1" applyBorder="1" applyAlignment="1">
      <alignment horizontal="righ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168" fontId="2" fillId="0" borderId="1" xfId="4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vertical="center"/>
    </xf>
    <xf numFmtId="170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168" fontId="1" fillId="0" borderId="1" xfId="4" applyNumberFormat="1" applyFont="1" applyBorder="1" applyAlignment="1">
      <alignment horizontal="right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/>
    </xf>
    <xf numFmtId="168" fontId="0" fillId="0" borderId="0" xfId="0" applyNumberFormat="1"/>
    <xf numFmtId="0" fontId="1" fillId="0" borderId="0" xfId="0" applyFont="1" applyAlignment="1">
      <alignment horizontal="center" wrapText="1"/>
    </xf>
    <xf numFmtId="14" fontId="2" fillId="0" borderId="1" xfId="0" applyNumberFormat="1" applyFont="1" applyBorder="1" applyAlignment="1">
      <alignment vertical="center" wrapText="1"/>
    </xf>
    <xf numFmtId="14" fontId="1" fillId="0" borderId="0" xfId="0" applyNumberFormat="1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15" fillId="0" borderId="0" xfId="0" applyFont="1" applyAlignment="1">
      <alignment wrapText="1"/>
    </xf>
    <xf numFmtId="14" fontId="12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0" quotePrefix="1" applyFont="1" applyBorder="1" applyAlignment="1">
      <alignment horizontal="center" vertical="center" wrapText="1"/>
    </xf>
    <xf numFmtId="170" fontId="17" fillId="0" borderId="1" xfId="0" applyNumberFormat="1" applyFont="1" applyBorder="1" applyAlignment="1">
      <alignment horizontal="right" vertical="center" wrapText="1"/>
    </xf>
    <xf numFmtId="170" fontId="0" fillId="0" borderId="0" xfId="0" applyNumberFormat="1"/>
    <xf numFmtId="0" fontId="1" fillId="0" borderId="2" xfId="0" applyFont="1" applyBorder="1" applyAlignment="1">
      <alignment horizontal="center" vertical="center" wrapText="1"/>
    </xf>
    <xf numFmtId="37" fontId="7" fillId="0" borderId="0" xfId="0" applyNumberFormat="1" applyFont="1" applyAlignment="1">
      <alignment horizontal="right" vertical="center" wrapText="1"/>
    </xf>
    <xf numFmtId="14" fontId="4" fillId="0" borderId="0" xfId="0" applyNumberFormat="1" applyFont="1" applyAlignment="1">
      <alignment horizontal="center"/>
    </xf>
    <xf numFmtId="14" fontId="8" fillId="3" borderId="2" xfId="0" applyNumberFormat="1" applyFont="1" applyFill="1" applyBorder="1" applyAlignment="1">
      <alignment horizontal="center"/>
    </xf>
    <xf numFmtId="14" fontId="8" fillId="3" borderId="3" xfId="0" applyNumberFormat="1" applyFont="1" applyFill="1" applyBorder="1" applyAlignment="1">
      <alignment horizontal="center"/>
    </xf>
    <xf numFmtId="14" fontId="10" fillId="4" borderId="2" xfId="0" quotePrefix="1" applyNumberFormat="1" applyFont="1" applyFill="1" applyBorder="1" applyAlignment="1">
      <alignment horizontal="center" vertical="center"/>
    </xf>
    <xf numFmtId="14" fontId="10" fillId="4" borderId="4" xfId="0" quotePrefix="1" applyNumberFormat="1" applyFont="1" applyFill="1" applyBorder="1" applyAlignment="1">
      <alignment horizontal="center" vertical="center"/>
    </xf>
    <xf numFmtId="14" fontId="10" fillId="4" borderId="3" xfId="0" quotePrefix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169" fontId="12" fillId="0" borderId="2" xfId="0" applyNumberFormat="1" applyFont="1" applyBorder="1" applyAlignment="1">
      <alignment horizontal="center" vertical="center" wrapText="1"/>
    </xf>
    <xf numFmtId="169" fontId="12" fillId="0" borderId="4" xfId="0" applyNumberFormat="1" applyFont="1" applyBorder="1" applyAlignment="1">
      <alignment horizontal="center" vertical="center" wrapText="1"/>
    </xf>
    <xf numFmtId="169" fontId="12" fillId="0" borderId="3" xfId="0" applyNumberFormat="1" applyFont="1" applyBorder="1" applyAlignment="1">
      <alignment horizontal="center" vertical="center" wrapText="1"/>
    </xf>
  </cellXfs>
  <cellStyles count="6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5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3"/>
  <sheetViews>
    <sheetView topLeftCell="A4" workbookViewId="0">
      <selection activeCell="F36" sqref="F36"/>
    </sheetView>
  </sheetViews>
  <sheetFormatPr defaultRowHeight="12.75" x14ac:dyDescent="0.2"/>
  <cols>
    <col min="1" max="1" width="13" customWidth="1"/>
    <col min="2" max="2" width="26.5703125" bestFit="1" customWidth="1"/>
    <col min="3" max="6" width="21" customWidth="1"/>
    <col min="7" max="7" width="12.7109375" customWidth="1"/>
  </cols>
  <sheetData>
    <row r="1" spans="1:7" ht="19.5" x14ac:dyDescent="0.3">
      <c r="A1" s="68" t="s">
        <v>126</v>
      </c>
      <c r="B1" s="68"/>
      <c r="C1" s="68"/>
      <c r="D1" s="68"/>
      <c r="E1" s="68"/>
      <c r="F1" s="68"/>
    </row>
    <row r="2" spans="1:7" ht="31.5" x14ac:dyDescent="0.2">
      <c r="A2" s="8" t="s">
        <v>80</v>
      </c>
      <c r="B2" s="9" t="s">
        <v>81</v>
      </c>
      <c r="C2" s="9" t="s">
        <v>82</v>
      </c>
      <c r="D2" s="9" t="s">
        <v>83</v>
      </c>
      <c r="E2" s="9" t="s">
        <v>84</v>
      </c>
      <c r="F2" s="9" t="s">
        <v>85</v>
      </c>
    </row>
    <row r="3" spans="1:7" s="36" customFormat="1" ht="14.25" x14ac:dyDescent="0.2">
      <c r="A3" s="31"/>
      <c r="B3" s="32" t="s">
        <v>202</v>
      </c>
      <c r="C3" s="33">
        <v>24689378</v>
      </c>
      <c r="D3" s="34"/>
      <c r="E3" s="35"/>
      <c r="F3" s="35"/>
    </row>
    <row r="4" spans="1:7" ht="15" x14ac:dyDescent="0.25">
      <c r="A4" s="14"/>
      <c r="B4" s="16" t="s">
        <v>86</v>
      </c>
      <c r="C4" s="10">
        <v>2218392</v>
      </c>
      <c r="D4" s="15"/>
      <c r="E4" s="17"/>
      <c r="F4" s="11"/>
    </row>
    <row r="5" spans="1:7" ht="15" x14ac:dyDescent="0.25">
      <c r="A5" s="14"/>
      <c r="B5" s="16" t="s">
        <v>87</v>
      </c>
      <c r="C5" s="10">
        <v>5458834</v>
      </c>
      <c r="D5" s="15"/>
      <c r="E5" s="11"/>
      <c r="F5" s="11"/>
      <c r="G5" s="12"/>
    </row>
    <row r="6" spans="1:7" ht="15" x14ac:dyDescent="0.25">
      <c r="A6" s="14"/>
      <c r="B6" s="16" t="s">
        <v>88</v>
      </c>
      <c r="C6" s="10">
        <v>2218392</v>
      </c>
      <c r="D6" s="15"/>
      <c r="E6" s="11"/>
      <c r="F6" s="11"/>
    </row>
    <row r="7" spans="1:7" ht="15" x14ac:dyDescent="0.25">
      <c r="A7" s="14"/>
      <c r="B7" s="16" t="s">
        <v>89</v>
      </c>
      <c r="C7" s="15">
        <v>2218392</v>
      </c>
      <c r="D7" s="15"/>
      <c r="E7" s="11"/>
      <c r="F7" s="11"/>
    </row>
    <row r="8" spans="1:7" ht="15" x14ac:dyDescent="0.25">
      <c r="A8" s="14"/>
      <c r="B8" s="16" t="s">
        <v>90</v>
      </c>
      <c r="C8" s="15">
        <v>4888066</v>
      </c>
      <c r="D8" s="15"/>
      <c r="E8" s="11"/>
      <c r="F8" s="11"/>
    </row>
    <row r="9" spans="1:7" ht="15" x14ac:dyDescent="0.25">
      <c r="A9" s="14"/>
      <c r="B9" s="16" t="s">
        <v>91</v>
      </c>
      <c r="C9" s="15">
        <v>14020972</v>
      </c>
      <c r="D9" s="15"/>
      <c r="E9" s="11"/>
      <c r="F9" s="11"/>
    </row>
    <row r="10" spans="1:7" ht="15" x14ac:dyDescent="0.25">
      <c r="A10" s="14"/>
      <c r="B10" s="16" t="s">
        <v>92</v>
      </c>
      <c r="C10" s="15">
        <v>13968097</v>
      </c>
      <c r="D10" s="15"/>
      <c r="E10" s="11"/>
      <c r="F10" s="11"/>
    </row>
    <row r="11" spans="1:7" ht="15" x14ac:dyDescent="0.25">
      <c r="A11" s="14"/>
      <c r="B11" s="16" t="s">
        <v>93</v>
      </c>
      <c r="C11" s="15">
        <v>35294976</v>
      </c>
      <c r="D11" s="15"/>
      <c r="E11" s="11"/>
      <c r="F11" s="11"/>
    </row>
    <row r="12" spans="1:7" ht="15" x14ac:dyDescent="0.25">
      <c r="A12" s="14"/>
      <c r="B12" s="16" t="s">
        <v>94</v>
      </c>
      <c r="C12" s="15">
        <v>25852466</v>
      </c>
      <c r="D12" s="15"/>
      <c r="E12" s="11"/>
      <c r="F12" s="11"/>
    </row>
    <row r="13" spans="1:7" ht="15" x14ac:dyDescent="0.25">
      <c r="A13" s="14"/>
      <c r="B13" s="16" t="s">
        <v>95</v>
      </c>
      <c r="C13" s="15">
        <v>9001376</v>
      </c>
      <c r="D13" s="15"/>
      <c r="E13" s="11"/>
      <c r="F13" s="11"/>
    </row>
    <row r="14" spans="1:7" ht="15" x14ac:dyDescent="0.25">
      <c r="A14" s="14"/>
      <c r="B14" s="16" t="s">
        <v>96</v>
      </c>
      <c r="C14" s="15">
        <v>10397049</v>
      </c>
      <c r="D14" s="15"/>
      <c r="E14" s="11"/>
      <c r="F14" s="11"/>
    </row>
    <row r="15" spans="1:7" ht="15" x14ac:dyDescent="0.25">
      <c r="A15" s="14"/>
      <c r="B15" s="16" t="s">
        <v>97</v>
      </c>
      <c r="C15" s="15">
        <v>13602948</v>
      </c>
      <c r="D15" s="18"/>
      <c r="E15" s="11"/>
      <c r="F15" s="19"/>
    </row>
    <row r="16" spans="1:7" ht="14.25" x14ac:dyDescent="0.2">
      <c r="A16" s="69" t="s">
        <v>98</v>
      </c>
      <c r="B16" s="70"/>
      <c r="C16" s="20">
        <f>SUM(C3:C15)</f>
        <v>163829338</v>
      </c>
      <c r="D16" s="21"/>
      <c r="E16" s="20">
        <f>SUM(E3:E15)</f>
        <v>0</v>
      </c>
      <c r="F16" s="22"/>
    </row>
    <row r="17" spans="1:6" ht="15" x14ac:dyDescent="0.25">
      <c r="A17" s="14"/>
      <c r="B17" s="23" t="s">
        <v>99</v>
      </c>
      <c r="C17" s="15"/>
      <c r="D17" s="10"/>
      <c r="E17" s="11"/>
      <c r="F17" s="19"/>
    </row>
    <row r="18" spans="1:6" ht="15" x14ac:dyDescent="0.25">
      <c r="A18" s="14"/>
      <c r="B18" s="23" t="s">
        <v>100</v>
      </c>
      <c r="C18" s="15"/>
      <c r="D18" s="10"/>
      <c r="E18" s="11"/>
      <c r="F18" s="19"/>
    </row>
    <row r="19" spans="1:6" ht="15" x14ac:dyDescent="0.25">
      <c r="A19" s="14"/>
      <c r="B19" s="23" t="s">
        <v>101</v>
      </c>
      <c r="C19" s="15"/>
      <c r="D19" s="10"/>
      <c r="E19" s="11"/>
      <c r="F19" s="19"/>
    </row>
    <row r="20" spans="1:6" ht="15" x14ac:dyDescent="0.25">
      <c r="A20" s="14"/>
      <c r="B20" s="23" t="s">
        <v>102</v>
      </c>
      <c r="C20" s="15"/>
      <c r="D20" s="15"/>
      <c r="E20" s="11"/>
      <c r="F20" s="19"/>
    </row>
    <row r="21" spans="1:6" ht="15" x14ac:dyDescent="0.25">
      <c r="A21" s="14"/>
      <c r="B21" s="23" t="s">
        <v>103</v>
      </c>
      <c r="C21" s="15"/>
      <c r="D21" s="24"/>
      <c r="E21" s="11"/>
      <c r="F21" s="19"/>
    </row>
    <row r="22" spans="1:6" ht="15" x14ac:dyDescent="0.25">
      <c r="A22" s="14"/>
      <c r="B22" s="23" t="s">
        <v>104</v>
      </c>
      <c r="C22" s="15"/>
      <c r="D22" s="15"/>
      <c r="E22" s="11"/>
      <c r="F22" s="19"/>
    </row>
    <row r="23" spans="1:6" ht="15" x14ac:dyDescent="0.25">
      <c r="A23" s="14"/>
      <c r="B23" s="23" t="s">
        <v>105</v>
      </c>
      <c r="C23" s="15"/>
      <c r="D23" s="15"/>
      <c r="E23" s="11"/>
      <c r="F23" s="19"/>
    </row>
    <row r="24" spans="1:6" ht="15" x14ac:dyDescent="0.25">
      <c r="A24" s="14"/>
      <c r="B24" s="23" t="s">
        <v>106</v>
      </c>
      <c r="C24" s="15"/>
      <c r="D24" s="15"/>
      <c r="E24" s="11"/>
      <c r="F24" s="19"/>
    </row>
    <row r="25" spans="1:6" ht="15" x14ac:dyDescent="0.25">
      <c r="A25" s="14"/>
      <c r="B25" s="23" t="s">
        <v>107</v>
      </c>
      <c r="C25" s="15"/>
      <c r="D25" s="15"/>
      <c r="E25" s="11"/>
      <c r="F25" s="19"/>
    </row>
    <row r="26" spans="1:6" ht="15" x14ac:dyDescent="0.25">
      <c r="A26" s="14"/>
      <c r="B26" s="23" t="s">
        <v>108</v>
      </c>
      <c r="C26" s="15"/>
      <c r="D26" s="15"/>
      <c r="E26" s="11"/>
      <c r="F26" s="19"/>
    </row>
    <row r="27" spans="1:6" ht="15" x14ac:dyDescent="0.25">
      <c r="A27" s="14"/>
      <c r="B27" s="23" t="s">
        <v>109</v>
      </c>
      <c r="C27" s="15"/>
      <c r="D27" s="15">
        <v>-550715</v>
      </c>
      <c r="E27" s="11"/>
      <c r="F27" s="19"/>
    </row>
    <row r="28" spans="1:6" ht="15" x14ac:dyDescent="0.25">
      <c r="A28" s="14"/>
      <c r="B28" s="23" t="s">
        <v>110</v>
      </c>
      <c r="C28" s="15"/>
      <c r="D28" s="15">
        <v>-1653798</v>
      </c>
      <c r="E28" s="11"/>
      <c r="F28" s="19"/>
    </row>
    <row r="29" spans="1:6" ht="14.25" x14ac:dyDescent="0.2">
      <c r="A29" s="69" t="s">
        <v>111</v>
      </c>
      <c r="B29" s="70"/>
      <c r="C29" s="20">
        <f>SUM(C18:C28)</f>
        <v>0</v>
      </c>
      <c r="D29" s="20">
        <f>SUM(D17:D28)</f>
        <v>-2204513</v>
      </c>
      <c r="E29" s="25"/>
      <c r="F29" s="22"/>
    </row>
    <row r="30" spans="1:6" ht="15" x14ac:dyDescent="0.25">
      <c r="A30" s="14"/>
      <c r="B30" s="16" t="s">
        <v>112</v>
      </c>
      <c r="C30" s="15"/>
      <c r="D30" s="15"/>
      <c r="E30" s="26"/>
      <c r="F30" s="10"/>
    </row>
    <row r="31" spans="1:6" ht="15" x14ac:dyDescent="0.25">
      <c r="A31" s="14"/>
      <c r="B31" s="16" t="s">
        <v>113</v>
      </c>
      <c r="C31" s="15"/>
      <c r="D31" s="15"/>
      <c r="E31" s="11"/>
      <c r="F31" s="10"/>
    </row>
    <row r="32" spans="1:6" ht="15" x14ac:dyDescent="0.25">
      <c r="A32" s="14"/>
      <c r="B32" s="16" t="s">
        <v>114</v>
      </c>
      <c r="C32" s="15"/>
      <c r="D32" s="15"/>
      <c r="E32" s="11"/>
      <c r="F32" s="10"/>
    </row>
    <row r="33" spans="1:6" ht="15" x14ac:dyDescent="0.25">
      <c r="A33" s="14"/>
      <c r="B33" s="16" t="s">
        <v>115</v>
      </c>
      <c r="C33" s="15"/>
      <c r="D33" s="15"/>
      <c r="E33" s="11"/>
      <c r="F33" s="27">
        <v>-14623219</v>
      </c>
    </row>
    <row r="34" spans="1:6" ht="15" x14ac:dyDescent="0.25">
      <c r="A34" s="14"/>
      <c r="B34" s="16" t="s">
        <v>116</v>
      </c>
      <c r="C34" s="15"/>
      <c r="D34" s="15"/>
      <c r="E34" s="11"/>
      <c r="F34" s="11"/>
    </row>
    <row r="35" spans="1:6" ht="15" x14ac:dyDescent="0.25">
      <c r="A35" s="14"/>
      <c r="B35" s="16" t="s">
        <v>117</v>
      </c>
      <c r="C35" s="15"/>
      <c r="D35" s="15"/>
      <c r="E35" s="11"/>
      <c r="F35" s="11">
        <v>-19961777</v>
      </c>
    </row>
    <row r="36" spans="1:6" ht="15" x14ac:dyDescent="0.25">
      <c r="A36" s="14"/>
      <c r="B36" s="16" t="s">
        <v>118</v>
      </c>
      <c r="C36" s="15"/>
      <c r="D36" s="15"/>
      <c r="E36" s="11"/>
      <c r="F36" s="11"/>
    </row>
    <row r="37" spans="1:6" ht="15" x14ac:dyDescent="0.25">
      <c r="A37" s="14"/>
      <c r="B37" s="16" t="s">
        <v>119</v>
      </c>
      <c r="C37" s="15"/>
      <c r="D37" s="15"/>
      <c r="E37" s="11"/>
      <c r="F37" s="11"/>
    </row>
    <row r="38" spans="1:6" ht="15" x14ac:dyDescent="0.25">
      <c r="A38" s="14"/>
      <c r="B38" s="16" t="s">
        <v>120</v>
      </c>
      <c r="C38" s="15"/>
      <c r="D38" s="15"/>
      <c r="E38" s="11"/>
      <c r="F38" s="11"/>
    </row>
    <row r="39" spans="1:6" ht="15" x14ac:dyDescent="0.25">
      <c r="A39" s="14"/>
      <c r="B39" s="16" t="s">
        <v>121</v>
      </c>
      <c r="C39" s="15"/>
      <c r="D39" s="15"/>
      <c r="E39" s="11"/>
      <c r="F39" s="11"/>
    </row>
    <row r="40" spans="1:6" ht="15" x14ac:dyDescent="0.25">
      <c r="A40" s="14"/>
      <c r="B40" s="16" t="s">
        <v>122</v>
      </c>
      <c r="C40" s="15"/>
      <c r="D40" s="15"/>
      <c r="E40" s="11"/>
      <c r="F40" s="11"/>
    </row>
    <row r="41" spans="1:6" ht="15" x14ac:dyDescent="0.25">
      <c r="A41" s="14"/>
      <c r="B41" s="16" t="s">
        <v>123</v>
      </c>
      <c r="C41" s="15"/>
      <c r="D41" s="15"/>
      <c r="E41" s="11"/>
      <c r="F41" s="11"/>
    </row>
    <row r="42" spans="1:6" ht="14.25" x14ac:dyDescent="0.2">
      <c r="A42" s="69" t="s">
        <v>124</v>
      </c>
      <c r="B42" s="70"/>
      <c r="C42" s="28"/>
      <c r="D42" s="21"/>
      <c r="E42" s="22"/>
      <c r="F42" s="29">
        <f>SUM(F30:F41)</f>
        <v>-34584996</v>
      </c>
    </row>
    <row r="43" spans="1:6" ht="14.25" x14ac:dyDescent="0.2">
      <c r="A43" s="71" t="s">
        <v>125</v>
      </c>
      <c r="B43" s="72"/>
      <c r="C43" s="72"/>
      <c r="D43" s="72"/>
      <c r="E43" s="73"/>
      <c r="F43" s="30">
        <f>C16+E16+D29+F42</f>
        <v>127039829</v>
      </c>
    </row>
  </sheetData>
  <mergeCells count="5">
    <mergeCell ref="A1:F1"/>
    <mergeCell ref="A16:B16"/>
    <mergeCell ref="A29:B29"/>
    <mergeCell ref="A42:B42"/>
    <mergeCell ref="A43:E43"/>
  </mergeCells>
  <conditionalFormatting sqref="A43">
    <cfRule type="duplicateValues" dxfId="2" priority="1"/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5"/>
  <sheetViews>
    <sheetView showZeros="0" zoomScaleNormal="100" workbookViewId="0">
      <selection activeCell="J43" sqref="J43"/>
    </sheetView>
  </sheetViews>
  <sheetFormatPr defaultColWidth="9.140625" defaultRowHeight="12.75" x14ac:dyDescent="0.2"/>
  <cols>
    <col min="1" max="1" width="12.28515625" style="52" customWidth="1"/>
    <col min="2" max="2" width="13.5703125" style="54" customWidth="1"/>
    <col min="3" max="3" width="14.28515625" style="1" customWidth="1"/>
    <col min="4" max="4" width="10" style="1" customWidth="1"/>
    <col min="5" max="5" width="39.42578125" style="1" customWidth="1"/>
    <col min="6" max="6" width="11.28515625" style="1" customWidth="1"/>
    <col min="7" max="7" width="13" style="1" customWidth="1"/>
    <col min="8" max="8" width="8.7109375" style="1" bestFit="1" customWidth="1"/>
    <col min="9" max="9" width="11.7109375" style="1" customWidth="1"/>
    <col min="10" max="10" width="14" style="1" customWidth="1"/>
    <col min="11" max="11" width="20.7109375" customWidth="1"/>
  </cols>
  <sheetData>
    <row r="1" spans="1:11" ht="24" customHeight="1" x14ac:dyDescent="0.3">
      <c r="A1" s="75" t="s">
        <v>211</v>
      </c>
      <c r="B1" s="75"/>
      <c r="C1" s="75"/>
      <c r="D1" s="75"/>
      <c r="E1" s="75"/>
      <c r="F1" s="75"/>
      <c r="G1" s="75"/>
      <c r="H1" s="75"/>
      <c r="I1" s="75"/>
      <c r="J1" s="75"/>
    </row>
    <row r="2" spans="1:11" ht="24" customHeight="1" x14ac:dyDescent="0.25">
      <c r="A2" s="76" t="s">
        <v>212</v>
      </c>
      <c r="B2" s="76"/>
      <c r="C2" s="76"/>
      <c r="D2" s="76"/>
      <c r="E2" s="76"/>
      <c r="F2" s="76"/>
      <c r="G2" s="76"/>
      <c r="H2" s="76"/>
      <c r="I2" s="76"/>
      <c r="J2" s="76"/>
    </row>
    <row r="3" spans="1:11" ht="25.5" customHeight="1" x14ac:dyDescent="0.2">
      <c r="A3" s="2" t="s">
        <v>0</v>
      </c>
      <c r="B3" s="56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1" ht="25.5" customHeight="1" x14ac:dyDescent="0.2">
      <c r="A4" s="74" t="s">
        <v>213</v>
      </c>
      <c r="B4" s="74"/>
      <c r="C4" s="74"/>
      <c r="D4" s="74"/>
      <c r="E4" s="74"/>
      <c r="F4" s="41"/>
      <c r="G4" s="41"/>
      <c r="H4" s="41"/>
      <c r="I4" s="41"/>
      <c r="J4" s="42">
        <f>'2021'!C3</f>
        <v>24689378</v>
      </c>
    </row>
    <row r="5" spans="1:11" ht="25.5" customHeight="1" x14ac:dyDescent="0.2">
      <c r="A5" s="55" t="s">
        <v>10</v>
      </c>
      <c r="B5" s="47" t="s">
        <v>11</v>
      </c>
      <c r="C5" s="3" t="s">
        <v>12</v>
      </c>
      <c r="D5" s="3" t="s">
        <v>13</v>
      </c>
      <c r="E5" s="3" t="s">
        <v>14</v>
      </c>
      <c r="F5" s="3" t="s">
        <v>15</v>
      </c>
      <c r="G5" s="4">
        <v>2016720</v>
      </c>
      <c r="H5" s="4" t="s">
        <v>17</v>
      </c>
      <c r="I5" s="4">
        <v>201672</v>
      </c>
      <c r="J5" s="4">
        <v>2218392</v>
      </c>
    </row>
    <row r="6" spans="1:11" ht="25.5" customHeight="1" x14ac:dyDescent="0.2">
      <c r="A6" s="55" t="s">
        <v>18</v>
      </c>
      <c r="B6" s="47" t="s">
        <v>19</v>
      </c>
      <c r="C6" s="3" t="s">
        <v>12</v>
      </c>
      <c r="D6" s="3" t="s">
        <v>13</v>
      </c>
      <c r="E6" s="3" t="s">
        <v>14</v>
      </c>
      <c r="F6" s="3" t="s">
        <v>15</v>
      </c>
      <c r="G6" s="4">
        <v>2945856</v>
      </c>
      <c r="H6" s="4" t="s">
        <v>17</v>
      </c>
      <c r="I6" s="4">
        <v>294586</v>
      </c>
      <c r="J6" s="4">
        <v>3240442</v>
      </c>
    </row>
    <row r="7" spans="1:11" ht="25.5" customHeight="1" x14ac:dyDescent="0.2">
      <c r="A7" s="55" t="s">
        <v>20</v>
      </c>
      <c r="B7" s="47" t="s">
        <v>21</v>
      </c>
      <c r="C7" s="3" t="s">
        <v>12</v>
      </c>
      <c r="D7" s="3" t="s">
        <v>13</v>
      </c>
      <c r="E7" s="3" t="s">
        <v>14</v>
      </c>
      <c r="F7" s="3" t="s">
        <v>15</v>
      </c>
      <c r="G7" s="4">
        <v>2016720</v>
      </c>
      <c r="H7" s="4" t="s">
        <v>17</v>
      </c>
      <c r="I7" s="4">
        <v>201672</v>
      </c>
      <c r="J7" s="4">
        <v>2218392</v>
      </c>
      <c r="K7" s="13"/>
    </row>
    <row r="8" spans="1:11" ht="25.5" customHeight="1" x14ac:dyDescent="0.2">
      <c r="A8" s="55" t="s">
        <v>22</v>
      </c>
      <c r="B8" s="47" t="s">
        <v>23</v>
      </c>
      <c r="C8" s="3" t="s">
        <v>12</v>
      </c>
      <c r="D8" s="3" t="s">
        <v>13</v>
      </c>
      <c r="E8" s="3" t="s">
        <v>14</v>
      </c>
      <c r="F8" s="3" t="s">
        <v>15</v>
      </c>
      <c r="G8" s="4">
        <v>2016720</v>
      </c>
      <c r="H8" s="4" t="s">
        <v>17</v>
      </c>
      <c r="I8" s="4">
        <v>201672</v>
      </c>
      <c r="J8" s="4">
        <v>2218392</v>
      </c>
    </row>
    <row r="9" spans="1:11" ht="25.5" customHeight="1" x14ac:dyDescent="0.2">
      <c r="A9" s="55" t="s">
        <v>24</v>
      </c>
      <c r="B9" s="47" t="s">
        <v>25</v>
      </c>
      <c r="C9" s="3" t="s">
        <v>12</v>
      </c>
      <c r="D9" s="3" t="s">
        <v>13</v>
      </c>
      <c r="E9" s="3" t="s">
        <v>14</v>
      </c>
      <c r="F9" s="3" t="s">
        <v>15</v>
      </c>
      <c r="G9" s="4">
        <v>2016720</v>
      </c>
      <c r="H9" s="4" t="s">
        <v>17</v>
      </c>
      <c r="I9" s="4">
        <v>201672</v>
      </c>
      <c r="J9" s="4">
        <v>2218392</v>
      </c>
    </row>
    <row r="10" spans="1:11" ht="25.5" customHeight="1" x14ac:dyDescent="0.2">
      <c r="A10" s="55"/>
      <c r="B10" s="47">
        <v>44314</v>
      </c>
      <c r="C10" s="3"/>
      <c r="D10" s="3"/>
      <c r="E10" s="3" t="s">
        <v>175</v>
      </c>
      <c r="F10" s="3"/>
      <c r="G10" s="4"/>
      <c r="H10" s="4"/>
      <c r="I10" s="4"/>
      <c r="J10" s="4">
        <v>-14623219</v>
      </c>
    </row>
    <row r="11" spans="1:11" ht="25.5" customHeight="1" x14ac:dyDescent="0.2">
      <c r="A11" s="55" t="s">
        <v>26</v>
      </c>
      <c r="B11" s="47" t="s">
        <v>27</v>
      </c>
      <c r="C11" s="3" t="s">
        <v>28</v>
      </c>
      <c r="D11" s="3" t="s">
        <v>29</v>
      </c>
      <c r="E11" s="3" t="s">
        <v>14</v>
      </c>
      <c r="F11" s="3" t="s">
        <v>15</v>
      </c>
      <c r="G11" s="4">
        <v>2016720</v>
      </c>
      <c r="H11" s="4" t="s">
        <v>17</v>
      </c>
      <c r="I11" s="4">
        <v>201672</v>
      </c>
      <c r="J11" s="4">
        <v>2218392</v>
      </c>
    </row>
    <row r="12" spans="1:11" ht="25.5" customHeight="1" x14ac:dyDescent="0.2">
      <c r="A12" s="55" t="s">
        <v>30</v>
      </c>
      <c r="B12" s="47" t="s">
        <v>31</v>
      </c>
      <c r="C12" s="3" t="s">
        <v>28</v>
      </c>
      <c r="D12" s="3" t="s">
        <v>29</v>
      </c>
      <c r="E12" s="3" t="s">
        <v>14</v>
      </c>
      <c r="F12" s="3" t="s">
        <v>15</v>
      </c>
      <c r="G12" s="4">
        <v>2426976</v>
      </c>
      <c r="H12" s="4" t="s">
        <v>17</v>
      </c>
      <c r="I12" s="4">
        <v>242698</v>
      </c>
      <c r="J12" s="4">
        <v>2669674</v>
      </c>
      <c r="K12" s="13"/>
    </row>
    <row r="13" spans="1:11" ht="25.5" customHeight="1" x14ac:dyDescent="0.2">
      <c r="A13" s="55" t="s">
        <v>32</v>
      </c>
      <c r="B13" s="47" t="s">
        <v>33</v>
      </c>
      <c r="C13" s="3" t="s">
        <v>28</v>
      </c>
      <c r="D13" s="3" t="s">
        <v>29</v>
      </c>
      <c r="E13" s="3" t="s">
        <v>14</v>
      </c>
      <c r="F13" s="3" t="s">
        <v>15</v>
      </c>
      <c r="G13" s="4">
        <v>4620529</v>
      </c>
      <c r="H13" s="4" t="s">
        <v>17</v>
      </c>
      <c r="I13" s="4">
        <v>462053</v>
      </c>
      <c r="J13" s="4">
        <v>5082582</v>
      </c>
    </row>
    <row r="14" spans="1:11" ht="25.5" customHeight="1" x14ac:dyDescent="0.2">
      <c r="A14" s="55" t="s">
        <v>34</v>
      </c>
      <c r="B14" s="47" t="s">
        <v>35</v>
      </c>
      <c r="C14" s="3" t="s">
        <v>28</v>
      </c>
      <c r="D14" s="3" t="s">
        <v>29</v>
      </c>
      <c r="E14" s="3" t="s">
        <v>14</v>
      </c>
      <c r="F14" s="3" t="s">
        <v>15</v>
      </c>
      <c r="G14" s="4">
        <v>4620529</v>
      </c>
      <c r="H14" s="4" t="s">
        <v>17</v>
      </c>
      <c r="I14" s="4">
        <v>462053</v>
      </c>
      <c r="J14" s="4">
        <v>5082582</v>
      </c>
    </row>
    <row r="15" spans="1:11" ht="25.5" customHeight="1" x14ac:dyDescent="0.2">
      <c r="A15" s="55"/>
      <c r="B15" s="47">
        <v>44363</v>
      </c>
      <c r="C15" s="3"/>
      <c r="D15" s="3"/>
      <c r="E15" s="3" t="s">
        <v>175</v>
      </c>
      <c r="F15" s="3"/>
      <c r="G15" s="4"/>
      <c r="H15" s="4"/>
      <c r="I15" s="4"/>
      <c r="J15" s="4">
        <v>-19961777</v>
      </c>
    </row>
    <row r="16" spans="1:11" ht="25.5" customHeight="1" x14ac:dyDescent="0.2">
      <c r="A16" s="55" t="s">
        <v>36</v>
      </c>
      <c r="B16" s="47" t="s">
        <v>37</v>
      </c>
      <c r="C16" s="3" t="s">
        <v>28</v>
      </c>
      <c r="D16" s="3" t="s">
        <v>29</v>
      </c>
      <c r="E16" s="3" t="s">
        <v>14</v>
      </c>
      <c r="F16" s="3" t="s">
        <v>15</v>
      </c>
      <c r="G16" s="4">
        <v>3505280</v>
      </c>
      <c r="H16" s="4" t="s">
        <v>17</v>
      </c>
      <c r="I16" s="4">
        <v>350528</v>
      </c>
      <c r="J16" s="4">
        <v>3855808</v>
      </c>
      <c r="K16" s="13"/>
    </row>
    <row r="17" spans="1:11" ht="25.5" customHeight="1" x14ac:dyDescent="0.2">
      <c r="A17" s="55" t="s">
        <v>38</v>
      </c>
      <c r="B17" s="47" t="s">
        <v>39</v>
      </c>
      <c r="C17" s="3" t="s">
        <v>28</v>
      </c>
      <c r="D17" s="3" t="s">
        <v>29</v>
      </c>
      <c r="E17" s="3" t="s">
        <v>14</v>
      </c>
      <c r="F17" s="3" t="s">
        <v>15</v>
      </c>
      <c r="G17" s="4">
        <v>2791510</v>
      </c>
      <c r="H17" s="4" t="s">
        <v>17</v>
      </c>
      <c r="I17" s="4">
        <v>279151</v>
      </c>
      <c r="J17" s="4">
        <v>3070661</v>
      </c>
    </row>
    <row r="18" spans="1:11" ht="25.5" customHeight="1" x14ac:dyDescent="0.2">
      <c r="A18" s="55" t="s">
        <v>40</v>
      </c>
      <c r="B18" s="47" t="s">
        <v>41</v>
      </c>
      <c r="C18" s="3" t="s">
        <v>28</v>
      </c>
      <c r="D18" s="3" t="s">
        <v>29</v>
      </c>
      <c r="E18" s="3" t="s">
        <v>14</v>
      </c>
      <c r="F18" s="3" t="s">
        <v>15</v>
      </c>
      <c r="G18" s="4">
        <v>3055590</v>
      </c>
      <c r="H18" s="4" t="s">
        <v>17</v>
      </c>
      <c r="I18" s="4">
        <v>305559</v>
      </c>
      <c r="J18" s="4">
        <v>3361149</v>
      </c>
    </row>
    <row r="19" spans="1:11" ht="25.5" customHeight="1" x14ac:dyDescent="0.2">
      <c r="A19" s="55" t="s">
        <v>42</v>
      </c>
      <c r="B19" s="47" t="s">
        <v>43</v>
      </c>
      <c r="C19" s="3" t="s">
        <v>28</v>
      </c>
      <c r="D19" s="3" t="s">
        <v>29</v>
      </c>
      <c r="E19" s="3" t="s">
        <v>14</v>
      </c>
      <c r="F19" s="3" t="s">
        <v>15</v>
      </c>
      <c r="G19" s="4">
        <v>6851170</v>
      </c>
      <c r="H19" s="4" t="s">
        <v>17</v>
      </c>
      <c r="I19" s="4">
        <v>685117</v>
      </c>
      <c r="J19" s="4">
        <v>7536287</v>
      </c>
      <c r="K19" s="13"/>
    </row>
    <row r="20" spans="1:11" ht="25.5" customHeight="1" x14ac:dyDescent="0.2">
      <c r="A20" s="55" t="s">
        <v>44</v>
      </c>
      <c r="B20" s="47" t="s">
        <v>45</v>
      </c>
      <c r="C20" s="3" t="s">
        <v>28</v>
      </c>
      <c r="D20" s="3" t="s">
        <v>29</v>
      </c>
      <c r="E20" s="3" t="s">
        <v>14</v>
      </c>
      <c r="F20" s="3" t="s">
        <v>15</v>
      </c>
      <c r="G20" s="4">
        <v>7539460</v>
      </c>
      <c r="H20" s="4" t="s">
        <v>17</v>
      </c>
      <c r="I20" s="4">
        <v>753946</v>
      </c>
      <c r="J20" s="4">
        <v>8293406</v>
      </c>
    </row>
    <row r="21" spans="1:11" ht="25.5" customHeight="1" x14ac:dyDescent="0.2">
      <c r="A21" s="55" t="s">
        <v>46</v>
      </c>
      <c r="B21" s="47" t="s">
        <v>47</v>
      </c>
      <c r="C21" s="3" t="s">
        <v>28</v>
      </c>
      <c r="D21" s="3" t="s">
        <v>29</v>
      </c>
      <c r="E21" s="3" t="s">
        <v>14</v>
      </c>
      <c r="F21" s="3" t="s">
        <v>15</v>
      </c>
      <c r="G21" s="4">
        <v>7683019</v>
      </c>
      <c r="H21" s="4" t="s">
        <v>17</v>
      </c>
      <c r="I21" s="4">
        <v>768302</v>
      </c>
      <c r="J21" s="4">
        <v>8451321</v>
      </c>
    </row>
    <row r="22" spans="1:11" ht="25.5" customHeight="1" x14ac:dyDescent="0.2">
      <c r="A22" s="55" t="s">
        <v>48</v>
      </c>
      <c r="B22" s="47" t="s">
        <v>49</v>
      </c>
      <c r="C22" s="3" t="s">
        <v>28</v>
      </c>
      <c r="D22" s="3" t="s">
        <v>29</v>
      </c>
      <c r="E22" s="3" t="s">
        <v>14</v>
      </c>
      <c r="F22" s="3" t="s">
        <v>15</v>
      </c>
      <c r="G22" s="4">
        <v>5855280</v>
      </c>
      <c r="H22" s="4" t="s">
        <v>17</v>
      </c>
      <c r="I22" s="4">
        <v>585528</v>
      </c>
      <c r="J22" s="4">
        <v>6440808</v>
      </c>
    </row>
    <row r="23" spans="1:11" ht="25.5" customHeight="1" x14ac:dyDescent="0.2">
      <c r="A23" s="55" t="s">
        <v>50</v>
      </c>
      <c r="B23" s="47" t="s">
        <v>51</v>
      </c>
      <c r="C23" s="3" t="s">
        <v>28</v>
      </c>
      <c r="D23" s="3" t="s">
        <v>29</v>
      </c>
      <c r="E23" s="3" t="s">
        <v>14</v>
      </c>
      <c r="F23" s="3" t="s">
        <v>15</v>
      </c>
      <c r="G23" s="4">
        <v>5817426</v>
      </c>
      <c r="H23" s="4" t="s">
        <v>17</v>
      </c>
      <c r="I23" s="4">
        <v>581743</v>
      </c>
      <c r="J23" s="4">
        <v>6399169</v>
      </c>
    </row>
    <row r="24" spans="1:11" ht="25.5" customHeight="1" x14ac:dyDescent="0.2">
      <c r="A24" s="55" t="s">
        <v>52</v>
      </c>
      <c r="B24" s="47" t="s">
        <v>51</v>
      </c>
      <c r="C24" s="3" t="s">
        <v>28</v>
      </c>
      <c r="D24" s="3" t="s">
        <v>29</v>
      </c>
      <c r="E24" s="3" t="s">
        <v>14</v>
      </c>
      <c r="F24" s="3" t="s">
        <v>15</v>
      </c>
      <c r="G24" s="4">
        <v>5191156</v>
      </c>
      <c r="H24" s="4" t="s">
        <v>17</v>
      </c>
      <c r="I24" s="4">
        <v>519116</v>
      </c>
      <c r="J24" s="4">
        <v>5710272</v>
      </c>
      <c r="K24" s="13"/>
    </row>
    <row r="25" spans="1:11" ht="25.5" customHeight="1" x14ac:dyDescent="0.2">
      <c r="A25" s="55" t="s">
        <v>53</v>
      </c>
      <c r="B25" s="47" t="s">
        <v>54</v>
      </c>
      <c r="C25" s="3" t="s">
        <v>28</v>
      </c>
      <c r="D25" s="3" t="s">
        <v>29</v>
      </c>
      <c r="E25" s="3" t="s">
        <v>14</v>
      </c>
      <c r="F25" s="3" t="s">
        <v>15</v>
      </c>
      <c r="G25" s="4">
        <v>6309072</v>
      </c>
      <c r="H25" s="4" t="s">
        <v>17</v>
      </c>
      <c r="I25" s="4">
        <v>630907</v>
      </c>
      <c r="J25" s="4">
        <v>6939979</v>
      </c>
    </row>
    <row r="26" spans="1:11" ht="25.5" customHeight="1" x14ac:dyDescent="0.2">
      <c r="A26" s="55" t="s">
        <v>55</v>
      </c>
      <c r="B26" s="47" t="s">
        <v>54</v>
      </c>
      <c r="C26" s="3" t="s">
        <v>28</v>
      </c>
      <c r="D26" s="3" t="s">
        <v>29</v>
      </c>
      <c r="E26" s="3" t="s">
        <v>14</v>
      </c>
      <c r="F26" s="3" t="s">
        <v>15</v>
      </c>
      <c r="G26" s="4">
        <v>8466790</v>
      </c>
      <c r="H26" s="4" t="s">
        <v>17</v>
      </c>
      <c r="I26" s="4">
        <v>846679</v>
      </c>
      <c r="J26" s="4">
        <v>9313469</v>
      </c>
    </row>
    <row r="27" spans="1:11" ht="25.5" customHeight="1" x14ac:dyDescent="0.2">
      <c r="A27" s="55" t="s">
        <v>56</v>
      </c>
      <c r="B27" s="47" t="s">
        <v>57</v>
      </c>
      <c r="C27" s="3" t="s">
        <v>28</v>
      </c>
      <c r="D27" s="3" t="s">
        <v>29</v>
      </c>
      <c r="E27" s="3" t="s">
        <v>14</v>
      </c>
      <c r="F27" s="3" t="s">
        <v>15</v>
      </c>
      <c r="G27" s="4">
        <v>4339260</v>
      </c>
      <c r="H27" s="4" t="s">
        <v>17</v>
      </c>
      <c r="I27" s="4">
        <v>433926</v>
      </c>
      <c r="J27" s="4">
        <v>4773186</v>
      </c>
    </row>
    <row r="28" spans="1:11" ht="25.5" customHeight="1" x14ac:dyDescent="0.2">
      <c r="A28" s="55" t="s">
        <v>58</v>
      </c>
      <c r="B28" s="47" t="s">
        <v>57</v>
      </c>
      <c r="C28" s="3" t="s">
        <v>28</v>
      </c>
      <c r="D28" s="3" t="s">
        <v>29</v>
      </c>
      <c r="E28" s="3" t="s">
        <v>14</v>
      </c>
      <c r="F28" s="3" t="s">
        <v>15</v>
      </c>
      <c r="G28" s="4">
        <v>4387120</v>
      </c>
      <c r="H28" s="4" t="s">
        <v>17</v>
      </c>
      <c r="I28" s="4">
        <v>438712</v>
      </c>
      <c r="J28" s="4">
        <v>4825832</v>
      </c>
      <c r="K28" s="13"/>
    </row>
    <row r="29" spans="1:11" ht="25.5" customHeight="1" x14ac:dyDescent="0.2">
      <c r="A29" s="55" t="s">
        <v>59</v>
      </c>
      <c r="B29" s="47" t="s">
        <v>60</v>
      </c>
      <c r="C29" s="3" t="s">
        <v>28</v>
      </c>
      <c r="D29" s="3" t="s">
        <v>29</v>
      </c>
      <c r="E29" s="3" t="s">
        <v>14</v>
      </c>
      <c r="F29" s="3" t="s">
        <v>15</v>
      </c>
      <c r="G29" s="4">
        <v>3647583</v>
      </c>
      <c r="H29" s="4" t="s">
        <v>17</v>
      </c>
      <c r="I29" s="4">
        <v>364758</v>
      </c>
      <c r="J29" s="4">
        <v>4012341</v>
      </c>
    </row>
    <row r="30" spans="1:11" ht="25.5" customHeight="1" x14ac:dyDescent="0.2">
      <c r="A30" s="55" t="s">
        <v>61</v>
      </c>
      <c r="B30" s="47" t="s">
        <v>62</v>
      </c>
      <c r="C30" s="3" t="s">
        <v>28</v>
      </c>
      <c r="D30" s="3" t="s">
        <v>29</v>
      </c>
      <c r="E30" s="3" t="s">
        <v>14</v>
      </c>
      <c r="F30" s="3" t="s">
        <v>15</v>
      </c>
      <c r="G30" s="4">
        <v>4535486</v>
      </c>
      <c r="H30" s="4" t="s">
        <v>17</v>
      </c>
      <c r="I30" s="4">
        <v>453549</v>
      </c>
      <c r="J30" s="4">
        <v>4989035</v>
      </c>
      <c r="K30" s="13"/>
    </row>
    <row r="31" spans="1:11" ht="25.5" customHeight="1" x14ac:dyDescent="0.2">
      <c r="A31" s="55" t="s">
        <v>63</v>
      </c>
      <c r="B31" s="47" t="s">
        <v>64</v>
      </c>
      <c r="C31" s="3" t="s">
        <v>65</v>
      </c>
      <c r="D31" s="3" t="s">
        <v>29</v>
      </c>
      <c r="E31" s="3" t="s">
        <v>14</v>
      </c>
      <c r="F31" s="3" t="s">
        <v>15</v>
      </c>
      <c r="G31" s="4">
        <v>3152503</v>
      </c>
      <c r="H31" s="4" t="s">
        <v>17</v>
      </c>
      <c r="I31" s="4">
        <v>315250</v>
      </c>
      <c r="J31" s="4">
        <v>3467753</v>
      </c>
    </row>
    <row r="32" spans="1:11" ht="25.5" customHeight="1" x14ac:dyDescent="0.2">
      <c r="A32" s="55" t="s">
        <v>66</v>
      </c>
      <c r="B32" s="47" t="s">
        <v>67</v>
      </c>
      <c r="C32" s="3" t="s">
        <v>65</v>
      </c>
      <c r="D32" s="3" t="s">
        <v>29</v>
      </c>
      <c r="E32" s="3" t="s">
        <v>14</v>
      </c>
      <c r="F32" s="3" t="s">
        <v>15</v>
      </c>
      <c r="G32" s="4">
        <v>2907636</v>
      </c>
      <c r="H32" s="4" t="s">
        <v>17</v>
      </c>
      <c r="I32" s="4">
        <v>290764</v>
      </c>
      <c r="J32" s="4">
        <v>3198400</v>
      </c>
    </row>
    <row r="33" spans="1:11" ht="25.5" customHeight="1" x14ac:dyDescent="0.2">
      <c r="A33" s="55"/>
      <c r="B33" s="47">
        <v>44507</v>
      </c>
      <c r="C33" s="3"/>
      <c r="D33" s="3"/>
      <c r="E33" s="3" t="s">
        <v>174</v>
      </c>
      <c r="F33" s="3"/>
      <c r="G33" s="4">
        <v>-500650</v>
      </c>
      <c r="H33" s="4"/>
      <c r="I33" s="4">
        <f>G33*0.1</f>
        <v>-50065</v>
      </c>
      <c r="J33" s="4">
        <f>G33+I33</f>
        <v>-550715</v>
      </c>
    </row>
    <row r="34" spans="1:11" ht="25.5" customHeight="1" x14ac:dyDescent="0.2">
      <c r="A34" s="55" t="s">
        <v>68</v>
      </c>
      <c r="B34" s="47" t="s">
        <v>69</v>
      </c>
      <c r="C34" s="3" t="s">
        <v>65</v>
      </c>
      <c r="D34" s="3" t="s">
        <v>29</v>
      </c>
      <c r="E34" s="3" t="s">
        <v>14</v>
      </c>
      <c r="F34" s="3" t="s">
        <v>15</v>
      </c>
      <c r="G34" s="4">
        <v>3391724</v>
      </c>
      <c r="H34" s="4" t="s">
        <v>17</v>
      </c>
      <c r="I34" s="4">
        <v>339172</v>
      </c>
      <c r="J34" s="4">
        <v>3730896</v>
      </c>
      <c r="K34" s="13"/>
    </row>
    <row r="35" spans="1:11" ht="25.5" customHeight="1" x14ac:dyDescent="0.2">
      <c r="A35" s="55" t="s">
        <v>70</v>
      </c>
      <c r="B35" s="47" t="s">
        <v>71</v>
      </c>
      <c r="C35" s="3" t="s">
        <v>65</v>
      </c>
      <c r="D35" s="3" t="s">
        <v>29</v>
      </c>
      <c r="E35" s="3" t="s">
        <v>14</v>
      </c>
      <c r="F35" s="3" t="s">
        <v>15</v>
      </c>
      <c r="G35" s="4">
        <v>3051353</v>
      </c>
      <c r="H35" s="4" t="s">
        <v>17</v>
      </c>
      <c r="I35" s="4">
        <v>305135</v>
      </c>
      <c r="J35" s="4">
        <v>3356488</v>
      </c>
    </row>
    <row r="36" spans="1:11" ht="25.5" customHeight="1" x14ac:dyDescent="0.2">
      <c r="A36" s="55" t="s">
        <v>72</v>
      </c>
      <c r="B36" s="47" t="s">
        <v>73</v>
      </c>
      <c r="C36" s="3" t="s">
        <v>65</v>
      </c>
      <c r="D36" s="3" t="s">
        <v>29</v>
      </c>
      <c r="E36" s="3" t="s">
        <v>14</v>
      </c>
      <c r="F36" s="3" t="s">
        <v>15</v>
      </c>
      <c r="G36" s="4">
        <v>2555442</v>
      </c>
      <c r="H36" s="4" t="s">
        <v>17</v>
      </c>
      <c r="I36" s="4">
        <v>255544</v>
      </c>
      <c r="J36" s="4">
        <v>2810986</v>
      </c>
    </row>
    <row r="37" spans="1:11" ht="25.5" customHeight="1" x14ac:dyDescent="0.2">
      <c r="A37" s="55" t="s">
        <v>74</v>
      </c>
      <c r="B37" s="47" t="s">
        <v>75</v>
      </c>
      <c r="C37" s="3" t="s">
        <v>65</v>
      </c>
      <c r="D37" s="3" t="s">
        <v>29</v>
      </c>
      <c r="E37" s="3" t="s">
        <v>14</v>
      </c>
      <c r="F37" s="3" t="s">
        <v>15</v>
      </c>
      <c r="G37" s="4">
        <v>3326315</v>
      </c>
      <c r="H37" s="4" t="s">
        <v>17</v>
      </c>
      <c r="I37" s="4">
        <v>332632</v>
      </c>
      <c r="J37" s="4">
        <v>3658947</v>
      </c>
    </row>
    <row r="38" spans="1:11" ht="25.5" customHeight="1" x14ac:dyDescent="0.2">
      <c r="A38" s="55" t="s">
        <v>76</v>
      </c>
      <c r="B38" s="47" t="s">
        <v>75</v>
      </c>
      <c r="C38" s="3" t="s">
        <v>65</v>
      </c>
      <c r="D38" s="3" t="s">
        <v>29</v>
      </c>
      <c r="E38" s="3" t="s">
        <v>14</v>
      </c>
      <c r="F38" s="3" t="s">
        <v>15</v>
      </c>
      <c r="G38" s="4">
        <v>855276</v>
      </c>
      <c r="H38" s="4" t="s">
        <v>17</v>
      </c>
      <c r="I38" s="4">
        <v>85528</v>
      </c>
      <c r="J38" s="4">
        <v>940804</v>
      </c>
    </row>
    <row r="39" spans="1:11" ht="25.5" customHeight="1" x14ac:dyDescent="0.2">
      <c r="A39" s="55"/>
      <c r="B39" s="47">
        <v>44554</v>
      </c>
      <c r="C39" s="3"/>
      <c r="D39" s="3"/>
      <c r="E39" s="3" t="s">
        <v>174</v>
      </c>
      <c r="F39" s="3"/>
      <c r="G39" s="4">
        <v>-1397948</v>
      </c>
      <c r="H39" s="4"/>
      <c r="I39" s="4">
        <f>G39*0.1</f>
        <v>-139794.80000000002</v>
      </c>
      <c r="J39" s="4">
        <f>G39+I39</f>
        <v>-1537742.8</v>
      </c>
    </row>
    <row r="40" spans="1:11" ht="25.5" customHeight="1" x14ac:dyDescent="0.2">
      <c r="A40" s="55"/>
      <c r="B40" s="47">
        <v>44555</v>
      </c>
      <c r="C40" s="3"/>
      <c r="D40" s="3"/>
      <c r="E40" s="3" t="s">
        <v>174</v>
      </c>
      <c r="F40" s="3"/>
      <c r="G40" s="4">
        <v>-105505</v>
      </c>
      <c r="H40" s="4"/>
      <c r="I40" s="4">
        <f>G40*0.1</f>
        <v>-10550.5</v>
      </c>
      <c r="J40" s="4">
        <f>G40+I40</f>
        <v>-116055.5</v>
      </c>
    </row>
    <row r="41" spans="1:11" ht="25.5" customHeight="1" x14ac:dyDescent="0.2">
      <c r="A41" s="55" t="s">
        <v>77</v>
      </c>
      <c r="B41" s="47" t="s">
        <v>78</v>
      </c>
      <c r="C41" s="3" t="s">
        <v>65</v>
      </c>
      <c r="D41" s="3" t="s">
        <v>29</v>
      </c>
      <c r="E41" s="3" t="s">
        <v>14</v>
      </c>
      <c r="F41" s="3" t="s">
        <v>15</v>
      </c>
      <c r="G41" s="4">
        <v>2577930</v>
      </c>
      <c r="H41" s="4" t="s">
        <v>17</v>
      </c>
      <c r="I41" s="4">
        <v>257793</v>
      </c>
      <c r="J41" s="4">
        <v>2835723</v>
      </c>
      <c r="K41" s="13"/>
    </row>
    <row r="42" spans="1:11" s="7" customFormat="1" ht="20.100000000000001" customHeight="1" x14ac:dyDescent="0.2">
      <c r="A42" s="41" t="s">
        <v>79</v>
      </c>
      <c r="B42" s="53" t="s">
        <v>16</v>
      </c>
      <c r="C42" s="5" t="s">
        <v>16</v>
      </c>
      <c r="D42" s="5" t="s">
        <v>16</v>
      </c>
      <c r="E42" s="5" t="s">
        <v>16</v>
      </c>
      <c r="F42" s="5" t="s">
        <v>16</v>
      </c>
      <c r="G42" s="6"/>
      <c r="H42" s="6">
        <f>SUM(H5:H41)</f>
        <v>0</v>
      </c>
      <c r="I42" s="6"/>
      <c r="J42" s="6">
        <f>ROUNDUP(SUM(J4:J41),0)</f>
        <v>127039829</v>
      </c>
    </row>
    <row r="43" spans="1:11" ht="20.100000000000001" customHeight="1" x14ac:dyDescent="0.2"/>
    <row r="44" spans="1:11" ht="20.100000000000001" customHeight="1" x14ac:dyDescent="0.2"/>
    <row r="45" spans="1:11" ht="20.100000000000001" customHeight="1" x14ac:dyDescent="0.2"/>
  </sheetData>
  <autoFilter ref="A3:R3" xr:uid="{00000000-0009-0000-0000-000001000000}"/>
  <mergeCells count="3">
    <mergeCell ref="A4:E4"/>
    <mergeCell ref="A1:J1"/>
    <mergeCell ref="A2:J2"/>
  </mergeCells>
  <pageMargins left="0.70866141732283472" right="0.70866141732283472" top="0.74803149606299213" bottom="0.74803149606299213" header="0.31496062992125984" footer="0.31496062992125984"/>
  <pageSetup scale="84" orientation="landscape" r:id="rId1"/>
  <headerFoot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3"/>
  <sheetViews>
    <sheetView topLeftCell="A7" workbookViewId="0">
      <selection activeCell="F42" sqref="F42"/>
    </sheetView>
  </sheetViews>
  <sheetFormatPr defaultRowHeight="12.75" x14ac:dyDescent="0.2"/>
  <cols>
    <col min="1" max="1" width="13" customWidth="1"/>
    <col min="2" max="2" width="26.5703125" bestFit="1" customWidth="1"/>
    <col min="3" max="6" width="21" customWidth="1"/>
    <col min="7" max="7" width="12.7109375" customWidth="1"/>
  </cols>
  <sheetData>
    <row r="1" spans="1:7" ht="19.5" x14ac:dyDescent="0.3">
      <c r="A1" s="68" t="s">
        <v>127</v>
      </c>
      <c r="B1" s="68"/>
      <c r="C1" s="68"/>
      <c r="D1" s="68"/>
      <c r="E1" s="68"/>
      <c r="F1" s="68"/>
    </row>
    <row r="2" spans="1:7" ht="31.5" x14ac:dyDescent="0.2">
      <c r="A2" s="8" t="s">
        <v>80</v>
      </c>
      <c r="B2" s="9" t="s">
        <v>81</v>
      </c>
      <c r="C2" s="9" t="s">
        <v>82</v>
      </c>
      <c r="D2" s="9" t="s">
        <v>83</v>
      </c>
      <c r="E2" s="9" t="s">
        <v>84</v>
      </c>
      <c r="F2" s="9" t="s">
        <v>85</v>
      </c>
    </row>
    <row r="3" spans="1:7" s="36" customFormat="1" ht="14.25" x14ac:dyDescent="0.2">
      <c r="A3" s="31"/>
      <c r="B3" s="32" t="s">
        <v>203</v>
      </c>
      <c r="C3" s="33">
        <f>'2021'!F43</f>
        <v>127039829</v>
      </c>
      <c r="D3" s="34"/>
      <c r="E3" s="35"/>
      <c r="F3" s="35"/>
    </row>
    <row r="4" spans="1:7" ht="15" x14ac:dyDescent="0.25">
      <c r="A4" s="14"/>
      <c r="B4" s="16" t="s">
        <v>86</v>
      </c>
      <c r="C4" s="10">
        <v>13172894</v>
      </c>
      <c r="D4" s="15"/>
      <c r="E4" s="17"/>
      <c r="F4" s="11"/>
    </row>
    <row r="5" spans="1:7" ht="15" x14ac:dyDescent="0.25">
      <c r="A5" s="14"/>
      <c r="B5" s="16" t="s">
        <v>87</v>
      </c>
      <c r="C5" s="10">
        <v>0</v>
      </c>
      <c r="D5" s="15"/>
      <c r="E5" s="11"/>
      <c r="F5" s="11"/>
      <c r="G5" s="12"/>
    </row>
    <row r="6" spans="1:7" ht="15" x14ac:dyDescent="0.25">
      <c r="A6" s="14"/>
      <c r="B6" s="16" t="s">
        <v>88</v>
      </c>
      <c r="C6" s="10">
        <v>0</v>
      </c>
      <c r="D6" s="15"/>
      <c r="E6" s="11"/>
      <c r="F6" s="11"/>
    </row>
    <row r="7" spans="1:7" ht="15" x14ac:dyDescent="0.25">
      <c r="A7" s="14"/>
      <c r="B7" s="16" t="s">
        <v>89</v>
      </c>
      <c r="C7" s="10">
        <v>0</v>
      </c>
      <c r="D7" s="15"/>
      <c r="E7" s="11"/>
      <c r="F7" s="11"/>
    </row>
    <row r="8" spans="1:7" ht="15" x14ac:dyDescent="0.25">
      <c r="A8" s="14"/>
      <c r="B8" s="16" t="s">
        <v>90</v>
      </c>
      <c r="C8" s="10">
        <v>0</v>
      </c>
      <c r="D8" s="15"/>
      <c r="E8" s="11"/>
      <c r="F8" s="11"/>
    </row>
    <row r="9" spans="1:7" ht="15" x14ac:dyDescent="0.25">
      <c r="A9" s="14"/>
      <c r="B9" s="16" t="s">
        <v>91</v>
      </c>
      <c r="C9" s="10">
        <v>9283694</v>
      </c>
      <c r="D9" s="15"/>
      <c r="E9" s="11"/>
      <c r="F9" s="11"/>
    </row>
    <row r="10" spans="1:7" ht="15" x14ac:dyDescent="0.25">
      <c r="A10" s="14"/>
      <c r="B10" s="16" t="s">
        <v>92</v>
      </c>
      <c r="C10" s="10">
        <v>10562929</v>
      </c>
      <c r="D10" s="15"/>
      <c r="E10" s="11"/>
      <c r="F10" s="11"/>
    </row>
    <row r="11" spans="1:7" ht="15" x14ac:dyDescent="0.25">
      <c r="A11" s="14"/>
      <c r="B11" s="16" t="s">
        <v>93</v>
      </c>
      <c r="C11" s="10">
        <v>14316377</v>
      </c>
      <c r="D11" s="15"/>
      <c r="E11" s="11"/>
      <c r="F11" s="11"/>
    </row>
    <row r="12" spans="1:7" ht="15" x14ac:dyDescent="0.25">
      <c r="A12" s="14"/>
      <c r="B12" s="16" t="s">
        <v>94</v>
      </c>
      <c r="C12" s="10">
        <v>11601955</v>
      </c>
      <c r="D12" s="15"/>
      <c r="E12" s="11"/>
      <c r="F12" s="11"/>
    </row>
    <row r="13" spans="1:7" ht="15" x14ac:dyDescent="0.25">
      <c r="A13" s="14"/>
      <c r="B13" s="16" t="s">
        <v>95</v>
      </c>
      <c r="C13" s="10">
        <v>6746046</v>
      </c>
      <c r="D13" s="15"/>
      <c r="E13" s="11"/>
      <c r="F13" s="11"/>
    </row>
    <row r="14" spans="1:7" ht="15" x14ac:dyDescent="0.25">
      <c r="A14" s="14"/>
      <c r="B14" s="16" t="s">
        <v>96</v>
      </c>
      <c r="C14" s="10">
        <v>8165487</v>
      </c>
      <c r="D14" s="15"/>
      <c r="E14" s="11"/>
      <c r="F14" s="11"/>
    </row>
    <row r="15" spans="1:7" ht="15" x14ac:dyDescent="0.25">
      <c r="A15" s="14"/>
      <c r="B15" s="16" t="s">
        <v>97</v>
      </c>
      <c r="C15" s="37">
        <v>7283621</v>
      </c>
      <c r="D15" s="18"/>
      <c r="E15" s="11"/>
      <c r="F15" s="19"/>
    </row>
    <row r="16" spans="1:7" ht="14.25" x14ac:dyDescent="0.2">
      <c r="A16" s="69" t="s">
        <v>98</v>
      </c>
      <c r="B16" s="70"/>
      <c r="C16" s="20">
        <f>SUM(C3:C15)</f>
        <v>208172832</v>
      </c>
      <c r="D16" s="21"/>
      <c r="E16" s="20">
        <f>SUM(E3:E15)</f>
        <v>0</v>
      </c>
      <c r="F16" s="22"/>
    </row>
    <row r="17" spans="1:6" ht="15" x14ac:dyDescent="0.25">
      <c r="A17" s="14"/>
      <c r="B17" s="23" t="s">
        <v>99</v>
      </c>
      <c r="C17" s="15"/>
      <c r="D17" s="10">
        <v>-374162.8</v>
      </c>
      <c r="E17" s="11"/>
      <c r="F17" s="19"/>
    </row>
    <row r="18" spans="1:6" ht="15" x14ac:dyDescent="0.25">
      <c r="A18" s="14"/>
      <c r="B18" s="23" t="s">
        <v>100</v>
      </c>
      <c r="C18" s="15"/>
      <c r="D18" s="10"/>
      <c r="E18" s="11"/>
      <c r="F18" s="19"/>
    </row>
    <row r="19" spans="1:6" ht="15" x14ac:dyDescent="0.25">
      <c r="A19" s="14"/>
      <c r="B19" s="23" t="s">
        <v>101</v>
      </c>
      <c r="C19" s="15"/>
      <c r="D19" s="10">
        <v>-1965874</v>
      </c>
      <c r="E19" s="11"/>
      <c r="F19" s="19"/>
    </row>
    <row r="20" spans="1:6" ht="15" x14ac:dyDescent="0.25">
      <c r="A20" s="14"/>
      <c r="B20" s="23" t="s">
        <v>102</v>
      </c>
      <c r="C20" s="15"/>
      <c r="D20" s="15"/>
      <c r="E20" s="11"/>
      <c r="F20" s="19"/>
    </row>
    <row r="21" spans="1:6" ht="15" x14ac:dyDescent="0.25">
      <c r="A21" s="14"/>
      <c r="B21" s="23" t="s">
        <v>103</v>
      </c>
      <c r="C21" s="15"/>
      <c r="D21" s="24"/>
      <c r="E21" s="11"/>
      <c r="F21" s="19"/>
    </row>
    <row r="22" spans="1:6" ht="15" x14ac:dyDescent="0.25">
      <c r="A22" s="14"/>
      <c r="B22" s="23" t="s">
        <v>104</v>
      </c>
      <c r="C22" s="15"/>
      <c r="D22" s="15"/>
      <c r="E22" s="11"/>
      <c r="F22" s="19"/>
    </row>
    <row r="23" spans="1:6" ht="15" x14ac:dyDescent="0.25">
      <c r="A23" s="14"/>
      <c r="B23" s="23" t="s">
        <v>105</v>
      </c>
      <c r="C23" s="15"/>
      <c r="D23" s="15">
        <v>-190125</v>
      </c>
      <c r="E23" s="11"/>
      <c r="F23" s="19"/>
    </row>
    <row r="24" spans="1:6" ht="15" x14ac:dyDescent="0.25">
      <c r="A24" s="14"/>
      <c r="B24" s="23" t="s">
        <v>106</v>
      </c>
      <c r="C24" s="15"/>
      <c r="D24" s="15"/>
      <c r="E24" s="11"/>
      <c r="F24" s="19"/>
    </row>
    <row r="25" spans="1:6" ht="15" x14ac:dyDescent="0.25">
      <c r="A25" s="14"/>
      <c r="B25" s="23" t="s">
        <v>107</v>
      </c>
      <c r="C25" s="15"/>
      <c r="D25" s="15">
        <v>-123582</v>
      </c>
      <c r="E25" s="11"/>
      <c r="F25" s="19"/>
    </row>
    <row r="26" spans="1:6" ht="15" x14ac:dyDescent="0.25">
      <c r="A26" s="14"/>
      <c r="B26" s="23" t="s">
        <v>108</v>
      </c>
      <c r="C26" s="15"/>
      <c r="D26" s="15"/>
      <c r="E26" s="11"/>
      <c r="F26" s="19"/>
    </row>
    <row r="27" spans="1:6" ht="15" x14ac:dyDescent="0.25">
      <c r="A27" s="14"/>
      <c r="B27" s="23" t="s">
        <v>109</v>
      </c>
      <c r="C27" s="15"/>
      <c r="D27" s="15">
        <v>-113944</v>
      </c>
      <c r="E27" s="11"/>
      <c r="F27" s="19"/>
    </row>
    <row r="28" spans="1:6" ht="15" x14ac:dyDescent="0.25">
      <c r="A28" s="14"/>
      <c r="B28" s="23" t="s">
        <v>110</v>
      </c>
      <c r="C28" s="15"/>
      <c r="D28" s="15">
        <v>-272903</v>
      </c>
      <c r="E28" s="11"/>
      <c r="F28" s="19"/>
    </row>
    <row r="29" spans="1:6" ht="14.25" x14ac:dyDescent="0.2">
      <c r="A29" s="69" t="s">
        <v>111</v>
      </c>
      <c r="B29" s="70"/>
      <c r="C29" s="20">
        <f>SUM(C18:C28)</f>
        <v>0</v>
      </c>
      <c r="D29" s="20">
        <f>SUM(D17:D28)</f>
        <v>-3040590.8</v>
      </c>
      <c r="E29" s="25"/>
      <c r="F29" s="22"/>
    </row>
    <row r="30" spans="1:6" ht="15" x14ac:dyDescent="0.25">
      <c r="A30" s="14"/>
      <c r="B30" s="16" t="s">
        <v>112</v>
      </c>
      <c r="C30" s="15"/>
      <c r="D30" s="15"/>
      <c r="E30" s="26"/>
      <c r="F30" s="10"/>
    </row>
    <row r="31" spans="1:6" ht="15" x14ac:dyDescent="0.25">
      <c r="A31" s="14"/>
      <c r="B31" s="16" t="s">
        <v>113</v>
      </c>
      <c r="C31" s="15"/>
      <c r="D31" s="15"/>
      <c r="E31" s="11"/>
      <c r="F31" s="10"/>
    </row>
    <row r="32" spans="1:6" ht="15" x14ac:dyDescent="0.25">
      <c r="A32" s="14"/>
      <c r="B32" s="16" t="s">
        <v>114</v>
      </c>
      <c r="C32" s="15"/>
      <c r="D32" s="15"/>
      <c r="E32" s="11"/>
      <c r="F32" s="10">
        <v>-86643598</v>
      </c>
    </row>
    <row r="33" spans="1:6" ht="15" x14ac:dyDescent="0.25">
      <c r="A33" s="14"/>
      <c r="B33" s="16" t="s">
        <v>115</v>
      </c>
      <c r="C33" s="15"/>
      <c r="D33" s="15"/>
      <c r="E33" s="11"/>
      <c r="F33" s="10"/>
    </row>
    <row r="34" spans="1:6" ht="15" x14ac:dyDescent="0.25">
      <c r="A34" s="14"/>
      <c r="B34" s="16" t="s">
        <v>116</v>
      </c>
      <c r="C34" s="15"/>
      <c r="D34" s="15"/>
      <c r="E34" s="11"/>
      <c r="F34" s="10">
        <v>-38438085</v>
      </c>
    </row>
    <row r="35" spans="1:6" ht="15" x14ac:dyDescent="0.25">
      <c r="A35" s="14"/>
      <c r="B35" s="16" t="s">
        <v>117</v>
      </c>
      <c r="C35" s="15"/>
      <c r="D35" s="15"/>
      <c r="E35" s="11"/>
      <c r="F35" s="10"/>
    </row>
    <row r="36" spans="1:6" ht="15" x14ac:dyDescent="0.25">
      <c r="A36" s="14"/>
      <c r="B36" s="16" t="s">
        <v>118</v>
      </c>
      <c r="C36" s="15"/>
      <c r="D36" s="15"/>
      <c r="E36" s="11"/>
      <c r="F36" s="10"/>
    </row>
    <row r="37" spans="1:6" ht="15" x14ac:dyDescent="0.25">
      <c r="A37" s="14"/>
      <c r="B37" s="16" t="s">
        <v>119</v>
      </c>
      <c r="C37" s="15"/>
      <c r="D37" s="15"/>
      <c r="E37" s="11"/>
      <c r="F37" s="10"/>
    </row>
    <row r="38" spans="1:6" ht="15" x14ac:dyDescent="0.25">
      <c r="A38" s="14"/>
      <c r="B38" s="16" t="s">
        <v>120</v>
      </c>
      <c r="C38" s="15"/>
      <c r="D38" s="15"/>
      <c r="E38" s="11"/>
      <c r="F38" s="10"/>
    </row>
    <row r="39" spans="1:6" ht="15" x14ac:dyDescent="0.25">
      <c r="A39" s="14"/>
      <c r="B39" s="16" t="s">
        <v>121</v>
      </c>
      <c r="C39" s="15"/>
      <c r="D39" s="15"/>
      <c r="E39" s="11"/>
      <c r="F39" s="10"/>
    </row>
    <row r="40" spans="1:6" ht="15" x14ac:dyDescent="0.25">
      <c r="A40" s="14"/>
      <c r="B40" s="16" t="s">
        <v>122</v>
      </c>
      <c r="C40" s="15"/>
      <c r="D40" s="15"/>
      <c r="E40" s="11"/>
      <c r="F40" s="10"/>
    </row>
    <row r="41" spans="1:6" ht="15" x14ac:dyDescent="0.25">
      <c r="A41" s="14"/>
      <c r="B41" s="16" t="s">
        <v>123</v>
      </c>
      <c r="C41" s="15"/>
      <c r="D41" s="15"/>
      <c r="E41" s="11"/>
      <c r="F41" s="10"/>
    </row>
    <row r="42" spans="1:6" ht="14.25" x14ac:dyDescent="0.2">
      <c r="A42" s="69" t="s">
        <v>124</v>
      </c>
      <c r="B42" s="70"/>
      <c r="C42" s="28"/>
      <c r="D42" s="21"/>
      <c r="E42" s="22"/>
      <c r="F42" s="29">
        <f>SUM(F30:F41)</f>
        <v>-125081683</v>
      </c>
    </row>
    <row r="43" spans="1:6" ht="14.25" x14ac:dyDescent="0.2">
      <c r="A43" s="71" t="s">
        <v>125</v>
      </c>
      <c r="B43" s="72"/>
      <c r="C43" s="72"/>
      <c r="D43" s="72"/>
      <c r="E43" s="73"/>
      <c r="F43" s="30">
        <f>C16+E16+D29+F42</f>
        <v>80050558.199999988</v>
      </c>
    </row>
  </sheetData>
  <mergeCells count="5">
    <mergeCell ref="A1:F1"/>
    <mergeCell ref="A16:B16"/>
    <mergeCell ref="A29:B29"/>
    <mergeCell ref="A42:B42"/>
    <mergeCell ref="A43:E43"/>
  </mergeCells>
  <conditionalFormatting sqref="A43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9"/>
  <sheetViews>
    <sheetView topLeftCell="A19" zoomScaleNormal="100" workbookViewId="0">
      <selection activeCell="H39" sqref="H39"/>
    </sheetView>
  </sheetViews>
  <sheetFormatPr defaultRowHeight="12.75" x14ac:dyDescent="0.2"/>
  <cols>
    <col min="1" max="1" width="14.28515625" style="62" customWidth="1"/>
    <col min="2" max="2" width="14.42578125" style="60" customWidth="1"/>
    <col min="4" max="4" width="37.7109375" customWidth="1"/>
    <col min="5" max="5" width="14.140625" customWidth="1"/>
    <col min="6" max="6" width="14.85546875" customWidth="1"/>
    <col min="7" max="7" width="13" customWidth="1"/>
    <col min="8" max="8" width="16.140625" customWidth="1"/>
  </cols>
  <sheetData>
    <row r="1" spans="1:10" ht="22.5" customHeight="1" x14ac:dyDescent="0.3">
      <c r="A1" s="75" t="s">
        <v>211</v>
      </c>
      <c r="B1" s="75"/>
      <c r="C1" s="75"/>
      <c r="D1" s="75"/>
      <c r="E1" s="75"/>
      <c r="F1" s="75"/>
      <c r="G1" s="75"/>
      <c r="H1" s="75"/>
      <c r="I1" s="57"/>
      <c r="J1" s="57"/>
    </row>
    <row r="2" spans="1:10" ht="21" customHeight="1" x14ac:dyDescent="0.25">
      <c r="A2" s="77" t="s">
        <v>214</v>
      </c>
      <c r="B2" s="77"/>
      <c r="C2" s="77"/>
      <c r="D2" s="77"/>
      <c r="E2" s="77"/>
      <c r="F2" s="77"/>
      <c r="G2" s="77"/>
      <c r="H2" s="77"/>
      <c r="I2" s="58"/>
      <c r="J2" s="58"/>
    </row>
    <row r="3" spans="1:10" ht="40.5" customHeight="1" x14ac:dyDescent="0.2">
      <c r="A3" s="2" t="s">
        <v>0</v>
      </c>
      <c r="B3" s="56" t="s">
        <v>173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8</v>
      </c>
      <c r="H3" s="2" t="s">
        <v>9</v>
      </c>
    </row>
    <row r="4" spans="1:10" ht="22.5" customHeight="1" x14ac:dyDescent="0.2">
      <c r="A4" s="74" t="s">
        <v>215</v>
      </c>
      <c r="B4" s="74"/>
      <c r="C4" s="74"/>
      <c r="D4" s="74"/>
      <c r="E4" s="41"/>
      <c r="F4" s="41"/>
      <c r="G4" s="41"/>
      <c r="H4" s="42">
        <f>'2022'!C3</f>
        <v>127039829</v>
      </c>
    </row>
    <row r="5" spans="1:10" ht="19.5" customHeight="1" x14ac:dyDescent="0.2">
      <c r="A5" s="55" t="s">
        <v>128</v>
      </c>
      <c r="B5" s="47" t="s">
        <v>129</v>
      </c>
      <c r="C5" s="3" t="s">
        <v>29</v>
      </c>
      <c r="D5" s="3" t="s">
        <v>14</v>
      </c>
      <c r="E5" s="3" t="s">
        <v>15</v>
      </c>
      <c r="F5" s="4">
        <v>2611308</v>
      </c>
      <c r="G5" s="4">
        <v>261131</v>
      </c>
      <c r="H5" s="4">
        <v>2872439</v>
      </c>
    </row>
    <row r="6" spans="1:10" ht="19.5" customHeight="1" x14ac:dyDescent="0.2">
      <c r="A6" s="55"/>
      <c r="B6" s="47">
        <v>44573</v>
      </c>
      <c r="C6" s="3"/>
      <c r="D6" s="3" t="s">
        <v>174</v>
      </c>
      <c r="E6" s="3"/>
      <c r="F6" s="4">
        <v>-340148</v>
      </c>
      <c r="G6" s="4">
        <f>F6*0.1</f>
        <v>-34014.800000000003</v>
      </c>
      <c r="H6" s="4">
        <f>F6+G6</f>
        <v>-374162.8</v>
      </c>
    </row>
    <row r="7" spans="1:10" ht="19.5" customHeight="1" x14ac:dyDescent="0.2">
      <c r="A7" s="55" t="s">
        <v>130</v>
      </c>
      <c r="B7" s="47" t="s">
        <v>131</v>
      </c>
      <c r="C7" s="3" t="s">
        <v>29</v>
      </c>
      <c r="D7" s="3" t="s">
        <v>14</v>
      </c>
      <c r="E7" s="3" t="s">
        <v>15</v>
      </c>
      <c r="F7" s="4">
        <v>3552552</v>
      </c>
      <c r="G7" s="4">
        <v>355255</v>
      </c>
      <c r="H7" s="4">
        <v>3907807</v>
      </c>
    </row>
    <row r="8" spans="1:10" ht="19.5" customHeight="1" x14ac:dyDescent="0.2">
      <c r="A8" s="55" t="s">
        <v>132</v>
      </c>
      <c r="B8" s="47" t="s">
        <v>133</v>
      </c>
      <c r="C8" s="3" t="s">
        <v>29</v>
      </c>
      <c r="D8" s="3" t="s">
        <v>14</v>
      </c>
      <c r="E8" s="3" t="s">
        <v>15</v>
      </c>
      <c r="F8" s="4">
        <v>5811498</v>
      </c>
      <c r="G8" s="4">
        <v>581150</v>
      </c>
      <c r="H8" s="4">
        <v>6392648</v>
      </c>
    </row>
    <row r="9" spans="1:10" ht="19.5" customHeight="1" x14ac:dyDescent="0.2">
      <c r="A9" s="55"/>
      <c r="B9" s="47">
        <v>44622</v>
      </c>
      <c r="C9" s="3"/>
      <c r="D9" s="3" t="s">
        <v>176</v>
      </c>
      <c r="E9" s="3"/>
      <c r="F9" s="4"/>
      <c r="G9" s="4"/>
      <c r="H9" s="4">
        <v>-35095246</v>
      </c>
    </row>
    <row r="10" spans="1:10" ht="19.5" customHeight="1" x14ac:dyDescent="0.2">
      <c r="A10" s="55"/>
      <c r="B10" s="47">
        <v>44634</v>
      </c>
      <c r="C10" s="3"/>
      <c r="D10" s="3" t="s">
        <v>174</v>
      </c>
      <c r="E10" s="3"/>
      <c r="F10" s="4">
        <v>-1290934</v>
      </c>
      <c r="G10" s="4">
        <v>-129093</v>
      </c>
      <c r="H10" s="4">
        <v>-1420027</v>
      </c>
    </row>
    <row r="11" spans="1:10" ht="19.5" customHeight="1" x14ac:dyDescent="0.2">
      <c r="A11" s="55"/>
      <c r="B11" s="47">
        <v>44635</v>
      </c>
      <c r="C11" s="3"/>
      <c r="D11" s="3" t="s">
        <v>174</v>
      </c>
      <c r="E11" s="3"/>
      <c r="F11" s="4">
        <v>-505414</v>
      </c>
      <c r="G11" s="4">
        <v>-40433</v>
      </c>
      <c r="H11" s="4">
        <v>-545847</v>
      </c>
    </row>
    <row r="12" spans="1:10" ht="19.5" customHeight="1" x14ac:dyDescent="0.2">
      <c r="A12" s="55"/>
      <c r="B12" s="47">
        <v>44643</v>
      </c>
      <c r="C12" s="3"/>
      <c r="D12" s="3" t="s">
        <v>176</v>
      </c>
      <c r="E12" s="3"/>
      <c r="F12" s="4"/>
      <c r="G12" s="4"/>
      <c r="H12" s="4">
        <v>-51548382</v>
      </c>
    </row>
    <row r="13" spans="1:10" ht="19.5" customHeight="1" x14ac:dyDescent="0.2">
      <c r="A13" s="55"/>
      <c r="B13" s="47">
        <v>44694</v>
      </c>
      <c r="C13" s="3"/>
      <c r="D13" s="3" t="s">
        <v>176</v>
      </c>
      <c r="E13" s="3"/>
      <c r="F13" s="4"/>
      <c r="G13" s="4"/>
      <c r="H13" s="4">
        <v>-19839984</v>
      </c>
    </row>
    <row r="14" spans="1:10" ht="19.5" customHeight="1" x14ac:dyDescent="0.2">
      <c r="A14" s="55"/>
      <c r="B14" s="47">
        <v>44704</v>
      </c>
      <c r="C14" s="3"/>
      <c r="D14" s="3" t="s">
        <v>176</v>
      </c>
      <c r="E14" s="3"/>
      <c r="F14" s="4"/>
      <c r="G14" s="4"/>
      <c r="H14" s="4">
        <v>-18598101</v>
      </c>
    </row>
    <row r="15" spans="1:10" ht="19.5" customHeight="1" x14ac:dyDescent="0.2">
      <c r="A15" s="55" t="s">
        <v>134</v>
      </c>
      <c r="B15" s="47" t="s">
        <v>136</v>
      </c>
      <c r="C15" s="3" t="s">
        <v>135</v>
      </c>
      <c r="D15" s="3" t="s">
        <v>14</v>
      </c>
      <c r="E15" s="3" t="s">
        <v>15</v>
      </c>
      <c r="F15" s="4">
        <v>4950206</v>
      </c>
      <c r="G15" s="4">
        <v>396016</v>
      </c>
      <c r="H15" s="4">
        <v>5346222</v>
      </c>
    </row>
    <row r="16" spans="1:10" ht="19.5" customHeight="1" x14ac:dyDescent="0.2">
      <c r="A16" s="55" t="s">
        <v>137</v>
      </c>
      <c r="B16" s="47" t="s">
        <v>138</v>
      </c>
      <c r="C16" s="3" t="s">
        <v>135</v>
      </c>
      <c r="D16" s="3" t="s">
        <v>14</v>
      </c>
      <c r="E16" s="3" t="s">
        <v>15</v>
      </c>
      <c r="F16" s="4">
        <v>3645807</v>
      </c>
      <c r="G16" s="4">
        <v>291665</v>
      </c>
      <c r="H16" s="4">
        <v>3937472</v>
      </c>
    </row>
    <row r="17" spans="1:8" ht="19.5" customHeight="1" x14ac:dyDescent="0.2">
      <c r="A17" s="55" t="s">
        <v>139</v>
      </c>
      <c r="B17" s="47" t="s">
        <v>140</v>
      </c>
      <c r="C17" s="3" t="s">
        <v>135</v>
      </c>
      <c r="D17" s="3" t="s">
        <v>14</v>
      </c>
      <c r="E17" s="3" t="s">
        <v>15</v>
      </c>
      <c r="F17" s="4">
        <v>3581235</v>
      </c>
      <c r="G17" s="4">
        <v>286499</v>
      </c>
      <c r="H17" s="4">
        <v>3867734</v>
      </c>
    </row>
    <row r="18" spans="1:8" ht="19.5" customHeight="1" x14ac:dyDescent="0.2">
      <c r="A18" s="55" t="s">
        <v>141</v>
      </c>
      <c r="B18" s="47" t="s">
        <v>142</v>
      </c>
      <c r="C18" s="3" t="s">
        <v>135</v>
      </c>
      <c r="D18" s="3" t="s">
        <v>14</v>
      </c>
      <c r="E18" s="3" t="s">
        <v>15</v>
      </c>
      <c r="F18" s="4">
        <v>3156494</v>
      </c>
      <c r="G18" s="4">
        <v>252520</v>
      </c>
      <c r="H18" s="4">
        <v>3409014</v>
      </c>
    </row>
    <row r="19" spans="1:8" ht="19.5" customHeight="1" x14ac:dyDescent="0.2">
      <c r="A19" s="55" t="s">
        <v>143</v>
      </c>
      <c r="B19" s="47" t="s">
        <v>144</v>
      </c>
      <c r="C19" s="3" t="s">
        <v>135</v>
      </c>
      <c r="D19" s="3" t="s">
        <v>14</v>
      </c>
      <c r="E19" s="3" t="s">
        <v>15</v>
      </c>
      <c r="F19" s="4">
        <v>3042760</v>
      </c>
      <c r="G19" s="4">
        <v>243421</v>
      </c>
      <c r="H19" s="4">
        <v>3286181</v>
      </c>
    </row>
    <row r="20" spans="1:8" ht="19.5" customHeight="1" x14ac:dyDescent="0.2">
      <c r="A20" s="55"/>
      <c r="B20" s="47">
        <v>44771</v>
      </c>
      <c r="C20" s="3"/>
      <c r="D20" s="3" t="s">
        <v>174</v>
      </c>
      <c r="E20" s="3"/>
      <c r="F20" s="4">
        <v>-176042</v>
      </c>
      <c r="G20" s="4">
        <v>-14083</v>
      </c>
      <c r="H20" s="4">
        <v>-190125</v>
      </c>
    </row>
    <row r="21" spans="1:8" ht="19.5" customHeight="1" x14ac:dyDescent="0.2">
      <c r="A21" s="55" t="s">
        <v>145</v>
      </c>
      <c r="B21" s="47" t="s">
        <v>146</v>
      </c>
      <c r="C21" s="3" t="s">
        <v>135</v>
      </c>
      <c r="D21" s="3" t="s">
        <v>14</v>
      </c>
      <c r="E21" s="3" t="s">
        <v>15</v>
      </c>
      <c r="F21" s="4">
        <v>2219780</v>
      </c>
      <c r="G21" s="4">
        <v>177582</v>
      </c>
      <c r="H21" s="4">
        <v>2397362</v>
      </c>
    </row>
    <row r="22" spans="1:8" ht="19.5" customHeight="1" x14ac:dyDescent="0.2">
      <c r="A22" s="55" t="s">
        <v>147</v>
      </c>
      <c r="B22" s="47" t="s">
        <v>148</v>
      </c>
      <c r="C22" s="3" t="s">
        <v>135</v>
      </c>
      <c r="D22" s="3" t="s">
        <v>14</v>
      </c>
      <c r="E22" s="3" t="s">
        <v>15</v>
      </c>
      <c r="F22" s="4">
        <v>3603534</v>
      </c>
      <c r="G22" s="4">
        <v>288283</v>
      </c>
      <c r="H22" s="4">
        <v>3891817</v>
      </c>
    </row>
    <row r="23" spans="1:8" ht="19.5" customHeight="1" x14ac:dyDescent="0.2">
      <c r="A23" s="55" t="s">
        <v>149</v>
      </c>
      <c r="B23" s="47" t="s">
        <v>150</v>
      </c>
      <c r="C23" s="3" t="s">
        <v>135</v>
      </c>
      <c r="D23" s="3" t="s">
        <v>14</v>
      </c>
      <c r="E23" s="3" t="s">
        <v>15</v>
      </c>
      <c r="F23" s="4">
        <v>333591</v>
      </c>
      <c r="G23" s="4">
        <v>26687</v>
      </c>
      <c r="H23" s="4">
        <v>360278</v>
      </c>
    </row>
    <row r="24" spans="1:8" ht="19.5" customHeight="1" x14ac:dyDescent="0.2">
      <c r="A24" s="55" t="s">
        <v>151</v>
      </c>
      <c r="B24" s="47" t="s">
        <v>152</v>
      </c>
      <c r="C24" s="3" t="s">
        <v>135</v>
      </c>
      <c r="D24" s="3" t="s">
        <v>14</v>
      </c>
      <c r="E24" s="3" t="s">
        <v>15</v>
      </c>
      <c r="F24" s="4">
        <v>4658585</v>
      </c>
      <c r="G24" s="4">
        <v>372687</v>
      </c>
      <c r="H24" s="4">
        <v>5031272</v>
      </c>
    </row>
    <row r="25" spans="1:8" ht="19.5" customHeight="1" x14ac:dyDescent="0.2">
      <c r="A25" s="55" t="s">
        <v>153</v>
      </c>
      <c r="B25" s="47" t="s">
        <v>154</v>
      </c>
      <c r="C25" s="3" t="s">
        <v>135</v>
      </c>
      <c r="D25" s="3" t="s">
        <v>14</v>
      </c>
      <c r="E25" s="3" t="s">
        <v>15</v>
      </c>
      <c r="F25" s="4">
        <v>2440415</v>
      </c>
      <c r="G25" s="4">
        <v>195233</v>
      </c>
      <c r="H25" s="4">
        <v>2635648</v>
      </c>
    </row>
    <row r="26" spans="1:8" ht="19.5" customHeight="1" x14ac:dyDescent="0.2">
      <c r="A26" s="55" t="s">
        <v>155</v>
      </c>
      <c r="B26" s="47" t="s">
        <v>156</v>
      </c>
      <c r="C26" s="3" t="s">
        <v>135</v>
      </c>
      <c r="D26" s="3" t="s">
        <v>14</v>
      </c>
      <c r="E26" s="3" t="s">
        <v>15</v>
      </c>
      <c r="F26" s="4">
        <v>4674939</v>
      </c>
      <c r="G26" s="4">
        <v>373995</v>
      </c>
      <c r="H26" s="4">
        <v>5048934</v>
      </c>
    </row>
    <row r="27" spans="1:8" ht="19.5" customHeight="1" x14ac:dyDescent="0.2">
      <c r="A27" s="55"/>
      <c r="B27" s="47">
        <v>44813</v>
      </c>
      <c r="C27" s="3"/>
      <c r="D27" s="3" t="s">
        <v>174</v>
      </c>
      <c r="E27" s="3"/>
      <c r="F27" s="4">
        <v>-114428</v>
      </c>
      <c r="G27" s="4">
        <v>-9154</v>
      </c>
      <c r="H27" s="4">
        <v>-123582</v>
      </c>
    </row>
    <row r="28" spans="1:8" ht="19.5" customHeight="1" x14ac:dyDescent="0.2">
      <c r="A28" s="55" t="s">
        <v>157</v>
      </c>
      <c r="B28" s="47" t="s">
        <v>158</v>
      </c>
      <c r="C28" s="3" t="s">
        <v>135</v>
      </c>
      <c r="D28" s="3" t="s">
        <v>14</v>
      </c>
      <c r="E28" s="3" t="s">
        <v>15</v>
      </c>
      <c r="F28" s="4">
        <v>3156494</v>
      </c>
      <c r="G28" s="4">
        <v>252520</v>
      </c>
      <c r="H28" s="4">
        <v>3409014</v>
      </c>
    </row>
    <row r="29" spans="1:8" ht="19.5" customHeight="1" x14ac:dyDescent="0.2">
      <c r="A29" s="55" t="s">
        <v>159</v>
      </c>
      <c r="B29" s="47" t="s">
        <v>160</v>
      </c>
      <c r="C29" s="3" t="s">
        <v>135</v>
      </c>
      <c r="D29" s="3" t="s">
        <v>14</v>
      </c>
      <c r="E29" s="3" t="s">
        <v>15</v>
      </c>
      <c r="F29" s="4">
        <v>2911118</v>
      </c>
      <c r="G29" s="4">
        <v>232889</v>
      </c>
      <c r="H29" s="4">
        <v>3144007</v>
      </c>
    </row>
    <row r="30" spans="1:8" ht="19.5" customHeight="1" x14ac:dyDescent="0.2">
      <c r="A30" s="55" t="s">
        <v>161</v>
      </c>
      <c r="B30" s="47" t="s">
        <v>162</v>
      </c>
      <c r="C30" s="3" t="s">
        <v>135</v>
      </c>
      <c r="D30" s="3" t="s">
        <v>14</v>
      </c>
      <c r="E30" s="3" t="s">
        <v>15</v>
      </c>
      <c r="F30" s="4">
        <v>2911118</v>
      </c>
      <c r="G30" s="4">
        <v>232889</v>
      </c>
      <c r="H30" s="4">
        <v>3144007</v>
      </c>
    </row>
    <row r="31" spans="1:8" ht="19.5" customHeight="1" x14ac:dyDescent="0.2">
      <c r="A31" s="55" t="s">
        <v>163</v>
      </c>
      <c r="B31" s="47" t="s">
        <v>164</v>
      </c>
      <c r="C31" s="3" t="s">
        <v>135</v>
      </c>
      <c r="D31" s="3" t="s">
        <v>14</v>
      </c>
      <c r="E31" s="3" t="s">
        <v>15</v>
      </c>
      <c r="F31" s="4">
        <v>3335221</v>
      </c>
      <c r="G31" s="4">
        <v>266818</v>
      </c>
      <c r="H31" s="4">
        <v>3602039</v>
      </c>
    </row>
    <row r="32" spans="1:8" ht="19.5" customHeight="1" x14ac:dyDescent="0.2">
      <c r="A32" s="55" t="s">
        <v>165</v>
      </c>
      <c r="B32" s="47" t="s">
        <v>166</v>
      </c>
      <c r="C32" s="3" t="s">
        <v>135</v>
      </c>
      <c r="D32" s="3" t="s">
        <v>14</v>
      </c>
      <c r="E32" s="3" t="s">
        <v>15</v>
      </c>
      <c r="F32" s="4">
        <v>4752940</v>
      </c>
      <c r="G32" s="4">
        <v>380235</v>
      </c>
      <c r="H32" s="4">
        <v>5133175</v>
      </c>
    </row>
    <row r="33" spans="1:8" ht="19.5" customHeight="1" x14ac:dyDescent="0.2">
      <c r="A33" s="55" t="s">
        <v>167</v>
      </c>
      <c r="B33" s="47" t="s">
        <v>168</v>
      </c>
      <c r="C33" s="3" t="s">
        <v>135</v>
      </c>
      <c r="D33" s="3" t="s">
        <v>14</v>
      </c>
      <c r="E33" s="3" t="s">
        <v>15</v>
      </c>
      <c r="F33" s="4">
        <v>2807696</v>
      </c>
      <c r="G33" s="4">
        <v>224616</v>
      </c>
      <c r="H33" s="4">
        <v>3032312</v>
      </c>
    </row>
    <row r="34" spans="1:8" ht="19.5" customHeight="1" x14ac:dyDescent="0.2">
      <c r="A34" s="55"/>
      <c r="B34" s="47">
        <v>44889</v>
      </c>
      <c r="C34" s="3"/>
      <c r="D34" s="3" t="s">
        <v>174</v>
      </c>
      <c r="E34" s="3"/>
      <c r="F34" s="4">
        <v>-105504</v>
      </c>
      <c r="G34" s="4">
        <v>-8440</v>
      </c>
      <c r="H34" s="4">
        <v>-113944</v>
      </c>
    </row>
    <row r="35" spans="1:8" ht="19.5" customHeight="1" x14ac:dyDescent="0.2">
      <c r="A35" s="55" t="s">
        <v>169</v>
      </c>
      <c r="B35" s="47" t="s">
        <v>170</v>
      </c>
      <c r="C35" s="3" t="s">
        <v>135</v>
      </c>
      <c r="D35" s="3" t="s">
        <v>14</v>
      </c>
      <c r="E35" s="3" t="s">
        <v>15</v>
      </c>
      <c r="F35" s="4">
        <v>3160383</v>
      </c>
      <c r="G35" s="4">
        <v>252831</v>
      </c>
      <c r="H35" s="4">
        <v>3413214</v>
      </c>
    </row>
    <row r="36" spans="1:8" ht="19.5" customHeight="1" x14ac:dyDescent="0.2">
      <c r="A36" s="55" t="s">
        <v>171</v>
      </c>
      <c r="B36" s="47" t="s">
        <v>172</v>
      </c>
      <c r="C36" s="3" t="s">
        <v>135</v>
      </c>
      <c r="D36" s="3" t="s">
        <v>14</v>
      </c>
      <c r="E36" s="3" t="s">
        <v>15</v>
      </c>
      <c r="F36" s="4">
        <v>3583710</v>
      </c>
      <c r="G36" s="4">
        <v>286697</v>
      </c>
      <c r="H36" s="4">
        <v>3870407</v>
      </c>
    </row>
    <row r="37" spans="1:8" ht="19.5" customHeight="1" x14ac:dyDescent="0.2">
      <c r="A37" s="55"/>
      <c r="B37" s="47">
        <v>44914</v>
      </c>
      <c r="C37" s="3"/>
      <c r="D37" s="3" t="s">
        <v>174</v>
      </c>
      <c r="E37" s="3"/>
      <c r="F37" s="4">
        <v>-252688</v>
      </c>
      <c r="G37" s="4">
        <v>-20215</v>
      </c>
      <c r="H37" s="4">
        <v>-272903</v>
      </c>
    </row>
    <row r="38" spans="1:8" s="40" customFormat="1" ht="19.5" customHeight="1" x14ac:dyDescent="0.25">
      <c r="A38" s="61" t="s">
        <v>79</v>
      </c>
      <c r="B38" s="59"/>
      <c r="C38" s="38"/>
      <c r="D38" s="38"/>
      <c r="E38" s="38"/>
      <c r="F38" s="39">
        <f>SUM(F4:F37)</f>
        <v>72116226</v>
      </c>
      <c r="G38" s="39">
        <f>SUM(G4:G37)</f>
        <v>5976186.2000000002</v>
      </c>
      <c r="H38" s="39">
        <f>SUM(H4:H37)</f>
        <v>80050528.199999988</v>
      </c>
    </row>
    <row r="39" spans="1:8" ht="19.5" customHeight="1" x14ac:dyDescent="0.2"/>
    <row r="40" spans="1:8" ht="19.5" customHeight="1" x14ac:dyDescent="0.2"/>
    <row r="41" spans="1:8" ht="19.5" customHeight="1" x14ac:dyDescent="0.2"/>
    <row r="42" spans="1:8" ht="19.5" customHeight="1" x14ac:dyDescent="0.2"/>
    <row r="43" spans="1:8" ht="19.5" customHeight="1" x14ac:dyDescent="0.2"/>
    <row r="44" spans="1:8" ht="19.5" customHeight="1" x14ac:dyDescent="0.2"/>
    <row r="45" spans="1:8" ht="19.5" customHeight="1" x14ac:dyDescent="0.2"/>
    <row r="46" spans="1:8" ht="19.5" customHeight="1" x14ac:dyDescent="0.2"/>
    <row r="47" spans="1:8" ht="19.5" customHeight="1" x14ac:dyDescent="0.2"/>
    <row r="48" spans="1:8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  <row r="57" ht="19.5" customHeight="1" x14ac:dyDescent="0.2"/>
    <row r="58" ht="19.5" customHeight="1" x14ac:dyDescent="0.2"/>
    <row r="59" ht="19.5" customHeight="1" x14ac:dyDescent="0.2"/>
    <row r="60" ht="19.5" customHeight="1" x14ac:dyDescent="0.2"/>
    <row r="61" ht="19.5" customHeight="1" x14ac:dyDescent="0.2"/>
    <row r="62" ht="19.5" customHeight="1" x14ac:dyDescent="0.2"/>
    <row r="63" ht="19.5" customHeight="1" x14ac:dyDescent="0.2"/>
    <row r="64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9.5" customHeight="1" x14ac:dyDescent="0.2"/>
    <row r="71" ht="19.5" customHeight="1" x14ac:dyDescent="0.2"/>
    <row r="72" ht="19.5" customHeight="1" x14ac:dyDescent="0.2"/>
    <row r="73" ht="19.5" customHeight="1" x14ac:dyDescent="0.2"/>
    <row r="74" ht="19.5" customHeight="1" x14ac:dyDescent="0.2"/>
    <row r="75" ht="19.5" customHeight="1" x14ac:dyDescent="0.2"/>
    <row r="76" ht="19.5" customHeight="1" x14ac:dyDescent="0.2"/>
    <row r="77" ht="19.5" customHeight="1" x14ac:dyDescent="0.2"/>
    <row r="78" ht="19.5" customHeight="1" x14ac:dyDescent="0.2"/>
    <row r="79" ht="19.5" customHeight="1" x14ac:dyDescent="0.2"/>
  </sheetData>
  <mergeCells count="3">
    <mergeCell ref="A4:D4"/>
    <mergeCell ref="A1:H1"/>
    <mergeCell ref="A2:H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8"/>
  <sheetViews>
    <sheetView workbookViewId="0">
      <selection activeCell="D30" sqref="D30"/>
    </sheetView>
  </sheetViews>
  <sheetFormatPr defaultRowHeight="12.75" x14ac:dyDescent="0.2"/>
  <cols>
    <col min="1" max="1" width="13" customWidth="1"/>
    <col min="2" max="2" width="26.5703125" bestFit="1" customWidth="1"/>
    <col min="3" max="6" width="21" customWidth="1"/>
    <col min="7" max="7" width="11.28515625" bestFit="1" customWidth="1"/>
    <col min="8" max="8" width="12.28515625" bestFit="1" customWidth="1"/>
  </cols>
  <sheetData>
    <row r="1" spans="1:7" ht="19.5" x14ac:dyDescent="0.3">
      <c r="A1" s="68" t="s">
        <v>201</v>
      </c>
      <c r="B1" s="68"/>
      <c r="C1" s="68"/>
      <c r="D1" s="68"/>
      <c r="E1" s="68"/>
      <c r="F1" s="68"/>
    </row>
    <row r="2" spans="1:7" ht="31.5" x14ac:dyDescent="0.2">
      <c r="A2" s="8" t="s">
        <v>80</v>
      </c>
      <c r="B2" s="9" t="s">
        <v>81</v>
      </c>
      <c r="C2" s="9" t="s">
        <v>82</v>
      </c>
      <c r="D2" s="9" t="s">
        <v>83</v>
      </c>
      <c r="E2" s="9" t="s">
        <v>84</v>
      </c>
      <c r="F2" s="9" t="s">
        <v>85</v>
      </c>
    </row>
    <row r="3" spans="1:7" s="36" customFormat="1" ht="14.25" x14ac:dyDescent="0.2">
      <c r="A3" s="31"/>
      <c r="B3" s="32" t="s">
        <v>204</v>
      </c>
      <c r="C3" s="33">
        <v>80050528.199999988</v>
      </c>
      <c r="D3" s="34"/>
      <c r="E3" s="35"/>
      <c r="F3" s="35"/>
    </row>
    <row r="4" spans="1:7" ht="15" x14ac:dyDescent="0.25">
      <c r="A4" s="14"/>
      <c r="B4" s="16" t="s">
        <v>86</v>
      </c>
      <c r="C4" s="10">
        <v>12398181</v>
      </c>
      <c r="D4" s="15"/>
      <c r="E4" s="17"/>
      <c r="F4" s="11"/>
    </row>
    <row r="5" spans="1:7" ht="15" x14ac:dyDescent="0.25">
      <c r="A5" s="14"/>
      <c r="B5" s="16" t="s">
        <v>87</v>
      </c>
      <c r="C5" s="10">
        <v>10642091</v>
      </c>
      <c r="D5" s="15"/>
      <c r="E5" s="11"/>
      <c r="F5" s="11"/>
    </row>
    <row r="6" spans="1:7" ht="15" x14ac:dyDescent="0.25">
      <c r="A6" s="14"/>
      <c r="B6" s="16" t="s">
        <v>88</v>
      </c>
      <c r="C6" s="10">
        <v>4249022</v>
      </c>
      <c r="D6" s="15"/>
      <c r="E6" s="11"/>
      <c r="F6" s="11"/>
    </row>
    <row r="7" spans="1:7" ht="15" x14ac:dyDescent="0.25">
      <c r="A7" s="14"/>
      <c r="B7" s="16" t="s">
        <v>89</v>
      </c>
      <c r="C7" s="10">
        <v>9764499</v>
      </c>
      <c r="D7" s="15"/>
      <c r="E7" s="11"/>
      <c r="F7" s="11"/>
    </row>
    <row r="8" spans="1:7" ht="15" x14ac:dyDescent="0.25">
      <c r="A8" s="14"/>
      <c r="B8" s="16" t="s">
        <v>90</v>
      </c>
      <c r="C8" s="10">
        <v>6808032</v>
      </c>
      <c r="D8" s="15"/>
      <c r="E8" s="11"/>
      <c r="F8" s="11"/>
    </row>
    <row r="9" spans="1:7" ht="15" x14ac:dyDescent="0.25">
      <c r="A9" s="14"/>
      <c r="B9" s="16" t="s">
        <v>91</v>
      </c>
      <c r="C9" s="10">
        <v>4334053</v>
      </c>
      <c r="D9" s="15"/>
      <c r="E9" s="11"/>
      <c r="F9" s="11"/>
    </row>
    <row r="10" spans="1:7" ht="15" hidden="1" x14ac:dyDescent="0.25">
      <c r="A10" s="14"/>
      <c r="B10" s="16" t="s">
        <v>92</v>
      </c>
      <c r="C10" s="10"/>
      <c r="D10" s="15"/>
      <c r="E10" s="11"/>
      <c r="F10" s="11"/>
    </row>
    <row r="11" spans="1:7" ht="15" hidden="1" x14ac:dyDescent="0.25">
      <c r="A11" s="14"/>
      <c r="B11" s="16" t="s">
        <v>93</v>
      </c>
      <c r="C11" s="10"/>
      <c r="D11" s="15"/>
      <c r="E11" s="11"/>
      <c r="F11" s="11"/>
    </row>
    <row r="12" spans="1:7" ht="15" hidden="1" x14ac:dyDescent="0.25">
      <c r="A12" s="14"/>
      <c r="B12" s="16" t="s">
        <v>94</v>
      </c>
      <c r="C12" s="10"/>
      <c r="D12" s="15"/>
      <c r="E12" s="11"/>
      <c r="F12" s="11"/>
    </row>
    <row r="13" spans="1:7" ht="15" hidden="1" x14ac:dyDescent="0.25">
      <c r="A13" s="14"/>
      <c r="B13" s="16" t="s">
        <v>95</v>
      </c>
      <c r="C13" s="10"/>
      <c r="D13" s="15"/>
      <c r="E13" s="11"/>
      <c r="F13" s="11"/>
    </row>
    <row r="14" spans="1:7" ht="15" hidden="1" x14ac:dyDescent="0.25">
      <c r="A14" s="14"/>
      <c r="B14" s="16" t="s">
        <v>96</v>
      </c>
      <c r="C14" s="10"/>
      <c r="D14" s="15"/>
      <c r="E14" s="11"/>
      <c r="F14" s="11"/>
    </row>
    <row r="15" spans="1:7" ht="15" hidden="1" x14ac:dyDescent="0.25">
      <c r="A15" s="14"/>
      <c r="B15" s="16" t="s">
        <v>97</v>
      </c>
      <c r="C15" s="37"/>
      <c r="D15" s="18"/>
      <c r="E15" s="11"/>
      <c r="F15" s="19"/>
    </row>
    <row r="16" spans="1:7" ht="15" x14ac:dyDescent="0.25">
      <c r="A16" s="50"/>
      <c r="B16" s="16" t="s">
        <v>92</v>
      </c>
      <c r="C16" s="64">
        <v>672701</v>
      </c>
      <c r="D16" s="18"/>
      <c r="E16" s="11"/>
      <c r="F16" s="19"/>
      <c r="G16" s="51"/>
    </row>
    <row r="17" spans="1:8" ht="14.25" x14ac:dyDescent="0.2">
      <c r="A17" s="69" t="s">
        <v>98</v>
      </c>
      <c r="B17" s="70"/>
      <c r="C17" s="20">
        <f>SUM(C3:C16)</f>
        <v>128919107.19999999</v>
      </c>
      <c r="D17" s="21"/>
      <c r="E17" s="20">
        <f>SUM(E3:E15)</f>
        <v>0</v>
      </c>
      <c r="F17" s="22"/>
    </row>
    <row r="18" spans="1:8" ht="15" x14ac:dyDescent="0.25">
      <c r="A18" s="14"/>
      <c r="B18" s="23" t="s">
        <v>99</v>
      </c>
      <c r="C18" s="15"/>
      <c r="D18" s="10"/>
      <c r="E18" s="11"/>
      <c r="F18" s="19"/>
    </row>
    <row r="19" spans="1:8" ht="15" x14ac:dyDescent="0.25">
      <c r="A19" s="14"/>
      <c r="B19" s="23" t="s">
        <v>100</v>
      </c>
      <c r="C19" s="15"/>
      <c r="D19" s="10"/>
      <c r="E19" s="11"/>
      <c r="F19" s="19"/>
    </row>
    <row r="20" spans="1:8" ht="15" x14ac:dyDescent="0.25">
      <c r="A20" s="14"/>
      <c r="B20" s="23" t="s">
        <v>101</v>
      </c>
      <c r="C20" s="15"/>
      <c r="D20" s="10">
        <v>-464222</v>
      </c>
      <c r="E20" s="11"/>
      <c r="F20" s="19"/>
    </row>
    <row r="21" spans="1:8" ht="15" x14ac:dyDescent="0.25">
      <c r="A21" s="14"/>
      <c r="B21" s="23" t="s">
        <v>102</v>
      </c>
      <c r="C21" s="15"/>
      <c r="D21" s="15">
        <v>-136813</v>
      </c>
      <c r="E21" s="11"/>
      <c r="F21" s="19"/>
    </row>
    <row r="22" spans="1:8" ht="15" x14ac:dyDescent="0.25">
      <c r="A22" s="14"/>
      <c r="B22" s="23" t="s">
        <v>103</v>
      </c>
      <c r="C22" s="15"/>
      <c r="D22" s="15">
        <v>-485825</v>
      </c>
      <c r="E22" s="11"/>
      <c r="F22" s="19"/>
    </row>
    <row r="23" spans="1:8" ht="15" x14ac:dyDescent="0.25">
      <c r="A23" s="14"/>
      <c r="B23" s="23" t="s">
        <v>104</v>
      </c>
      <c r="C23" s="15"/>
      <c r="D23" s="15">
        <v>-627783</v>
      </c>
      <c r="E23" s="11"/>
      <c r="F23" s="19"/>
    </row>
    <row r="24" spans="1:8" ht="15" hidden="1" x14ac:dyDescent="0.25">
      <c r="A24" s="14"/>
      <c r="B24" s="23" t="s">
        <v>105</v>
      </c>
      <c r="C24" s="15"/>
      <c r="D24" s="15"/>
      <c r="E24" s="11"/>
      <c r="F24" s="19"/>
    </row>
    <row r="25" spans="1:8" ht="15" hidden="1" x14ac:dyDescent="0.25">
      <c r="A25" s="14"/>
      <c r="B25" s="23" t="s">
        <v>106</v>
      </c>
      <c r="C25" s="15"/>
      <c r="D25" s="15"/>
      <c r="E25" s="11"/>
      <c r="F25" s="19"/>
    </row>
    <row r="26" spans="1:8" ht="15" hidden="1" x14ac:dyDescent="0.25">
      <c r="A26" s="14"/>
      <c r="B26" s="23" t="s">
        <v>107</v>
      </c>
      <c r="C26" s="15"/>
      <c r="D26" s="15"/>
      <c r="E26" s="11"/>
      <c r="F26" s="19"/>
    </row>
    <row r="27" spans="1:8" ht="15" hidden="1" x14ac:dyDescent="0.25">
      <c r="A27" s="14"/>
      <c r="B27" s="23" t="s">
        <v>108</v>
      </c>
      <c r="C27" s="15"/>
      <c r="D27" s="15"/>
      <c r="E27" s="11"/>
      <c r="F27" s="19"/>
    </row>
    <row r="28" spans="1:8" ht="15" hidden="1" x14ac:dyDescent="0.25">
      <c r="A28" s="14"/>
      <c r="B28" s="23" t="s">
        <v>109</v>
      </c>
      <c r="C28" s="15"/>
      <c r="D28" s="15"/>
      <c r="E28" s="11"/>
      <c r="F28" s="19"/>
    </row>
    <row r="29" spans="1:8" ht="15" hidden="1" x14ac:dyDescent="0.25">
      <c r="A29" s="14"/>
      <c r="B29" s="23" t="s">
        <v>110</v>
      </c>
      <c r="C29" s="15"/>
      <c r="D29" s="15"/>
      <c r="E29" s="11"/>
      <c r="F29" s="19"/>
    </row>
    <row r="30" spans="1:8" ht="14.25" x14ac:dyDescent="0.2">
      <c r="A30" s="69" t="s">
        <v>111</v>
      </c>
      <c r="B30" s="70"/>
      <c r="C30" s="20">
        <f>SUM(C19:C29)</f>
        <v>0</v>
      </c>
      <c r="D30" s="20">
        <f>SUM(D18:D29)</f>
        <v>-1714643</v>
      </c>
      <c r="E30" s="25"/>
      <c r="F30" s="22"/>
    </row>
    <row r="31" spans="1:8" ht="15" x14ac:dyDescent="0.25">
      <c r="A31" s="14"/>
      <c r="B31" s="16" t="s">
        <v>112</v>
      </c>
      <c r="C31" s="15"/>
      <c r="D31" s="15"/>
      <c r="E31" s="26"/>
      <c r="F31" s="10"/>
      <c r="H31" s="67"/>
    </row>
    <row r="32" spans="1:8" ht="15" x14ac:dyDescent="0.25">
      <c r="A32" s="14"/>
      <c r="B32" s="16" t="s">
        <v>113</v>
      </c>
      <c r="C32" s="15"/>
      <c r="D32" s="15"/>
      <c r="E32" s="11"/>
      <c r="F32" s="10"/>
    </row>
    <row r="33" spans="1:8" ht="15" x14ac:dyDescent="0.25">
      <c r="A33" s="14"/>
      <c r="B33" s="16" t="s">
        <v>114</v>
      </c>
      <c r="C33" s="15"/>
      <c r="D33" s="15"/>
      <c r="E33" s="11"/>
      <c r="F33" s="10"/>
    </row>
    <row r="34" spans="1:8" ht="15" x14ac:dyDescent="0.25">
      <c r="A34" s="14"/>
      <c r="B34" s="16" t="s">
        <v>115</v>
      </c>
      <c r="C34" s="15"/>
      <c r="D34" s="15"/>
      <c r="E34" s="11"/>
      <c r="F34" s="10"/>
    </row>
    <row r="35" spans="1:8" ht="15" x14ac:dyDescent="0.25">
      <c r="A35" s="14"/>
      <c r="B35" s="16" t="s">
        <v>116</v>
      </c>
      <c r="C35" s="15"/>
      <c r="D35" s="15"/>
      <c r="E35" s="11"/>
      <c r="F35" s="10"/>
      <c r="H35" s="51"/>
    </row>
    <row r="36" spans="1:8" ht="15" x14ac:dyDescent="0.25">
      <c r="A36" s="14"/>
      <c r="B36" s="16" t="s">
        <v>117</v>
      </c>
      <c r="C36" s="15"/>
      <c r="D36" s="15"/>
      <c r="E36" s="11"/>
      <c r="F36" s="10">
        <v>19656497</v>
      </c>
    </row>
    <row r="37" spans="1:8" ht="15" hidden="1" x14ac:dyDescent="0.25">
      <c r="A37" s="14"/>
      <c r="B37" s="16" t="s">
        <v>118</v>
      </c>
      <c r="C37" s="15"/>
      <c r="D37" s="15"/>
      <c r="E37" s="11"/>
      <c r="F37" s="10"/>
    </row>
    <row r="38" spans="1:8" ht="15" hidden="1" x14ac:dyDescent="0.25">
      <c r="A38" s="14"/>
      <c r="B38" s="16" t="s">
        <v>119</v>
      </c>
      <c r="C38" s="15"/>
      <c r="D38" s="15"/>
      <c r="E38" s="11"/>
      <c r="F38" s="10"/>
    </row>
    <row r="39" spans="1:8" ht="15" hidden="1" x14ac:dyDescent="0.25">
      <c r="A39" s="14"/>
      <c r="B39" s="16" t="s">
        <v>120</v>
      </c>
      <c r="C39" s="15"/>
      <c r="D39" s="15"/>
      <c r="E39" s="11"/>
      <c r="F39" s="10"/>
    </row>
    <row r="40" spans="1:8" ht="15" hidden="1" x14ac:dyDescent="0.25">
      <c r="A40" s="14"/>
      <c r="B40" s="16" t="s">
        <v>121</v>
      </c>
      <c r="C40" s="15"/>
      <c r="D40" s="15"/>
      <c r="E40" s="11"/>
      <c r="F40" s="10"/>
    </row>
    <row r="41" spans="1:8" ht="15" hidden="1" x14ac:dyDescent="0.25">
      <c r="A41" s="14"/>
      <c r="B41" s="16" t="s">
        <v>122</v>
      </c>
      <c r="C41" s="15"/>
      <c r="D41" s="15"/>
      <c r="E41" s="11"/>
      <c r="F41" s="10"/>
    </row>
    <row r="42" spans="1:8" ht="15" hidden="1" x14ac:dyDescent="0.25">
      <c r="A42" s="14"/>
      <c r="B42" s="16" t="s">
        <v>123</v>
      </c>
      <c r="C42" s="15"/>
      <c r="D42" s="15"/>
      <c r="E42" s="11"/>
      <c r="F42" s="10"/>
    </row>
    <row r="43" spans="1:8" ht="14.25" x14ac:dyDescent="0.2">
      <c r="A43" s="69" t="s">
        <v>124</v>
      </c>
      <c r="B43" s="70"/>
      <c r="C43" s="28"/>
      <c r="D43" s="21"/>
      <c r="E43" s="22"/>
      <c r="F43" s="29">
        <f>SUM(F31:F42)</f>
        <v>19656497</v>
      </c>
    </row>
    <row r="44" spans="1:8" ht="14.25" x14ac:dyDescent="0.2">
      <c r="A44" s="71" t="s">
        <v>125</v>
      </c>
      <c r="B44" s="72"/>
      <c r="C44" s="72"/>
      <c r="D44" s="72"/>
      <c r="E44" s="73"/>
      <c r="F44" s="30">
        <f>C17+E17+D30-F43</f>
        <v>107547967.19999999</v>
      </c>
    </row>
    <row r="48" spans="1:8" x14ac:dyDescent="0.2">
      <c r="F48" s="65"/>
    </row>
  </sheetData>
  <mergeCells count="5">
    <mergeCell ref="A1:F1"/>
    <mergeCell ref="A17:B17"/>
    <mergeCell ref="A30:B30"/>
    <mergeCell ref="A43:B43"/>
    <mergeCell ref="A44:E44"/>
  </mergeCells>
  <phoneticPr fontId="14" type="noConversion"/>
  <conditionalFormatting sqref="A44">
    <cfRule type="duplicateValues" dxfId="0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7"/>
  <sheetViews>
    <sheetView tabSelected="1" topLeftCell="A4" workbookViewId="0">
      <selection activeCell="D9" sqref="D9"/>
    </sheetView>
  </sheetViews>
  <sheetFormatPr defaultRowHeight="12.75" x14ac:dyDescent="0.2"/>
  <cols>
    <col min="1" max="1" width="10.42578125" style="62" customWidth="1"/>
    <col min="2" max="2" width="11.7109375" style="62" customWidth="1"/>
    <col min="3" max="3" width="14.28515625" style="60" customWidth="1"/>
    <col min="4" max="4" width="36.85546875" customWidth="1"/>
    <col min="5" max="5" width="12.28515625" customWidth="1"/>
    <col min="6" max="6" width="15.42578125" customWidth="1"/>
    <col min="7" max="7" width="16" customWidth="1"/>
    <col min="8" max="8" width="16.7109375" customWidth="1"/>
    <col min="9" max="9" width="11.7109375" bestFit="1" customWidth="1"/>
  </cols>
  <sheetData>
    <row r="1" spans="1:9" ht="22.5" x14ac:dyDescent="0.3">
      <c r="A1" s="75" t="s">
        <v>211</v>
      </c>
      <c r="B1" s="75"/>
      <c r="C1" s="75"/>
      <c r="D1" s="75"/>
      <c r="E1" s="75"/>
      <c r="F1" s="75"/>
      <c r="G1" s="75"/>
      <c r="H1" s="75"/>
    </row>
    <row r="2" spans="1:9" ht="15.75" x14ac:dyDescent="0.25">
      <c r="A2" s="77" t="s">
        <v>217</v>
      </c>
      <c r="B2" s="77"/>
      <c r="C2" s="77"/>
      <c r="D2" s="77"/>
      <c r="E2" s="77"/>
      <c r="F2" s="77"/>
      <c r="G2" s="77"/>
      <c r="H2" s="77"/>
    </row>
    <row r="3" spans="1:9" ht="26.25" customHeight="1" x14ac:dyDescent="0.2">
      <c r="A3" s="2" t="s">
        <v>0</v>
      </c>
      <c r="B3" s="2" t="s">
        <v>3</v>
      </c>
      <c r="C3" s="56" t="s">
        <v>1</v>
      </c>
      <c r="D3" s="2" t="s">
        <v>4</v>
      </c>
      <c r="E3" s="2" t="s">
        <v>5</v>
      </c>
      <c r="F3" s="2" t="s">
        <v>6</v>
      </c>
      <c r="G3" s="2" t="s">
        <v>8</v>
      </c>
      <c r="H3" s="2" t="s">
        <v>177</v>
      </c>
    </row>
    <row r="4" spans="1:9" ht="26.25" customHeight="1" x14ac:dyDescent="0.2">
      <c r="A4" s="74" t="s">
        <v>216</v>
      </c>
      <c r="B4" s="74"/>
      <c r="C4" s="74"/>
      <c r="D4" s="74"/>
      <c r="E4" s="41"/>
      <c r="F4" s="41"/>
      <c r="G4" s="41"/>
      <c r="H4" s="42">
        <f>'2023'!C3</f>
        <v>80050528.199999988</v>
      </c>
      <c r="I4" s="65">
        <f>+H4+H25</f>
        <v>60394031.199999988</v>
      </c>
    </row>
    <row r="5" spans="1:9" ht="26.25" customHeight="1" x14ac:dyDescent="0.2">
      <c r="A5" s="55" t="s">
        <v>178</v>
      </c>
      <c r="B5" s="55" t="s">
        <v>179</v>
      </c>
      <c r="C5" s="47" t="s">
        <v>180</v>
      </c>
      <c r="D5" s="3" t="s">
        <v>14</v>
      </c>
      <c r="E5" s="3" t="s">
        <v>15</v>
      </c>
      <c r="F5" s="48">
        <v>4404142</v>
      </c>
      <c r="G5" s="48">
        <v>440414</v>
      </c>
      <c r="H5" s="48">
        <v>4844556</v>
      </c>
      <c r="I5" s="51">
        <f>+H5</f>
        <v>4844556</v>
      </c>
    </row>
    <row r="6" spans="1:9" ht="26.25" customHeight="1" x14ac:dyDescent="0.2">
      <c r="A6" s="55" t="s">
        <v>181</v>
      </c>
      <c r="B6" s="55" t="s">
        <v>179</v>
      </c>
      <c r="C6" s="47" t="s">
        <v>182</v>
      </c>
      <c r="D6" s="3" t="s">
        <v>14</v>
      </c>
      <c r="E6" s="3" t="s">
        <v>15</v>
      </c>
      <c r="F6" s="48">
        <v>6866932</v>
      </c>
      <c r="G6" s="48">
        <v>686693</v>
      </c>
      <c r="H6" s="48">
        <v>7553625</v>
      </c>
      <c r="I6" s="51">
        <f t="shared" ref="I6:I19" si="0">+H6</f>
        <v>7553625</v>
      </c>
    </row>
    <row r="7" spans="1:9" ht="26.25" customHeight="1" x14ac:dyDescent="0.2">
      <c r="A7" s="55" t="s">
        <v>183</v>
      </c>
      <c r="B7" s="55" t="s">
        <v>179</v>
      </c>
      <c r="C7" s="47" t="s">
        <v>184</v>
      </c>
      <c r="D7" s="3" t="s">
        <v>14</v>
      </c>
      <c r="E7" s="3" t="s">
        <v>15</v>
      </c>
      <c r="F7" s="48">
        <v>6866932</v>
      </c>
      <c r="G7" s="48">
        <v>686693</v>
      </c>
      <c r="H7" s="48">
        <v>7553625</v>
      </c>
      <c r="I7" s="51">
        <f t="shared" si="0"/>
        <v>7553625</v>
      </c>
    </row>
    <row r="8" spans="1:9" ht="26.25" customHeight="1" x14ac:dyDescent="0.2">
      <c r="A8" s="55" t="s">
        <v>185</v>
      </c>
      <c r="B8" s="55" t="s">
        <v>179</v>
      </c>
      <c r="C8" s="47" t="s">
        <v>186</v>
      </c>
      <c r="D8" s="3" t="s">
        <v>14</v>
      </c>
      <c r="E8" s="3" t="s">
        <v>15</v>
      </c>
      <c r="F8" s="48">
        <v>2807696</v>
      </c>
      <c r="G8" s="48">
        <v>280770</v>
      </c>
      <c r="H8" s="48">
        <v>3088466</v>
      </c>
      <c r="I8" s="51">
        <f t="shared" si="0"/>
        <v>3088466</v>
      </c>
    </row>
    <row r="9" spans="1:9" ht="26.25" customHeight="1" x14ac:dyDescent="0.2">
      <c r="A9" s="55" t="s">
        <v>187</v>
      </c>
      <c r="B9" s="55" t="s">
        <v>179</v>
      </c>
      <c r="C9" s="47" t="s">
        <v>188</v>
      </c>
      <c r="D9" s="3" t="s">
        <v>14</v>
      </c>
      <c r="E9" s="3" t="s">
        <v>15</v>
      </c>
      <c r="F9" s="48">
        <v>3862747</v>
      </c>
      <c r="G9" s="48">
        <v>386275</v>
      </c>
      <c r="H9" s="48">
        <v>4249022</v>
      </c>
      <c r="I9" s="51">
        <f t="shared" si="0"/>
        <v>4249022</v>
      </c>
    </row>
    <row r="10" spans="1:9" ht="26.25" customHeight="1" x14ac:dyDescent="0.2">
      <c r="A10" s="55"/>
      <c r="B10" s="55"/>
      <c r="C10" s="47">
        <v>45000</v>
      </c>
      <c r="D10" s="3" t="s">
        <v>205</v>
      </c>
      <c r="E10" s="3"/>
      <c r="F10" s="48">
        <v>-422020</v>
      </c>
      <c r="G10" s="48">
        <f>F10*0.1</f>
        <v>-42202</v>
      </c>
      <c r="H10" s="48">
        <f>F10+G10</f>
        <v>-464222</v>
      </c>
      <c r="I10" s="51">
        <f t="shared" si="0"/>
        <v>-464222</v>
      </c>
    </row>
    <row r="11" spans="1:9" ht="26.25" customHeight="1" x14ac:dyDescent="0.2">
      <c r="A11" s="55" t="s">
        <v>189</v>
      </c>
      <c r="B11" s="55" t="s">
        <v>179</v>
      </c>
      <c r="C11" s="47" t="s">
        <v>190</v>
      </c>
      <c r="D11" s="3" t="s">
        <v>14</v>
      </c>
      <c r="E11" s="3" t="s">
        <v>15</v>
      </c>
      <c r="F11" s="48">
        <v>1236576</v>
      </c>
      <c r="G11" s="48">
        <v>123658</v>
      </c>
      <c r="H11" s="48">
        <v>1360234</v>
      </c>
      <c r="I11" s="51">
        <f t="shared" si="0"/>
        <v>1360234</v>
      </c>
    </row>
    <row r="12" spans="1:9" ht="26.25" customHeight="1" x14ac:dyDescent="0.2">
      <c r="A12" s="55" t="s">
        <v>191</v>
      </c>
      <c r="B12" s="55" t="s">
        <v>179</v>
      </c>
      <c r="C12" s="47" t="s">
        <v>192</v>
      </c>
      <c r="D12" s="3" t="s">
        <v>14</v>
      </c>
      <c r="E12" s="3" t="s">
        <v>15</v>
      </c>
      <c r="F12" s="48">
        <v>4131060</v>
      </c>
      <c r="G12" s="48">
        <v>413106</v>
      </c>
      <c r="H12" s="48">
        <v>4544166</v>
      </c>
      <c r="I12" s="51">
        <f t="shared" si="0"/>
        <v>4544166</v>
      </c>
    </row>
    <row r="13" spans="1:9" ht="26.25" customHeight="1" x14ac:dyDescent="0.2">
      <c r="A13" s="55" t="s">
        <v>193</v>
      </c>
      <c r="B13" s="55" t="s">
        <v>179</v>
      </c>
      <c r="C13" s="47" t="s">
        <v>194</v>
      </c>
      <c r="D13" s="3" t="s">
        <v>14</v>
      </c>
      <c r="E13" s="3" t="s">
        <v>15</v>
      </c>
      <c r="F13" s="48">
        <v>3509181</v>
      </c>
      <c r="G13" s="48">
        <v>350918</v>
      </c>
      <c r="H13" s="48">
        <v>3860099</v>
      </c>
      <c r="I13" s="51">
        <f t="shared" si="0"/>
        <v>3860099</v>
      </c>
    </row>
    <row r="14" spans="1:9" ht="26.25" customHeight="1" x14ac:dyDescent="0.2">
      <c r="A14" s="55"/>
      <c r="B14" s="55"/>
      <c r="C14" s="47">
        <v>45042</v>
      </c>
      <c r="D14" s="3" t="s">
        <v>205</v>
      </c>
      <c r="E14" s="3"/>
      <c r="F14" s="48">
        <v>-124376</v>
      </c>
      <c r="G14" s="48">
        <v>-12437</v>
      </c>
      <c r="H14" s="48">
        <v>-136813</v>
      </c>
      <c r="I14" s="51">
        <f t="shared" si="0"/>
        <v>-136813</v>
      </c>
    </row>
    <row r="15" spans="1:9" ht="26.25" customHeight="1" x14ac:dyDescent="0.2">
      <c r="A15" s="55" t="s">
        <v>195</v>
      </c>
      <c r="B15" s="55" t="s">
        <v>179</v>
      </c>
      <c r="C15" s="47" t="s">
        <v>196</v>
      </c>
      <c r="D15" s="3" t="s">
        <v>14</v>
      </c>
      <c r="E15" s="3" t="s">
        <v>15</v>
      </c>
      <c r="F15" s="48">
        <v>2080868</v>
      </c>
      <c r="G15" s="48">
        <v>208087</v>
      </c>
      <c r="H15" s="48">
        <v>2288955</v>
      </c>
      <c r="I15" s="51">
        <f t="shared" si="0"/>
        <v>2288955</v>
      </c>
    </row>
    <row r="16" spans="1:9" ht="26.25" customHeight="1" x14ac:dyDescent="0.2">
      <c r="A16" s="55" t="s">
        <v>197</v>
      </c>
      <c r="B16" s="55" t="s">
        <v>179</v>
      </c>
      <c r="C16" s="47" t="s">
        <v>198</v>
      </c>
      <c r="D16" s="3" t="s">
        <v>14</v>
      </c>
      <c r="E16" s="3" t="s">
        <v>15</v>
      </c>
      <c r="F16" s="48">
        <v>943102</v>
      </c>
      <c r="G16" s="48">
        <v>94310</v>
      </c>
      <c r="H16" s="48">
        <v>1037412</v>
      </c>
      <c r="I16" s="51">
        <f t="shared" si="0"/>
        <v>1037412</v>
      </c>
    </row>
    <row r="17" spans="1:13" ht="26.25" customHeight="1" x14ac:dyDescent="0.2">
      <c r="A17" s="55"/>
      <c r="B17" s="55"/>
      <c r="C17" s="47">
        <v>45063</v>
      </c>
      <c r="D17" s="3" t="s">
        <v>205</v>
      </c>
      <c r="E17" s="3"/>
      <c r="F17" s="48">
        <v>-248750</v>
      </c>
      <c r="G17" s="48">
        <f>F17*0.1</f>
        <v>-24875</v>
      </c>
      <c r="H17" s="48">
        <f>F17+G17</f>
        <v>-273625</v>
      </c>
      <c r="I17" s="51">
        <f t="shared" si="0"/>
        <v>-273625</v>
      </c>
    </row>
    <row r="18" spans="1:13" ht="26.25" customHeight="1" x14ac:dyDescent="0.2">
      <c r="A18" s="55"/>
      <c r="B18" s="55"/>
      <c r="C18" s="47">
        <v>45072</v>
      </c>
      <c r="D18" s="3" t="s">
        <v>205</v>
      </c>
      <c r="E18" s="3"/>
      <c r="F18" s="48">
        <v>-192909</v>
      </c>
      <c r="G18" s="48">
        <f>F18*0.1</f>
        <v>-19290.900000000001</v>
      </c>
      <c r="H18" s="48">
        <f>F18+G18</f>
        <v>-212199.9</v>
      </c>
      <c r="I18" s="51">
        <f t="shared" si="0"/>
        <v>-212199.9</v>
      </c>
    </row>
    <row r="19" spans="1:13" ht="26.25" customHeight="1" x14ac:dyDescent="0.2">
      <c r="A19" s="55" t="s">
        <v>199</v>
      </c>
      <c r="B19" s="55" t="s">
        <v>179</v>
      </c>
      <c r="C19" s="47" t="s">
        <v>200</v>
      </c>
      <c r="D19" s="3" t="s">
        <v>14</v>
      </c>
      <c r="E19" s="3" t="s">
        <v>15</v>
      </c>
      <c r="F19" s="48">
        <v>3165150</v>
      </c>
      <c r="G19" s="48">
        <v>316515</v>
      </c>
      <c r="H19" s="48">
        <v>3481665</v>
      </c>
      <c r="I19" s="51">
        <f t="shared" si="0"/>
        <v>3481665</v>
      </c>
    </row>
    <row r="20" spans="1:13" ht="26.25" customHeight="1" x14ac:dyDescent="0.2">
      <c r="A20" s="55" t="s">
        <v>206</v>
      </c>
      <c r="B20" s="55" t="s">
        <v>179</v>
      </c>
      <c r="C20" s="47" t="s">
        <v>207</v>
      </c>
      <c r="D20" s="43" t="s">
        <v>14</v>
      </c>
      <c r="E20" s="3" t="s">
        <v>15</v>
      </c>
      <c r="F20" s="48">
        <v>594853</v>
      </c>
      <c r="G20" s="48">
        <v>59485</v>
      </c>
      <c r="H20" s="48">
        <v>654338</v>
      </c>
      <c r="I20" s="65">
        <f>+SUM(I4:I19)</f>
        <v>103168996.29999998</v>
      </c>
      <c r="M20" s="45"/>
    </row>
    <row r="21" spans="1:13" ht="26.25" customHeight="1" x14ac:dyDescent="0.2">
      <c r="A21" s="55" t="s">
        <v>208</v>
      </c>
      <c r="B21" s="55" t="s">
        <v>179</v>
      </c>
      <c r="C21" s="47" t="s">
        <v>209</v>
      </c>
      <c r="D21" s="43" t="s">
        <v>14</v>
      </c>
      <c r="E21" s="3" t="s">
        <v>15</v>
      </c>
      <c r="F21" s="48">
        <v>3345195</v>
      </c>
      <c r="G21" s="48">
        <v>334520</v>
      </c>
      <c r="H21" s="48">
        <v>3679715</v>
      </c>
    </row>
    <row r="22" spans="1:13" ht="26.25" customHeight="1" x14ac:dyDescent="0.2">
      <c r="A22" s="55"/>
      <c r="B22" s="55"/>
      <c r="C22" s="47">
        <v>45090</v>
      </c>
      <c r="D22" s="46" t="s">
        <v>205</v>
      </c>
      <c r="E22" s="3"/>
      <c r="F22" s="48">
        <v>-254196</v>
      </c>
      <c r="G22" s="48">
        <v>-25420</v>
      </c>
      <c r="H22" s="48">
        <v>-279616</v>
      </c>
    </row>
    <row r="23" spans="1:13" ht="26.25" customHeight="1" x14ac:dyDescent="0.2">
      <c r="A23" s="55"/>
      <c r="B23" s="55"/>
      <c r="C23" s="47">
        <v>45100</v>
      </c>
      <c r="D23" s="46" t="s">
        <v>205</v>
      </c>
      <c r="E23" s="3"/>
      <c r="F23" s="44">
        <v>-211010</v>
      </c>
      <c r="G23" s="44">
        <v>-21101</v>
      </c>
      <c r="H23" s="44">
        <v>-232111</v>
      </c>
    </row>
    <row r="24" spans="1:13" ht="26.25" customHeight="1" x14ac:dyDescent="0.2">
      <c r="A24" s="55"/>
      <c r="B24" s="55"/>
      <c r="C24" s="47">
        <v>45107</v>
      </c>
      <c r="D24" s="46" t="s">
        <v>205</v>
      </c>
      <c r="E24" s="3"/>
      <c r="F24" s="44">
        <v>-105505</v>
      </c>
      <c r="G24" s="44">
        <v>-10551</v>
      </c>
      <c r="H24" s="44">
        <v>-116056</v>
      </c>
    </row>
    <row r="25" spans="1:13" ht="26.25" customHeight="1" x14ac:dyDescent="0.2">
      <c r="A25" s="66"/>
      <c r="B25" s="55"/>
      <c r="C25" s="47">
        <v>45084</v>
      </c>
      <c r="D25" s="46" t="s">
        <v>218</v>
      </c>
      <c r="E25" s="3"/>
      <c r="F25" s="44"/>
      <c r="G25" s="44"/>
      <c r="H25" s="44">
        <v>-19656497</v>
      </c>
    </row>
    <row r="26" spans="1:13" ht="26.25" customHeight="1" x14ac:dyDescent="0.2">
      <c r="A26" s="63" t="s">
        <v>210</v>
      </c>
      <c r="B26" s="55" t="s">
        <v>179</v>
      </c>
      <c r="C26" s="49">
        <v>45114</v>
      </c>
      <c r="D26" s="43" t="s">
        <v>14</v>
      </c>
      <c r="E26" s="3" t="s">
        <v>15</v>
      </c>
      <c r="F26" s="44">
        <v>622871</v>
      </c>
      <c r="G26" s="44">
        <v>49830</v>
      </c>
      <c r="H26" s="44">
        <v>672701</v>
      </c>
    </row>
    <row r="27" spans="1:13" s="40" customFormat="1" ht="24" customHeight="1" x14ac:dyDescent="0.25">
      <c r="A27" s="78" t="s">
        <v>79</v>
      </c>
      <c r="B27" s="79"/>
      <c r="C27" s="79"/>
      <c r="D27" s="80"/>
      <c r="E27" s="38"/>
      <c r="F27" s="39"/>
      <c r="G27" s="39"/>
      <c r="H27" s="39">
        <f>SUM(H4:H26)</f>
        <v>107547967.29999998</v>
      </c>
    </row>
  </sheetData>
  <autoFilter ref="A3:M27" xr:uid="{00000000-0001-0000-0500-000000000000}"/>
  <mergeCells count="4">
    <mergeCell ref="A4:D4"/>
    <mergeCell ref="A27:D27"/>
    <mergeCell ref="A1:H1"/>
    <mergeCell ref="A2:H2"/>
  </mergeCells>
  <phoneticPr fontId="14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2021</vt:lpstr>
      <vt:lpstr>CT2021</vt:lpstr>
      <vt:lpstr>2022</vt:lpstr>
      <vt:lpstr>CT2022</vt:lpstr>
      <vt:lpstr>2023</vt:lpstr>
      <vt:lpstr>CT2023</vt:lpstr>
      <vt:lpstr>'CT2021'!Print_Titles</vt:lpstr>
      <vt:lpstr>'CT2022'!Print_Titles</vt:lpstr>
      <vt:lpstr>'CT2023'!Print_Titles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cp:lastPrinted>2023-07-13T03:35:33Z</cp:lastPrinted>
  <dcterms:modified xsi:type="dcterms:W3CDTF">2023-07-18T01:12:12Z</dcterms:modified>
  <cp:category/>
  <cp:contentStatus/>
</cp:coreProperties>
</file>