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esktop\GS 25\"/>
    </mc:Choice>
  </mc:AlternateContent>
  <bookViews>
    <workbookView xWindow="0" yWindow="0" windowWidth="24000" windowHeight="9630" activeTab="4"/>
  </bookViews>
  <sheets>
    <sheet name="Chiết khấu q4" sheetId="2" r:id="rId1"/>
    <sheet name="Chi phí 1" sheetId="4" r:id="rId2"/>
    <sheet name="Chi phí 2" sheetId="5" r:id="rId3"/>
    <sheet name="Chiết khấu 2022" sheetId="6" r:id="rId4"/>
    <sheet name="Chi tiết" sheetId="1" r:id="rId5"/>
    <sheet name="DS HD THIẾU" sheetId="3" r:id="rId6"/>
    <sheet name="Sheet7" sheetId="7" r:id="rId7"/>
  </sheets>
  <definedNames>
    <definedName name="_xlnm._FilterDatabase" localSheetId="4" hidden="1">'Chi tiết'!$A$1:$L$150</definedName>
    <definedName name="_xlnm._FilterDatabase" localSheetId="6" hidden="1">Sheet7!$A$1:$D$205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9" i="6" l="1"/>
  <c r="K18" i="6"/>
  <c r="K138" i="1" l="1"/>
  <c r="L138" i="1" s="1"/>
  <c r="K139" i="1"/>
  <c r="L139" i="1" s="1"/>
  <c r="K141" i="1"/>
  <c r="L141" i="1" s="1"/>
  <c r="K146" i="1"/>
  <c r="L146" i="1" s="1"/>
  <c r="L147" i="1"/>
  <c r="K147" i="1"/>
  <c r="L129" i="1"/>
  <c r="K129" i="1"/>
  <c r="K115" i="1"/>
  <c r="L115" i="1" s="1"/>
  <c r="L114" i="1"/>
  <c r="K114" i="1"/>
  <c r="N149" i="1"/>
  <c r="N132" i="1"/>
  <c r="K10" i="5" s="1"/>
  <c r="N118" i="1"/>
  <c r="K9" i="5" s="1"/>
  <c r="D7" i="6"/>
  <c r="D6" i="6"/>
  <c r="D7" i="5"/>
  <c r="D6" i="5"/>
  <c r="D6" i="4"/>
  <c r="D6" i="2"/>
  <c r="K10" i="2" l="1"/>
  <c r="K10" i="4" s="1"/>
  <c r="K20" i="6"/>
  <c r="K21" i="6" s="1"/>
  <c r="K22" i="6" s="1"/>
  <c r="K23" i="6" s="1"/>
  <c r="K24" i="6" s="1"/>
  <c r="K27" i="6" s="1"/>
  <c r="K28" i="6" s="1"/>
  <c r="K9" i="2"/>
  <c r="K9" i="4" s="1"/>
  <c r="K8" i="2"/>
  <c r="K8" i="4" s="1"/>
  <c r="K11" i="5"/>
  <c r="K12" i="5" s="1"/>
  <c r="K13" i="5" s="1"/>
  <c r="K14" i="5" s="1"/>
  <c r="K15" i="5" s="1"/>
  <c r="K16" i="5" s="1"/>
  <c r="K17" i="5" s="1"/>
  <c r="K150" i="1"/>
  <c r="L150" i="1"/>
  <c r="J150" i="1"/>
  <c r="K11" i="4" l="1"/>
  <c r="K12" i="4" s="1"/>
  <c r="K11" i="2"/>
  <c r="K13" i="2" s="1"/>
  <c r="K13" i="4" l="1"/>
  <c r="K14" i="4"/>
  <c r="K12" i="2"/>
  <c r="K14" i="2" l="1"/>
  <c r="K15" i="2" s="1"/>
  <c r="K18" i="2" l="1"/>
  <c r="K19" i="2" s="1"/>
  <c r="K15" i="4"/>
  <c r="K17" i="4" s="1"/>
  <c r="K18" i="4" l="1"/>
  <c r="K19" i="4" s="1"/>
</calcChain>
</file>

<file path=xl/sharedStrings.xml><?xml version="1.0" encoding="utf-8"?>
<sst xmlns="http://schemas.openxmlformats.org/spreadsheetml/2006/main" count="2099" uniqueCount="489">
  <si>
    <t>00046844</t>
  </si>
  <si>
    <t>1C22TNT</t>
  </si>
  <si>
    <t>08/10/2022</t>
  </si>
  <si>
    <t>CÔNG TY TNHH GS 25 VIETNAM</t>
  </si>
  <si>
    <t>138-142 Hai Bà Trưng, Phường Đa Kao, Quận 1, Thành phố Hồ Chí Minh, Việt Nam</t>
  </si>
  <si>
    <t>0314658576</t>
  </si>
  <si>
    <t>00046847</t>
  </si>
  <si>
    <t>00046848</t>
  </si>
  <si>
    <t>00046849</t>
  </si>
  <si>
    <t>00046851</t>
  </si>
  <si>
    <t>00046854</t>
  </si>
  <si>
    <t>00046856</t>
  </si>
  <si>
    <t>00046858</t>
  </si>
  <si>
    <t>00046859</t>
  </si>
  <si>
    <t>00046867</t>
  </si>
  <si>
    <t>00046888</t>
  </si>
  <si>
    <t>00046889</t>
  </si>
  <si>
    <t>00046890</t>
  </si>
  <si>
    <t>00046891</t>
  </si>
  <si>
    <t>00046892</t>
  </si>
  <si>
    <t>00046893</t>
  </si>
  <si>
    <t>00046895</t>
  </si>
  <si>
    <t>00046897</t>
  </si>
  <si>
    <t>00046899</t>
  </si>
  <si>
    <t>00046900</t>
  </si>
  <si>
    <t>00046902</t>
  </si>
  <si>
    <t>00046903</t>
  </si>
  <si>
    <t>00046904</t>
  </si>
  <si>
    <t>00046905</t>
  </si>
  <si>
    <t>00047587</t>
  </si>
  <si>
    <t>14/10/2022</t>
  </si>
  <si>
    <t>00047588</t>
  </si>
  <si>
    <t>00047589</t>
  </si>
  <si>
    <t>00047590</t>
  </si>
  <si>
    <t>00047591</t>
  </si>
  <si>
    <t>00047592</t>
  </si>
  <si>
    <t>00047593</t>
  </si>
  <si>
    <t>00047594</t>
  </si>
  <si>
    <t>00047595</t>
  </si>
  <si>
    <t>00047596</t>
  </si>
  <si>
    <t>00047597</t>
  </si>
  <si>
    <t>00047598</t>
  </si>
  <si>
    <t>00047599</t>
  </si>
  <si>
    <t>00047600</t>
  </si>
  <si>
    <t>00047601</t>
  </si>
  <si>
    <t>00047602</t>
  </si>
  <si>
    <t>00047603</t>
  </si>
  <si>
    <t>00047604</t>
  </si>
  <si>
    <t>00047605</t>
  </si>
  <si>
    <t>00047606</t>
  </si>
  <si>
    <t>00047607</t>
  </si>
  <si>
    <t>00047608</t>
  </si>
  <si>
    <t>00047610</t>
  </si>
  <si>
    <t>00047611</t>
  </si>
  <si>
    <t>00047612</t>
  </si>
  <si>
    <t>00047613</t>
  </si>
  <si>
    <t>00047614</t>
  </si>
  <si>
    <t>00047615</t>
  </si>
  <si>
    <t>00047616</t>
  </si>
  <si>
    <t>00047617</t>
  </si>
  <si>
    <t>00047618</t>
  </si>
  <si>
    <t>00047619</t>
  </si>
  <si>
    <t>00047620</t>
  </si>
  <si>
    <t>00047621</t>
  </si>
  <si>
    <t>00047622</t>
  </si>
  <si>
    <t>00047623</t>
  </si>
  <si>
    <t>00047624</t>
  </si>
  <si>
    <t>00047625</t>
  </si>
  <si>
    <t>00047626</t>
  </si>
  <si>
    <t>00047627</t>
  </si>
  <si>
    <t>00047628</t>
  </si>
  <si>
    <t>00047629</t>
  </si>
  <si>
    <t>00047630</t>
  </si>
  <si>
    <t>00047631</t>
  </si>
  <si>
    <t>00047632</t>
  </si>
  <si>
    <t>00047633</t>
  </si>
  <si>
    <t>00047634</t>
  </si>
  <si>
    <t>00047635</t>
  </si>
  <si>
    <t>00047636</t>
  </si>
  <si>
    <t>00047637</t>
  </si>
  <si>
    <t>00047638</t>
  </si>
  <si>
    <t>00047639</t>
  </si>
  <si>
    <t>00047640</t>
  </si>
  <si>
    <t>00047641</t>
  </si>
  <si>
    <t>00047642</t>
  </si>
  <si>
    <t>00047643</t>
  </si>
  <si>
    <t>00047644</t>
  </si>
  <si>
    <t>00047646</t>
  </si>
  <si>
    <t>00047647</t>
  </si>
  <si>
    <t>00047648</t>
  </si>
  <si>
    <t>00047649</t>
  </si>
  <si>
    <t>00047650</t>
  </si>
  <si>
    <t>00047651</t>
  </si>
  <si>
    <t>00047652</t>
  </si>
  <si>
    <t>00047653</t>
  </si>
  <si>
    <t>00047654</t>
  </si>
  <si>
    <t>00047655</t>
  </si>
  <si>
    <t>00047656</t>
  </si>
  <si>
    <t>00047658</t>
  </si>
  <si>
    <t>00047659</t>
  </si>
  <si>
    <t>00047660</t>
  </si>
  <si>
    <t>00047661</t>
  </si>
  <si>
    <t>00047662</t>
  </si>
  <si>
    <t>00047663</t>
  </si>
  <si>
    <t>00047664</t>
  </si>
  <si>
    <t>00047665</t>
  </si>
  <si>
    <t>00047666</t>
  </si>
  <si>
    <t>00047667</t>
  </si>
  <si>
    <t>00047668</t>
  </si>
  <si>
    <t>00047669</t>
  </si>
  <si>
    <t>00047670</t>
  </si>
  <si>
    <t>00047671</t>
  </si>
  <si>
    <t>00047672</t>
  </si>
  <si>
    <t>00047694</t>
  </si>
  <si>
    <t>00047695</t>
  </si>
  <si>
    <t>00047696</t>
  </si>
  <si>
    <t>00047697</t>
  </si>
  <si>
    <t>00047698</t>
  </si>
  <si>
    <t>00049511</t>
  </si>
  <si>
    <t>31/10/2022</t>
  </si>
  <si>
    <t>00049512</t>
  </si>
  <si>
    <t>00049513</t>
  </si>
  <si>
    <t>00050865</t>
  </si>
  <si>
    <t>12/11/2022</t>
  </si>
  <si>
    <t>00050866</t>
  </si>
  <si>
    <t>00050867</t>
  </si>
  <si>
    <t>00050868</t>
  </si>
  <si>
    <t>00050869</t>
  </si>
  <si>
    <t>00050870</t>
  </si>
  <si>
    <t>00050871</t>
  </si>
  <si>
    <t>00050872</t>
  </si>
  <si>
    <t>00050975</t>
  </si>
  <si>
    <t>15/11/2022</t>
  </si>
  <si>
    <t>00050976</t>
  </si>
  <si>
    <t>00052668</t>
  </si>
  <si>
    <t>25/11/2022</t>
  </si>
  <si>
    <t>00052669</t>
  </si>
  <si>
    <t>00052670</t>
  </si>
  <si>
    <t>00053801</t>
  </si>
  <si>
    <t>01/12/2022</t>
  </si>
  <si>
    <t>00055041</t>
  </si>
  <si>
    <t>08/12/2022</t>
  </si>
  <si>
    <t>00055042</t>
  </si>
  <si>
    <t>00055504</t>
  </si>
  <si>
    <t>14/12/2022</t>
  </si>
  <si>
    <t>00055505</t>
  </si>
  <si>
    <t>00056004</t>
  </si>
  <si>
    <t>17/12/2022</t>
  </si>
  <si>
    <t>00056260</t>
  </si>
  <si>
    <t>21/12/2022</t>
  </si>
  <si>
    <t>00056278</t>
  </si>
  <si>
    <t>00056838</t>
  </si>
  <si>
    <t>24/12/2022</t>
  </si>
  <si>
    <t>00056994</t>
  </si>
  <si>
    <t>27/12/2022</t>
  </si>
  <si>
    <t>00057180</t>
  </si>
  <si>
    <t>29/12/2022</t>
  </si>
  <si>
    <t>00057827</t>
  </si>
  <si>
    <t>31/12/2022</t>
  </si>
  <si>
    <t>Số hóa đơn</t>
  </si>
  <si>
    <t>Ký hiệu</t>
  </si>
  <si>
    <t>Ngày hóa đơn</t>
  </si>
  <si>
    <t>Tên khách hàng</t>
  </si>
  <si>
    <t>Địa chỉ</t>
  </si>
  <si>
    <t>Mã số thuế</t>
  </si>
  <si>
    <t>Tổng tiền hàng</t>
  </si>
  <si>
    <t>Tiền chiết khấu</t>
  </si>
  <si>
    <t>Doanh số bán chưa thuế</t>
  </si>
  <si>
    <t>Thuế GTGT</t>
  </si>
  <si>
    <t>Tổng tiền</t>
  </si>
  <si>
    <t>CONTENT</t>
  </si>
  <si>
    <t>Nội dung:</t>
  </si>
  <si>
    <t>Content:</t>
  </si>
  <si>
    <t xml:space="preserve"> </t>
  </si>
  <si>
    <t>No.</t>
  </si>
  <si>
    <t>Inv. Months</t>
  </si>
  <si>
    <t>Description</t>
  </si>
  <si>
    <t>Amount</t>
  </si>
  <si>
    <t>10/2022</t>
  </si>
  <si>
    <t>Purchased of goods</t>
  </si>
  <si>
    <t>11/2022</t>
  </si>
  <si>
    <t>12/2022</t>
  </si>
  <si>
    <t>Tổng doanh số mua hàng chưa bao gồm thuế</t>
  </si>
  <si>
    <t>Tỷ lệ:</t>
  </si>
  <si>
    <t>Chiết khấu cho từng cửa hàng</t>
  </si>
  <si>
    <t>Chiết khấu ưu đãi không điều kiện</t>
  </si>
  <si>
    <t>Tổng cộng</t>
  </si>
  <si>
    <t>Total Amount</t>
  </si>
  <si>
    <r>
      <rPr>
        <sz val="11"/>
        <color indexed="8"/>
        <rFont val="Times New Roman"/>
        <family val="1"/>
      </rPr>
      <t>Tổng cộng (Chưa bao gồm VAT)</t>
    </r>
    <r>
      <rPr>
        <i/>
        <sz val="11"/>
        <color indexed="8"/>
        <rFont val="Times New Roman"/>
        <family val="1"/>
      </rPr>
      <t>/ Total Collection Amount (Excluding VAT)</t>
    </r>
  </si>
  <si>
    <t>Total VAT 5%</t>
  </si>
  <si>
    <r>
      <t>Tổng cộng/</t>
    </r>
    <r>
      <rPr>
        <i/>
        <sz val="10"/>
        <color indexed="8"/>
        <rFont val="Times New Roman"/>
        <family val="1"/>
      </rPr>
      <t>Total Collection Amount</t>
    </r>
  </si>
  <si>
    <t>VAT 10%</t>
  </si>
  <si>
    <t>NCC XUẤT HĐ</t>
  </si>
  <si>
    <t>SUM T10</t>
  </si>
  <si>
    <t>SUM T11</t>
  </si>
  <si>
    <t>SUM T12</t>
  </si>
  <si>
    <t>DANH SÁCH HÓA ĐƠN CẦN ĐỐI CHIẾU</t>
  </si>
  <si>
    <t>NCC: CÔNG TY TNHH MTV THƯƠNG MẠI VÀ DỊCH VỤ NGỌC THƠM</t>
  </si>
  <si>
    <t>MST: 0309391503</t>
  </si>
  <si>
    <t>Địa chỉ: 12/14/18 Đường 49, khu phố 7, phường Hiệp Bình Chánh, thành phố Thủ Đức, thành phố Hồ Chí Minh</t>
  </si>
  <si>
    <t>Chi phí cho chương trình thẻ thành viên GS25 Viet Nam</t>
  </si>
  <si>
    <t>Chi phí quảng cáo và khuyến mãi</t>
  </si>
  <si>
    <t>Chi phí trưng bày</t>
  </si>
  <si>
    <t>GS25 XUẤT HĐ</t>
  </si>
  <si>
    <t>Hỗ trợ vận chuyển</t>
  </si>
  <si>
    <t>01/2022</t>
  </si>
  <si>
    <t>02.2022</t>
  </si>
  <si>
    <t>03/2022</t>
  </si>
  <si>
    <t>04/2022</t>
  </si>
  <si>
    <t>05/2022</t>
  </si>
  <si>
    <t>06/2022</t>
  </si>
  <si>
    <t>07/2022</t>
  </si>
  <si>
    <t>08/2022</t>
  </si>
  <si>
    <t>09/2022</t>
  </si>
  <si>
    <t>1.5%</t>
  </si>
  <si>
    <t>Chiết khấu ưu đãi có điều kiện</t>
  </si>
  <si>
    <t>00001503</t>
  </si>
  <si>
    <t>00001504</t>
  </si>
  <si>
    <t>1C22TDV</t>
  </si>
  <si>
    <t>Hóa đơn xuất trả NCC</t>
  </si>
  <si>
    <t>00002026</t>
  </si>
  <si>
    <t>00002488</t>
  </si>
  <si>
    <t>00002481</t>
  </si>
  <si>
    <t>00002357</t>
  </si>
  <si>
    <t>00002265</t>
  </si>
  <si>
    <t>00002258</t>
  </si>
  <si>
    <t>00015118</t>
  </si>
  <si>
    <t>31/05/2022</t>
  </si>
  <si>
    <t>00011191</t>
  </si>
  <si>
    <t>03/05/2022</t>
  </si>
  <si>
    <t>00011375</t>
  </si>
  <si>
    <t>04/05/2022</t>
  </si>
  <si>
    <t>00011421</t>
  </si>
  <si>
    <t>05/05/2022</t>
  </si>
  <si>
    <t>00011325</t>
  </si>
  <si>
    <t>00011328</t>
  </si>
  <si>
    <t>00011437</t>
  </si>
  <si>
    <t>00011326</t>
  </si>
  <si>
    <t>00011443</t>
  </si>
  <si>
    <t>00011448</t>
  </si>
  <si>
    <t>00011324</t>
  </si>
  <si>
    <t>00014868</t>
  </si>
  <si>
    <t>30/05/2022</t>
  </si>
  <si>
    <t>00011202</t>
  </si>
  <si>
    <t>00011333</t>
  </si>
  <si>
    <t>00011371</t>
  </si>
  <si>
    <t>00015189</t>
  </si>
  <si>
    <t>00011449</t>
  </si>
  <si>
    <t>00011197</t>
  </si>
  <si>
    <t>00014865</t>
  </si>
  <si>
    <t>00014791</t>
  </si>
  <si>
    <t>00011376</t>
  </si>
  <si>
    <t>00011339</t>
  </si>
  <si>
    <t>00011466</t>
  </si>
  <si>
    <t>00011195</t>
  </si>
  <si>
    <t>00011200</t>
  </si>
  <si>
    <t>00011332</t>
  </si>
  <si>
    <t>00011450</t>
  </si>
  <si>
    <t>00011209</t>
  </si>
  <si>
    <t>00015136</t>
  </si>
  <si>
    <t>00015188</t>
  </si>
  <si>
    <t>00011331</t>
  </si>
  <si>
    <t>00011190</t>
  </si>
  <si>
    <t>00011204</t>
  </si>
  <si>
    <t>00015050</t>
  </si>
  <si>
    <t>00011210</t>
  </si>
  <si>
    <t>00011383</t>
  </si>
  <si>
    <t>00015186</t>
  </si>
  <si>
    <t>00015135</t>
  </si>
  <si>
    <t>00011207</t>
  </si>
  <si>
    <t>00011323</t>
  </si>
  <si>
    <t>00011441</t>
  </si>
  <si>
    <t>00011201</t>
  </si>
  <si>
    <t>00011456</t>
  </si>
  <si>
    <t>00011424</t>
  </si>
  <si>
    <t>00011196</t>
  </si>
  <si>
    <t>00011377</t>
  </si>
  <si>
    <t>00014790</t>
  </si>
  <si>
    <t>00011451</t>
  </si>
  <si>
    <t>00015187</t>
  </si>
  <si>
    <t>00011346</t>
  </si>
  <si>
    <t>00011369</t>
  </si>
  <si>
    <t>00011475</t>
  </si>
  <si>
    <t>00014784</t>
  </si>
  <si>
    <t>00015017</t>
  </si>
  <si>
    <t>00011430</t>
  </si>
  <si>
    <t>00014785</t>
  </si>
  <si>
    <t>00011426</t>
  </si>
  <si>
    <t>00013266</t>
  </si>
  <si>
    <t>17/05/2022</t>
  </si>
  <si>
    <t>00011464</t>
  </si>
  <si>
    <t>00011372</t>
  </si>
  <si>
    <t>00014796</t>
  </si>
  <si>
    <t>00011186</t>
  </si>
  <si>
    <t>00015181</t>
  </si>
  <si>
    <t>00011423</t>
  </si>
  <si>
    <t>00013257</t>
  </si>
  <si>
    <t>00015117</t>
  </si>
  <si>
    <t>00014783</t>
  </si>
  <si>
    <t>00011355</t>
  </si>
  <si>
    <t>00011429</t>
  </si>
  <si>
    <t>00013263</t>
  </si>
  <si>
    <t>00013264</t>
  </si>
  <si>
    <t>00011330</t>
  </si>
  <si>
    <t>00015191</t>
  </si>
  <si>
    <t>00011428</t>
  </si>
  <si>
    <t>00011373</t>
  </si>
  <si>
    <t>00014781</t>
  </si>
  <si>
    <t>00011440</t>
  </si>
  <si>
    <t>00011384</t>
  </si>
  <si>
    <t>00015014</t>
  </si>
  <si>
    <t>00011199</t>
  </si>
  <si>
    <t>00014793</t>
  </si>
  <si>
    <t>00011425</t>
  </si>
  <si>
    <t>00011422</t>
  </si>
  <si>
    <t>00011463</t>
  </si>
  <si>
    <t>00011342</t>
  </si>
  <si>
    <t>00015013</t>
  </si>
  <si>
    <t>00015115</t>
  </si>
  <si>
    <t>00011338</t>
  </si>
  <si>
    <t>00011455</t>
  </si>
  <si>
    <t>00011211</t>
  </si>
  <si>
    <t>00011447</t>
  </si>
  <si>
    <t>00014799</t>
  </si>
  <si>
    <t>00011188</t>
  </si>
  <si>
    <t>00011458</t>
  </si>
  <si>
    <t>00011214</t>
  </si>
  <si>
    <t>00011344</t>
  </si>
  <si>
    <t>00011433</t>
  </si>
  <si>
    <t>00014867</t>
  </si>
  <si>
    <t>00015046</t>
  </si>
  <si>
    <t>00011213</t>
  </si>
  <si>
    <t>00011354</t>
  </si>
  <si>
    <t>00011432</t>
  </si>
  <si>
    <t>00011444</t>
  </si>
  <si>
    <t>00011321</t>
  </si>
  <si>
    <t>00011431</t>
  </si>
  <si>
    <t>00011194</t>
  </si>
  <si>
    <t>00013261</t>
  </si>
  <si>
    <t>00011225</t>
  </si>
  <si>
    <t>00011439</t>
  </si>
  <si>
    <t>00011438</t>
  </si>
  <si>
    <t>00013259</t>
  </si>
  <si>
    <t>00014802</t>
  </si>
  <si>
    <t>00011343</t>
  </si>
  <si>
    <t>00014797</t>
  </si>
  <si>
    <t>00015133</t>
  </si>
  <si>
    <t>00011446</t>
  </si>
  <si>
    <t>00011382</t>
  </si>
  <si>
    <t>00014800</t>
  </si>
  <si>
    <t>00011341</t>
  </si>
  <si>
    <t>00011460</t>
  </si>
  <si>
    <t>00013258</t>
  </si>
  <si>
    <t>00011329</t>
  </si>
  <si>
    <t>00011465</t>
  </si>
  <si>
    <t>00014839</t>
  </si>
  <si>
    <t>00011353</t>
  </si>
  <si>
    <t>00011380</t>
  </si>
  <si>
    <t>00011436</t>
  </si>
  <si>
    <t>00014786</t>
  </si>
  <si>
    <t>00015134</t>
  </si>
  <si>
    <t>00011212</t>
  </si>
  <si>
    <t>00011442</t>
  </si>
  <si>
    <t>00011340</t>
  </si>
  <si>
    <t>00011459</t>
  </si>
  <si>
    <t>00013554</t>
  </si>
  <si>
    <t>21/05/2022</t>
  </si>
  <si>
    <t>00011203</t>
  </si>
  <si>
    <t>00011187</t>
  </si>
  <si>
    <t>00011192</t>
  </si>
  <si>
    <t>00014803</t>
  </si>
  <si>
    <t>00014787</t>
  </si>
  <si>
    <t>00015123</t>
  </si>
  <si>
    <t>00015116</t>
  </si>
  <si>
    <t>00015185</t>
  </si>
  <si>
    <t>00013262</t>
  </si>
  <si>
    <t>00011349</t>
  </si>
  <si>
    <t>00014798</t>
  </si>
  <si>
    <t>00011327</t>
  </si>
  <si>
    <t>00013265</t>
  </si>
  <si>
    <t>00011335</t>
  </si>
  <si>
    <t>00011454</t>
  </si>
  <si>
    <t>00011351</t>
  </si>
  <si>
    <t>00011208</t>
  </si>
  <si>
    <t>00013260</t>
  </si>
  <si>
    <t>00011457</t>
  </si>
  <si>
    <t>00014782</t>
  </si>
  <si>
    <t>00011427</t>
  </si>
  <si>
    <t>00011462</t>
  </si>
  <si>
    <t>00014788</t>
  </si>
  <si>
    <t>00015015</t>
  </si>
  <si>
    <t>00015122</t>
  </si>
  <si>
    <t>00011334</t>
  </si>
  <si>
    <t>00011322</t>
  </si>
  <si>
    <t>00011348</t>
  </si>
  <si>
    <t>00011370</t>
  </si>
  <si>
    <t>00011205</t>
  </si>
  <si>
    <t>00011452</t>
  </si>
  <si>
    <t>00011198</t>
  </si>
  <si>
    <t>00011206</t>
  </si>
  <si>
    <t>00011350</t>
  </si>
  <si>
    <t>00011385</t>
  </si>
  <si>
    <t>00015190</t>
  </si>
  <si>
    <t>00011453</t>
  </si>
  <si>
    <t>00011435</t>
  </si>
  <si>
    <t>00011445</t>
  </si>
  <si>
    <t>00014807</t>
  </si>
  <si>
    <t>00011374</t>
  </si>
  <si>
    <t>00015182</t>
  </si>
  <si>
    <t>00011356</t>
  </si>
  <si>
    <t>00011347</t>
  </si>
  <si>
    <t>00015021</t>
  </si>
  <si>
    <t>00011189</t>
  </si>
  <si>
    <t>00015124</t>
  </si>
  <si>
    <t>00015184</t>
  </si>
  <si>
    <t>00011378</t>
  </si>
  <si>
    <t>00015016</t>
  </si>
  <si>
    <t>00011336</t>
  </si>
  <si>
    <t>00011193</t>
  </si>
  <si>
    <t>00015119</t>
  </si>
  <si>
    <t>00011185</t>
  </si>
  <si>
    <t>00011381</t>
  </si>
  <si>
    <t>00015183</t>
  </si>
  <si>
    <t>00011345</t>
  </si>
  <si>
    <t>00011434</t>
  </si>
  <si>
    <t>00015018</t>
  </si>
  <si>
    <t>00015020</t>
  </si>
  <si>
    <t>00014789</t>
  </si>
  <si>
    <t>00014792</t>
  </si>
  <si>
    <t>00014795</t>
  </si>
  <si>
    <t>00014836</t>
  </si>
  <si>
    <t>00014837</t>
  </si>
  <si>
    <t>00014838</t>
  </si>
  <si>
    <t>00014866</t>
  </si>
  <si>
    <t>00015012</t>
  </si>
  <si>
    <t>00015019</t>
  </si>
  <si>
    <t>00015137</t>
  </si>
  <si>
    <t>Diễn giải</t>
  </si>
  <si>
    <t>0062060911100851</t>
  </si>
  <si>
    <t>0020060911100851</t>
  </si>
  <si>
    <t>0005060911100851</t>
  </si>
  <si>
    <t>0102060911100851</t>
  </si>
  <si>
    <t>0174060911100851</t>
  </si>
  <si>
    <t>0176060911100851</t>
  </si>
  <si>
    <t>0186060911100851</t>
  </si>
  <si>
    <t>0129060911100851</t>
  </si>
  <si>
    <t>0181060911100851</t>
  </si>
  <si>
    <t>0150060911100851</t>
  </si>
  <si>
    <t>0153060911100851</t>
  </si>
  <si>
    <t>0155060911100851</t>
  </si>
  <si>
    <t>0126060911100851</t>
  </si>
  <si>
    <t>0031060911100851</t>
  </si>
  <si>
    <t>0034060911100851</t>
  </si>
  <si>
    <t>VN0003060911100851</t>
  </si>
  <si>
    <t>VN0028060911100851</t>
  </si>
  <si>
    <t>VN0076060911100851</t>
  </si>
  <si>
    <t>0066060911100851</t>
  </si>
  <si>
    <t>0068060911100851</t>
  </si>
  <si>
    <t>0072080911100851</t>
  </si>
  <si>
    <t>0138080911100851</t>
  </si>
  <si>
    <t>0173080911100851</t>
  </si>
  <si>
    <t>0190080911100851</t>
  </si>
  <si>
    <t>VN0003230811100851</t>
  </si>
  <si>
    <t>VN0049230811100851</t>
  </si>
  <si>
    <t>VN0121230811100851</t>
  </si>
  <si>
    <t>VN0048230811100851</t>
  </si>
  <si>
    <t>VN0017230811100851</t>
  </si>
  <si>
    <t>VN0117230811100851</t>
  </si>
  <si>
    <t>VN0069230811100851</t>
  </si>
  <si>
    <t>VN0021230811100851</t>
  </si>
  <si>
    <t>VN0120230811100851</t>
  </si>
  <si>
    <t>VN0083230811100851</t>
  </si>
  <si>
    <t>VN0195172614100851</t>
  </si>
  <si>
    <t>VN0098010911100851</t>
  </si>
  <si>
    <t>VN0033180811100851</t>
  </si>
  <si>
    <t>VN0179230811100851</t>
  </si>
  <si>
    <t>VN0150250811100851</t>
  </si>
  <si>
    <t>VN0089250811100851</t>
  </si>
  <si>
    <t>VN0186250811100851</t>
  </si>
  <si>
    <t>VN0081170511100851</t>
  </si>
  <si>
    <t>VN0149190511100851</t>
  </si>
  <si>
    <t>VN0037190511100851</t>
  </si>
  <si>
    <t>VN0111190511100851</t>
  </si>
  <si>
    <t>VN0121190511100851</t>
  </si>
  <si>
    <t>VN0155190511100851</t>
  </si>
  <si>
    <t>VN0098190511100851</t>
  </si>
  <si>
    <t>VN0084030512100851</t>
  </si>
  <si>
    <t>WH0010050511100851</t>
  </si>
  <si>
    <t>VN0038030512100851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</si>
</sst>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3" formatCode="_(* #,##0.00_);_(* \(#,##0.00\);_(* &quot;-&quot;??_);_(@_)"/>
    <numFmt numFmtId="164" formatCode="dd/mm/yyyy\ hh:mm\ AM/PM"/>
    <numFmt numFmtId="165" formatCode="0.0%"/>
    <numFmt numFmtId="166" formatCode="_-* #,##0_-;\-* #,##0_-;_-* &quot;-&quot;??_-;_-@_-"/>
    <numFmt numFmtId="167" formatCode="mm/yyyy"/>
    <numFmt numFmtId="168" formatCode="_(* #,##0_);_(* \(#,##0\);_(* &quot;-&quot;??_);_(@_)"/>
    <numFmt numFmtId="169" formatCode="_-* #,##0.00_-;\-* #,##0.00_-;_-* &quot;-&quot;??_-;_-@_-"/>
    <numFmt numFmtId="170" formatCode="#,##0_ ;\-#,##0\ "/>
    <numFmt numFmtId="171" formatCode="[$-1010000]d/m/yyyy;@"/>
    <numFmt numFmtId="172" formatCode="&quot;dd/MM/yyyy&quot;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2"/>
    </font>
    <font>
      <b/>
      <sz val="10"/>
      <name val="Times New Roman"/>
      <family val="2"/>
    </font>
    <font>
      <sz val="9"/>
      <color theme="9" tint="-0.249977111117893"/>
      <name val="Times New Roman"/>
      <family val="1"/>
    </font>
    <font>
      <sz val="11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1"/>
    </font>
    <font>
      <sz val="12"/>
      <name val="Times New Roman"/>
      <family val="1"/>
    </font>
    <font>
      <sz val="14"/>
      <name val="Times New Roman"/>
      <family val="1"/>
    </font>
    <font>
      <b/>
      <sz val="10"/>
      <color theme="1"/>
      <name val="Times New Roman"/>
      <family val="1"/>
    </font>
    <font>
      <i/>
      <sz val="10"/>
      <color theme="1"/>
      <name val="Times New Roman"/>
      <family val="1"/>
    </font>
    <font>
      <sz val="12"/>
      <color theme="1"/>
      <name val="Times New Roman"/>
      <family val="1"/>
    </font>
    <font>
      <sz val="10"/>
      <color theme="1"/>
      <name val="Times New Roman"/>
      <family val="1"/>
    </font>
    <font>
      <i/>
      <sz val="9"/>
      <name val="Times New Roman"/>
      <family val="1"/>
    </font>
    <font>
      <sz val="9"/>
      <name val="Times New Roman"/>
      <family val="1"/>
    </font>
    <font>
      <sz val="11.5"/>
      <name val="Times New Roman"/>
      <family val="1"/>
    </font>
    <font>
      <b/>
      <sz val="11"/>
      <name val="Times New Roman"/>
      <family val="1"/>
    </font>
    <font>
      <i/>
      <sz val="11.5"/>
      <name val="Times New Roman"/>
      <family val="1"/>
    </font>
    <font>
      <b/>
      <sz val="11"/>
      <color theme="1"/>
      <name val="Times New Roman"/>
      <family val="1"/>
    </font>
    <font>
      <i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1"/>
      <color theme="0"/>
      <name val="Times New Roman"/>
      <family val="1"/>
    </font>
    <font>
      <b/>
      <sz val="11"/>
      <color rgb="FFFF0000"/>
      <name val="Times New Roman"/>
      <family val="1"/>
    </font>
    <font>
      <i/>
      <sz val="10"/>
      <color indexed="8"/>
      <name val="Times New Roman"/>
      <family val="1"/>
    </font>
    <font>
      <sz val="11"/>
      <name val="Calibri"/>
      <family val="2"/>
      <scheme val="minor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b/>
      <i/>
      <sz val="10"/>
      <color theme="1"/>
      <name val="Times New Roman"/>
      <family val="1"/>
    </font>
    <font>
      <sz val="11.5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74">
    <xf numFmtId="0" fontId="0" fillId="0" borderId="0" xfId="0"/>
    <xf numFmtId="0" fontId="2" fillId="0" borderId="1" xfId="0" applyFont="1" applyBorder="1" applyAlignment="1">
      <alignment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37" fontId="2" fillId="0" borderId="1" xfId="0" applyNumberFormat="1" applyFont="1" applyBorder="1" applyAlignment="1">
      <alignment horizontal="right" vertical="center" wrapText="1"/>
    </xf>
    <xf numFmtId="37" fontId="0" fillId="0" borderId="0" xfId="0" applyNumberFormat="1"/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4" fillId="0" borderId="0" xfId="0" applyFont="1" applyAlignment="1">
      <alignment horizontal="left"/>
    </xf>
    <xf numFmtId="0" fontId="5" fillId="3" borderId="2" xfId="0" applyFont="1" applyFill="1" applyBorder="1"/>
    <xf numFmtId="0" fontId="7" fillId="0" borderId="0" xfId="0" applyFont="1" applyFill="1"/>
    <xf numFmtId="0" fontId="7" fillId="0" borderId="0" xfId="0" applyFont="1"/>
    <xf numFmtId="0" fontId="8" fillId="0" borderId="5" xfId="0" applyFont="1" applyBorder="1"/>
    <xf numFmtId="0" fontId="9" fillId="0" borderId="5" xfId="0" applyFont="1" applyBorder="1"/>
    <xf numFmtId="0" fontId="4" fillId="0" borderId="6" xfId="0" applyFont="1" applyFill="1" applyBorder="1" applyAlignment="1">
      <alignment horizontal="left"/>
    </xf>
    <xf numFmtId="165" fontId="10" fillId="4" borderId="1" xfId="2" applyNumberFormat="1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166" fontId="10" fillId="4" borderId="1" xfId="1" applyNumberFormat="1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center"/>
    </xf>
    <xf numFmtId="167" fontId="7" fillId="0" borderId="1" xfId="0" quotePrefix="1" applyNumberFormat="1" applyFont="1" applyBorder="1" applyAlignment="1">
      <alignment horizontal="center"/>
    </xf>
    <xf numFmtId="168" fontId="8" fillId="0" borderId="11" xfId="1" applyNumberFormat="1" applyFont="1" applyFill="1" applyBorder="1"/>
    <xf numFmtId="0" fontId="15" fillId="0" borderId="0" xfId="0" applyFont="1" applyBorder="1" applyAlignment="1">
      <alignment horizontal="left"/>
    </xf>
    <xf numFmtId="0" fontId="15" fillId="0" borderId="0" xfId="0" applyFont="1" applyBorder="1"/>
    <xf numFmtId="0" fontId="5" fillId="0" borderId="14" xfId="0" applyFont="1" applyBorder="1"/>
    <xf numFmtId="0" fontId="14" fillId="0" borderId="15" xfId="0" applyFont="1" applyBorder="1" applyAlignment="1">
      <alignment vertical="center"/>
    </xf>
    <xf numFmtId="0" fontId="5" fillId="0" borderId="15" xfId="0" applyFont="1" applyBorder="1" applyAlignment="1">
      <alignment vertical="center"/>
    </xf>
    <xf numFmtId="0" fontId="0" fillId="0" borderId="15" xfId="0" applyBorder="1"/>
    <xf numFmtId="0" fontId="15" fillId="0" borderId="15" xfId="0" applyFont="1" applyBorder="1" applyAlignment="1">
      <alignment horizontal="left"/>
    </xf>
    <xf numFmtId="0" fontId="15" fillId="0" borderId="15" xfId="0" applyFont="1" applyBorder="1"/>
    <xf numFmtId="0" fontId="5" fillId="0" borderId="17" xfId="0" applyFont="1" applyBorder="1"/>
    <xf numFmtId="0" fontId="14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14" fillId="0" borderId="15" xfId="0" applyFont="1" applyBorder="1" applyAlignment="1">
      <alignment horizontal="right" vertical="center"/>
    </xf>
    <xf numFmtId="165" fontId="18" fillId="0" borderId="0" xfId="2" applyNumberFormat="1" applyFont="1" applyFill="1" applyBorder="1" applyAlignment="1">
      <alignment horizontal="right" vertical="center"/>
    </xf>
    <xf numFmtId="0" fontId="5" fillId="0" borderId="21" xfId="0" applyFont="1" applyBorder="1"/>
    <xf numFmtId="0" fontId="14" fillId="0" borderId="22" xfId="0" applyFont="1" applyBorder="1" applyAlignment="1">
      <alignment vertical="center"/>
    </xf>
    <xf numFmtId="0" fontId="5" fillId="0" borderId="22" xfId="0" applyFont="1" applyBorder="1" applyAlignment="1">
      <alignment vertical="center"/>
    </xf>
    <xf numFmtId="0" fontId="15" fillId="0" borderId="22" xfId="0" applyFont="1" applyBorder="1" applyAlignment="1">
      <alignment horizontal="left"/>
    </xf>
    <xf numFmtId="0" fontId="15" fillId="0" borderId="22" xfId="0" applyFont="1" applyBorder="1"/>
    <xf numFmtId="165" fontId="18" fillId="0" borderId="23" xfId="2" applyNumberFormat="1" applyFont="1" applyFill="1" applyBorder="1" applyAlignment="1">
      <alignment horizontal="right" vertical="center" wrapText="1"/>
    </xf>
    <xf numFmtId="0" fontId="7" fillId="0" borderId="17" xfId="0" applyFont="1" applyBorder="1"/>
    <xf numFmtId="0" fontId="7" fillId="0" borderId="0" xfId="0" applyFont="1" applyBorder="1"/>
    <xf numFmtId="0" fontId="7" fillId="0" borderId="0" xfId="0" applyFont="1" applyBorder="1" applyAlignment="1">
      <alignment horizontal="center"/>
    </xf>
    <xf numFmtId="10" fontId="19" fillId="0" borderId="0" xfId="2" applyNumberFormat="1" applyFont="1" applyBorder="1" applyAlignment="1"/>
    <xf numFmtId="0" fontId="20" fillId="0" borderId="0" xfId="0" applyFont="1" applyBorder="1" applyAlignment="1">
      <alignment horizontal="right"/>
    </xf>
    <xf numFmtId="166" fontId="19" fillId="3" borderId="6" xfId="1" applyNumberFormat="1" applyFont="1" applyFill="1" applyBorder="1" applyAlignment="1">
      <alignment horizontal="right"/>
    </xf>
    <xf numFmtId="43" fontId="7" fillId="0" borderId="0" xfId="1" applyFont="1" applyFill="1"/>
    <xf numFmtId="169" fontId="22" fillId="0" borderId="0" xfId="0" applyNumberFormat="1" applyFont="1" applyFill="1"/>
    <xf numFmtId="0" fontId="7" fillId="0" borderId="0" xfId="0" applyFont="1" applyBorder="1" applyAlignment="1"/>
    <xf numFmtId="9" fontId="22" fillId="0" borderId="0" xfId="0" applyNumberFormat="1" applyFont="1" applyBorder="1"/>
    <xf numFmtId="0" fontId="7" fillId="0" borderId="0" xfId="0" applyFont="1" applyBorder="1" applyAlignment="1">
      <alignment horizontal="left"/>
    </xf>
    <xf numFmtId="0" fontId="7" fillId="0" borderId="22" xfId="0" applyFont="1" applyFill="1" applyBorder="1" applyAlignment="1">
      <alignment horizontal="left"/>
    </xf>
    <xf numFmtId="0" fontId="7" fillId="0" borderId="0" xfId="0" applyFont="1" applyBorder="1" applyAlignment="1">
      <alignment horizontal="right"/>
    </xf>
    <xf numFmtId="168" fontId="23" fillId="3" borderId="6" xfId="1" applyNumberFormat="1" applyFont="1" applyFill="1" applyBorder="1" applyAlignment="1">
      <alignment horizontal="right"/>
    </xf>
    <xf numFmtId="0" fontId="7" fillId="0" borderId="21" xfId="0" applyFont="1" applyFill="1" applyBorder="1"/>
    <xf numFmtId="0" fontId="7" fillId="0" borderId="22" xfId="0" applyFont="1" applyBorder="1"/>
    <xf numFmtId="0" fontId="7" fillId="0" borderId="22" xfId="0" applyFont="1" applyFill="1" applyBorder="1"/>
    <xf numFmtId="0" fontId="7" fillId="0" borderId="22" xfId="0" applyFont="1" applyFill="1" applyBorder="1" applyAlignment="1"/>
    <xf numFmtId="0" fontId="7" fillId="0" borderId="22" xfId="0" applyFont="1" applyFill="1" applyBorder="1" applyAlignment="1">
      <alignment horizontal="right"/>
    </xf>
    <xf numFmtId="166" fontId="19" fillId="3" borderId="25" xfId="1" applyNumberFormat="1" applyFont="1" applyFill="1" applyBorder="1" applyAlignment="1">
      <alignment horizontal="right"/>
    </xf>
    <xf numFmtId="169" fontId="7" fillId="0" borderId="0" xfId="0" applyNumberFormat="1" applyFont="1" applyFill="1"/>
    <xf numFmtId="0" fontId="0" fillId="6" borderId="0" xfId="0" applyFill="1"/>
    <xf numFmtId="37" fontId="0" fillId="6" borderId="0" xfId="0" applyNumberFormat="1" applyFill="1"/>
    <xf numFmtId="0" fontId="0" fillId="0" borderId="0" xfId="0" applyAlignment="1">
      <alignment vertical="center"/>
    </xf>
    <xf numFmtId="166" fontId="17" fillId="5" borderId="13" xfId="1" applyNumberFormat="1" applyFont="1" applyFill="1" applyBorder="1" applyAlignment="1">
      <alignment horizontal="center" vertical="center"/>
    </xf>
    <xf numFmtId="166" fontId="17" fillId="5" borderId="19" xfId="1" applyNumberFormat="1" applyFont="1" applyFill="1" applyBorder="1" applyAlignment="1">
      <alignment horizontal="center" vertical="center"/>
    </xf>
    <xf numFmtId="165" fontId="16" fillId="0" borderId="15" xfId="2" applyNumberFormat="1" applyFont="1" applyFill="1" applyBorder="1" applyAlignment="1">
      <alignment horizontal="right" vertical="center"/>
    </xf>
    <xf numFmtId="9" fontId="15" fillId="0" borderId="15" xfId="0" applyNumberFormat="1" applyFont="1" applyBorder="1" applyAlignment="1">
      <alignment horizontal="left"/>
    </xf>
    <xf numFmtId="0" fontId="5" fillId="0" borderId="26" xfId="0" applyFont="1" applyBorder="1"/>
    <xf numFmtId="0" fontId="14" fillId="0" borderId="8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0" fillId="0" borderId="8" xfId="0" applyBorder="1"/>
    <xf numFmtId="0" fontId="15" fillId="0" borderId="8" xfId="0" applyFont="1" applyBorder="1" applyAlignment="1">
      <alignment horizontal="left"/>
    </xf>
    <xf numFmtId="0" fontId="15" fillId="0" borderId="8" xfId="0" applyFont="1" applyBorder="1"/>
    <xf numFmtId="165" fontId="16" fillId="0" borderId="9" xfId="2" applyNumberFormat="1" applyFont="1" applyFill="1" applyBorder="1" applyAlignment="1">
      <alignment horizontal="right" vertical="center"/>
    </xf>
    <xf numFmtId="165" fontId="16" fillId="0" borderId="8" xfId="2" applyNumberFormat="1" applyFont="1" applyFill="1" applyBorder="1" applyAlignment="1">
      <alignment horizontal="right" vertical="center"/>
    </xf>
    <xf numFmtId="9" fontId="15" fillId="0" borderId="8" xfId="0" applyNumberFormat="1" applyFont="1" applyBorder="1" applyAlignment="1">
      <alignment horizontal="left"/>
    </xf>
    <xf numFmtId="0" fontId="14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center"/>
    </xf>
    <xf numFmtId="0" fontId="25" fillId="0" borderId="0" xfId="0" applyFont="1"/>
    <xf numFmtId="0" fontId="4" fillId="0" borderId="0" xfId="0" applyFont="1" applyAlignment="1">
      <alignment horizontal="left" vertical="center"/>
    </xf>
    <xf numFmtId="0" fontId="5" fillId="3" borderId="2" xfId="0" applyFont="1" applyFill="1" applyBorder="1" applyAlignment="1">
      <alignment vertical="center"/>
    </xf>
    <xf numFmtId="0" fontId="7" fillId="0" borderId="0" xfId="0" applyFont="1" applyFill="1" applyAlignment="1">
      <alignment vertical="center"/>
    </xf>
    <xf numFmtId="0" fontId="7" fillId="0" borderId="0" xfId="0" applyFont="1" applyAlignment="1">
      <alignment vertical="center"/>
    </xf>
    <xf numFmtId="0" fontId="8" fillId="0" borderId="5" xfId="0" applyFont="1" applyBorder="1" applyAlignment="1">
      <alignment vertical="center"/>
    </xf>
    <xf numFmtId="0" fontId="9" fillId="0" borderId="5" xfId="0" applyFont="1" applyBorder="1" applyAlignment="1">
      <alignment vertical="center"/>
    </xf>
    <xf numFmtId="0" fontId="4" fillId="0" borderId="6" xfId="0" applyFont="1" applyFill="1" applyBorder="1" applyAlignment="1">
      <alignment horizontal="left" vertical="center"/>
    </xf>
    <xf numFmtId="0" fontId="12" fillId="0" borderId="10" xfId="0" applyFont="1" applyFill="1" applyBorder="1" applyAlignment="1">
      <alignment horizontal="center" vertical="center"/>
    </xf>
    <xf numFmtId="167" fontId="7" fillId="0" borderId="1" xfId="0" quotePrefix="1" applyNumberFormat="1" applyFont="1" applyBorder="1" applyAlignment="1">
      <alignment horizontal="center" vertical="center"/>
    </xf>
    <xf numFmtId="168" fontId="8" fillId="0" borderId="11" xfId="1" applyNumberFormat="1" applyFont="1" applyFill="1" applyBorder="1" applyAlignment="1">
      <alignment vertical="center"/>
    </xf>
    <xf numFmtId="0" fontId="5" fillId="0" borderId="26" xfId="0" applyFont="1" applyBorder="1" applyAlignment="1">
      <alignment vertical="center"/>
    </xf>
    <xf numFmtId="0" fontId="0" fillId="0" borderId="8" xfId="0" applyBorder="1" applyAlignment="1">
      <alignment vertical="center"/>
    </xf>
    <xf numFmtId="0" fontId="15" fillId="0" borderId="8" xfId="0" applyFont="1" applyBorder="1" applyAlignment="1">
      <alignment horizontal="left" vertical="center"/>
    </xf>
    <xf numFmtId="0" fontId="15" fillId="0" borderId="8" xfId="0" applyFont="1" applyBorder="1" applyAlignment="1">
      <alignment vertical="center"/>
    </xf>
    <xf numFmtId="0" fontId="5" fillId="0" borderId="17" xfId="0" applyFont="1" applyBorder="1" applyAlignment="1">
      <alignment vertical="center"/>
    </xf>
    <xf numFmtId="9" fontId="15" fillId="0" borderId="15" xfId="0" applyNumberFormat="1" applyFont="1" applyBorder="1" applyAlignment="1">
      <alignment horizontal="left" vertical="center"/>
    </xf>
    <xf numFmtId="0" fontId="15" fillId="0" borderId="0" xfId="0" applyFont="1" applyBorder="1" applyAlignment="1">
      <alignment vertical="center"/>
    </xf>
    <xf numFmtId="168" fontId="7" fillId="0" borderId="0" xfId="1" applyNumberFormat="1" applyFont="1" applyFill="1" applyAlignment="1">
      <alignment vertical="center"/>
    </xf>
    <xf numFmtId="9" fontId="15" fillId="0" borderId="8" xfId="0" applyNumberFormat="1" applyFont="1" applyBorder="1" applyAlignment="1">
      <alignment horizontal="left" vertical="center"/>
    </xf>
    <xf numFmtId="0" fontId="15" fillId="0" borderId="0" xfId="0" applyFont="1" applyBorder="1" applyAlignment="1">
      <alignment horizontal="left" vertical="center"/>
    </xf>
    <xf numFmtId="0" fontId="7" fillId="0" borderId="17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10" fontId="19" fillId="0" borderId="0" xfId="2" applyNumberFormat="1" applyFont="1" applyBorder="1" applyAlignment="1">
      <alignment vertical="center"/>
    </xf>
    <xf numFmtId="0" fontId="20" fillId="0" borderId="0" xfId="0" applyFont="1" applyBorder="1" applyAlignment="1">
      <alignment horizontal="right" vertical="center"/>
    </xf>
    <xf numFmtId="166" fontId="19" fillId="3" borderId="6" xfId="1" applyNumberFormat="1" applyFont="1" applyFill="1" applyBorder="1" applyAlignment="1">
      <alignment horizontal="right" vertical="center"/>
    </xf>
    <xf numFmtId="43" fontId="7" fillId="0" borderId="0" xfId="1" applyFont="1" applyFill="1" applyAlignment="1">
      <alignment vertical="center"/>
    </xf>
    <xf numFmtId="169" fontId="22" fillId="0" borderId="0" xfId="0" applyNumberFormat="1" applyFont="1" applyFill="1" applyAlignment="1">
      <alignment vertical="center"/>
    </xf>
    <xf numFmtId="9" fontId="22" fillId="0" borderId="0" xfId="0" applyNumberFormat="1" applyFont="1" applyBorder="1" applyAlignment="1">
      <alignment vertical="center"/>
    </xf>
    <xf numFmtId="0" fontId="7" fillId="0" borderId="0" xfId="0" applyFont="1" applyBorder="1" applyAlignment="1">
      <alignment horizontal="left" vertical="center"/>
    </xf>
    <xf numFmtId="170" fontId="23" fillId="3" borderId="6" xfId="1" applyNumberFormat="1" applyFont="1" applyFill="1" applyBorder="1" applyAlignment="1">
      <alignment horizontal="right" vertical="center"/>
    </xf>
    <xf numFmtId="0" fontId="7" fillId="0" borderId="22" xfId="0" applyFont="1" applyFill="1" applyBorder="1" applyAlignment="1">
      <alignment horizontal="left" vertical="center"/>
    </xf>
    <xf numFmtId="166" fontId="23" fillId="3" borderId="6" xfId="1" applyNumberFormat="1" applyFont="1" applyFill="1" applyBorder="1" applyAlignment="1">
      <alignment horizontal="right" vertical="center"/>
    </xf>
    <xf numFmtId="0" fontId="7" fillId="0" borderId="0" xfId="0" applyFont="1" applyBorder="1" applyAlignment="1">
      <alignment horizontal="right" vertical="center"/>
    </xf>
    <xf numFmtId="168" fontId="23" fillId="3" borderId="6" xfId="1" applyNumberFormat="1" applyFont="1" applyFill="1" applyBorder="1" applyAlignment="1">
      <alignment horizontal="right" vertical="center"/>
    </xf>
    <xf numFmtId="0" fontId="7" fillId="0" borderId="21" xfId="0" applyFont="1" applyFill="1" applyBorder="1" applyAlignment="1">
      <alignment vertical="center"/>
    </xf>
    <xf numFmtId="0" fontId="7" fillId="0" borderId="22" xfId="0" applyFont="1" applyBorder="1" applyAlignment="1">
      <alignment vertical="center"/>
    </xf>
    <xf numFmtId="0" fontId="7" fillId="0" borderId="22" xfId="0" applyFont="1" applyFill="1" applyBorder="1" applyAlignment="1">
      <alignment vertical="center"/>
    </xf>
    <xf numFmtId="0" fontId="7" fillId="0" borderId="22" xfId="0" applyFont="1" applyFill="1" applyBorder="1" applyAlignment="1">
      <alignment horizontal="right" vertical="center"/>
    </xf>
    <xf numFmtId="166" fontId="19" fillId="3" borderId="25" xfId="1" applyNumberFormat="1" applyFont="1" applyFill="1" applyBorder="1" applyAlignment="1">
      <alignment horizontal="right" vertical="center"/>
    </xf>
    <xf numFmtId="169" fontId="7" fillId="0" borderId="0" xfId="0" applyNumberFormat="1" applyFont="1" applyFill="1" applyAlignment="1">
      <alignment vertical="center"/>
    </xf>
    <xf numFmtId="0" fontId="12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165" fontId="29" fillId="0" borderId="16" xfId="2" applyNumberFormat="1" applyFont="1" applyFill="1" applyBorder="1" applyAlignment="1">
      <alignment horizontal="right" vertical="center"/>
    </xf>
    <xf numFmtId="165" fontId="29" fillId="0" borderId="9" xfId="2" applyNumberFormat="1" applyFont="1" applyFill="1" applyBorder="1" applyAlignment="1">
      <alignment horizontal="right" vertical="center"/>
    </xf>
    <xf numFmtId="166" fontId="17" fillId="5" borderId="1" xfId="1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/>
    </xf>
    <xf numFmtId="0" fontId="12" fillId="0" borderId="27" xfId="0" applyFont="1" applyFill="1" applyBorder="1" applyAlignment="1">
      <alignment horizontal="center"/>
    </xf>
    <xf numFmtId="167" fontId="7" fillId="0" borderId="28" xfId="0" quotePrefix="1" applyNumberFormat="1" applyFont="1" applyBorder="1" applyAlignment="1">
      <alignment horizontal="center"/>
    </xf>
    <xf numFmtId="165" fontId="29" fillId="0" borderId="8" xfId="2" applyNumberFormat="1" applyFont="1" applyFill="1" applyBorder="1" applyAlignment="1">
      <alignment horizontal="right" vertical="center"/>
    </xf>
    <xf numFmtId="166" fontId="17" fillId="5" borderId="11" xfId="1" applyNumberFormat="1" applyFont="1" applyFill="1" applyBorder="1" applyAlignment="1">
      <alignment horizontal="center" vertical="center"/>
    </xf>
    <xf numFmtId="0" fontId="5" fillId="0" borderId="7" xfId="0" applyFont="1" applyBorder="1"/>
    <xf numFmtId="0" fontId="2" fillId="0" borderId="1" xfId="0" quotePrefix="1" applyFont="1" applyBorder="1" applyAlignment="1">
      <alignment vertical="center" wrapText="1"/>
    </xf>
    <xf numFmtId="171" fontId="2" fillId="0" borderId="1" xfId="0" applyNumberFormat="1" applyFont="1" applyBorder="1" applyAlignment="1">
      <alignment horizontal="center" vertical="center" wrapText="1"/>
    </xf>
    <xf numFmtId="166" fontId="17" fillId="5" borderId="19" xfId="1" applyNumberFormat="1" applyFont="1" applyFill="1" applyBorder="1" applyAlignment="1">
      <alignment horizontal="center" vertical="center"/>
    </xf>
    <xf numFmtId="166" fontId="17" fillId="5" borderId="13" xfId="1" applyNumberFormat="1" applyFont="1" applyFill="1" applyBorder="1" applyAlignment="1">
      <alignment horizontal="center" vertical="center"/>
    </xf>
    <xf numFmtId="0" fontId="0" fillId="0" borderId="30" xfId="0" applyFont="1" applyBorder="1" applyAlignment="1">
      <alignment vertical="center"/>
    </xf>
    <xf numFmtId="172" fontId="0" fillId="0" borderId="30" xfId="0" applyNumberFormat="1" applyFont="1" applyBorder="1" applyAlignment="1">
      <alignment vertical="center"/>
    </xf>
    <xf numFmtId="165" fontId="16" fillId="0" borderId="16" xfId="2" applyNumberFormat="1" applyFont="1" applyFill="1" applyBorder="1" applyAlignment="1">
      <alignment horizontal="right" vertical="center"/>
    </xf>
    <xf numFmtId="9" fontId="15" fillId="0" borderId="15" xfId="0" quotePrefix="1" applyNumberFormat="1" applyFont="1" applyBorder="1" applyAlignment="1">
      <alignment horizontal="left"/>
    </xf>
    <xf numFmtId="0" fontId="5" fillId="0" borderId="16" xfId="0" applyFont="1" applyBorder="1" applyAlignment="1">
      <alignment horizontal="right" vertical="center"/>
    </xf>
    <xf numFmtId="165" fontId="18" fillId="0" borderId="15" xfId="2" applyNumberFormat="1" applyFont="1" applyFill="1" applyBorder="1" applyAlignment="1">
      <alignment horizontal="right" vertical="center"/>
    </xf>
    <xf numFmtId="166" fontId="19" fillId="3" borderId="1" xfId="1" applyNumberFormat="1" applyFont="1" applyFill="1" applyBorder="1" applyAlignment="1">
      <alignment horizontal="right"/>
    </xf>
    <xf numFmtId="170" fontId="23" fillId="3" borderId="1" xfId="1" applyNumberFormat="1" applyFont="1" applyFill="1" applyBorder="1" applyAlignment="1">
      <alignment horizontal="right"/>
    </xf>
    <xf numFmtId="166" fontId="23" fillId="3" borderId="1" xfId="1" applyNumberFormat="1" applyFont="1" applyFill="1" applyBorder="1" applyAlignment="1">
      <alignment horizontal="right"/>
    </xf>
    <xf numFmtId="168" fontId="23" fillId="3" borderId="1" xfId="1" applyNumberFormat="1" applyFont="1" applyFill="1" applyBorder="1" applyAlignment="1">
      <alignment horizontal="right"/>
    </xf>
    <xf numFmtId="49" fontId="3" fillId="2" borderId="1" xfId="0" applyNumberFormat="1" applyFont="1" applyFill="1" applyBorder="1" applyAlignment="1" applyProtection="1">
      <alignment horizontal="center" vertical="center" wrapText="1"/>
    </xf>
    <xf numFmtId="49" fontId="2" fillId="0" borderId="1" xfId="0" applyNumberFormat="1" applyFont="1" applyBorder="1" applyAlignment="1">
      <alignment vertical="center" wrapText="1"/>
    </xf>
    <xf numFmtId="49" fontId="0" fillId="0" borderId="0" xfId="0" applyNumberFormat="1"/>
    <xf numFmtId="43" fontId="19" fillId="6" borderId="17" xfId="1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0" fontId="5" fillId="0" borderId="18" xfId="0" applyFont="1" applyBorder="1" applyAlignment="1">
      <alignment horizontal="right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left" vertical="center" wrapText="1"/>
    </xf>
    <xf numFmtId="0" fontId="10" fillId="4" borderId="7" xfId="0" applyFont="1" applyFill="1" applyBorder="1" applyAlignment="1">
      <alignment horizontal="center" vertical="center"/>
    </xf>
    <xf numFmtId="0" fontId="10" fillId="4" borderId="8" xfId="0" applyFont="1" applyFill="1" applyBorder="1" applyAlignment="1">
      <alignment horizontal="center" vertical="center"/>
    </xf>
    <xf numFmtId="0" fontId="10" fillId="4" borderId="9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0" fontId="28" fillId="0" borderId="1" xfId="0" applyFont="1" applyBorder="1" applyAlignment="1">
      <alignment horizontal="left" vertical="center" wrapText="1"/>
    </xf>
    <xf numFmtId="166" fontId="17" fillId="5" borderId="19" xfId="1" applyNumberFormat="1" applyFont="1" applyFill="1" applyBorder="1" applyAlignment="1">
      <alignment horizontal="center" vertical="center"/>
    </xf>
    <xf numFmtId="166" fontId="17" fillId="5" borderId="24" xfId="1" applyNumberFormat="1" applyFont="1" applyFill="1" applyBorder="1" applyAlignment="1">
      <alignment horizontal="center" vertical="center"/>
    </xf>
    <xf numFmtId="43" fontId="19" fillId="6" borderId="17" xfId="1" applyFont="1" applyFill="1" applyBorder="1" applyAlignment="1">
      <alignment horizontal="center" wrapText="1"/>
    </xf>
    <xf numFmtId="0" fontId="11" fillId="0" borderId="1" xfId="0" applyFont="1" applyBorder="1" applyAlignment="1">
      <alignment horizontal="left" vertical="center" wrapText="1"/>
    </xf>
    <xf numFmtId="0" fontId="13" fillId="0" borderId="29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43" fontId="19" fillId="6" borderId="0" xfId="1" applyFont="1" applyFill="1" applyBorder="1" applyAlignment="1">
      <alignment horizontal="center" wrapText="1"/>
    </xf>
    <xf numFmtId="0" fontId="27" fillId="0" borderId="15" xfId="0" applyFont="1" applyBorder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27">
    <dxf>
      <font>
        <color rgb="FF9C0006"/>
      </font>
      <fill>
        <patternFill>
          <bgColor rgb="FFFFC7CE"/>
        </patternFill>
      </fill>
    </dxf>
    <dxf>
      <fill>
        <patternFill patternType="none">
          <fgColor indexed="64"/>
          <bgColor indexed="6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000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"/>
  <sheetViews>
    <sheetView workbookViewId="0">
      <selection activeCell="K11" sqref="K11"/>
    </sheetView>
  </sheetViews>
  <sheetFormatPr defaultRowHeight="15" x14ac:dyDescent="0.25"/>
  <cols>
    <col min="1" max="1" width="3.42578125" style="61" customWidth="1"/>
    <col min="2" max="2" width="9.42578125" style="61" bestFit="1" customWidth="1"/>
    <col min="3" max="3" width="10" style="61" bestFit="1" customWidth="1"/>
    <col min="4" max="5" width="9.140625" style="61"/>
    <col min="6" max="6" width="5.7109375" style="61" bestFit="1" customWidth="1"/>
    <col min="7" max="7" width="3.28515625" style="61" bestFit="1" customWidth="1"/>
    <col min="8" max="8" width="9.140625" style="61"/>
    <col min="9" max="9" width="4.85546875" style="61" bestFit="1" customWidth="1"/>
    <col min="10" max="10" width="69.7109375" style="61" bestFit="1" customWidth="1"/>
    <col min="11" max="11" width="14" style="61" bestFit="1" customWidth="1"/>
    <col min="12" max="12" width="16.85546875" style="61" bestFit="1" customWidth="1"/>
    <col min="13" max="13" width="1.5703125" style="61" bestFit="1" customWidth="1"/>
    <col min="14" max="16384" width="9.140625" style="61"/>
  </cols>
  <sheetData>
    <row r="1" spans="1:13" s="120" customFormat="1" ht="21" customHeight="1" x14ac:dyDescent="0.25">
      <c r="B1" s="150" t="s">
        <v>197</v>
      </c>
      <c r="C1" s="150"/>
      <c r="D1" s="150"/>
      <c r="E1" s="150"/>
      <c r="F1" s="150"/>
      <c r="G1" s="150"/>
      <c r="H1" s="150"/>
      <c r="I1" s="150"/>
      <c r="J1" s="150"/>
    </row>
    <row r="2" spans="1:13" s="120" customFormat="1" ht="21" customHeight="1" x14ac:dyDescent="0.25">
      <c r="B2" s="149" t="s">
        <v>198</v>
      </c>
      <c r="C2" s="149"/>
      <c r="D2" s="149"/>
      <c r="E2" s="149"/>
      <c r="F2" s="149"/>
      <c r="G2" s="149"/>
      <c r="H2" s="149"/>
      <c r="I2" s="149"/>
      <c r="J2" s="149"/>
    </row>
    <row r="3" spans="1:13" s="119" customFormat="1" ht="21" customHeight="1" x14ac:dyDescent="0.25">
      <c r="B3" s="148" t="s">
        <v>199</v>
      </c>
      <c r="C3" s="148"/>
      <c r="D3" s="148"/>
      <c r="E3" s="148"/>
      <c r="F3" s="148"/>
      <c r="G3" s="148"/>
      <c r="H3" s="148"/>
      <c r="I3" s="148"/>
      <c r="J3" s="148"/>
    </row>
    <row r="4" spans="1:13" ht="15.75" thickBot="1" x14ac:dyDescent="0.3"/>
    <row r="5" spans="1:13" s="81" customFormat="1" ht="15.95" customHeight="1" thickBot="1" x14ac:dyDescent="0.3">
      <c r="A5" s="78"/>
      <c r="B5" s="79"/>
      <c r="C5" s="156" t="s">
        <v>170</v>
      </c>
      <c r="D5" s="156"/>
      <c r="E5" s="156"/>
      <c r="F5" s="156"/>
      <c r="G5" s="156"/>
      <c r="H5" s="156"/>
      <c r="I5" s="156"/>
      <c r="J5" s="156"/>
      <c r="K5" s="157"/>
      <c r="L5" s="80"/>
      <c r="M5" s="80"/>
    </row>
    <row r="6" spans="1:13" s="81" customFormat="1" ht="15" customHeight="1" x14ac:dyDescent="0.25">
      <c r="A6" s="78"/>
      <c r="B6" s="82" t="s">
        <v>171</v>
      </c>
      <c r="C6" s="83"/>
      <c r="D6" s="158" t="str">
        <f>J13&amp;" ,"&amp;$I$20&amp;" tháng 10-12/2022"</f>
        <v>Chiết khấu ưu đãi không điều kiện , tháng 10-12/2022</v>
      </c>
      <c r="E6" s="158"/>
      <c r="F6" s="158"/>
      <c r="G6" s="158"/>
      <c r="H6" s="158"/>
      <c r="I6" s="158"/>
      <c r="J6" s="158"/>
      <c r="K6" s="158"/>
    </row>
    <row r="7" spans="1:13" s="81" customFormat="1" ht="15" customHeight="1" x14ac:dyDescent="0.25">
      <c r="A7" s="84"/>
      <c r="B7" s="13" t="s">
        <v>174</v>
      </c>
      <c r="C7" s="14" t="s">
        <v>175</v>
      </c>
      <c r="D7" s="159" t="s">
        <v>176</v>
      </c>
      <c r="E7" s="160"/>
      <c r="F7" s="160"/>
      <c r="G7" s="160"/>
      <c r="H7" s="160"/>
      <c r="I7" s="160"/>
      <c r="J7" s="161"/>
      <c r="K7" s="15" t="s">
        <v>177</v>
      </c>
    </row>
    <row r="8" spans="1:13" s="81" customFormat="1" ht="15" customHeight="1" x14ac:dyDescent="0.25">
      <c r="A8" s="84"/>
      <c r="B8" s="85">
        <v>1</v>
      </c>
      <c r="C8" s="86" t="s">
        <v>178</v>
      </c>
      <c r="D8" s="151" t="s">
        <v>179</v>
      </c>
      <c r="E8" s="152"/>
      <c r="F8" s="152"/>
      <c r="G8" s="152"/>
      <c r="H8" s="152"/>
      <c r="I8" s="152"/>
      <c r="J8" s="153"/>
      <c r="K8" s="87">
        <f>'Chi tiết'!N118</f>
        <v>230723575</v>
      </c>
    </row>
    <row r="9" spans="1:13" s="81" customFormat="1" ht="15" customHeight="1" x14ac:dyDescent="0.25">
      <c r="A9" s="84"/>
      <c r="B9" s="85">
        <v>2</v>
      </c>
      <c r="C9" s="86" t="s">
        <v>180</v>
      </c>
      <c r="D9" s="151" t="s">
        <v>179</v>
      </c>
      <c r="E9" s="152"/>
      <c r="F9" s="152"/>
      <c r="G9" s="152"/>
      <c r="H9" s="152"/>
      <c r="I9" s="152"/>
      <c r="J9" s="153"/>
      <c r="K9" s="87">
        <f>'Chi tiết'!N132</f>
        <v>262509529</v>
      </c>
    </row>
    <row r="10" spans="1:13" s="81" customFormat="1" ht="15" customHeight="1" x14ac:dyDescent="0.25">
      <c r="A10" s="84"/>
      <c r="B10" s="85">
        <v>3</v>
      </c>
      <c r="C10" s="86" t="s">
        <v>181</v>
      </c>
      <c r="D10" s="151" t="s">
        <v>179</v>
      </c>
      <c r="E10" s="152"/>
      <c r="F10" s="152"/>
      <c r="G10" s="152"/>
      <c r="H10" s="152"/>
      <c r="I10" s="152"/>
      <c r="J10" s="153"/>
      <c r="K10" s="87">
        <f>'Chi tiết'!N149</f>
        <v>178305219</v>
      </c>
    </row>
    <row r="11" spans="1:13" s="81" customFormat="1" ht="15" customHeight="1" x14ac:dyDescent="0.25">
      <c r="A11" s="84"/>
      <c r="B11" s="88"/>
      <c r="C11" s="67"/>
      <c r="D11" s="68"/>
      <c r="E11" s="89"/>
      <c r="F11" s="89"/>
      <c r="G11" s="90"/>
      <c r="H11" s="91"/>
      <c r="I11" s="91"/>
      <c r="J11" s="72" t="s">
        <v>182</v>
      </c>
      <c r="K11" s="62">
        <f>ROUND(SUM(K8:K10),0)</f>
        <v>671538323</v>
      </c>
      <c r="L11" s="80"/>
      <c r="M11" s="80" t="s">
        <v>173</v>
      </c>
    </row>
    <row r="12" spans="1:13" s="81" customFormat="1" ht="15" customHeight="1" x14ac:dyDescent="0.25">
      <c r="A12" s="84"/>
      <c r="B12" s="92"/>
      <c r="C12" s="28" t="s">
        <v>173</v>
      </c>
      <c r="D12" s="29"/>
      <c r="E12" s="61"/>
      <c r="F12" s="64" t="s">
        <v>183</v>
      </c>
      <c r="G12" s="93">
        <v>0.01</v>
      </c>
      <c r="H12" s="94"/>
      <c r="I12" s="154" t="s">
        <v>184</v>
      </c>
      <c r="J12" s="155"/>
      <c r="K12" s="63">
        <f>K11*G12</f>
        <v>6715383.2300000004</v>
      </c>
      <c r="L12" s="95"/>
      <c r="M12" s="80"/>
    </row>
    <row r="13" spans="1:13" s="81" customFormat="1" ht="15" customHeight="1" x14ac:dyDescent="0.25">
      <c r="A13" s="84"/>
      <c r="B13" s="88"/>
      <c r="C13" s="67"/>
      <c r="D13" s="68"/>
      <c r="E13" s="89"/>
      <c r="F13" s="73" t="s">
        <v>183</v>
      </c>
      <c r="G13" s="96">
        <v>0.02</v>
      </c>
      <c r="H13" s="91"/>
      <c r="I13" s="75"/>
      <c r="J13" s="76" t="s">
        <v>185</v>
      </c>
      <c r="K13" s="63">
        <f>ROUND(K11*G13,0)</f>
        <v>13430766</v>
      </c>
      <c r="L13" s="80"/>
      <c r="M13" s="80"/>
    </row>
    <row r="14" spans="1:13" s="81" customFormat="1" ht="15" customHeight="1" x14ac:dyDescent="0.25">
      <c r="A14" s="84"/>
      <c r="B14" s="92"/>
      <c r="C14" s="28"/>
      <c r="D14" s="29"/>
      <c r="E14" s="61"/>
      <c r="F14" s="61"/>
      <c r="G14" s="97"/>
      <c r="H14" s="94"/>
      <c r="I14" s="94"/>
      <c r="J14" s="31" t="s">
        <v>186</v>
      </c>
      <c r="K14" s="63">
        <f>ROUND(SUM(K12:K13),0)</f>
        <v>20146149</v>
      </c>
      <c r="L14" s="80"/>
      <c r="M14" s="80"/>
    </row>
    <row r="15" spans="1:13" s="81" customFormat="1" x14ac:dyDescent="0.25">
      <c r="A15" s="78"/>
      <c r="B15" s="98"/>
      <c r="C15" s="99"/>
      <c r="D15" s="99"/>
      <c r="E15" s="100"/>
      <c r="F15" s="101"/>
      <c r="G15" s="99"/>
      <c r="H15" s="99"/>
      <c r="I15" s="99"/>
      <c r="J15" s="102" t="s">
        <v>188</v>
      </c>
      <c r="K15" s="103">
        <f>K14</f>
        <v>20146149</v>
      </c>
      <c r="L15" s="104"/>
      <c r="M15" s="105"/>
    </row>
    <row r="16" spans="1:13" s="81" customFormat="1" hidden="1" x14ac:dyDescent="0.25">
      <c r="A16" s="78"/>
      <c r="B16" s="98"/>
      <c r="C16" s="99"/>
      <c r="D16" s="99"/>
      <c r="E16" s="99"/>
      <c r="F16" s="99"/>
      <c r="G16" s="99"/>
      <c r="H16" s="99"/>
      <c r="I16" s="106">
        <v>0.05</v>
      </c>
      <c r="J16" s="107" t="s">
        <v>189</v>
      </c>
      <c r="K16" s="108"/>
      <c r="L16" s="104"/>
      <c r="M16" s="105"/>
    </row>
    <row r="17" spans="1:13" s="81" customFormat="1" ht="15.75" hidden="1" thickBot="1" x14ac:dyDescent="0.3">
      <c r="A17" s="78"/>
      <c r="B17" s="98"/>
      <c r="C17" s="99"/>
      <c r="D17" s="99"/>
      <c r="E17" s="99"/>
      <c r="F17" s="99"/>
      <c r="G17" s="99"/>
      <c r="H17" s="99"/>
      <c r="I17" s="99"/>
      <c r="J17" s="109" t="s">
        <v>190</v>
      </c>
      <c r="K17" s="110"/>
      <c r="L17" s="104"/>
      <c r="M17" s="105"/>
    </row>
    <row r="18" spans="1:13" s="81" customFormat="1" ht="15.75" customHeight="1" x14ac:dyDescent="0.25">
      <c r="A18" s="78"/>
      <c r="B18" s="98"/>
      <c r="C18" s="99"/>
      <c r="D18" s="99"/>
      <c r="E18" s="99"/>
      <c r="F18" s="99"/>
      <c r="G18" s="99"/>
      <c r="H18" s="99"/>
      <c r="I18" s="106">
        <v>0.1</v>
      </c>
      <c r="J18" s="111" t="s">
        <v>191</v>
      </c>
      <c r="K18" s="112">
        <f>K15*10%</f>
        <v>2014614.9000000001</v>
      </c>
      <c r="L18" s="147" t="s">
        <v>192</v>
      </c>
      <c r="M18" s="105"/>
    </row>
    <row r="19" spans="1:13" s="81" customFormat="1" ht="15.75" customHeight="1" thickBot="1" x14ac:dyDescent="0.3">
      <c r="A19" s="78"/>
      <c r="B19" s="113"/>
      <c r="C19" s="114"/>
      <c r="D19" s="115"/>
      <c r="E19" s="115"/>
      <c r="F19" s="115"/>
      <c r="G19" s="115"/>
      <c r="H19" s="115"/>
      <c r="I19" s="115"/>
      <c r="J19" s="116" t="s">
        <v>190</v>
      </c>
      <c r="K19" s="117">
        <f>ROUND(K15+K18,0)</f>
        <v>22160764</v>
      </c>
      <c r="L19" s="147"/>
      <c r="M19" s="118"/>
    </row>
  </sheetData>
  <mergeCells count="11">
    <mergeCell ref="L18:L19"/>
    <mergeCell ref="B3:J3"/>
    <mergeCell ref="B2:J2"/>
    <mergeCell ref="B1:J1"/>
    <mergeCell ref="D10:J10"/>
    <mergeCell ref="I12:J12"/>
    <mergeCell ref="C5:K5"/>
    <mergeCell ref="D6:K6"/>
    <mergeCell ref="D7:J7"/>
    <mergeCell ref="D8:J8"/>
    <mergeCell ref="D9:J9"/>
  </mergeCells>
  <conditionalFormatting sqref="M15:M19">
    <cfRule type="cellIs" dxfId="26" priority="5" stopIfTrue="1" operator="notEqual">
      <formula>0</formula>
    </cfRule>
  </conditionalFormatting>
  <conditionalFormatting sqref="A7:A14">
    <cfRule type="cellIs" dxfId="25" priority="4" stopIfTrue="1" operator="equal">
      <formula>0</formula>
    </cfRule>
  </conditionalFormatting>
  <conditionalFormatting sqref="B7">
    <cfRule type="cellIs" dxfId="24" priority="3" stopIfTrue="1" operator="equal">
      <formula>0</formula>
    </cfRule>
  </conditionalFormatting>
  <conditionalFormatting sqref="C7">
    <cfRule type="cellIs" dxfId="23" priority="2" stopIfTrue="1" operator="equal">
      <formula>0</formula>
    </cfRule>
  </conditionalFormatting>
  <conditionalFormatting sqref="B8:B10">
    <cfRule type="cellIs" dxfId="22" priority="1" stopIfTrue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"/>
  <sheetViews>
    <sheetView workbookViewId="0">
      <selection activeCell="J12" sqref="J12"/>
    </sheetView>
  </sheetViews>
  <sheetFormatPr defaultRowHeight="15" x14ac:dyDescent="0.25"/>
  <cols>
    <col min="1" max="1" width="3.42578125" style="61" customWidth="1"/>
    <col min="2" max="2" width="9.42578125" style="61" bestFit="1" customWidth="1"/>
    <col min="3" max="3" width="10" style="61" bestFit="1" customWidth="1"/>
    <col min="4" max="5" width="9.140625" style="61"/>
    <col min="6" max="6" width="5.7109375" style="61" bestFit="1" customWidth="1"/>
    <col min="7" max="7" width="3.28515625" style="61" bestFit="1" customWidth="1"/>
    <col min="8" max="8" width="9.140625" style="61"/>
    <col min="9" max="9" width="4.85546875" style="61" bestFit="1" customWidth="1"/>
    <col min="10" max="10" width="69.7109375" style="61" bestFit="1" customWidth="1"/>
    <col min="11" max="11" width="14" style="61" bestFit="1" customWidth="1"/>
    <col min="12" max="12" width="16.85546875" style="61" bestFit="1" customWidth="1"/>
    <col min="13" max="13" width="1.5703125" style="61" bestFit="1" customWidth="1"/>
    <col min="14" max="16384" width="9.140625" style="61"/>
  </cols>
  <sheetData>
    <row r="1" spans="1:13" s="120" customFormat="1" ht="21" customHeight="1" x14ac:dyDescent="0.25">
      <c r="B1" s="150" t="s">
        <v>197</v>
      </c>
      <c r="C1" s="150"/>
      <c r="D1" s="150"/>
      <c r="E1" s="150"/>
      <c r="F1" s="150"/>
      <c r="G1" s="150"/>
      <c r="H1" s="150"/>
      <c r="I1" s="150"/>
      <c r="J1" s="150"/>
    </row>
    <row r="2" spans="1:13" s="120" customFormat="1" ht="21" customHeight="1" x14ac:dyDescent="0.25">
      <c r="B2" s="149" t="s">
        <v>198</v>
      </c>
      <c r="C2" s="149"/>
      <c r="D2" s="149"/>
      <c r="E2" s="149"/>
      <c r="F2" s="149"/>
      <c r="G2" s="149"/>
      <c r="H2" s="149"/>
      <c r="I2" s="149"/>
      <c r="J2" s="149"/>
    </row>
    <row r="3" spans="1:13" s="119" customFormat="1" ht="21" customHeight="1" x14ac:dyDescent="0.25">
      <c r="B3" s="148" t="s">
        <v>199</v>
      </c>
      <c r="C3" s="148"/>
      <c r="D3" s="148"/>
      <c r="E3" s="148"/>
      <c r="F3" s="148"/>
      <c r="G3" s="148"/>
      <c r="H3" s="148"/>
      <c r="I3" s="148"/>
      <c r="J3" s="148"/>
    </row>
    <row r="4" spans="1:13" ht="15.75" thickBot="1" x14ac:dyDescent="0.3"/>
    <row r="5" spans="1:13" s="9" customFormat="1" ht="15.95" customHeight="1" thickBot="1" x14ac:dyDescent="0.3">
      <c r="A5" s="6"/>
      <c r="B5" s="7"/>
      <c r="C5" s="162" t="s">
        <v>170</v>
      </c>
      <c r="D5" s="162"/>
      <c r="E5" s="162"/>
      <c r="F5" s="162"/>
      <c r="G5" s="162"/>
      <c r="H5" s="162"/>
      <c r="I5" s="162"/>
      <c r="J5" s="162"/>
      <c r="K5" s="163"/>
      <c r="L5" s="8"/>
      <c r="M5" s="8"/>
    </row>
    <row r="6" spans="1:13" s="9" customFormat="1" ht="18.75" x14ac:dyDescent="0.3">
      <c r="A6" s="6"/>
      <c r="B6" s="10" t="s">
        <v>171</v>
      </c>
      <c r="C6" s="11"/>
      <c r="D6" s="164" t="str">
        <f>J12&amp;" ,"&amp;J13&amp;" ,"&amp;$J$24&amp;" tháng 10-12/2022"</f>
        <v>Chi phí cho chương trình thẻ thành viên GS25 Viet Nam ,Chi phí quảng cáo và khuyến mãi , tháng 10-12/2022</v>
      </c>
      <c r="E6" s="164"/>
      <c r="F6" s="164"/>
      <c r="G6" s="164"/>
      <c r="H6" s="164"/>
      <c r="I6" s="164"/>
      <c r="J6" s="164"/>
      <c r="K6" s="164"/>
      <c r="M6" s="9" t="s">
        <v>173</v>
      </c>
    </row>
    <row r="7" spans="1:13" s="9" customFormat="1" ht="15" customHeight="1" x14ac:dyDescent="0.25">
      <c r="A7" s="12"/>
      <c r="B7" s="13" t="s">
        <v>174</v>
      </c>
      <c r="C7" s="14" t="s">
        <v>175</v>
      </c>
      <c r="D7" s="159" t="s">
        <v>176</v>
      </c>
      <c r="E7" s="160"/>
      <c r="F7" s="160"/>
      <c r="G7" s="160"/>
      <c r="H7" s="160"/>
      <c r="I7" s="160"/>
      <c r="J7" s="161"/>
      <c r="K7" s="15" t="s">
        <v>177</v>
      </c>
    </row>
    <row r="8" spans="1:13" s="9" customFormat="1" ht="15" customHeight="1" x14ac:dyDescent="0.25">
      <c r="A8" s="12"/>
      <c r="B8" s="16">
        <v>1</v>
      </c>
      <c r="C8" s="17" t="s">
        <v>178</v>
      </c>
      <c r="D8" s="151" t="s">
        <v>179</v>
      </c>
      <c r="E8" s="152"/>
      <c r="F8" s="152"/>
      <c r="G8" s="152"/>
      <c r="H8" s="152"/>
      <c r="I8" s="152"/>
      <c r="J8" s="153"/>
      <c r="K8" s="18">
        <f>'Chiết khấu q4'!K8</f>
        <v>230723575</v>
      </c>
    </row>
    <row r="9" spans="1:13" s="9" customFormat="1" ht="15" customHeight="1" x14ac:dyDescent="0.25">
      <c r="A9" s="12"/>
      <c r="B9" s="16">
        <v>2</v>
      </c>
      <c r="C9" s="17" t="s">
        <v>180</v>
      </c>
      <c r="D9" s="151" t="s">
        <v>179</v>
      </c>
      <c r="E9" s="152"/>
      <c r="F9" s="152"/>
      <c r="G9" s="152"/>
      <c r="H9" s="152"/>
      <c r="I9" s="152"/>
      <c r="J9" s="153"/>
      <c r="K9" s="18">
        <f>'Chiết khấu q4'!K9</f>
        <v>262509529</v>
      </c>
    </row>
    <row r="10" spans="1:13" s="9" customFormat="1" ht="15" customHeight="1" x14ac:dyDescent="0.25">
      <c r="A10" s="12"/>
      <c r="B10" s="16">
        <v>3</v>
      </c>
      <c r="C10" s="17" t="s">
        <v>181</v>
      </c>
      <c r="D10" s="151" t="s">
        <v>179</v>
      </c>
      <c r="E10" s="152"/>
      <c r="F10" s="152"/>
      <c r="G10" s="152"/>
      <c r="H10" s="152"/>
      <c r="I10" s="152"/>
      <c r="J10" s="153"/>
      <c r="K10" s="18">
        <f>'Chiết khấu q4'!K10</f>
        <v>178305219</v>
      </c>
    </row>
    <row r="11" spans="1:13" s="9" customFormat="1" ht="15" customHeight="1" x14ac:dyDescent="0.25">
      <c r="A11" s="12"/>
      <c r="B11" s="66"/>
      <c r="C11" s="67"/>
      <c r="D11" s="68"/>
      <c r="E11" s="69"/>
      <c r="F11" s="69"/>
      <c r="G11" s="70"/>
      <c r="H11" s="71"/>
      <c r="I11" s="71"/>
      <c r="J11" s="72" t="s">
        <v>182</v>
      </c>
      <c r="K11" s="123">
        <f>ROUND(SUM(K8:K10),0)</f>
        <v>671538323</v>
      </c>
      <c r="L11" s="8"/>
      <c r="M11" s="8"/>
    </row>
    <row r="12" spans="1:13" s="9" customFormat="1" ht="15" customHeight="1" x14ac:dyDescent="0.25">
      <c r="A12" s="12"/>
      <c r="B12" s="66"/>
      <c r="C12" s="67"/>
      <c r="D12" s="68"/>
      <c r="E12" s="69"/>
      <c r="F12" s="73" t="s">
        <v>183</v>
      </c>
      <c r="G12" s="74">
        <v>0.01</v>
      </c>
      <c r="H12" s="71"/>
      <c r="I12" s="71"/>
      <c r="J12" s="122" t="s">
        <v>200</v>
      </c>
      <c r="K12" s="123">
        <f>ROUND(K11*G12,0)</f>
        <v>6715383</v>
      </c>
      <c r="L12" s="8" t="s">
        <v>173</v>
      </c>
      <c r="M12" s="8"/>
    </row>
    <row r="13" spans="1:13" s="9" customFormat="1" ht="15" customHeight="1" x14ac:dyDescent="0.25">
      <c r="A13" s="12"/>
      <c r="B13" s="66"/>
      <c r="C13" s="67"/>
      <c r="D13" s="68"/>
      <c r="E13" s="69"/>
      <c r="F13" s="73" t="s">
        <v>183</v>
      </c>
      <c r="G13" s="74">
        <v>0.01</v>
      </c>
      <c r="H13" s="71"/>
      <c r="I13" s="71"/>
      <c r="J13" s="122" t="s">
        <v>201</v>
      </c>
      <c r="K13" s="123">
        <f>ROUND(K11*G13,0)</f>
        <v>6715383</v>
      </c>
      <c r="L13" s="8"/>
      <c r="M13" s="8"/>
    </row>
    <row r="14" spans="1:13" s="9" customFormat="1" ht="15" customHeight="1" x14ac:dyDescent="0.25">
      <c r="A14" s="12"/>
      <c r="B14" s="21"/>
      <c r="C14" s="22"/>
      <c r="D14" s="23"/>
      <c r="E14" s="24"/>
      <c r="F14" s="64" t="s">
        <v>183</v>
      </c>
      <c r="G14" s="65">
        <v>0.01</v>
      </c>
      <c r="H14" s="26"/>
      <c r="I14" s="26"/>
      <c r="J14" s="121" t="s">
        <v>202</v>
      </c>
      <c r="K14" s="123">
        <f>ROUND(K11*G14,0)</f>
        <v>6715383</v>
      </c>
      <c r="L14" s="8"/>
      <c r="M14" s="8"/>
    </row>
    <row r="15" spans="1:13" s="9" customFormat="1" ht="15" customHeight="1" x14ac:dyDescent="0.25">
      <c r="A15" s="12"/>
      <c r="B15" s="27"/>
      <c r="C15" s="28"/>
      <c r="D15" s="29"/>
      <c r="E15"/>
      <c r="F15"/>
      <c r="G15" s="19"/>
      <c r="H15" s="20"/>
      <c r="I15" s="20"/>
      <c r="J15" s="31" t="s">
        <v>186</v>
      </c>
      <c r="K15" s="165">
        <f>ROUND(SUM(K12:K14),0)</f>
        <v>20146149</v>
      </c>
      <c r="L15" s="8"/>
      <c r="M15" s="8"/>
    </row>
    <row r="16" spans="1:13" s="9" customFormat="1" ht="14.25" customHeight="1" thickBot="1" x14ac:dyDescent="0.3">
      <c r="A16" s="12"/>
      <c r="B16" s="32"/>
      <c r="C16" s="33"/>
      <c r="D16" s="34"/>
      <c r="E16" s="33"/>
      <c r="F16" s="33"/>
      <c r="G16" s="35"/>
      <c r="H16" s="36"/>
      <c r="I16" s="36"/>
      <c r="J16" s="37" t="s">
        <v>187</v>
      </c>
      <c r="K16" s="166"/>
      <c r="L16" s="8"/>
      <c r="M16" s="8"/>
    </row>
    <row r="17" spans="1:13" s="9" customFormat="1" x14ac:dyDescent="0.25">
      <c r="A17" s="6"/>
      <c r="B17" s="38"/>
      <c r="C17" s="39"/>
      <c r="D17" s="39"/>
      <c r="E17" s="40"/>
      <c r="F17" s="41"/>
      <c r="G17" s="39"/>
      <c r="H17" s="39"/>
      <c r="I17" s="39"/>
      <c r="J17" s="42" t="s">
        <v>188</v>
      </c>
      <c r="K17" s="43">
        <f>K15</f>
        <v>20146149</v>
      </c>
      <c r="L17" s="44"/>
      <c r="M17" s="45"/>
    </row>
    <row r="18" spans="1:13" s="9" customFormat="1" ht="15.75" customHeight="1" x14ac:dyDescent="0.25">
      <c r="A18" s="6"/>
      <c r="B18" s="38"/>
      <c r="C18" s="39"/>
      <c r="D18" s="39"/>
      <c r="E18" s="39"/>
      <c r="F18" s="46"/>
      <c r="G18" s="39"/>
      <c r="H18" s="39"/>
      <c r="I18" s="47">
        <v>0.1</v>
      </c>
      <c r="J18" s="50" t="s">
        <v>191</v>
      </c>
      <c r="K18" s="51">
        <f>K17*10%</f>
        <v>2014614.9000000001</v>
      </c>
      <c r="L18" s="167" t="s">
        <v>203</v>
      </c>
      <c r="M18" s="45"/>
    </row>
    <row r="19" spans="1:13" s="9" customFormat="1" ht="15.75" customHeight="1" thickBot="1" x14ac:dyDescent="0.3">
      <c r="A19" s="6"/>
      <c r="B19" s="52"/>
      <c r="C19" s="53"/>
      <c r="D19" s="54"/>
      <c r="E19" s="54"/>
      <c r="F19" s="55"/>
      <c r="G19" s="54"/>
      <c r="H19" s="54"/>
      <c r="I19" s="54"/>
      <c r="J19" s="56" t="s">
        <v>190</v>
      </c>
      <c r="K19" s="57">
        <f>ROUND(K17+K18,0)</f>
        <v>22160764</v>
      </c>
      <c r="L19" s="167"/>
      <c r="M19" s="58"/>
    </row>
  </sheetData>
  <mergeCells count="11">
    <mergeCell ref="K15:K16"/>
    <mergeCell ref="L18:L19"/>
    <mergeCell ref="D7:J7"/>
    <mergeCell ref="D8:J8"/>
    <mergeCell ref="D9:J9"/>
    <mergeCell ref="D10:J10"/>
    <mergeCell ref="B1:J1"/>
    <mergeCell ref="B2:J2"/>
    <mergeCell ref="B3:J3"/>
    <mergeCell ref="C5:K5"/>
    <mergeCell ref="D6:K6"/>
  </mergeCells>
  <conditionalFormatting sqref="B7 A7:A13">
    <cfRule type="cellIs" dxfId="21" priority="4" stopIfTrue="1" operator="equal">
      <formula>0</formula>
    </cfRule>
  </conditionalFormatting>
  <conditionalFormatting sqref="C7">
    <cfRule type="cellIs" dxfId="20" priority="3" stopIfTrue="1" operator="equal">
      <formula>0</formula>
    </cfRule>
  </conditionalFormatting>
  <conditionalFormatting sqref="A14">
    <cfRule type="cellIs" dxfId="19" priority="2" stopIfTrue="1" operator="equal">
      <formula>0</formula>
    </cfRule>
  </conditionalFormatting>
  <conditionalFormatting sqref="B8:B10">
    <cfRule type="cellIs" dxfId="18" priority="1" stopIfTrue="1" operator="equal">
      <formula>0</formula>
    </cfRule>
  </conditionalFormatting>
  <conditionalFormatting sqref="M17:M19">
    <cfRule type="cellIs" dxfId="17" priority="6" stopIfTrue="1" operator="notEqual">
      <formula>0</formula>
    </cfRule>
  </conditionalFormatting>
  <conditionalFormatting sqref="A15:A16">
    <cfRule type="cellIs" dxfId="16" priority="5" stopIfTrue="1" operator="equal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"/>
  <sheetViews>
    <sheetView workbookViewId="0">
      <selection activeCell="K14" sqref="K14"/>
    </sheetView>
  </sheetViews>
  <sheetFormatPr defaultRowHeight="15" x14ac:dyDescent="0.25"/>
  <cols>
    <col min="1" max="1" width="3.42578125" style="61" customWidth="1"/>
    <col min="2" max="2" width="9.42578125" style="61" bestFit="1" customWidth="1"/>
    <col min="3" max="3" width="10" style="61" bestFit="1" customWidth="1"/>
    <col min="4" max="5" width="9.140625" style="61"/>
    <col min="6" max="6" width="5.7109375" style="61" bestFit="1" customWidth="1"/>
    <col min="7" max="7" width="3.28515625" style="61" bestFit="1" customWidth="1"/>
    <col min="8" max="8" width="9.140625" style="61"/>
    <col min="9" max="9" width="4.85546875" style="61" bestFit="1" customWidth="1"/>
    <col min="10" max="10" width="69.7109375" style="61" bestFit="1" customWidth="1"/>
    <col min="11" max="11" width="14" style="61" bestFit="1" customWidth="1"/>
    <col min="12" max="12" width="16.85546875" style="61" bestFit="1" customWidth="1"/>
    <col min="13" max="13" width="1.5703125" style="61" bestFit="1" customWidth="1"/>
    <col min="14" max="16384" width="9.140625" style="61"/>
  </cols>
  <sheetData>
    <row r="1" spans="1:13" s="120" customFormat="1" ht="21" customHeight="1" x14ac:dyDescent="0.25">
      <c r="B1" s="150" t="s">
        <v>197</v>
      </c>
      <c r="C1" s="150"/>
      <c r="D1" s="150"/>
      <c r="E1" s="150"/>
      <c r="F1" s="150"/>
      <c r="G1" s="150"/>
      <c r="H1" s="150"/>
      <c r="I1" s="150"/>
      <c r="J1" s="150"/>
    </row>
    <row r="2" spans="1:13" s="120" customFormat="1" ht="21" customHeight="1" x14ac:dyDescent="0.25">
      <c r="B2" s="149" t="s">
        <v>198</v>
      </c>
      <c r="C2" s="149"/>
      <c r="D2" s="149"/>
      <c r="E2" s="149"/>
      <c r="F2" s="149"/>
      <c r="G2" s="149"/>
      <c r="H2" s="149"/>
      <c r="I2" s="149"/>
      <c r="J2" s="149"/>
    </row>
    <row r="3" spans="1:13" s="119" customFormat="1" ht="21" customHeight="1" x14ac:dyDescent="0.25">
      <c r="B3" s="148" t="s">
        <v>199</v>
      </c>
      <c r="C3" s="148"/>
      <c r="D3" s="148"/>
      <c r="E3" s="148"/>
      <c r="F3" s="148"/>
      <c r="G3" s="148"/>
      <c r="H3" s="148"/>
      <c r="I3" s="148"/>
      <c r="J3" s="148"/>
    </row>
    <row r="4" spans="1:13" ht="15.75" thickBot="1" x14ac:dyDescent="0.3"/>
    <row r="5" spans="1:13" s="9" customFormat="1" ht="15.95" customHeight="1" thickBot="1" x14ac:dyDescent="0.3">
      <c r="A5" s="6"/>
      <c r="B5" s="7"/>
      <c r="C5" s="162" t="s">
        <v>170</v>
      </c>
      <c r="D5" s="162"/>
      <c r="E5" s="162"/>
      <c r="F5" s="162"/>
      <c r="G5" s="162"/>
      <c r="H5" s="162"/>
      <c r="I5" s="162"/>
      <c r="J5" s="162"/>
      <c r="K5" s="163"/>
      <c r="L5" s="8"/>
      <c r="M5" s="8"/>
    </row>
    <row r="6" spans="1:13" s="9" customFormat="1" ht="18.75" x14ac:dyDescent="0.3">
      <c r="A6" s="6"/>
      <c r="B6" s="10" t="s">
        <v>171</v>
      </c>
      <c r="C6" s="11"/>
      <c r="D6" s="164" t="str">
        <f>$J$22&amp;" tháng 10-12/2022"</f>
        <v xml:space="preserve"> tháng 10-12/2022</v>
      </c>
      <c r="E6" s="164"/>
      <c r="F6" s="164"/>
      <c r="G6" s="164"/>
      <c r="H6" s="164"/>
      <c r="I6" s="164"/>
      <c r="J6" s="164"/>
      <c r="K6" s="164"/>
      <c r="M6" s="9" t="s">
        <v>173</v>
      </c>
    </row>
    <row r="7" spans="1:13" s="9" customFormat="1" ht="18.75" x14ac:dyDescent="0.3">
      <c r="A7" s="6"/>
      <c r="B7" s="10" t="s">
        <v>172</v>
      </c>
      <c r="C7" s="11"/>
      <c r="D7" s="168" t="str">
        <f>$J$23&amp;" of month 10-12/2022"</f>
        <v xml:space="preserve"> of month 10-12/2022</v>
      </c>
      <c r="E7" s="168"/>
      <c r="F7" s="168"/>
      <c r="G7" s="168"/>
      <c r="H7" s="168"/>
      <c r="I7" s="168"/>
      <c r="J7" s="168"/>
      <c r="K7" s="168"/>
      <c r="M7" s="9" t="s">
        <v>173</v>
      </c>
    </row>
    <row r="8" spans="1:13" s="9" customFormat="1" ht="15" customHeight="1" x14ac:dyDescent="0.25">
      <c r="A8" s="12"/>
      <c r="B8" s="13" t="s">
        <v>174</v>
      </c>
      <c r="C8" s="14" t="s">
        <v>175</v>
      </c>
      <c r="D8" s="159" t="s">
        <v>176</v>
      </c>
      <c r="E8" s="160"/>
      <c r="F8" s="160"/>
      <c r="G8" s="160"/>
      <c r="H8" s="160"/>
      <c r="I8" s="160"/>
      <c r="J8" s="161"/>
      <c r="K8" s="15" t="s">
        <v>177</v>
      </c>
    </row>
    <row r="9" spans="1:13" s="9" customFormat="1" ht="15" customHeight="1" x14ac:dyDescent="0.25">
      <c r="A9" s="12"/>
      <c r="B9" s="16">
        <v>1</v>
      </c>
      <c r="C9" s="17" t="s">
        <v>178</v>
      </c>
      <c r="D9" s="151" t="s">
        <v>179</v>
      </c>
      <c r="E9" s="152"/>
      <c r="F9" s="152"/>
      <c r="G9" s="152"/>
      <c r="H9" s="152"/>
      <c r="I9" s="152"/>
      <c r="J9" s="153"/>
      <c r="K9" s="18">
        <f>'Chi tiết'!N118</f>
        <v>230723575</v>
      </c>
    </row>
    <row r="10" spans="1:13" s="9" customFormat="1" ht="15" customHeight="1" x14ac:dyDescent="0.25">
      <c r="A10" s="12"/>
      <c r="B10" s="16">
        <v>2</v>
      </c>
      <c r="C10" s="17" t="s">
        <v>180</v>
      </c>
      <c r="D10" s="151" t="s">
        <v>179</v>
      </c>
      <c r="E10" s="152"/>
      <c r="F10" s="152"/>
      <c r="G10" s="152"/>
      <c r="H10" s="152"/>
      <c r="I10" s="152"/>
      <c r="J10" s="153"/>
      <c r="K10" s="18">
        <f>'Chi tiết'!N132</f>
        <v>262509529</v>
      </c>
    </row>
    <row r="11" spans="1:13" s="9" customFormat="1" ht="15" customHeight="1" x14ac:dyDescent="0.25">
      <c r="A11" s="12"/>
      <c r="B11" s="125">
        <v>3</v>
      </c>
      <c r="C11" s="126" t="s">
        <v>181</v>
      </c>
      <c r="D11" s="169" t="s">
        <v>179</v>
      </c>
      <c r="E11" s="170"/>
      <c r="F11" s="170"/>
      <c r="G11" s="170"/>
      <c r="H11" s="170"/>
      <c r="I11" s="170"/>
      <c r="J11" s="171"/>
      <c r="K11" s="18">
        <f>'Chi tiết'!N149</f>
        <v>178305219</v>
      </c>
    </row>
    <row r="12" spans="1:13" s="9" customFormat="1" ht="15" customHeight="1" x14ac:dyDescent="0.25">
      <c r="A12" s="124"/>
      <c r="B12" s="129"/>
      <c r="C12" s="67"/>
      <c r="D12" s="68"/>
      <c r="E12" s="69"/>
      <c r="F12" s="69"/>
      <c r="G12" s="70"/>
      <c r="H12" s="71"/>
      <c r="I12" s="71"/>
      <c r="J12" s="73" t="s">
        <v>182</v>
      </c>
      <c r="K12" s="63">
        <f>ROUND(SUM(K9:K11),0)</f>
        <v>671538323</v>
      </c>
      <c r="L12" s="8"/>
      <c r="M12" s="8"/>
    </row>
    <row r="13" spans="1:13" s="9" customFormat="1" ht="15" customHeight="1" x14ac:dyDescent="0.25">
      <c r="A13" s="124"/>
      <c r="B13" s="129"/>
      <c r="C13" s="67"/>
      <c r="D13" s="68"/>
      <c r="E13" s="69"/>
      <c r="F13" s="73" t="s">
        <v>183</v>
      </c>
      <c r="G13" s="74">
        <v>0.03</v>
      </c>
      <c r="H13" s="71"/>
      <c r="I13" s="71"/>
      <c r="J13" s="127" t="s">
        <v>204</v>
      </c>
      <c r="K13" s="128">
        <f>K12*G13</f>
        <v>20146149.689999998</v>
      </c>
      <c r="L13" s="8"/>
      <c r="M13" s="8"/>
    </row>
    <row r="14" spans="1:13" s="9" customFormat="1" ht="15" customHeight="1" x14ac:dyDescent="0.25">
      <c r="A14" s="12"/>
      <c r="B14" s="27"/>
      <c r="C14" s="28"/>
      <c r="D14" s="29"/>
      <c r="E14"/>
      <c r="F14"/>
      <c r="G14" s="19"/>
      <c r="H14" s="20"/>
      <c r="I14" s="20"/>
      <c r="J14" s="31" t="s">
        <v>186</v>
      </c>
      <c r="K14" s="63">
        <f>ROUND(SUM(K13:K13),0)</f>
        <v>20146150</v>
      </c>
      <c r="L14" s="8"/>
      <c r="M14" s="8"/>
    </row>
    <row r="15" spans="1:13" s="9" customFormat="1" x14ac:dyDescent="0.25">
      <c r="A15" s="6"/>
      <c r="B15" s="38"/>
      <c r="C15" s="39"/>
      <c r="D15" s="39"/>
      <c r="E15" s="40"/>
      <c r="F15" s="41"/>
      <c r="G15" s="39"/>
      <c r="H15" s="39"/>
      <c r="I15" s="39"/>
      <c r="J15" s="42" t="s">
        <v>188</v>
      </c>
      <c r="K15" s="43">
        <f>K14</f>
        <v>20146150</v>
      </c>
      <c r="L15" s="44"/>
      <c r="M15" s="45"/>
    </row>
    <row r="16" spans="1:13" s="9" customFormat="1" ht="15.75" customHeight="1" x14ac:dyDescent="0.25">
      <c r="A16" s="6"/>
      <c r="B16" s="38"/>
      <c r="C16" s="39"/>
      <c r="D16" s="39"/>
      <c r="E16" s="39"/>
      <c r="F16" s="46"/>
      <c r="G16" s="39"/>
      <c r="H16" s="39"/>
      <c r="I16" s="47">
        <v>0.1</v>
      </c>
      <c r="J16" s="50" t="s">
        <v>191</v>
      </c>
      <c r="K16" s="51">
        <f>K15*10%</f>
        <v>2014615</v>
      </c>
      <c r="L16" s="167" t="s">
        <v>203</v>
      </c>
      <c r="M16" s="45"/>
    </row>
    <row r="17" spans="1:13" s="9" customFormat="1" ht="15.75" customHeight="1" thickBot="1" x14ac:dyDescent="0.3">
      <c r="A17" s="6"/>
      <c r="B17" s="52"/>
      <c r="C17" s="53"/>
      <c r="D17" s="54"/>
      <c r="E17" s="54"/>
      <c r="F17" s="55"/>
      <c r="G17" s="54"/>
      <c r="H17" s="54"/>
      <c r="I17" s="54"/>
      <c r="J17" s="56" t="s">
        <v>190</v>
      </c>
      <c r="K17" s="57">
        <f>ROUND(K15+K16,0)</f>
        <v>22160765</v>
      </c>
      <c r="L17" s="167"/>
      <c r="M17" s="58"/>
    </row>
  </sheetData>
  <mergeCells count="11">
    <mergeCell ref="L16:L17"/>
    <mergeCell ref="D8:J8"/>
    <mergeCell ref="D9:J9"/>
    <mergeCell ref="D10:J10"/>
    <mergeCell ref="D7:K7"/>
    <mergeCell ref="D11:J11"/>
    <mergeCell ref="B1:J1"/>
    <mergeCell ref="B2:J2"/>
    <mergeCell ref="B3:J3"/>
    <mergeCell ref="C5:K5"/>
    <mergeCell ref="D6:K6"/>
  </mergeCells>
  <conditionalFormatting sqref="A8:A14">
    <cfRule type="cellIs" dxfId="15" priority="4" stopIfTrue="1" operator="equal">
      <formula>0</formula>
    </cfRule>
  </conditionalFormatting>
  <conditionalFormatting sqref="B9:B11">
    <cfRule type="cellIs" dxfId="14" priority="3" stopIfTrue="1" operator="equal">
      <formula>0</formula>
    </cfRule>
  </conditionalFormatting>
  <conditionalFormatting sqref="B8">
    <cfRule type="cellIs" dxfId="13" priority="2" stopIfTrue="1" operator="equal">
      <formula>0</formula>
    </cfRule>
  </conditionalFormatting>
  <conditionalFormatting sqref="C8">
    <cfRule type="cellIs" dxfId="12" priority="1" stopIfTrue="1" operator="equal">
      <formula>0</formula>
    </cfRule>
  </conditionalFormatting>
  <conditionalFormatting sqref="M15:M17">
    <cfRule type="cellIs" dxfId="11" priority="5" stopIfTrue="1" operator="notEqual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workbookViewId="0">
      <selection activeCell="K21" sqref="K21"/>
    </sheetView>
  </sheetViews>
  <sheetFormatPr defaultRowHeight="15" x14ac:dyDescent="0.25"/>
  <cols>
    <col min="1" max="1" width="3.42578125" style="61" customWidth="1"/>
    <col min="2" max="2" width="9.42578125" style="61" bestFit="1" customWidth="1"/>
    <col min="3" max="3" width="10" style="61" bestFit="1" customWidth="1"/>
    <col min="4" max="5" width="9.140625" style="61"/>
    <col min="6" max="6" width="5.7109375" style="61" bestFit="1" customWidth="1"/>
    <col min="7" max="7" width="3.28515625" style="61" bestFit="1" customWidth="1"/>
    <col min="8" max="8" width="9.140625" style="61"/>
    <col min="9" max="9" width="4.85546875" style="61" bestFit="1" customWidth="1"/>
    <col min="10" max="10" width="69.7109375" style="61" bestFit="1" customWidth="1"/>
    <col min="11" max="11" width="15.7109375" style="61" bestFit="1" customWidth="1"/>
    <col min="12" max="12" width="16.85546875" style="61" bestFit="1" customWidth="1"/>
    <col min="13" max="13" width="1.5703125" style="61" bestFit="1" customWidth="1"/>
    <col min="14" max="16384" width="9.140625" style="61"/>
  </cols>
  <sheetData>
    <row r="1" spans="1:13" s="120" customFormat="1" ht="21" customHeight="1" x14ac:dyDescent="0.25">
      <c r="B1" s="150" t="s">
        <v>197</v>
      </c>
      <c r="C1" s="150"/>
      <c r="D1" s="150"/>
      <c r="E1" s="150"/>
      <c r="F1" s="150"/>
      <c r="G1" s="150"/>
      <c r="H1" s="150"/>
      <c r="I1" s="150"/>
      <c r="J1" s="150"/>
    </row>
    <row r="2" spans="1:13" s="120" customFormat="1" ht="21" customHeight="1" x14ac:dyDescent="0.25">
      <c r="B2" s="149" t="s">
        <v>198</v>
      </c>
      <c r="C2" s="149"/>
      <c r="D2" s="149"/>
      <c r="E2" s="149"/>
      <c r="F2" s="149"/>
      <c r="G2" s="149"/>
      <c r="H2" s="149"/>
      <c r="I2" s="149"/>
      <c r="J2" s="149"/>
    </row>
    <row r="3" spans="1:13" s="119" customFormat="1" ht="21" customHeight="1" x14ac:dyDescent="0.25">
      <c r="B3" s="148" t="s">
        <v>199</v>
      </c>
      <c r="C3" s="148"/>
      <c r="D3" s="148"/>
      <c r="E3" s="148"/>
      <c r="F3" s="148"/>
      <c r="G3" s="148"/>
      <c r="H3" s="148"/>
      <c r="I3" s="148"/>
      <c r="J3" s="148"/>
    </row>
    <row r="4" spans="1:13" ht="15.75" thickBot="1" x14ac:dyDescent="0.3"/>
    <row r="5" spans="1:13" s="9" customFormat="1" ht="15.95" customHeight="1" thickBot="1" x14ac:dyDescent="0.3">
      <c r="A5" s="6"/>
      <c r="B5" s="7"/>
      <c r="C5" s="162" t="s">
        <v>170</v>
      </c>
      <c r="D5" s="162"/>
      <c r="E5" s="162"/>
      <c r="F5" s="162"/>
      <c r="G5" s="162"/>
      <c r="H5" s="162"/>
      <c r="I5" s="162"/>
      <c r="J5" s="162"/>
      <c r="K5" s="163"/>
      <c r="L5" s="8"/>
      <c r="M5" s="8"/>
    </row>
    <row r="6" spans="1:13" s="9" customFormat="1" ht="15" customHeight="1" x14ac:dyDescent="0.3">
      <c r="A6" s="6"/>
      <c r="B6" s="10" t="s">
        <v>171</v>
      </c>
      <c r="C6" s="11"/>
      <c r="D6" s="158" t="str">
        <f>J22&amp;" tháng 01-12/2022"</f>
        <v>Chiết khấu ưu đãi có điều kiện tháng 01-12/2022</v>
      </c>
      <c r="E6" s="158"/>
      <c r="F6" s="158"/>
      <c r="G6" s="158"/>
      <c r="H6" s="158"/>
      <c r="I6" s="158"/>
      <c r="J6" s="158"/>
      <c r="K6" s="158"/>
    </row>
    <row r="7" spans="1:13" s="9" customFormat="1" ht="20.100000000000001" customHeight="1" x14ac:dyDescent="0.3">
      <c r="A7" s="6"/>
      <c r="B7" s="10" t="s">
        <v>172</v>
      </c>
      <c r="C7" s="11"/>
      <c r="D7" s="168" t="e">
        <f>#REF!&amp;" of month 01-12/2022"</f>
        <v>#REF!</v>
      </c>
      <c r="E7" s="168"/>
      <c r="F7" s="168"/>
      <c r="G7" s="168"/>
      <c r="H7" s="168"/>
      <c r="I7" s="168"/>
      <c r="J7" s="168"/>
      <c r="K7" s="168"/>
      <c r="M7" s="9" t="s">
        <v>173</v>
      </c>
    </row>
    <row r="8" spans="1:13" s="9" customFormat="1" ht="15" customHeight="1" x14ac:dyDescent="0.25">
      <c r="A8" s="12"/>
      <c r="B8" s="13" t="s">
        <v>174</v>
      </c>
      <c r="C8" s="14" t="s">
        <v>175</v>
      </c>
      <c r="D8" s="159" t="s">
        <v>176</v>
      </c>
      <c r="E8" s="160"/>
      <c r="F8" s="160"/>
      <c r="G8" s="160"/>
      <c r="H8" s="160"/>
      <c r="I8" s="160"/>
      <c r="J8" s="161"/>
      <c r="K8" s="15" t="s">
        <v>177</v>
      </c>
    </row>
    <row r="9" spans="1:13" s="9" customFormat="1" ht="15" customHeight="1" x14ac:dyDescent="0.25">
      <c r="A9" s="12"/>
      <c r="B9" s="16">
        <v>1</v>
      </c>
      <c r="C9" s="17" t="s">
        <v>205</v>
      </c>
      <c r="D9" s="151" t="s">
        <v>179</v>
      </c>
      <c r="E9" s="152"/>
      <c r="F9" s="152"/>
      <c r="G9" s="152"/>
      <c r="H9" s="152"/>
      <c r="I9" s="152"/>
      <c r="J9" s="153"/>
      <c r="K9" s="18">
        <v>0</v>
      </c>
    </row>
    <row r="10" spans="1:13" s="9" customFormat="1" ht="15" customHeight="1" x14ac:dyDescent="0.25">
      <c r="A10" s="12"/>
      <c r="B10" s="16">
        <v>2</v>
      </c>
      <c r="C10" s="17" t="s">
        <v>206</v>
      </c>
      <c r="D10" s="151" t="s">
        <v>179</v>
      </c>
      <c r="E10" s="152"/>
      <c r="F10" s="152"/>
      <c r="G10" s="152"/>
      <c r="H10" s="152"/>
      <c r="I10" s="152"/>
      <c r="J10" s="153"/>
      <c r="K10" s="18">
        <v>0</v>
      </c>
    </row>
    <row r="11" spans="1:13" s="9" customFormat="1" ht="15" customHeight="1" x14ac:dyDescent="0.25">
      <c r="A11" s="12"/>
      <c r="B11" s="16">
        <v>3</v>
      </c>
      <c r="C11" s="17" t="s">
        <v>207</v>
      </c>
      <c r="D11" s="151" t="s">
        <v>179</v>
      </c>
      <c r="E11" s="152"/>
      <c r="F11" s="152"/>
      <c r="G11" s="152"/>
      <c r="H11" s="152"/>
      <c r="I11" s="152"/>
      <c r="J11" s="153"/>
      <c r="K11" s="18">
        <v>73681445</v>
      </c>
    </row>
    <row r="12" spans="1:13" s="9" customFormat="1" ht="15" customHeight="1" x14ac:dyDescent="0.25">
      <c r="A12" s="12"/>
      <c r="B12" s="16">
        <v>4</v>
      </c>
      <c r="C12" s="17" t="s">
        <v>208</v>
      </c>
      <c r="D12" s="151" t="s">
        <v>179</v>
      </c>
      <c r="E12" s="152"/>
      <c r="F12" s="152"/>
      <c r="G12" s="152"/>
      <c r="H12" s="152"/>
      <c r="I12" s="152"/>
      <c r="J12" s="153"/>
      <c r="K12" s="18">
        <v>114894447</v>
      </c>
    </row>
    <row r="13" spans="1:13" s="9" customFormat="1" ht="15" customHeight="1" x14ac:dyDescent="0.25">
      <c r="A13" s="12"/>
      <c r="B13" s="16">
        <v>5</v>
      </c>
      <c r="C13" s="17" t="s">
        <v>209</v>
      </c>
      <c r="D13" s="151" t="s">
        <v>179</v>
      </c>
      <c r="E13" s="152"/>
      <c r="F13" s="152"/>
      <c r="G13" s="152"/>
      <c r="H13" s="152"/>
      <c r="I13" s="152"/>
      <c r="J13" s="153"/>
      <c r="K13" s="18">
        <v>206641846</v>
      </c>
    </row>
    <row r="14" spans="1:13" s="9" customFormat="1" ht="15" customHeight="1" x14ac:dyDescent="0.25">
      <c r="A14" s="12"/>
      <c r="B14" s="16">
        <v>6</v>
      </c>
      <c r="C14" s="17" t="s">
        <v>210</v>
      </c>
      <c r="D14" s="151" t="s">
        <v>179</v>
      </c>
      <c r="E14" s="152"/>
      <c r="F14" s="152"/>
      <c r="G14" s="152"/>
      <c r="H14" s="152"/>
      <c r="I14" s="152"/>
      <c r="J14" s="153"/>
      <c r="K14" s="18">
        <v>146296643</v>
      </c>
    </row>
    <row r="15" spans="1:13" s="9" customFormat="1" ht="15" customHeight="1" x14ac:dyDescent="0.25">
      <c r="A15" s="12"/>
      <c r="B15" s="16">
        <v>7</v>
      </c>
      <c r="C15" s="17" t="s">
        <v>211</v>
      </c>
      <c r="D15" s="151" t="s">
        <v>179</v>
      </c>
      <c r="E15" s="152"/>
      <c r="F15" s="152"/>
      <c r="G15" s="152"/>
      <c r="H15" s="152"/>
      <c r="I15" s="152"/>
      <c r="J15" s="153"/>
      <c r="K15" s="18">
        <v>70797019</v>
      </c>
    </row>
    <row r="16" spans="1:13" s="9" customFormat="1" ht="15" customHeight="1" x14ac:dyDescent="0.25">
      <c r="A16" s="12"/>
      <c r="B16" s="16">
        <v>8</v>
      </c>
      <c r="C16" s="17" t="s">
        <v>212</v>
      </c>
      <c r="D16" s="151" t="s">
        <v>179</v>
      </c>
      <c r="E16" s="152"/>
      <c r="F16" s="152"/>
      <c r="G16" s="152"/>
      <c r="H16" s="152"/>
      <c r="I16" s="152"/>
      <c r="J16" s="153"/>
      <c r="K16" s="18">
        <v>129453485</v>
      </c>
    </row>
    <row r="17" spans="1:13" s="9" customFormat="1" ht="15" customHeight="1" x14ac:dyDescent="0.25">
      <c r="A17" s="12"/>
      <c r="B17" s="16">
        <v>9</v>
      </c>
      <c r="C17" s="17" t="s">
        <v>213</v>
      </c>
      <c r="D17" s="151" t="s">
        <v>179</v>
      </c>
      <c r="E17" s="152"/>
      <c r="F17" s="152"/>
      <c r="G17" s="152"/>
      <c r="H17" s="152"/>
      <c r="I17" s="152"/>
      <c r="J17" s="153"/>
      <c r="K17" s="18">
        <v>112421270</v>
      </c>
    </row>
    <row r="18" spans="1:13" s="9" customFormat="1" ht="15" customHeight="1" x14ac:dyDescent="0.25">
      <c r="A18" s="12"/>
      <c r="B18" s="16">
        <v>10</v>
      </c>
      <c r="C18" s="17" t="s">
        <v>178</v>
      </c>
      <c r="D18" s="151" t="s">
        <v>179</v>
      </c>
      <c r="E18" s="152"/>
      <c r="F18" s="152"/>
      <c r="G18" s="152"/>
      <c r="H18" s="152"/>
      <c r="I18" s="152"/>
      <c r="J18" s="153"/>
      <c r="K18" s="18">
        <f>'Chi tiết'!N118</f>
        <v>230723575</v>
      </c>
    </row>
    <row r="19" spans="1:13" s="9" customFormat="1" ht="15" customHeight="1" x14ac:dyDescent="0.25">
      <c r="A19" s="12"/>
      <c r="B19" s="16">
        <v>11</v>
      </c>
      <c r="C19" s="17" t="s">
        <v>180</v>
      </c>
      <c r="D19" s="151" t="s">
        <v>179</v>
      </c>
      <c r="E19" s="152"/>
      <c r="F19" s="152"/>
      <c r="G19" s="152"/>
      <c r="H19" s="152"/>
      <c r="I19" s="152"/>
      <c r="J19" s="153"/>
      <c r="K19" s="18">
        <f>'Chi tiết'!N132</f>
        <v>262509529</v>
      </c>
    </row>
    <row r="20" spans="1:13" s="9" customFormat="1" ht="15" customHeight="1" x14ac:dyDescent="0.25">
      <c r="A20" s="12"/>
      <c r="B20" s="16">
        <v>12</v>
      </c>
      <c r="C20" s="17" t="s">
        <v>181</v>
      </c>
      <c r="D20" s="151" t="s">
        <v>179</v>
      </c>
      <c r="E20" s="152"/>
      <c r="F20" s="152"/>
      <c r="G20" s="152"/>
      <c r="H20" s="152"/>
      <c r="I20" s="152"/>
      <c r="J20" s="153"/>
      <c r="K20" s="18">
        <f>'Chi tiết'!N149</f>
        <v>178305219</v>
      </c>
    </row>
    <row r="21" spans="1:13" s="9" customFormat="1" ht="15" customHeight="1" x14ac:dyDescent="0.25">
      <c r="A21" s="12"/>
      <c r="B21" s="66"/>
      <c r="C21" s="67"/>
      <c r="D21" s="68"/>
      <c r="E21" s="69"/>
      <c r="F21" s="69"/>
      <c r="G21" s="25"/>
      <c r="H21" s="26"/>
      <c r="I21" s="26"/>
      <c r="J21" s="136" t="s">
        <v>182</v>
      </c>
      <c r="K21" s="133">
        <f>ROUND(SUM(K9:K20),0)</f>
        <v>1525724478</v>
      </c>
      <c r="L21" s="8"/>
      <c r="M21" s="8" t="s">
        <v>173</v>
      </c>
    </row>
    <row r="22" spans="1:13" s="9" customFormat="1" ht="15" customHeight="1" x14ac:dyDescent="0.25">
      <c r="A22" s="12"/>
      <c r="B22" s="21"/>
      <c r="C22" s="22"/>
      <c r="D22" s="23"/>
      <c r="E22" s="24"/>
      <c r="F22" s="64" t="s">
        <v>183</v>
      </c>
      <c r="G22" s="137" t="s">
        <v>214</v>
      </c>
      <c r="H22" s="26"/>
      <c r="I22" s="30"/>
      <c r="J22" s="138" t="s">
        <v>215</v>
      </c>
      <c r="K22" s="132">
        <f>K21*1.5%</f>
        <v>22885867.169999998</v>
      </c>
      <c r="L22" s="8"/>
      <c r="M22" s="8"/>
    </row>
    <row r="23" spans="1:13" s="9" customFormat="1" ht="15" customHeight="1" x14ac:dyDescent="0.25">
      <c r="A23" s="12"/>
      <c r="B23" s="21"/>
      <c r="C23" s="22"/>
      <c r="D23" s="23"/>
      <c r="E23" s="24"/>
      <c r="F23" s="24"/>
      <c r="G23" s="25"/>
      <c r="H23" s="26"/>
      <c r="I23" s="26"/>
      <c r="J23" s="139" t="s">
        <v>186</v>
      </c>
      <c r="K23" s="123">
        <f>ROUND(SUM(K22:K22),0)</f>
        <v>22885867</v>
      </c>
      <c r="L23" s="8"/>
      <c r="M23" s="8"/>
    </row>
    <row r="24" spans="1:13" s="9" customFormat="1" x14ac:dyDescent="0.25">
      <c r="A24" s="6"/>
      <c r="B24" s="38"/>
      <c r="C24" s="39"/>
      <c r="D24" s="39"/>
      <c r="E24" s="40"/>
      <c r="F24" s="41"/>
      <c r="G24" s="39"/>
      <c r="H24" s="39"/>
      <c r="I24" s="39"/>
      <c r="J24" s="42" t="s">
        <v>188</v>
      </c>
      <c r="K24" s="140">
        <f>K23</f>
        <v>22885867</v>
      </c>
      <c r="L24" s="44"/>
      <c r="M24" s="45"/>
    </row>
    <row r="25" spans="1:13" s="9" customFormat="1" hidden="1" x14ac:dyDescent="0.25">
      <c r="A25" s="6"/>
      <c r="B25" s="38"/>
      <c r="C25" s="39"/>
      <c r="D25" s="39"/>
      <c r="E25" s="39"/>
      <c r="F25" s="46"/>
      <c r="G25" s="39"/>
      <c r="H25" s="39"/>
      <c r="I25" s="47">
        <v>0.05</v>
      </c>
      <c r="J25" s="48" t="s">
        <v>189</v>
      </c>
      <c r="K25" s="141"/>
      <c r="L25" s="44"/>
      <c r="M25" s="45"/>
    </row>
    <row r="26" spans="1:13" s="9" customFormat="1" ht="15.75" hidden="1" thickBot="1" x14ac:dyDescent="0.3">
      <c r="A26" s="6"/>
      <c r="B26" s="38"/>
      <c r="C26" s="39"/>
      <c r="D26" s="39"/>
      <c r="E26" s="39"/>
      <c r="F26" s="46"/>
      <c r="G26" s="39"/>
      <c r="H26" s="39"/>
      <c r="I26" s="39"/>
      <c r="J26" s="49" t="s">
        <v>190</v>
      </c>
      <c r="K26" s="142"/>
      <c r="L26" s="44"/>
      <c r="M26" s="45"/>
    </row>
    <row r="27" spans="1:13" s="9" customFormat="1" ht="15.75" customHeight="1" x14ac:dyDescent="0.25">
      <c r="A27" s="6"/>
      <c r="B27" s="38"/>
      <c r="C27" s="39"/>
      <c r="D27" s="39"/>
      <c r="E27" s="39"/>
      <c r="F27" s="46"/>
      <c r="G27" s="39"/>
      <c r="H27" s="39"/>
      <c r="I27" s="47">
        <v>0.1</v>
      </c>
      <c r="J27" s="50" t="s">
        <v>191</v>
      </c>
      <c r="K27" s="143">
        <f>K24*10%</f>
        <v>2288586.7000000002</v>
      </c>
      <c r="L27" s="172" t="s">
        <v>192</v>
      </c>
      <c r="M27" s="45"/>
    </row>
    <row r="28" spans="1:13" s="9" customFormat="1" ht="15.75" customHeight="1" thickBot="1" x14ac:dyDescent="0.3">
      <c r="A28" s="6"/>
      <c r="B28" s="52"/>
      <c r="C28" s="53"/>
      <c r="D28" s="54"/>
      <c r="E28" s="54"/>
      <c r="F28" s="55"/>
      <c r="G28" s="54"/>
      <c r="H28" s="54"/>
      <c r="I28" s="54"/>
      <c r="J28" s="56" t="s">
        <v>190</v>
      </c>
      <c r="K28" s="140">
        <f>ROUND(K24+K27,0)</f>
        <v>25174454</v>
      </c>
      <c r="L28" s="172"/>
      <c r="M28" s="58"/>
    </row>
  </sheetData>
  <mergeCells count="20">
    <mergeCell ref="L27:L28"/>
    <mergeCell ref="D15:J15"/>
    <mergeCell ref="D16:J16"/>
    <mergeCell ref="D17:J17"/>
    <mergeCell ref="D18:J18"/>
    <mergeCell ref="D19:J19"/>
    <mergeCell ref="D20:J20"/>
    <mergeCell ref="D12:J12"/>
    <mergeCell ref="D13:J13"/>
    <mergeCell ref="D14:J14"/>
    <mergeCell ref="B1:J1"/>
    <mergeCell ref="B2:J2"/>
    <mergeCell ref="B3:J3"/>
    <mergeCell ref="C5:K5"/>
    <mergeCell ref="D6:K6"/>
    <mergeCell ref="D8:J8"/>
    <mergeCell ref="D9:J9"/>
    <mergeCell ref="D10:J10"/>
    <mergeCell ref="D7:K7"/>
    <mergeCell ref="D11:J11"/>
  </mergeCells>
  <conditionalFormatting sqref="M24:M28">
    <cfRule type="cellIs" dxfId="10" priority="5" stopIfTrue="1" operator="notEqual">
      <formula>0</formula>
    </cfRule>
  </conditionalFormatting>
  <conditionalFormatting sqref="A8:A23">
    <cfRule type="cellIs" dxfId="9" priority="4" stopIfTrue="1" operator="equal">
      <formula>0</formula>
    </cfRule>
  </conditionalFormatting>
  <conditionalFormatting sqref="B8">
    <cfRule type="cellIs" dxfId="8" priority="3" stopIfTrue="1" operator="equal">
      <formula>0</formula>
    </cfRule>
  </conditionalFormatting>
  <conditionalFormatting sqref="C8">
    <cfRule type="cellIs" dxfId="7" priority="2" stopIfTrue="1" operator="equal">
      <formula>0</formula>
    </cfRule>
  </conditionalFormatting>
  <conditionalFormatting sqref="B9:B20">
    <cfRule type="cellIs" dxfId="6" priority="1" stopIfTrue="1" operator="equal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50"/>
  <sheetViews>
    <sheetView tabSelected="1" topLeftCell="A131" workbookViewId="0">
      <selection activeCell="K139" sqref="K139"/>
    </sheetView>
  </sheetViews>
  <sheetFormatPr defaultRowHeight="15" x14ac:dyDescent="0.25"/>
  <cols>
    <col min="1" max="2" width="9.140625" customWidth="1"/>
    <col min="3" max="3" width="11.85546875" customWidth="1"/>
    <col min="4" max="4" width="22.28515625" customWidth="1"/>
    <col min="5" max="5" width="36.140625" customWidth="1"/>
    <col min="6" max="6" width="26.140625" style="146" customWidth="1"/>
    <col min="7" max="7" width="12.140625" customWidth="1"/>
    <col min="8" max="9" width="14.42578125" customWidth="1"/>
    <col min="10" max="10" width="16.28515625" customWidth="1"/>
    <col min="11" max="12" width="14.42578125" customWidth="1"/>
    <col min="13" max="13" width="11.42578125" customWidth="1"/>
    <col min="14" max="14" width="20.28515625" customWidth="1"/>
  </cols>
  <sheetData>
    <row r="1" spans="1:12" ht="25.5" x14ac:dyDescent="0.25">
      <c r="A1" s="5" t="s">
        <v>159</v>
      </c>
      <c r="B1" s="5" t="s">
        <v>160</v>
      </c>
      <c r="C1" s="5" t="s">
        <v>161</v>
      </c>
      <c r="D1" s="5" t="s">
        <v>162</v>
      </c>
      <c r="E1" s="5" t="s">
        <v>163</v>
      </c>
      <c r="F1" s="144" t="s">
        <v>437</v>
      </c>
      <c r="G1" s="5" t="s">
        <v>164</v>
      </c>
      <c r="H1" s="5" t="s">
        <v>165</v>
      </c>
      <c r="I1" s="5" t="s">
        <v>166</v>
      </c>
      <c r="J1" s="5" t="s">
        <v>167</v>
      </c>
      <c r="K1" s="5" t="s">
        <v>168</v>
      </c>
      <c r="L1" s="5" t="s">
        <v>169</v>
      </c>
    </row>
    <row r="2" spans="1:12" ht="25.5" x14ac:dyDescent="0.25">
      <c r="A2" s="1" t="s">
        <v>0</v>
      </c>
      <c r="B2" s="1" t="s">
        <v>1</v>
      </c>
      <c r="C2" s="2" t="s">
        <v>2</v>
      </c>
      <c r="D2" s="1" t="s">
        <v>3</v>
      </c>
      <c r="E2" s="1" t="s">
        <v>4</v>
      </c>
      <c r="F2" s="145" t="s">
        <v>438</v>
      </c>
      <c r="G2" s="1" t="s">
        <v>5</v>
      </c>
      <c r="H2" s="3">
        <v>831310</v>
      </c>
      <c r="I2" s="3">
        <v>0</v>
      </c>
      <c r="J2" s="3">
        <v>831310</v>
      </c>
      <c r="K2" s="3">
        <v>66505</v>
      </c>
      <c r="L2" s="3">
        <v>897815</v>
      </c>
    </row>
    <row r="3" spans="1:12" ht="25.5" x14ac:dyDescent="0.25">
      <c r="A3" s="1" t="s">
        <v>6</v>
      </c>
      <c r="B3" s="1" t="s">
        <v>1</v>
      </c>
      <c r="C3" s="2" t="s">
        <v>2</v>
      </c>
      <c r="D3" s="1" t="s">
        <v>3</v>
      </c>
      <c r="E3" s="1" t="s">
        <v>4</v>
      </c>
      <c r="F3" s="145" t="s">
        <v>439</v>
      </c>
      <c r="G3" s="1" t="s">
        <v>5</v>
      </c>
      <c r="H3" s="3">
        <v>935442</v>
      </c>
      <c r="I3" s="3">
        <v>0</v>
      </c>
      <c r="J3" s="3">
        <v>935442</v>
      </c>
      <c r="K3" s="3">
        <v>74835</v>
      </c>
      <c r="L3" s="3">
        <v>1010277</v>
      </c>
    </row>
    <row r="4" spans="1:12" ht="25.5" x14ac:dyDescent="0.25">
      <c r="A4" s="1" t="s">
        <v>7</v>
      </c>
      <c r="B4" s="1" t="s">
        <v>1</v>
      </c>
      <c r="C4" s="2" t="s">
        <v>2</v>
      </c>
      <c r="D4" s="1" t="s">
        <v>3</v>
      </c>
      <c r="E4" s="1" t="s">
        <v>4</v>
      </c>
      <c r="F4" s="145" t="s">
        <v>440</v>
      </c>
      <c r="G4" s="1" t="s">
        <v>5</v>
      </c>
      <c r="H4" s="3">
        <v>842352</v>
      </c>
      <c r="I4" s="3">
        <v>0</v>
      </c>
      <c r="J4" s="3">
        <v>842352</v>
      </c>
      <c r="K4" s="3">
        <v>67388</v>
      </c>
      <c r="L4" s="3">
        <v>909740</v>
      </c>
    </row>
    <row r="5" spans="1:12" ht="25.5" x14ac:dyDescent="0.25">
      <c r="A5" s="1" t="s">
        <v>8</v>
      </c>
      <c r="B5" s="1" t="s">
        <v>1</v>
      </c>
      <c r="C5" s="2" t="s">
        <v>2</v>
      </c>
      <c r="D5" s="1" t="s">
        <v>3</v>
      </c>
      <c r="E5" s="1" t="s">
        <v>4</v>
      </c>
      <c r="F5" s="145" t="s">
        <v>441</v>
      </c>
      <c r="G5" s="1" t="s">
        <v>5</v>
      </c>
      <c r="H5" s="3">
        <v>573258</v>
      </c>
      <c r="I5" s="3">
        <v>0</v>
      </c>
      <c r="J5" s="3">
        <v>573258</v>
      </c>
      <c r="K5" s="3">
        <v>45861</v>
      </c>
      <c r="L5" s="3">
        <v>619119</v>
      </c>
    </row>
    <row r="6" spans="1:12" ht="25.5" x14ac:dyDescent="0.25">
      <c r="A6" s="1" t="s">
        <v>9</v>
      </c>
      <c r="B6" s="1" t="s">
        <v>1</v>
      </c>
      <c r="C6" s="2" t="s">
        <v>2</v>
      </c>
      <c r="D6" s="1" t="s">
        <v>3</v>
      </c>
      <c r="E6" s="1" t="s">
        <v>4</v>
      </c>
      <c r="F6" s="145" t="s">
        <v>442</v>
      </c>
      <c r="G6" s="1" t="s">
        <v>5</v>
      </c>
      <c r="H6" s="3">
        <v>813210</v>
      </c>
      <c r="I6" s="3">
        <v>0</v>
      </c>
      <c r="J6" s="3">
        <v>813210</v>
      </c>
      <c r="K6" s="3">
        <v>65057</v>
      </c>
      <c r="L6" s="3">
        <v>878267</v>
      </c>
    </row>
    <row r="7" spans="1:12" ht="25.5" x14ac:dyDescent="0.25">
      <c r="A7" s="1" t="s">
        <v>10</v>
      </c>
      <c r="B7" s="1" t="s">
        <v>1</v>
      </c>
      <c r="C7" s="2" t="s">
        <v>2</v>
      </c>
      <c r="D7" s="1" t="s">
        <v>3</v>
      </c>
      <c r="E7" s="1" t="s">
        <v>4</v>
      </c>
      <c r="F7" s="145" t="s">
        <v>443</v>
      </c>
      <c r="G7" s="1" t="s">
        <v>5</v>
      </c>
      <c r="H7" s="3">
        <v>888728</v>
      </c>
      <c r="I7" s="3">
        <v>0</v>
      </c>
      <c r="J7" s="3">
        <v>888728</v>
      </c>
      <c r="K7" s="3">
        <v>71098</v>
      </c>
      <c r="L7" s="3">
        <v>959826</v>
      </c>
    </row>
    <row r="8" spans="1:12" ht="25.5" x14ac:dyDescent="0.25">
      <c r="A8" s="1" t="s">
        <v>11</v>
      </c>
      <c r="B8" s="1" t="s">
        <v>1</v>
      </c>
      <c r="C8" s="2" t="s">
        <v>2</v>
      </c>
      <c r="D8" s="1" t="s">
        <v>3</v>
      </c>
      <c r="E8" s="1" t="s">
        <v>4</v>
      </c>
      <c r="F8" s="145" t="s">
        <v>444</v>
      </c>
      <c r="G8" s="1" t="s">
        <v>5</v>
      </c>
      <c r="H8" s="3">
        <v>833133</v>
      </c>
      <c r="I8" s="3">
        <v>0</v>
      </c>
      <c r="J8" s="3">
        <v>833133</v>
      </c>
      <c r="K8" s="3">
        <v>66651</v>
      </c>
      <c r="L8" s="3">
        <v>899784</v>
      </c>
    </row>
    <row r="9" spans="1:12" ht="25.5" x14ac:dyDescent="0.25">
      <c r="A9" s="1" t="s">
        <v>12</v>
      </c>
      <c r="B9" s="1" t="s">
        <v>1</v>
      </c>
      <c r="C9" s="2" t="s">
        <v>2</v>
      </c>
      <c r="D9" s="1" t="s">
        <v>3</v>
      </c>
      <c r="E9" s="1" t="s">
        <v>4</v>
      </c>
      <c r="F9" s="145" t="s">
        <v>445</v>
      </c>
      <c r="G9" s="1" t="s">
        <v>5</v>
      </c>
      <c r="H9" s="3">
        <v>868937</v>
      </c>
      <c r="I9" s="3">
        <v>0</v>
      </c>
      <c r="J9" s="3">
        <v>868937</v>
      </c>
      <c r="K9" s="3">
        <v>69515</v>
      </c>
      <c r="L9" s="3">
        <v>938452</v>
      </c>
    </row>
    <row r="10" spans="1:12" ht="25.5" x14ac:dyDescent="0.25">
      <c r="A10" s="1" t="s">
        <v>13</v>
      </c>
      <c r="B10" s="1" t="s">
        <v>1</v>
      </c>
      <c r="C10" s="2" t="s">
        <v>2</v>
      </c>
      <c r="D10" s="1" t="s">
        <v>3</v>
      </c>
      <c r="E10" s="1" t="s">
        <v>4</v>
      </c>
      <c r="F10" s="145" t="s">
        <v>446</v>
      </c>
      <c r="G10" s="1" t="s">
        <v>5</v>
      </c>
      <c r="H10" s="3">
        <v>935442</v>
      </c>
      <c r="I10" s="3">
        <v>0</v>
      </c>
      <c r="J10" s="3">
        <v>935442</v>
      </c>
      <c r="K10" s="3">
        <v>74835</v>
      </c>
      <c r="L10" s="3">
        <v>1010277</v>
      </c>
    </row>
    <row r="11" spans="1:12" ht="25.5" x14ac:dyDescent="0.25">
      <c r="A11" s="1" t="s">
        <v>14</v>
      </c>
      <c r="B11" s="1" t="s">
        <v>1</v>
      </c>
      <c r="C11" s="2" t="s">
        <v>2</v>
      </c>
      <c r="D11" s="1" t="s">
        <v>3</v>
      </c>
      <c r="E11" s="1" t="s">
        <v>4</v>
      </c>
      <c r="F11" s="145" t="s">
        <v>447</v>
      </c>
      <c r="G11" s="1" t="s">
        <v>5</v>
      </c>
      <c r="H11" s="3">
        <v>971114</v>
      </c>
      <c r="I11" s="3">
        <v>0</v>
      </c>
      <c r="J11" s="3">
        <v>971114</v>
      </c>
      <c r="K11" s="3">
        <v>77689</v>
      </c>
      <c r="L11" s="3">
        <v>1048803</v>
      </c>
    </row>
    <row r="12" spans="1:12" ht="25.5" x14ac:dyDescent="0.25">
      <c r="A12" s="1" t="s">
        <v>15</v>
      </c>
      <c r="B12" s="1" t="s">
        <v>1</v>
      </c>
      <c r="C12" s="2" t="s">
        <v>2</v>
      </c>
      <c r="D12" s="1" t="s">
        <v>3</v>
      </c>
      <c r="E12" s="1" t="s">
        <v>4</v>
      </c>
      <c r="F12" s="145" t="s">
        <v>448</v>
      </c>
      <c r="G12" s="1" t="s">
        <v>5</v>
      </c>
      <c r="H12" s="3">
        <v>1347634</v>
      </c>
      <c r="I12" s="3">
        <v>0</v>
      </c>
      <c r="J12" s="3">
        <v>1347634</v>
      </c>
      <c r="K12" s="3">
        <v>107811</v>
      </c>
      <c r="L12" s="3">
        <v>1455445</v>
      </c>
    </row>
    <row r="13" spans="1:12" ht="25.5" x14ac:dyDescent="0.25">
      <c r="A13" s="1" t="s">
        <v>16</v>
      </c>
      <c r="B13" s="1" t="s">
        <v>1</v>
      </c>
      <c r="C13" s="2" t="s">
        <v>2</v>
      </c>
      <c r="D13" s="1" t="s">
        <v>3</v>
      </c>
      <c r="E13" s="1" t="s">
        <v>4</v>
      </c>
      <c r="F13" s="145" t="s">
        <v>449</v>
      </c>
      <c r="G13" s="1" t="s">
        <v>5</v>
      </c>
      <c r="H13" s="3">
        <v>942368</v>
      </c>
      <c r="I13" s="3">
        <v>0</v>
      </c>
      <c r="J13" s="3">
        <v>942368</v>
      </c>
      <c r="K13" s="3">
        <v>75389</v>
      </c>
      <c r="L13" s="3">
        <v>1017757</v>
      </c>
    </row>
    <row r="14" spans="1:12" ht="25.5" x14ac:dyDescent="0.25">
      <c r="A14" s="1" t="s">
        <v>17</v>
      </c>
      <c r="B14" s="1" t="s">
        <v>1</v>
      </c>
      <c r="C14" s="2" t="s">
        <v>2</v>
      </c>
      <c r="D14" s="1" t="s">
        <v>3</v>
      </c>
      <c r="E14" s="1" t="s">
        <v>4</v>
      </c>
      <c r="F14" s="145" t="s">
        <v>450</v>
      </c>
      <c r="G14" s="1" t="s">
        <v>5</v>
      </c>
      <c r="H14" s="3">
        <v>888464</v>
      </c>
      <c r="I14" s="3">
        <v>0</v>
      </c>
      <c r="J14" s="3">
        <v>888464</v>
      </c>
      <c r="K14" s="3">
        <v>71077</v>
      </c>
      <c r="L14" s="3">
        <v>959541</v>
      </c>
    </row>
    <row r="15" spans="1:12" ht="25.5" x14ac:dyDescent="0.25">
      <c r="A15" s="1" t="s">
        <v>18</v>
      </c>
      <c r="B15" s="1" t="s">
        <v>1</v>
      </c>
      <c r="C15" s="2" t="s">
        <v>2</v>
      </c>
      <c r="D15" s="1" t="s">
        <v>3</v>
      </c>
      <c r="E15" s="1" t="s">
        <v>4</v>
      </c>
      <c r="F15" s="145" t="s">
        <v>451</v>
      </c>
      <c r="G15" s="1" t="s">
        <v>5</v>
      </c>
      <c r="H15" s="3">
        <v>886905</v>
      </c>
      <c r="I15" s="3">
        <v>0</v>
      </c>
      <c r="J15" s="3">
        <v>886905</v>
      </c>
      <c r="K15" s="3">
        <v>70952</v>
      </c>
      <c r="L15" s="3">
        <v>957857</v>
      </c>
    </row>
    <row r="16" spans="1:12" ht="25.5" x14ac:dyDescent="0.25">
      <c r="A16" s="1" t="s">
        <v>19</v>
      </c>
      <c r="B16" s="1" t="s">
        <v>1</v>
      </c>
      <c r="C16" s="2" t="s">
        <v>2</v>
      </c>
      <c r="D16" s="1" t="s">
        <v>3</v>
      </c>
      <c r="E16" s="1" t="s">
        <v>4</v>
      </c>
      <c r="F16" s="145" t="s">
        <v>452</v>
      </c>
      <c r="G16" s="1" t="s">
        <v>5</v>
      </c>
      <c r="H16" s="3">
        <v>847191</v>
      </c>
      <c r="I16" s="3">
        <v>0</v>
      </c>
      <c r="J16" s="3">
        <v>847191</v>
      </c>
      <c r="K16" s="3">
        <v>67775</v>
      </c>
      <c r="L16" s="3">
        <v>914966</v>
      </c>
    </row>
    <row r="17" spans="1:12" ht="25.5" x14ac:dyDescent="0.25">
      <c r="A17" s="1" t="s">
        <v>20</v>
      </c>
      <c r="B17" s="1" t="s">
        <v>1</v>
      </c>
      <c r="C17" s="2" t="s">
        <v>2</v>
      </c>
      <c r="D17" s="1" t="s">
        <v>3</v>
      </c>
      <c r="E17" s="1" t="s">
        <v>4</v>
      </c>
      <c r="F17" s="145" t="s">
        <v>453</v>
      </c>
      <c r="G17" s="1" t="s">
        <v>5</v>
      </c>
      <c r="H17" s="3">
        <v>811651</v>
      </c>
      <c r="I17" s="3">
        <v>0</v>
      </c>
      <c r="J17" s="3">
        <v>811651</v>
      </c>
      <c r="K17" s="3">
        <v>64932</v>
      </c>
      <c r="L17" s="3">
        <v>876583</v>
      </c>
    </row>
    <row r="18" spans="1:12" ht="25.5" x14ac:dyDescent="0.25">
      <c r="A18" s="1" t="s">
        <v>21</v>
      </c>
      <c r="B18" s="1" t="s">
        <v>1</v>
      </c>
      <c r="C18" s="2" t="s">
        <v>2</v>
      </c>
      <c r="D18" s="1" t="s">
        <v>3</v>
      </c>
      <c r="E18" s="1" t="s">
        <v>4</v>
      </c>
      <c r="F18" s="145" t="s">
        <v>454</v>
      </c>
      <c r="G18" s="1" t="s">
        <v>5</v>
      </c>
      <c r="H18" s="3">
        <v>441202</v>
      </c>
      <c r="I18" s="3">
        <v>0</v>
      </c>
      <c r="J18" s="3">
        <v>441202</v>
      </c>
      <c r="K18" s="3">
        <v>35296</v>
      </c>
      <c r="L18" s="3">
        <v>476498</v>
      </c>
    </row>
    <row r="19" spans="1:12" ht="25.5" x14ac:dyDescent="0.25">
      <c r="A19" s="1" t="s">
        <v>22</v>
      </c>
      <c r="B19" s="1" t="s">
        <v>1</v>
      </c>
      <c r="C19" s="2" t="s">
        <v>2</v>
      </c>
      <c r="D19" s="1" t="s">
        <v>3</v>
      </c>
      <c r="E19" s="1" t="s">
        <v>4</v>
      </c>
      <c r="F19" s="145" t="s">
        <v>455</v>
      </c>
      <c r="G19" s="1" t="s">
        <v>5</v>
      </c>
      <c r="H19" s="3">
        <v>888464</v>
      </c>
      <c r="I19" s="3">
        <v>0</v>
      </c>
      <c r="J19" s="3">
        <v>888464</v>
      </c>
      <c r="K19" s="3">
        <v>71077</v>
      </c>
      <c r="L19" s="3">
        <v>959541</v>
      </c>
    </row>
    <row r="20" spans="1:12" ht="25.5" x14ac:dyDescent="0.25">
      <c r="A20" s="1" t="s">
        <v>23</v>
      </c>
      <c r="B20" s="1" t="s">
        <v>1</v>
      </c>
      <c r="C20" s="2" t="s">
        <v>2</v>
      </c>
      <c r="D20" s="1" t="s">
        <v>3</v>
      </c>
      <c r="E20" s="1" t="s">
        <v>4</v>
      </c>
      <c r="F20" s="145" t="s">
        <v>456</v>
      </c>
      <c r="G20" s="1" t="s">
        <v>5</v>
      </c>
      <c r="H20" s="3">
        <v>831310</v>
      </c>
      <c r="I20" s="3">
        <v>0</v>
      </c>
      <c r="J20" s="3">
        <v>831310</v>
      </c>
      <c r="K20" s="3">
        <v>66505</v>
      </c>
      <c r="L20" s="3">
        <v>897815</v>
      </c>
    </row>
    <row r="21" spans="1:12" ht="25.5" x14ac:dyDescent="0.25">
      <c r="A21" s="1" t="s">
        <v>24</v>
      </c>
      <c r="B21" s="1" t="s">
        <v>1</v>
      </c>
      <c r="C21" s="2" t="s">
        <v>2</v>
      </c>
      <c r="D21" s="1" t="s">
        <v>3</v>
      </c>
      <c r="E21" s="1" t="s">
        <v>4</v>
      </c>
      <c r="F21" s="145" t="s">
        <v>457</v>
      </c>
      <c r="G21" s="1" t="s">
        <v>5</v>
      </c>
      <c r="H21" s="3">
        <v>804725</v>
      </c>
      <c r="I21" s="3">
        <v>0</v>
      </c>
      <c r="J21" s="3">
        <v>804725</v>
      </c>
      <c r="K21" s="3">
        <v>64378</v>
      </c>
      <c r="L21" s="3">
        <v>869103</v>
      </c>
    </row>
    <row r="22" spans="1:12" ht="25.5" x14ac:dyDescent="0.25">
      <c r="A22" s="1" t="s">
        <v>25</v>
      </c>
      <c r="B22" s="1" t="s">
        <v>1</v>
      </c>
      <c r="C22" s="2" t="s">
        <v>2</v>
      </c>
      <c r="D22" s="1" t="s">
        <v>3</v>
      </c>
      <c r="E22" s="1" t="s">
        <v>4</v>
      </c>
      <c r="F22" s="145" t="s">
        <v>458</v>
      </c>
      <c r="G22" s="1" t="s">
        <v>5</v>
      </c>
      <c r="H22" s="3">
        <v>1082436</v>
      </c>
      <c r="I22" s="3">
        <v>0</v>
      </c>
      <c r="J22" s="3">
        <v>1082436</v>
      </c>
      <c r="K22" s="3">
        <v>86595</v>
      </c>
      <c r="L22" s="3">
        <v>1169031</v>
      </c>
    </row>
    <row r="23" spans="1:12" ht="25.5" x14ac:dyDescent="0.25">
      <c r="A23" s="1" t="s">
        <v>26</v>
      </c>
      <c r="B23" s="1" t="s">
        <v>1</v>
      </c>
      <c r="C23" s="2" t="s">
        <v>2</v>
      </c>
      <c r="D23" s="1" t="s">
        <v>3</v>
      </c>
      <c r="E23" s="1" t="s">
        <v>4</v>
      </c>
      <c r="F23" s="145" t="s">
        <v>459</v>
      </c>
      <c r="G23" s="1" t="s">
        <v>5</v>
      </c>
      <c r="H23" s="3">
        <v>971246</v>
      </c>
      <c r="I23" s="3">
        <v>0</v>
      </c>
      <c r="J23" s="3">
        <v>971246</v>
      </c>
      <c r="K23" s="3">
        <v>77700</v>
      </c>
      <c r="L23" s="3">
        <v>1048946</v>
      </c>
    </row>
    <row r="24" spans="1:12" ht="25.5" x14ac:dyDescent="0.25">
      <c r="A24" s="1" t="s">
        <v>27</v>
      </c>
      <c r="B24" s="1" t="s">
        <v>1</v>
      </c>
      <c r="C24" s="2" t="s">
        <v>2</v>
      </c>
      <c r="D24" s="1" t="s">
        <v>3</v>
      </c>
      <c r="E24" s="1" t="s">
        <v>4</v>
      </c>
      <c r="F24" s="145" t="s">
        <v>460</v>
      </c>
      <c r="G24" s="1" t="s">
        <v>5</v>
      </c>
      <c r="H24" s="3">
        <v>813342</v>
      </c>
      <c r="I24" s="3">
        <v>0</v>
      </c>
      <c r="J24" s="3">
        <v>813342</v>
      </c>
      <c r="K24" s="3">
        <v>65067</v>
      </c>
      <c r="L24" s="3">
        <v>878409</v>
      </c>
    </row>
    <row r="25" spans="1:12" s="77" customFormat="1" ht="25.5" x14ac:dyDescent="0.25">
      <c r="A25" s="1" t="s">
        <v>28</v>
      </c>
      <c r="B25" s="1" t="s">
        <v>1</v>
      </c>
      <c r="C25" s="2" t="s">
        <v>2</v>
      </c>
      <c r="D25" s="1" t="s">
        <v>3</v>
      </c>
      <c r="E25" s="1" t="s">
        <v>4</v>
      </c>
      <c r="F25" s="145" t="s">
        <v>461</v>
      </c>
      <c r="G25" s="1" t="s">
        <v>5</v>
      </c>
      <c r="H25" s="3">
        <v>999918</v>
      </c>
      <c r="I25" s="3">
        <v>0</v>
      </c>
      <c r="J25" s="3">
        <v>999918</v>
      </c>
      <c r="K25" s="3">
        <v>79993</v>
      </c>
      <c r="L25" s="3">
        <v>1079911</v>
      </c>
    </row>
    <row r="26" spans="1:12" ht="25.5" x14ac:dyDescent="0.25">
      <c r="A26" s="1" t="s">
        <v>29</v>
      </c>
      <c r="B26" s="1" t="s">
        <v>1</v>
      </c>
      <c r="C26" s="2" t="s">
        <v>30</v>
      </c>
      <c r="D26" s="1" t="s">
        <v>3</v>
      </c>
      <c r="E26" s="1" t="s">
        <v>4</v>
      </c>
      <c r="F26" s="145" t="s">
        <v>462</v>
      </c>
      <c r="G26" s="1" t="s">
        <v>5</v>
      </c>
      <c r="H26" s="3">
        <v>821354</v>
      </c>
      <c r="I26" s="3">
        <v>0</v>
      </c>
      <c r="J26" s="3">
        <v>821354</v>
      </c>
      <c r="K26" s="3">
        <v>65708</v>
      </c>
      <c r="L26" s="3">
        <v>887062</v>
      </c>
    </row>
    <row r="27" spans="1:12" ht="25.5" x14ac:dyDescent="0.25">
      <c r="A27" s="1" t="s">
        <v>31</v>
      </c>
      <c r="B27" s="1" t="s">
        <v>1</v>
      </c>
      <c r="C27" s="2" t="s">
        <v>30</v>
      </c>
      <c r="D27" s="1" t="s">
        <v>3</v>
      </c>
      <c r="E27" s="1" t="s">
        <v>4</v>
      </c>
      <c r="F27" s="145" t="s">
        <v>463</v>
      </c>
      <c r="G27" s="1" t="s">
        <v>5</v>
      </c>
      <c r="H27" s="3">
        <v>849014</v>
      </c>
      <c r="I27" s="3">
        <v>0</v>
      </c>
      <c r="J27" s="3">
        <v>849014</v>
      </c>
      <c r="K27" s="3">
        <v>67921</v>
      </c>
      <c r="L27" s="3">
        <v>916935</v>
      </c>
    </row>
    <row r="28" spans="1:12" ht="25.5" x14ac:dyDescent="0.25">
      <c r="A28" s="1" t="s">
        <v>32</v>
      </c>
      <c r="B28" s="1" t="s">
        <v>1</v>
      </c>
      <c r="C28" s="2" t="s">
        <v>30</v>
      </c>
      <c r="D28" s="1" t="s">
        <v>3</v>
      </c>
      <c r="E28" s="1" t="s">
        <v>4</v>
      </c>
      <c r="F28" s="145" t="s">
        <v>464</v>
      </c>
      <c r="G28" s="1" t="s">
        <v>5</v>
      </c>
      <c r="H28" s="3">
        <v>1144693</v>
      </c>
      <c r="I28" s="3">
        <v>0</v>
      </c>
      <c r="J28" s="3">
        <v>1144693</v>
      </c>
      <c r="K28" s="3">
        <v>91575</v>
      </c>
      <c r="L28" s="3">
        <v>1236268</v>
      </c>
    </row>
    <row r="29" spans="1:12" ht="25.5" x14ac:dyDescent="0.25">
      <c r="A29" s="1" t="s">
        <v>33</v>
      </c>
      <c r="B29" s="1" t="s">
        <v>1</v>
      </c>
      <c r="C29" s="2" t="s">
        <v>30</v>
      </c>
      <c r="D29" s="1" t="s">
        <v>3</v>
      </c>
      <c r="E29" s="1" t="s">
        <v>4</v>
      </c>
      <c r="F29" s="145" t="s">
        <v>465</v>
      </c>
      <c r="G29" s="1" t="s">
        <v>5</v>
      </c>
      <c r="H29" s="3">
        <v>868805</v>
      </c>
      <c r="I29" s="3">
        <v>0</v>
      </c>
      <c r="J29" s="3">
        <v>868805</v>
      </c>
      <c r="K29" s="3">
        <v>69504</v>
      </c>
      <c r="L29" s="3">
        <v>938309</v>
      </c>
    </row>
    <row r="30" spans="1:12" ht="25.5" x14ac:dyDescent="0.25">
      <c r="A30" s="1" t="s">
        <v>34</v>
      </c>
      <c r="B30" s="1" t="s">
        <v>1</v>
      </c>
      <c r="C30" s="2" t="s">
        <v>30</v>
      </c>
      <c r="D30" s="1" t="s">
        <v>3</v>
      </c>
      <c r="E30" s="1" t="s">
        <v>4</v>
      </c>
      <c r="F30" s="145" t="s">
        <v>466</v>
      </c>
      <c r="G30" s="1" t="s">
        <v>5</v>
      </c>
      <c r="H30" s="3">
        <v>2178460</v>
      </c>
      <c r="I30" s="3">
        <v>0</v>
      </c>
      <c r="J30" s="3">
        <v>2178460</v>
      </c>
      <c r="K30" s="3">
        <v>174277</v>
      </c>
      <c r="L30" s="3">
        <v>2352737</v>
      </c>
    </row>
    <row r="31" spans="1:12" ht="25.5" x14ac:dyDescent="0.25">
      <c r="A31" s="1" t="s">
        <v>35</v>
      </c>
      <c r="B31" s="1" t="s">
        <v>1</v>
      </c>
      <c r="C31" s="2" t="s">
        <v>30</v>
      </c>
      <c r="D31" s="1" t="s">
        <v>3</v>
      </c>
      <c r="E31" s="1" t="s">
        <v>4</v>
      </c>
      <c r="F31" s="145" t="s">
        <v>467</v>
      </c>
      <c r="G31" s="1" t="s">
        <v>5</v>
      </c>
      <c r="H31" s="3">
        <v>850969</v>
      </c>
      <c r="I31" s="3">
        <v>0</v>
      </c>
      <c r="J31" s="3">
        <v>850969</v>
      </c>
      <c r="K31" s="3">
        <v>68078</v>
      </c>
      <c r="L31" s="3">
        <v>919047</v>
      </c>
    </row>
    <row r="32" spans="1:12" ht="25.5" x14ac:dyDescent="0.25">
      <c r="A32" s="1" t="s">
        <v>36</v>
      </c>
      <c r="B32" s="1" t="s">
        <v>1</v>
      </c>
      <c r="C32" s="2" t="s">
        <v>30</v>
      </c>
      <c r="D32" s="1" t="s">
        <v>3</v>
      </c>
      <c r="E32" s="1" t="s">
        <v>4</v>
      </c>
      <c r="F32" s="145" t="s">
        <v>468</v>
      </c>
      <c r="G32" s="1" t="s">
        <v>5</v>
      </c>
      <c r="H32" s="3">
        <v>960336</v>
      </c>
      <c r="I32" s="3">
        <v>0</v>
      </c>
      <c r="J32" s="3">
        <v>960336</v>
      </c>
      <c r="K32" s="3">
        <v>76827</v>
      </c>
      <c r="L32" s="3">
        <v>1037163</v>
      </c>
    </row>
    <row r="33" spans="1:12" ht="25.5" x14ac:dyDescent="0.25">
      <c r="A33" s="1" t="s">
        <v>37</v>
      </c>
      <c r="B33" s="1" t="s">
        <v>1</v>
      </c>
      <c r="C33" s="2" t="s">
        <v>30</v>
      </c>
      <c r="D33" s="1" t="s">
        <v>3</v>
      </c>
      <c r="E33" s="1" t="s">
        <v>4</v>
      </c>
      <c r="F33" s="145" t="s">
        <v>469</v>
      </c>
      <c r="G33" s="1" t="s">
        <v>5</v>
      </c>
      <c r="H33" s="3">
        <v>833265</v>
      </c>
      <c r="I33" s="3">
        <v>0</v>
      </c>
      <c r="J33" s="3">
        <v>833265</v>
      </c>
      <c r="K33" s="3">
        <v>66661</v>
      </c>
      <c r="L33" s="3">
        <v>899926</v>
      </c>
    </row>
    <row r="34" spans="1:12" ht="25.5" x14ac:dyDescent="0.25">
      <c r="A34" s="1" t="s">
        <v>38</v>
      </c>
      <c r="B34" s="1" t="s">
        <v>1</v>
      </c>
      <c r="C34" s="2" t="s">
        <v>30</v>
      </c>
      <c r="D34" s="1" t="s">
        <v>3</v>
      </c>
      <c r="E34" s="1" t="s">
        <v>4</v>
      </c>
      <c r="F34" s="145" t="s">
        <v>470</v>
      </c>
      <c r="G34" s="1" t="s">
        <v>5</v>
      </c>
      <c r="H34" s="3">
        <v>960336</v>
      </c>
      <c r="I34" s="3">
        <v>0</v>
      </c>
      <c r="J34" s="3">
        <v>960336</v>
      </c>
      <c r="K34" s="3">
        <v>76827</v>
      </c>
      <c r="L34" s="3">
        <v>1037163</v>
      </c>
    </row>
    <row r="35" spans="1:12" ht="25.5" x14ac:dyDescent="0.25">
      <c r="A35" s="1" t="s">
        <v>39</v>
      </c>
      <c r="B35" s="1" t="s">
        <v>1</v>
      </c>
      <c r="C35" s="2" t="s">
        <v>30</v>
      </c>
      <c r="D35" s="1" t="s">
        <v>3</v>
      </c>
      <c r="E35" s="1" t="s">
        <v>4</v>
      </c>
      <c r="F35" s="145" t="s">
        <v>471</v>
      </c>
      <c r="G35" s="1" t="s">
        <v>5</v>
      </c>
      <c r="H35" s="3">
        <v>805341</v>
      </c>
      <c r="I35" s="3">
        <v>0</v>
      </c>
      <c r="J35" s="3">
        <v>805341</v>
      </c>
      <c r="K35" s="3">
        <v>64427</v>
      </c>
      <c r="L35" s="3">
        <v>869768</v>
      </c>
    </row>
    <row r="36" spans="1:12" ht="25.5" x14ac:dyDescent="0.25">
      <c r="A36" s="1" t="s">
        <v>40</v>
      </c>
      <c r="B36" s="1" t="s">
        <v>1</v>
      </c>
      <c r="C36" s="2" t="s">
        <v>30</v>
      </c>
      <c r="D36" s="1" t="s">
        <v>3</v>
      </c>
      <c r="E36" s="1" t="s">
        <v>4</v>
      </c>
      <c r="F36" s="145" t="s">
        <v>472</v>
      </c>
      <c r="G36" s="1" t="s">
        <v>5</v>
      </c>
      <c r="H36" s="3">
        <v>1475912</v>
      </c>
      <c r="I36" s="3">
        <v>0</v>
      </c>
      <c r="J36" s="3">
        <v>1475912</v>
      </c>
      <c r="K36" s="3">
        <v>118073</v>
      </c>
      <c r="L36" s="3">
        <v>1593985</v>
      </c>
    </row>
    <row r="37" spans="1:12" ht="25.5" x14ac:dyDescent="0.25">
      <c r="A37" s="1" t="s">
        <v>41</v>
      </c>
      <c r="B37" s="1" t="s">
        <v>1</v>
      </c>
      <c r="C37" s="2" t="s">
        <v>30</v>
      </c>
      <c r="D37" s="1" t="s">
        <v>3</v>
      </c>
      <c r="E37" s="1" t="s">
        <v>4</v>
      </c>
      <c r="F37" s="145" t="s">
        <v>473</v>
      </c>
      <c r="G37" s="1" t="s">
        <v>5</v>
      </c>
      <c r="H37" s="3">
        <v>960204</v>
      </c>
      <c r="I37" s="3">
        <v>0</v>
      </c>
      <c r="J37" s="3">
        <v>960204</v>
      </c>
      <c r="K37" s="3">
        <v>76816</v>
      </c>
      <c r="L37" s="3">
        <v>1037020</v>
      </c>
    </row>
    <row r="38" spans="1:12" ht="25.5" x14ac:dyDescent="0.25">
      <c r="A38" s="1" t="s">
        <v>42</v>
      </c>
      <c r="B38" s="1" t="s">
        <v>1</v>
      </c>
      <c r="C38" s="2" t="s">
        <v>30</v>
      </c>
      <c r="D38" s="1" t="s">
        <v>3</v>
      </c>
      <c r="E38" s="1" t="s">
        <v>4</v>
      </c>
      <c r="F38" s="145" t="s">
        <v>474</v>
      </c>
      <c r="G38" s="1" t="s">
        <v>5</v>
      </c>
      <c r="H38" s="3">
        <v>903402</v>
      </c>
      <c r="I38" s="3">
        <v>0</v>
      </c>
      <c r="J38" s="3">
        <v>903402</v>
      </c>
      <c r="K38" s="3">
        <v>72272</v>
      </c>
      <c r="L38" s="3">
        <v>975674</v>
      </c>
    </row>
    <row r="39" spans="1:12" ht="25.5" x14ac:dyDescent="0.25">
      <c r="A39" s="1" t="s">
        <v>43</v>
      </c>
      <c r="B39" s="1" t="s">
        <v>1</v>
      </c>
      <c r="C39" s="2" t="s">
        <v>30</v>
      </c>
      <c r="D39" s="1" t="s">
        <v>3</v>
      </c>
      <c r="E39" s="1" t="s">
        <v>4</v>
      </c>
      <c r="F39" s="145" t="s">
        <v>475</v>
      </c>
      <c r="G39" s="1" t="s">
        <v>5</v>
      </c>
      <c r="H39" s="3">
        <v>625559</v>
      </c>
      <c r="I39" s="3">
        <v>0</v>
      </c>
      <c r="J39" s="3">
        <v>625559</v>
      </c>
      <c r="K39" s="3">
        <v>50045</v>
      </c>
      <c r="L39" s="3">
        <v>675604</v>
      </c>
    </row>
    <row r="40" spans="1:12" ht="25.5" x14ac:dyDescent="0.25">
      <c r="A40" s="1" t="s">
        <v>44</v>
      </c>
      <c r="B40" s="1" t="s">
        <v>1</v>
      </c>
      <c r="C40" s="2" t="s">
        <v>30</v>
      </c>
      <c r="D40" s="1" t="s">
        <v>3</v>
      </c>
      <c r="E40" s="1" t="s">
        <v>4</v>
      </c>
      <c r="F40" s="145" t="s">
        <v>476</v>
      </c>
      <c r="G40" s="1" t="s">
        <v>5</v>
      </c>
      <c r="H40" s="3">
        <v>2956130</v>
      </c>
      <c r="I40" s="3">
        <v>0</v>
      </c>
      <c r="J40" s="3">
        <v>2956130</v>
      </c>
      <c r="K40" s="3">
        <v>236490</v>
      </c>
      <c r="L40" s="3">
        <v>3192620</v>
      </c>
    </row>
    <row r="41" spans="1:12" ht="25.5" x14ac:dyDescent="0.25">
      <c r="A41" s="1" t="s">
        <v>45</v>
      </c>
      <c r="B41" s="1" t="s">
        <v>1</v>
      </c>
      <c r="C41" s="2" t="s">
        <v>30</v>
      </c>
      <c r="D41" s="1" t="s">
        <v>3</v>
      </c>
      <c r="E41" s="1" t="s">
        <v>4</v>
      </c>
      <c r="F41" s="145" t="s">
        <v>477</v>
      </c>
      <c r="G41" s="1" t="s">
        <v>5</v>
      </c>
      <c r="H41" s="3">
        <v>824384</v>
      </c>
      <c r="I41" s="3">
        <v>0</v>
      </c>
      <c r="J41" s="3">
        <v>824384</v>
      </c>
      <c r="K41" s="3">
        <v>65951</v>
      </c>
      <c r="L41" s="3">
        <v>890335</v>
      </c>
    </row>
    <row r="42" spans="1:12" ht="25.5" x14ac:dyDescent="0.25">
      <c r="A42" s="1" t="s">
        <v>46</v>
      </c>
      <c r="B42" s="1" t="s">
        <v>1</v>
      </c>
      <c r="C42" s="2" t="s">
        <v>30</v>
      </c>
      <c r="D42" s="1" t="s">
        <v>3</v>
      </c>
      <c r="E42" s="1" t="s">
        <v>4</v>
      </c>
      <c r="F42" s="145" t="s">
        <v>478</v>
      </c>
      <c r="G42" s="1" t="s">
        <v>5</v>
      </c>
      <c r="H42" s="3">
        <v>888464</v>
      </c>
      <c r="I42" s="3">
        <v>0</v>
      </c>
      <c r="J42" s="3">
        <v>888464</v>
      </c>
      <c r="K42" s="3">
        <v>71077</v>
      </c>
      <c r="L42" s="3">
        <v>959541</v>
      </c>
    </row>
    <row r="43" spans="1:12" ht="25.5" x14ac:dyDescent="0.25">
      <c r="A43" s="1" t="s">
        <v>47</v>
      </c>
      <c r="B43" s="1" t="s">
        <v>1</v>
      </c>
      <c r="C43" s="2" t="s">
        <v>30</v>
      </c>
      <c r="D43" s="1" t="s">
        <v>3</v>
      </c>
      <c r="E43" s="1" t="s">
        <v>4</v>
      </c>
      <c r="F43" s="145"/>
      <c r="G43" s="1" t="s">
        <v>5</v>
      </c>
      <c r="H43" s="3">
        <v>888464</v>
      </c>
      <c r="I43" s="3">
        <v>0</v>
      </c>
      <c r="J43" s="3">
        <v>888464</v>
      </c>
      <c r="K43" s="3">
        <v>71077</v>
      </c>
      <c r="L43" s="3">
        <v>959541</v>
      </c>
    </row>
    <row r="44" spans="1:12" ht="25.5" x14ac:dyDescent="0.25">
      <c r="A44" s="1" t="s">
        <v>48</v>
      </c>
      <c r="B44" s="1" t="s">
        <v>1</v>
      </c>
      <c r="C44" s="2" t="s">
        <v>30</v>
      </c>
      <c r="D44" s="1" t="s">
        <v>3</v>
      </c>
      <c r="E44" s="1" t="s">
        <v>4</v>
      </c>
      <c r="F44" s="145"/>
      <c r="G44" s="1" t="s">
        <v>5</v>
      </c>
      <c r="H44" s="3">
        <v>1920672</v>
      </c>
      <c r="I44" s="3">
        <v>0</v>
      </c>
      <c r="J44" s="3">
        <v>1920672</v>
      </c>
      <c r="K44" s="3">
        <v>153654</v>
      </c>
      <c r="L44" s="3">
        <v>2074326</v>
      </c>
    </row>
    <row r="45" spans="1:12" ht="25.5" x14ac:dyDescent="0.25">
      <c r="A45" s="1" t="s">
        <v>49</v>
      </c>
      <c r="B45" s="1" t="s">
        <v>1</v>
      </c>
      <c r="C45" s="2" t="s">
        <v>30</v>
      </c>
      <c r="D45" s="1" t="s">
        <v>3</v>
      </c>
      <c r="E45" s="1" t="s">
        <v>4</v>
      </c>
      <c r="F45" s="145"/>
      <c r="G45" s="1" t="s">
        <v>5</v>
      </c>
      <c r="H45" s="3">
        <v>702284</v>
      </c>
      <c r="I45" s="3">
        <v>0</v>
      </c>
      <c r="J45" s="3">
        <v>702284</v>
      </c>
      <c r="K45" s="3">
        <v>56183</v>
      </c>
      <c r="L45" s="3">
        <v>758467</v>
      </c>
    </row>
    <row r="46" spans="1:12" ht="25.5" x14ac:dyDescent="0.25">
      <c r="A46" s="1" t="s">
        <v>50</v>
      </c>
      <c r="B46" s="1" t="s">
        <v>1</v>
      </c>
      <c r="C46" s="2" t="s">
        <v>30</v>
      </c>
      <c r="D46" s="1" t="s">
        <v>3</v>
      </c>
      <c r="E46" s="1" t="s">
        <v>4</v>
      </c>
      <c r="F46" s="145"/>
      <c r="G46" s="1" t="s">
        <v>5</v>
      </c>
      <c r="H46" s="3">
        <v>1920672</v>
      </c>
      <c r="I46" s="3">
        <v>0</v>
      </c>
      <c r="J46" s="3">
        <v>1920672</v>
      </c>
      <c r="K46" s="3">
        <v>153654</v>
      </c>
      <c r="L46" s="3">
        <v>2074326</v>
      </c>
    </row>
    <row r="47" spans="1:12" ht="25.5" x14ac:dyDescent="0.25">
      <c r="A47" s="1" t="s">
        <v>51</v>
      </c>
      <c r="B47" s="1" t="s">
        <v>1</v>
      </c>
      <c r="C47" s="2" t="s">
        <v>30</v>
      </c>
      <c r="D47" s="1" t="s">
        <v>3</v>
      </c>
      <c r="E47" s="1" t="s">
        <v>4</v>
      </c>
      <c r="F47" s="145"/>
      <c r="G47" s="1" t="s">
        <v>5</v>
      </c>
      <c r="H47" s="3">
        <v>847939</v>
      </c>
      <c r="I47" s="3">
        <v>0</v>
      </c>
      <c r="J47" s="3">
        <v>847939</v>
      </c>
      <c r="K47" s="3">
        <v>67835</v>
      </c>
      <c r="L47" s="3">
        <v>915774</v>
      </c>
    </row>
    <row r="48" spans="1:12" ht="25.5" x14ac:dyDescent="0.25">
      <c r="A48" s="1" t="s">
        <v>52</v>
      </c>
      <c r="B48" s="1" t="s">
        <v>1</v>
      </c>
      <c r="C48" s="2" t="s">
        <v>30</v>
      </c>
      <c r="D48" s="1" t="s">
        <v>3</v>
      </c>
      <c r="E48" s="1" t="s">
        <v>4</v>
      </c>
      <c r="F48" s="145"/>
      <c r="G48" s="1" t="s">
        <v>5</v>
      </c>
      <c r="H48" s="3">
        <v>903402</v>
      </c>
      <c r="I48" s="3">
        <v>0</v>
      </c>
      <c r="J48" s="3">
        <v>903402</v>
      </c>
      <c r="K48" s="3">
        <v>72272</v>
      </c>
      <c r="L48" s="3">
        <v>975674</v>
      </c>
    </row>
    <row r="49" spans="1:12" ht="25.5" x14ac:dyDescent="0.25">
      <c r="A49" s="1" t="s">
        <v>53</v>
      </c>
      <c r="B49" s="1" t="s">
        <v>1</v>
      </c>
      <c r="C49" s="2" t="s">
        <v>30</v>
      </c>
      <c r="D49" s="1" t="s">
        <v>3</v>
      </c>
      <c r="E49" s="1" t="s">
        <v>4</v>
      </c>
      <c r="F49" s="145"/>
      <c r="G49" s="1" t="s">
        <v>5</v>
      </c>
      <c r="H49" s="3">
        <v>835294</v>
      </c>
      <c r="I49" s="3">
        <v>0</v>
      </c>
      <c r="J49" s="3">
        <v>835294</v>
      </c>
      <c r="K49" s="3">
        <v>66824</v>
      </c>
      <c r="L49" s="3">
        <v>902118</v>
      </c>
    </row>
    <row r="50" spans="1:12" ht="25.5" x14ac:dyDescent="0.25">
      <c r="A50" s="1" t="s">
        <v>54</v>
      </c>
      <c r="B50" s="1" t="s">
        <v>1</v>
      </c>
      <c r="C50" s="2" t="s">
        <v>30</v>
      </c>
      <c r="D50" s="1" t="s">
        <v>3</v>
      </c>
      <c r="E50" s="1" t="s">
        <v>4</v>
      </c>
      <c r="F50" s="145"/>
      <c r="G50" s="1" t="s">
        <v>5</v>
      </c>
      <c r="H50" s="3">
        <v>1114476</v>
      </c>
      <c r="I50" s="3">
        <v>0</v>
      </c>
      <c r="J50" s="3">
        <v>1114476</v>
      </c>
      <c r="K50" s="3">
        <v>89158</v>
      </c>
      <c r="L50" s="3">
        <v>1203634</v>
      </c>
    </row>
    <row r="51" spans="1:12" ht="25.5" x14ac:dyDescent="0.25">
      <c r="A51" s="1" t="s">
        <v>55</v>
      </c>
      <c r="B51" s="1" t="s">
        <v>1</v>
      </c>
      <c r="C51" s="2" t="s">
        <v>30</v>
      </c>
      <c r="D51" s="1" t="s">
        <v>3</v>
      </c>
      <c r="E51" s="1" t="s">
        <v>4</v>
      </c>
      <c r="F51" s="145"/>
      <c r="G51" s="1" t="s">
        <v>5</v>
      </c>
      <c r="H51" s="3">
        <v>1164484</v>
      </c>
      <c r="I51" s="3">
        <v>0</v>
      </c>
      <c r="J51" s="3">
        <v>1164484</v>
      </c>
      <c r="K51" s="3">
        <v>93159</v>
      </c>
      <c r="L51" s="3">
        <v>1257643</v>
      </c>
    </row>
    <row r="52" spans="1:12" ht="25.5" x14ac:dyDescent="0.25">
      <c r="A52" s="1" t="s">
        <v>56</v>
      </c>
      <c r="B52" s="1" t="s">
        <v>1</v>
      </c>
      <c r="C52" s="2" t="s">
        <v>30</v>
      </c>
      <c r="D52" s="1" t="s">
        <v>3</v>
      </c>
      <c r="E52" s="1" t="s">
        <v>4</v>
      </c>
      <c r="F52" s="145"/>
      <c r="G52" s="1" t="s">
        <v>5</v>
      </c>
      <c r="H52" s="3">
        <v>775847</v>
      </c>
      <c r="I52" s="3">
        <v>0</v>
      </c>
      <c r="J52" s="3">
        <v>775847</v>
      </c>
      <c r="K52" s="3">
        <v>62068</v>
      </c>
      <c r="L52" s="3">
        <v>837915</v>
      </c>
    </row>
    <row r="53" spans="1:12" ht="25.5" x14ac:dyDescent="0.25">
      <c r="A53" s="1" t="s">
        <v>57</v>
      </c>
      <c r="B53" s="1" t="s">
        <v>1</v>
      </c>
      <c r="C53" s="2" t="s">
        <v>30</v>
      </c>
      <c r="D53" s="1" t="s">
        <v>3</v>
      </c>
      <c r="E53" s="1" t="s">
        <v>4</v>
      </c>
      <c r="F53" s="145"/>
      <c r="G53" s="1" t="s">
        <v>5</v>
      </c>
      <c r="H53" s="3">
        <v>942368</v>
      </c>
      <c r="I53" s="3">
        <v>0</v>
      </c>
      <c r="J53" s="3">
        <v>942368</v>
      </c>
      <c r="K53" s="3">
        <v>75389</v>
      </c>
      <c r="L53" s="3">
        <v>1017757</v>
      </c>
    </row>
    <row r="54" spans="1:12" ht="25.5" x14ac:dyDescent="0.25">
      <c r="A54" s="1" t="s">
        <v>58</v>
      </c>
      <c r="B54" s="1" t="s">
        <v>1</v>
      </c>
      <c r="C54" s="2" t="s">
        <v>30</v>
      </c>
      <c r="D54" s="1" t="s">
        <v>3</v>
      </c>
      <c r="E54" s="1" t="s">
        <v>4</v>
      </c>
      <c r="F54" s="145"/>
      <c r="G54" s="1" t="s">
        <v>5</v>
      </c>
      <c r="H54" s="3">
        <v>786625</v>
      </c>
      <c r="I54" s="3">
        <v>0</v>
      </c>
      <c r="J54" s="3">
        <v>786625</v>
      </c>
      <c r="K54" s="3">
        <v>62930</v>
      </c>
      <c r="L54" s="3">
        <v>849555</v>
      </c>
    </row>
    <row r="55" spans="1:12" ht="25.5" x14ac:dyDescent="0.25">
      <c r="A55" s="1" t="s">
        <v>59</v>
      </c>
      <c r="B55" s="1" t="s">
        <v>1</v>
      </c>
      <c r="C55" s="2" t="s">
        <v>30</v>
      </c>
      <c r="D55" s="1" t="s">
        <v>3</v>
      </c>
      <c r="E55" s="1" t="s">
        <v>4</v>
      </c>
      <c r="F55" s="145"/>
      <c r="G55" s="1" t="s">
        <v>5</v>
      </c>
      <c r="H55" s="3">
        <v>1110580</v>
      </c>
      <c r="I55" s="3">
        <v>0</v>
      </c>
      <c r="J55" s="3">
        <v>1110580</v>
      </c>
      <c r="K55" s="3">
        <v>88846</v>
      </c>
      <c r="L55" s="3">
        <v>1199426</v>
      </c>
    </row>
    <row r="56" spans="1:12" ht="25.5" x14ac:dyDescent="0.25">
      <c r="A56" s="1" t="s">
        <v>60</v>
      </c>
      <c r="B56" s="1" t="s">
        <v>1</v>
      </c>
      <c r="C56" s="2" t="s">
        <v>30</v>
      </c>
      <c r="D56" s="1" t="s">
        <v>3</v>
      </c>
      <c r="E56" s="1" t="s">
        <v>4</v>
      </c>
      <c r="F56" s="145"/>
      <c r="G56" s="1" t="s">
        <v>5</v>
      </c>
      <c r="H56" s="3">
        <v>894183</v>
      </c>
      <c r="I56" s="3">
        <v>0</v>
      </c>
      <c r="J56" s="3">
        <v>894183</v>
      </c>
      <c r="K56" s="3">
        <v>71535</v>
      </c>
      <c r="L56" s="3">
        <v>965718</v>
      </c>
    </row>
    <row r="57" spans="1:12" ht="25.5" x14ac:dyDescent="0.25">
      <c r="A57" s="1" t="s">
        <v>61</v>
      </c>
      <c r="B57" s="1" t="s">
        <v>1</v>
      </c>
      <c r="C57" s="2" t="s">
        <v>30</v>
      </c>
      <c r="D57" s="1" t="s">
        <v>3</v>
      </c>
      <c r="E57" s="1" t="s">
        <v>4</v>
      </c>
      <c r="F57" s="145"/>
      <c r="G57" s="1" t="s">
        <v>5</v>
      </c>
      <c r="H57" s="3">
        <v>922445</v>
      </c>
      <c r="I57" s="3">
        <v>0</v>
      </c>
      <c r="J57" s="3">
        <v>922445</v>
      </c>
      <c r="K57" s="3">
        <v>73796</v>
      </c>
      <c r="L57" s="3">
        <v>996241</v>
      </c>
    </row>
    <row r="58" spans="1:12" ht="25.5" x14ac:dyDescent="0.25">
      <c r="A58" s="1" t="s">
        <v>62</v>
      </c>
      <c r="B58" s="1" t="s">
        <v>1</v>
      </c>
      <c r="C58" s="2" t="s">
        <v>30</v>
      </c>
      <c r="D58" s="1" t="s">
        <v>3</v>
      </c>
      <c r="E58" s="1" t="s">
        <v>4</v>
      </c>
      <c r="F58" s="145"/>
      <c r="G58" s="1" t="s">
        <v>5</v>
      </c>
      <c r="H58" s="3">
        <v>813342</v>
      </c>
      <c r="I58" s="3">
        <v>0</v>
      </c>
      <c r="J58" s="3">
        <v>813342</v>
      </c>
      <c r="K58" s="3">
        <v>65067</v>
      </c>
      <c r="L58" s="3">
        <v>878409</v>
      </c>
    </row>
    <row r="59" spans="1:12" ht="25.5" x14ac:dyDescent="0.25">
      <c r="A59" s="1" t="s">
        <v>63</v>
      </c>
      <c r="B59" s="1" t="s">
        <v>1</v>
      </c>
      <c r="C59" s="2" t="s">
        <v>30</v>
      </c>
      <c r="D59" s="1" t="s">
        <v>3</v>
      </c>
      <c r="E59" s="1" t="s">
        <v>4</v>
      </c>
      <c r="F59" s="145"/>
      <c r="G59" s="1" t="s">
        <v>5</v>
      </c>
      <c r="H59" s="3">
        <v>847191</v>
      </c>
      <c r="I59" s="3">
        <v>0</v>
      </c>
      <c r="J59" s="3">
        <v>847191</v>
      </c>
      <c r="K59" s="3">
        <v>67775</v>
      </c>
      <c r="L59" s="3">
        <v>914966</v>
      </c>
    </row>
    <row r="60" spans="1:12" ht="25.5" x14ac:dyDescent="0.25">
      <c r="A60" s="1" t="s">
        <v>64</v>
      </c>
      <c r="B60" s="1" t="s">
        <v>1</v>
      </c>
      <c r="C60" s="2" t="s">
        <v>30</v>
      </c>
      <c r="D60" s="1" t="s">
        <v>3</v>
      </c>
      <c r="E60" s="1" t="s">
        <v>4</v>
      </c>
      <c r="F60" s="145"/>
      <c r="G60" s="1" t="s">
        <v>5</v>
      </c>
      <c r="H60" s="3">
        <v>754849</v>
      </c>
      <c r="I60" s="3">
        <v>0</v>
      </c>
      <c r="J60" s="3">
        <v>754849</v>
      </c>
      <c r="K60" s="3">
        <v>60388</v>
      </c>
      <c r="L60" s="3">
        <v>815237</v>
      </c>
    </row>
    <row r="61" spans="1:12" ht="25.5" x14ac:dyDescent="0.25">
      <c r="A61" s="1" t="s">
        <v>65</v>
      </c>
      <c r="B61" s="1" t="s">
        <v>1</v>
      </c>
      <c r="C61" s="2" t="s">
        <v>30</v>
      </c>
      <c r="D61" s="1" t="s">
        <v>3</v>
      </c>
      <c r="E61" s="1" t="s">
        <v>4</v>
      </c>
      <c r="F61" s="145"/>
      <c r="G61" s="1" t="s">
        <v>5</v>
      </c>
      <c r="H61" s="3">
        <v>903402</v>
      </c>
      <c r="I61" s="3">
        <v>0</v>
      </c>
      <c r="J61" s="3">
        <v>903402</v>
      </c>
      <c r="K61" s="3">
        <v>72272</v>
      </c>
      <c r="L61" s="3">
        <v>975674</v>
      </c>
    </row>
    <row r="62" spans="1:12" ht="25.5" x14ac:dyDescent="0.25">
      <c r="A62" s="1" t="s">
        <v>66</v>
      </c>
      <c r="B62" s="1" t="s">
        <v>1</v>
      </c>
      <c r="C62" s="2" t="s">
        <v>30</v>
      </c>
      <c r="D62" s="1" t="s">
        <v>3</v>
      </c>
      <c r="E62" s="1" t="s">
        <v>4</v>
      </c>
      <c r="F62" s="145"/>
      <c r="G62" s="1" t="s">
        <v>5</v>
      </c>
      <c r="H62" s="3">
        <v>1010696</v>
      </c>
      <c r="I62" s="3">
        <v>0</v>
      </c>
      <c r="J62" s="3">
        <v>1010696</v>
      </c>
      <c r="K62" s="3">
        <v>80856</v>
      </c>
      <c r="L62" s="3">
        <v>1091552</v>
      </c>
    </row>
    <row r="63" spans="1:12" ht="25.5" x14ac:dyDescent="0.25">
      <c r="A63" s="1" t="s">
        <v>67</v>
      </c>
      <c r="B63" s="1" t="s">
        <v>1</v>
      </c>
      <c r="C63" s="2" t="s">
        <v>30</v>
      </c>
      <c r="D63" s="1" t="s">
        <v>3</v>
      </c>
      <c r="E63" s="1" t="s">
        <v>4</v>
      </c>
      <c r="F63" s="145"/>
      <c r="G63" s="1" t="s">
        <v>5</v>
      </c>
      <c r="H63" s="3">
        <v>960336</v>
      </c>
      <c r="I63" s="3">
        <v>0</v>
      </c>
      <c r="J63" s="3">
        <v>960336</v>
      </c>
      <c r="K63" s="3">
        <v>76827</v>
      </c>
      <c r="L63" s="3">
        <v>1037163</v>
      </c>
    </row>
    <row r="64" spans="1:12" ht="25.5" x14ac:dyDescent="0.25">
      <c r="A64" s="1" t="s">
        <v>68</v>
      </c>
      <c r="B64" s="1" t="s">
        <v>1</v>
      </c>
      <c r="C64" s="2" t="s">
        <v>30</v>
      </c>
      <c r="D64" s="1" t="s">
        <v>3</v>
      </c>
      <c r="E64" s="1" t="s">
        <v>4</v>
      </c>
      <c r="F64" s="145"/>
      <c r="G64" s="1" t="s">
        <v>5</v>
      </c>
      <c r="H64" s="3">
        <v>960336</v>
      </c>
      <c r="I64" s="3">
        <v>0</v>
      </c>
      <c r="J64" s="3">
        <v>960336</v>
      </c>
      <c r="K64" s="3">
        <v>76827</v>
      </c>
      <c r="L64" s="3">
        <v>1037163</v>
      </c>
    </row>
    <row r="65" spans="1:12" ht="25.5" x14ac:dyDescent="0.25">
      <c r="A65" s="1" t="s">
        <v>69</v>
      </c>
      <c r="B65" s="1" t="s">
        <v>1</v>
      </c>
      <c r="C65" s="2" t="s">
        <v>30</v>
      </c>
      <c r="D65" s="1" t="s">
        <v>3</v>
      </c>
      <c r="E65" s="1" t="s">
        <v>4</v>
      </c>
      <c r="F65" s="145"/>
      <c r="G65" s="1" t="s">
        <v>5</v>
      </c>
      <c r="H65" s="3">
        <v>1257706</v>
      </c>
      <c r="I65" s="3">
        <v>0</v>
      </c>
      <c r="J65" s="3">
        <v>1257706</v>
      </c>
      <c r="K65" s="3">
        <v>100616</v>
      </c>
      <c r="L65" s="3">
        <v>1358322</v>
      </c>
    </row>
    <row r="66" spans="1:12" ht="25.5" x14ac:dyDescent="0.25">
      <c r="A66" s="1" t="s">
        <v>70</v>
      </c>
      <c r="B66" s="1" t="s">
        <v>1</v>
      </c>
      <c r="C66" s="2" t="s">
        <v>30</v>
      </c>
      <c r="D66" s="1" t="s">
        <v>3</v>
      </c>
      <c r="E66" s="1" t="s">
        <v>4</v>
      </c>
      <c r="F66" s="145"/>
      <c r="G66" s="1" t="s">
        <v>5</v>
      </c>
      <c r="H66" s="3">
        <v>978304</v>
      </c>
      <c r="I66" s="3">
        <v>0</v>
      </c>
      <c r="J66" s="3">
        <v>978304</v>
      </c>
      <c r="K66" s="3">
        <v>78264</v>
      </c>
      <c r="L66" s="3">
        <v>1056568</v>
      </c>
    </row>
    <row r="67" spans="1:12" ht="25.5" x14ac:dyDescent="0.25">
      <c r="A67" s="1" t="s">
        <v>71</v>
      </c>
      <c r="B67" s="1" t="s">
        <v>1</v>
      </c>
      <c r="C67" s="2" t="s">
        <v>30</v>
      </c>
      <c r="D67" s="1" t="s">
        <v>3</v>
      </c>
      <c r="E67" s="1" t="s">
        <v>4</v>
      </c>
      <c r="F67" s="145"/>
      <c r="G67" s="1" t="s">
        <v>5</v>
      </c>
      <c r="H67" s="3">
        <v>1397642</v>
      </c>
      <c r="I67" s="3">
        <v>0</v>
      </c>
      <c r="J67" s="3">
        <v>1397642</v>
      </c>
      <c r="K67" s="3">
        <v>111811</v>
      </c>
      <c r="L67" s="3">
        <v>1509453</v>
      </c>
    </row>
    <row r="68" spans="1:12" ht="25.5" x14ac:dyDescent="0.25">
      <c r="A68" s="1" t="s">
        <v>72</v>
      </c>
      <c r="B68" s="1" t="s">
        <v>1</v>
      </c>
      <c r="C68" s="2" t="s">
        <v>30</v>
      </c>
      <c r="D68" s="1" t="s">
        <v>3</v>
      </c>
      <c r="E68" s="1" t="s">
        <v>4</v>
      </c>
      <c r="F68" s="145"/>
      <c r="G68" s="1" t="s">
        <v>5</v>
      </c>
      <c r="H68" s="3">
        <v>813474</v>
      </c>
      <c r="I68" s="3">
        <v>0</v>
      </c>
      <c r="J68" s="3">
        <v>813474</v>
      </c>
      <c r="K68" s="3">
        <v>65078</v>
      </c>
      <c r="L68" s="3">
        <v>878552</v>
      </c>
    </row>
    <row r="69" spans="1:12" ht="25.5" x14ac:dyDescent="0.25">
      <c r="A69" s="1" t="s">
        <v>73</v>
      </c>
      <c r="B69" s="1" t="s">
        <v>1</v>
      </c>
      <c r="C69" s="2" t="s">
        <v>30</v>
      </c>
      <c r="D69" s="1" t="s">
        <v>3</v>
      </c>
      <c r="E69" s="1" t="s">
        <v>4</v>
      </c>
      <c r="F69" s="145"/>
      <c r="G69" s="1" t="s">
        <v>5</v>
      </c>
      <c r="H69" s="3">
        <v>886641</v>
      </c>
      <c r="I69" s="3">
        <v>0</v>
      </c>
      <c r="J69" s="3">
        <v>886641</v>
      </c>
      <c r="K69" s="3">
        <v>70931</v>
      </c>
      <c r="L69" s="3">
        <v>957572</v>
      </c>
    </row>
    <row r="70" spans="1:12" ht="25.5" x14ac:dyDescent="0.25">
      <c r="A70" s="1" t="s">
        <v>74</v>
      </c>
      <c r="B70" s="1" t="s">
        <v>1</v>
      </c>
      <c r="C70" s="2" t="s">
        <v>30</v>
      </c>
      <c r="D70" s="1" t="s">
        <v>3</v>
      </c>
      <c r="E70" s="1" t="s">
        <v>4</v>
      </c>
      <c r="F70" s="145"/>
      <c r="G70" s="1" t="s">
        <v>5</v>
      </c>
      <c r="H70" s="3">
        <v>1293730</v>
      </c>
      <c r="I70" s="3">
        <v>0</v>
      </c>
      <c r="J70" s="3">
        <v>1293730</v>
      </c>
      <c r="K70" s="3">
        <v>103498</v>
      </c>
      <c r="L70" s="3">
        <v>1397228</v>
      </c>
    </row>
    <row r="71" spans="1:12" ht="25.5" x14ac:dyDescent="0.25">
      <c r="A71" s="1" t="s">
        <v>75</v>
      </c>
      <c r="B71" s="1" t="s">
        <v>1</v>
      </c>
      <c r="C71" s="2" t="s">
        <v>30</v>
      </c>
      <c r="D71" s="1" t="s">
        <v>3</v>
      </c>
      <c r="E71" s="1" t="s">
        <v>4</v>
      </c>
      <c r="F71" s="145"/>
      <c r="G71" s="1" t="s">
        <v>5</v>
      </c>
      <c r="H71" s="3">
        <v>879979</v>
      </c>
      <c r="I71" s="3">
        <v>0</v>
      </c>
      <c r="J71" s="3">
        <v>879979</v>
      </c>
      <c r="K71" s="3">
        <v>70398</v>
      </c>
      <c r="L71" s="3">
        <v>950377</v>
      </c>
    </row>
    <row r="72" spans="1:12" ht="25.5" x14ac:dyDescent="0.25">
      <c r="A72" s="1" t="s">
        <v>76</v>
      </c>
      <c r="B72" s="1" t="s">
        <v>1</v>
      </c>
      <c r="C72" s="2" t="s">
        <v>30</v>
      </c>
      <c r="D72" s="1" t="s">
        <v>3</v>
      </c>
      <c r="E72" s="1" t="s">
        <v>4</v>
      </c>
      <c r="F72" s="145"/>
      <c r="G72" s="1" t="s">
        <v>5</v>
      </c>
      <c r="H72" s="3">
        <v>1032428</v>
      </c>
      <c r="I72" s="3">
        <v>0</v>
      </c>
      <c r="J72" s="3">
        <v>1032428</v>
      </c>
      <c r="K72" s="3">
        <v>82594</v>
      </c>
      <c r="L72" s="3">
        <v>1115022</v>
      </c>
    </row>
    <row r="73" spans="1:12" ht="25.5" x14ac:dyDescent="0.25">
      <c r="A73" s="1" t="s">
        <v>77</v>
      </c>
      <c r="B73" s="1" t="s">
        <v>1</v>
      </c>
      <c r="C73" s="2" t="s">
        <v>30</v>
      </c>
      <c r="D73" s="1" t="s">
        <v>3</v>
      </c>
      <c r="E73" s="1" t="s">
        <v>4</v>
      </c>
      <c r="F73" s="145"/>
      <c r="G73" s="1" t="s">
        <v>5</v>
      </c>
      <c r="H73" s="3">
        <v>855217</v>
      </c>
      <c r="I73" s="3">
        <v>0</v>
      </c>
      <c r="J73" s="3">
        <v>855217</v>
      </c>
      <c r="K73" s="3">
        <v>68417</v>
      </c>
      <c r="L73" s="3">
        <v>923634</v>
      </c>
    </row>
    <row r="74" spans="1:12" ht="25.5" x14ac:dyDescent="0.25">
      <c r="A74" s="1" t="s">
        <v>78</v>
      </c>
      <c r="B74" s="1" t="s">
        <v>1</v>
      </c>
      <c r="C74" s="2" t="s">
        <v>30</v>
      </c>
      <c r="D74" s="1" t="s">
        <v>3</v>
      </c>
      <c r="E74" s="1" t="s">
        <v>4</v>
      </c>
      <c r="F74" s="145"/>
      <c r="G74" s="1" t="s">
        <v>5</v>
      </c>
      <c r="H74" s="3">
        <v>888464</v>
      </c>
      <c r="I74" s="3">
        <v>0</v>
      </c>
      <c r="J74" s="3">
        <v>888464</v>
      </c>
      <c r="K74" s="3">
        <v>71077</v>
      </c>
      <c r="L74" s="3">
        <v>959541</v>
      </c>
    </row>
    <row r="75" spans="1:12" ht="25.5" x14ac:dyDescent="0.25">
      <c r="A75" s="1" t="s">
        <v>79</v>
      </c>
      <c r="B75" s="1" t="s">
        <v>1</v>
      </c>
      <c r="C75" s="2" t="s">
        <v>30</v>
      </c>
      <c r="D75" s="1" t="s">
        <v>3</v>
      </c>
      <c r="E75" s="1" t="s">
        <v>4</v>
      </c>
      <c r="F75" s="145"/>
      <c r="G75" s="1" t="s">
        <v>5</v>
      </c>
      <c r="H75" s="3">
        <v>888464</v>
      </c>
      <c r="I75" s="3">
        <v>0</v>
      </c>
      <c r="J75" s="3">
        <v>888464</v>
      </c>
      <c r="K75" s="3">
        <v>71077</v>
      </c>
      <c r="L75" s="3">
        <v>959541</v>
      </c>
    </row>
    <row r="76" spans="1:12" ht="25.5" x14ac:dyDescent="0.25">
      <c r="A76" s="1" t="s">
        <v>80</v>
      </c>
      <c r="B76" s="1" t="s">
        <v>1</v>
      </c>
      <c r="C76" s="2" t="s">
        <v>30</v>
      </c>
      <c r="D76" s="1" t="s">
        <v>3</v>
      </c>
      <c r="E76" s="1" t="s">
        <v>4</v>
      </c>
      <c r="F76" s="145"/>
      <c r="G76" s="1" t="s">
        <v>5</v>
      </c>
      <c r="H76" s="3">
        <v>1505670</v>
      </c>
      <c r="I76" s="3">
        <v>0</v>
      </c>
      <c r="J76" s="3">
        <v>1505670</v>
      </c>
      <c r="K76" s="3">
        <v>120454</v>
      </c>
      <c r="L76" s="3">
        <v>1626124</v>
      </c>
    </row>
    <row r="77" spans="1:12" ht="25.5" x14ac:dyDescent="0.25">
      <c r="A77" s="1" t="s">
        <v>81</v>
      </c>
      <c r="B77" s="1" t="s">
        <v>1</v>
      </c>
      <c r="C77" s="2" t="s">
        <v>30</v>
      </c>
      <c r="D77" s="1" t="s">
        <v>3</v>
      </c>
      <c r="E77" s="1" t="s">
        <v>4</v>
      </c>
      <c r="F77" s="145"/>
      <c r="G77" s="1" t="s">
        <v>5</v>
      </c>
      <c r="H77" s="3">
        <v>690035</v>
      </c>
      <c r="I77" s="3">
        <v>0</v>
      </c>
      <c r="J77" s="3">
        <v>690035</v>
      </c>
      <c r="K77" s="3">
        <v>55203</v>
      </c>
      <c r="L77" s="3">
        <v>745238</v>
      </c>
    </row>
    <row r="78" spans="1:12" ht="25.5" x14ac:dyDescent="0.25">
      <c r="A78" s="1" t="s">
        <v>82</v>
      </c>
      <c r="B78" s="1" t="s">
        <v>1</v>
      </c>
      <c r="C78" s="2" t="s">
        <v>30</v>
      </c>
      <c r="D78" s="1" t="s">
        <v>3</v>
      </c>
      <c r="E78" s="1" t="s">
        <v>4</v>
      </c>
      <c r="F78" s="145"/>
      <c r="G78" s="1" t="s">
        <v>5</v>
      </c>
      <c r="H78" s="3">
        <v>1277365</v>
      </c>
      <c r="I78" s="3">
        <v>0</v>
      </c>
      <c r="J78" s="3">
        <v>1277365</v>
      </c>
      <c r="K78" s="3">
        <v>102189</v>
      </c>
      <c r="L78" s="3">
        <v>1379554</v>
      </c>
    </row>
    <row r="79" spans="1:12" ht="25.5" x14ac:dyDescent="0.25">
      <c r="A79" s="1" t="s">
        <v>83</v>
      </c>
      <c r="B79" s="1" t="s">
        <v>1</v>
      </c>
      <c r="C79" s="2" t="s">
        <v>30</v>
      </c>
      <c r="D79" s="1" t="s">
        <v>3</v>
      </c>
      <c r="E79" s="1" t="s">
        <v>4</v>
      </c>
      <c r="F79" s="145"/>
      <c r="G79" s="1" t="s">
        <v>5</v>
      </c>
      <c r="H79" s="3">
        <v>813342</v>
      </c>
      <c r="I79" s="3">
        <v>0</v>
      </c>
      <c r="J79" s="3">
        <v>813342</v>
      </c>
      <c r="K79" s="3">
        <v>65067</v>
      </c>
      <c r="L79" s="3">
        <v>878409</v>
      </c>
    </row>
    <row r="80" spans="1:12" ht="25.5" x14ac:dyDescent="0.25">
      <c r="A80" s="1" t="s">
        <v>84</v>
      </c>
      <c r="B80" s="1" t="s">
        <v>1</v>
      </c>
      <c r="C80" s="2" t="s">
        <v>30</v>
      </c>
      <c r="D80" s="1" t="s">
        <v>3</v>
      </c>
      <c r="E80" s="1" t="s">
        <v>4</v>
      </c>
      <c r="F80" s="145"/>
      <c r="G80" s="1" t="s">
        <v>5</v>
      </c>
      <c r="H80" s="3">
        <v>1368632</v>
      </c>
      <c r="I80" s="3">
        <v>0</v>
      </c>
      <c r="J80" s="3">
        <v>1368632</v>
      </c>
      <c r="K80" s="3">
        <v>109491</v>
      </c>
      <c r="L80" s="3">
        <v>1478123</v>
      </c>
    </row>
    <row r="81" spans="1:12" ht="25.5" x14ac:dyDescent="0.25">
      <c r="A81" s="1" t="s">
        <v>85</v>
      </c>
      <c r="B81" s="1" t="s">
        <v>1</v>
      </c>
      <c r="C81" s="2" t="s">
        <v>30</v>
      </c>
      <c r="D81" s="1" t="s">
        <v>3</v>
      </c>
      <c r="E81" s="1" t="s">
        <v>4</v>
      </c>
      <c r="F81" s="145"/>
      <c r="G81" s="1" t="s">
        <v>5</v>
      </c>
      <c r="H81" s="3">
        <v>849014</v>
      </c>
      <c r="I81" s="3">
        <v>0</v>
      </c>
      <c r="J81" s="3">
        <v>849014</v>
      </c>
      <c r="K81" s="3">
        <v>67921</v>
      </c>
      <c r="L81" s="3">
        <v>916935</v>
      </c>
    </row>
    <row r="82" spans="1:12" ht="25.5" x14ac:dyDescent="0.25">
      <c r="A82" s="1" t="s">
        <v>86</v>
      </c>
      <c r="B82" s="1" t="s">
        <v>1</v>
      </c>
      <c r="C82" s="2" t="s">
        <v>30</v>
      </c>
      <c r="D82" s="1" t="s">
        <v>3</v>
      </c>
      <c r="E82" s="1" t="s">
        <v>4</v>
      </c>
      <c r="F82" s="145"/>
      <c r="G82" s="1" t="s">
        <v>5</v>
      </c>
      <c r="H82" s="3">
        <v>874260</v>
      </c>
      <c r="I82" s="3">
        <v>0</v>
      </c>
      <c r="J82" s="3">
        <v>874260</v>
      </c>
      <c r="K82" s="3">
        <v>69941</v>
      </c>
      <c r="L82" s="3">
        <v>944201</v>
      </c>
    </row>
    <row r="83" spans="1:12" ht="25.5" x14ac:dyDescent="0.25">
      <c r="A83" s="1" t="s">
        <v>87</v>
      </c>
      <c r="B83" s="1" t="s">
        <v>1</v>
      </c>
      <c r="C83" s="2" t="s">
        <v>30</v>
      </c>
      <c r="D83" s="1" t="s">
        <v>3</v>
      </c>
      <c r="E83" s="1" t="s">
        <v>4</v>
      </c>
      <c r="F83" s="145"/>
      <c r="G83" s="1" t="s">
        <v>5</v>
      </c>
      <c r="H83" s="3">
        <v>1182452</v>
      </c>
      <c r="I83" s="3">
        <v>0</v>
      </c>
      <c r="J83" s="3">
        <v>1182452</v>
      </c>
      <c r="K83" s="3">
        <v>94596</v>
      </c>
      <c r="L83" s="3">
        <v>1277048</v>
      </c>
    </row>
    <row r="84" spans="1:12" ht="25.5" x14ac:dyDescent="0.25">
      <c r="A84" s="1" t="s">
        <v>88</v>
      </c>
      <c r="B84" s="1" t="s">
        <v>1</v>
      </c>
      <c r="C84" s="2" t="s">
        <v>30</v>
      </c>
      <c r="D84" s="1" t="s">
        <v>3</v>
      </c>
      <c r="E84" s="1" t="s">
        <v>4</v>
      </c>
      <c r="F84" s="145"/>
      <c r="G84" s="1" t="s">
        <v>5</v>
      </c>
      <c r="H84" s="3">
        <v>989214</v>
      </c>
      <c r="I84" s="3">
        <v>0</v>
      </c>
      <c r="J84" s="3">
        <v>989214</v>
      </c>
      <c r="K84" s="3">
        <v>79137</v>
      </c>
      <c r="L84" s="3">
        <v>1068351</v>
      </c>
    </row>
    <row r="85" spans="1:12" ht="25.5" x14ac:dyDescent="0.25">
      <c r="A85" s="1" t="s">
        <v>89</v>
      </c>
      <c r="B85" s="1" t="s">
        <v>1</v>
      </c>
      <c r="C85" s="2" t="s">
        <v>30</v>
      </c>
      <c r="D85" s="1" t="s">
        <v>3</v>
      </c>
      <c r="E85" s="1" t="s">
        <v>4</v>
      </c>
      <c r="F85" s="145"/>
      <c r="G85" s="1" t="s">
        <v>5</v>
      </c>
      <c r="H85" s="3">
        <v>831310</v>
      </c>
      <c r="I85" s="3">
        <v>0</v>
      </c>
      <c r="J85" s="3">
        <v>831310</v>
      </c>
      <c r="K85" s="3">
        <v>66505</v>
      </c>
      <c r="L85" s="3">
        <v>897815</v>
      </c>
    </row>
    <row r="86" spans="1:12" ht="25.5" x14ac:dyDescent="0.25">
      <c r="A86" s="1" t="s">
        <v>90</v>
      </c>
      <c r="B86" s="1" t="s">
        <v>1</v>
      </c>
      <c r="C86" s="2" t="s">
        <v>30</v>
      </c>
      <c r="D86" s="1" t="s">
        <v>3</v>
      </c>
      <c r="E86" s="1" t="s">
        <v>4</v>
      </c>
      <c r="F86" s="145"/>
      <c r="G86" s="1" t="s">
        <v>5</v>
      </c>
      <c r="H86" s="3">
        <v>1200420</v>
      </c>
      <c r="I86" s="3">
        <v>0</v>
      </c>
      <c r="J86" s="3">
        <v>1200420</v>
      </c>
      <c r="K86" s="3">
        <v>96034</v>
      </c>
      <c r="L86" s="3">
        <v>1296454</v>
      </c>
    </row>
    <row r="87" spans="1:12" ht="25.5" x14ac:dyDescent="0.25">
      <c r="A87" s="1" t="s">
        <v>91</v>
      </c>
      <c r="B87" s="1" t="s">
        <v>1</v>
      </c>
      <c r="C87" s="2" t="s">
        <v>30</v>
      </c>
      <c r="D87" s="1" t="s">
        <v>3</v>
      </c>
      <c r="E87" s="1" t="s">
        <v>4</v>
      </c>
      <c r="F87" s="145"/>
      <c r="G87" s="1" t="s">
        <v>5</v>
      </c>
      <c r="H87" s="3">
        <v>801093</v>
      </c>
      <c r="I87" s="3">
        <v>0</v>
      </c>
      <c r="J87" s="3">
        <v>801093</v>
      </c>
      <c r="K87" s="3">
        <v>64087</v>
      </c>
      <c r="L87" s="3">
        <v>865180</v>
      </c>
    </row>
    <row r="88" spans="1:12" ht="25.5" x14ac:dyDescent="0.25">
      <c r="A88" s="1" t="s">
        <v>92</v>
      </c>
      <c r="B88" s="1" t="s">
        <v>1</v>
      </c>
      <c r="C88" s="2" t="s">
        <v>30</v>
      </c>
      <c r="D88" s="1" t="s">
        <v>3</v>
      </c>
      <c r="E88" s="1" t="s">
        <v>4</v>
      </c>
      <c r="F88" s="145"/>
      <c r="G88" s="1" t="s">
        <v>5</v>
      </c>
      <c r="H88" s="3">
        <v>904741</v>
      </c>
      <c r="I88" s="3">
        <v>0</v>
      </c>
      <c r="J88" s="3">
        <v>904741</v>
      </c>
      <c r="K88" s="3">
        <v>72379</v>
      </c>
      <c r="L88" s="3">
        <v>977120</v>
      </c>
    </row>
    <row r="89" spans="1:12" ht="25.5" x14ac:dyDescent="0.25">
      <c r="A89" s="1" t="s">
        <v>93</v>
      </c>
      <c r="B89" s="1" t="s">
        <v>1</v>
      </c>
      <c r="C89" s="2" t="s">
        <v>30</v>
      </c>
      <c r="D89" s="1" t="s">
        <v>3</v>
      </c>
      <c r="E89" s="1" t="s">
        <v>4</v>
      </c>
      <c r="F89" s="145"/>
      <c r="G89" s="1" t="s">
        <v>5</v>
      </c>
      <c r="H89" s="3">
        <v>17857170</v>
      </c>
      <c r="I89" s="3">
        <v>0</v>
      </c>
      <c r="J89" s="3">
        <v>17857170</v>
      </c>
      <c r="K89" s="3">
        <v>1428574</v>
      </c>
      <c r="L89" s="3">
        <v>19285744</v>
      </c>
    </row>
    <row r="90" spans="1:12" ht="25.5" x14ac:dyDescent="0.25">
      <c r="A90" s="1" t="s">
        <v>94</v>
      </c>
      <c r="B90" s="1" t="s">
        <v>1</v>
      </c>
      <c r="C90" s="2" t="s">
        <v>30</v>
      </c>
      <c r="D90" s="1" t="s">
        <v>3</v>
      </c>
      <c r="E90" s="1" t="s">
        <v>4</v>
      </c>
      <c r="F90" s="145"/>
      <c r="G90" s="1" t="s">
        <v>5</v>
      </c>
      <c r="H90" s="3">
        <v>18313159</v>
      </c>
      <c r="I90" s="3">
        <v>0</v>
      </c>
      <c r="J90" s="3">
        <v>18313159</v>
      </c>
      <c r="K90" s="3">
        <v>1465053</v>
      </c>
      <c r="L90" s="3">
        <v>19778212</v>
      </c>
    </row>
    <row r="91" spans="1:12" ht="25.5" x14ac:dyDescent="0.25">
      <c r="A91" s="1" t="s">
        <v>95</v>
      </c>
      <c r="B91" s="1" t="s">
        <v>1</v>
      </c>
      <c r="C91" s="2" t="s">
        <v>30</v>
      </c>
      <c r="D91" s="1" t="s">
        <v>3</v>
      </c>
      <c r="E91" s="1" t="s">
        <v>4</v>
      </c>
      <c r="F91" s="145"/>
      <c r="G91" s="1" t="s">
        <v>5</v>
      </c>
      <c r="H91" s="3">
        <v>22598223</v>
      </c>
      <c r="I91" s="3">
        <v>0</v>
      </c>
      <c r="J91" s="3">
        <v>22598223</v>
      </c>
      <c r="K91" s="3">
        <v>1807858</v>
      </c>
      <c r="L91" s="3">
        <v>24406081</v>
      </c>
    </row>
    <row r="92" spans="1:12" ht="25.5" x14ac:dyDescent="0.25">
      <c r="A92" s="1" t="s">
        <v>96</v>
      </c>
      <c r="B92" s="1" t="s">
        <v>1</v>
      </c>
      <c r="C92" s="2" t="s">
        <v>30</v>
      </c>
      <c r="D92" s="1" t="s">
        <v>3</v>
      </c>
      <c r="E92" s="1" t="s">
        <v>4</v>
      </c>
      <c r="F92" s="145"/>
      <c r="G92" s="1" t="s">
        <v>5</v>
      </c>
      <c r="H92" s="3">
        <v>2881008</v>
      </c>
      <c r="I92" s="3">
        <v>0</v>
      </c>
      <c r="J92" s="3">
        <v>2881008</v>
      </c>
      <c r="K92" s="3">
        <v>230481</v>
      </c>
      <c r="L92" s="3">
        <v>3111489</v>
      </c>
    </row>
    <row r="93" spans="1:12" ht="25.5" x14ac:dyDescent="0.25">
      <c r="A93" s="1" t="s">
        <v>97</v>
      </c>
      <c r="B93" s="1" t="s">
        <v>1</v>
      </c>
      <c r="C93" s="2" t="s">
        <v>30</v>
      </c>
      <c r="D93" s="1" t="s">
        <v>3</v>
      </c>
      <c r="E93" s="1" t="s">
        <v>4</v>
      </c>
      <c r="F93" s="145"/>
      <c r="G93" s="1" t="s">
        <v>5</v>
      </c>
      <c r="H93" s="3">
        <v>15618556</v>
      </c>
      <c r="I93" s="3">
        <v>0</v>
      </c>
      <c r="J93" s="3">
        <v>15618556</v>
      </c>
      <c r="K93" s="3">
        <v>1249484</v>
      </c>
      <c r="L93" s="3">
        <v>16868040</v>
      </c>
    </row>
    <row r="94" spans="1:12" ht="25.5" x14ac:dyDescent="0.25">
      <c r="A94" s="1" t="s">
        <v>98</v>
      </c>
      <c r="B94" s="1" t="s">
        <v>1</v>
      </c>
      <c r="C94" s="2" t="s">
        <v>30</v>
      </c>
      <c r="D94" s="1" t="s">
        <v>3</v>
      </c>
      <c r="E94" s="1" t="s">
        <v>4</v>
      </c>
      <c r="F94" s="145"/>
      <c r="G94" s="1" t="s">
        <v>5</v>
      </c>
      <c r="H94" s="3">
        <v>922445</v>
      </c>
      <c r="I94" s="3">
        <v>0</v>
      </c>
      <c r="J94" s="3">
        <v>922445</v>
      </c>
      <c r="K94" s="3">
        <v>73796</v>
      </c>
      <c r="L94" s="3">
        <v>996241</v>
      </c>
    </row>
    <row r="95" spans="1:12" ht="25.5" x14ac:dyDescent="0.25">
      <c r="A95" s="1" t="s">
        <v>99</v>
      </c>
      <c r="B95" s="1" t="s">
        <v>1</v>
      </c>
      <c r="C95" s="2" t="s">
        <v>30</v>
      </c>
      <c r="D95" s="1" t="s">
        <v>3</v>
      </c>
      <c r="E95" s="1" t="s">
        <v>4</v>
      </c>
      <c r="F95" s="145"/>
      <c r="G95" s="1" t="s">
        <v>5</v>
      </c>
      <c r="H95" s="3">
        <v>856556</v>
      </c>
      <c r="I95" s="3">
        <v>0</v>
      </c>
      <c r="J95" s="3">
        <v>856556</v>
      </c>
      <c r="K95" s="3">
        <v>68524</v>
      </c>
      <c r="L95" s="3">
        <v>925080</v>
      </c>
    </row>
    <row r="96" spans="1:12" ht="25.5" x14ac:dyDescent="0.25">
      <c r="A96" s="1" t="s">
        <v>100</v>
      </c>
      <c r="B96" s="1" t="s">
        <v>1</v>
      </c>
      <c r="C96" s="2" t="s">
        <v>30</v>
      </c>
      <c r="D96" s="1" t="s">
        <v>3</v>
      </c>
      <c r="E96" s="1" t="s">
        <v>4</v>
      </c>
      <c r="F96" s="145"/>
      <c r="G96" s="1" t="s">
        <v>5</v>
      </c>
      <c r="H96" s="3">
        <v>1332696</v>
      </c>
      <c r="I96" s="3">
        <v>0</v>
      </c>
      <c r="J96" s="3">
        <v>1332696</v>
      </c>
      <c r="K96" s="3">
        <v>106616</v>
      </c>
      <c r="L96" s="3">
        <v>1439312</v>
      </c>
    </row>
    <row r="97" spans="1:12" ht="25.5" x14ac:dyDescent="0.25">
      <c r="A97" s="1" t="s">
        <v>101</v>
      </c>
      <c r="B97" s="1" t="s">
        <v>1</v>
      </c>
      <c r="C97" s="2" t="s">
        <v>30</v>
      </c>
      <c r="D97" s="1" t="s">
        <v>3</v>
      </c>
      <c r="E97" s="1" t="s">
        <v>4</v>
      </c>
      <c r="F97" s="145"/>
      <c r="G97" s="1" t="s">
        <v>5</v>
      </c>
      <c r="H97" s="3">
        <v>824252</v>
      </c>
      <c r="I97" s="3">
        <v>0</v>
      </c>
      <c r="J97" s="3">
        <v>824252</v>
      </c>
      <c r="K97" s="3">
        <v>65940</v>
      </c>
      <c r="L97" s="3">
        <v>890192</v>
      </c>
    </row>
    <row r="98" spans="1:12" ht="25.5" x14ac:dyDescent="0.25">
      <c r="A98" s="1" t="s">
        <v>102</v>
      </c>
      <c r="B98" s="1" t="s">
        <v>1</v>
      </c>
      <c r="C98" s="2" t="s">
        <v>30</v>
      </c>
      <c r="D98" s="1" t="s">
        <v>3</v>
      </c>
      <c r="E98" s="1" t="s">
        <v>4</v>
      </c>
      <c r="F98" s="145"/>
      <c r="G98" s="1" t="s">
        <v>5</v>
      </c>
      <c r="H98" s="3">
        <v>1069791</v>
      </c>
      <c r="I98" s="3">
        <v>0</v>
      </c>
      <c r="J98" s="3">
        <v>1069791</v>
      </c>
      <c r="K98" s="3">
        <v>85583</v>
      </c>
      <c r="L98" s="3">
        <v>1155374</v>
      </c>
    </row>
    <row r="99" spans="1:12" ht="25.5" x14ac:dyDescent="0.25">
      <c r="A99" s="1" t="s">
        <v>103</v>
      </c>
      <c r="B99" s="1" t="s">
        <v>1</v>
      </c>
      <c r="C99" s="2" t="s">
        <v>30</v>
      </c>
      <c r="D99" s="1" t="s">
        <v>3</v>
      </c>
      <c r="E99" s="1" t="s">
        <v>4</v>
      </c>
      <c r="F99" s="145"/>
      <c r="G99" s="1" t="s">
        <v>5</v>
      </c>
      <c r="H99" s="3">
        <v>14907320</v>
      </c>
      <c r="I99" s="3">
        <v>0</v>
      </c>
      <c r="J99" s="3">
        <v>14907320</v>
      </c>
      <c r="K99" s="3">
        <v>1192586</v>
      </c>
      <c r="L99" s="3">
        <v>16099906</v>
      </c>
    </row>
    <row r="100" spans="1:12" ht="25.5" x14ac:dyDescent="0.25">
      <c r="A100" s="1" t="s">
        <v>104</v>
      </c>
      <c r="B100" s="1" t="s">
        <v>1</v>
      </c>
      <c r="C100" s="2" t="s">
        <v>30</v>
      </c>
      <c r="D100" s="1" t="s">
        <v>3</v>
      </c>
      <c r="E100" s="1" t="s">
        <v>4</v>
      </c>
      <c r="F100" s="145"/>
      <c r="G100" s="1" t="s">
        <v>5</v>
      </c>
      <c r="H100" s="3">
        <v>886641</v>
      </c>
      <c r="I100" s="3">
        <v>0</v>
      </c>
      <c r="J100" s="3">
        <v>886641</v>
      </c>
      <c r="K100" s="3">
        <v>70931</v>
      </c>
      <c r="L100" s="3">
        <v>957572</v>
      </c>
    </row>
    <row r="101" spans="1:12" ht="25.5" x14ac:dyDescent="0.25">
      <c r="A101" s="1" t="s">
        <v>105</v>
      </c>
      <c r="B101" s="1" t="s">
        <v>1</v>
      </c>
      <c r="C101" s="2" t="s">
        <v>30</v>
      </c>
      <c r="D101" s="1" t="s">
        <v>3</v>
      </c>
      <c r="E101" s="1" t="s">
        <v>4</v>
      </c>
      <c r="F101" s="145"/>
      <c r="G101" s="1" t="s">
        <v>5</v>
      </c>
      <c r="H101" s="3">
        <v>813474</v>
      </c>
      <c r="I101" s="3">
        <v>0</v>
      </c>
      <c r="J101" s="3">
        <v>813474</v>
      </c>
      <c r="K101" s="3">
        <v>65078</v>
      </c>
      <c r="L101" s="3">
        <v>878552</v>
      </c>
    </row>
    <row r="102" spans="1:12" ht="25.5" x14ac:dyDescent="0.25">
      <c r="A102" s="1" t="s">
        <v>106</v>
      </c>
      <c r="B102" s="1" t="s">
        <v>1</v>
      </c>
      <c r="C102" s="2" t="s">
        <v>30</v>
      </c>
      <c r="D102" s="1" t="s">
        <v>3</v>
      </c>
      <c r="E102" s="1" t="s">
        <v>4</v>
      </c>
      <c r="F102" s="145"/>
      <c r="G102" s="1" t="s">
        <v>5</v>
      </c>
      <c r="H102" s="3">
        <v>853394</v>
      </c>
      <c r="I102" s="3">
        <v>0</v>
      </c>
      <c r="J102" s="3">
        <v>853394</v>
      </c>
      <c r="K102" s="3">
        <v>68272</v>
      </c>
      <c r="L102" s="3">
        <v>921666</v>
      </c>
    </row>
    <row r="103" spans="1:12" ht="25.5" x14ac:dyDescent="0.25">
      <c r="A103" s="1" t="s">
        <v>107</v>
      </c>
      <c r="B103" s="1" t="s">
        <v>1</v>
      </c>
      <c r="C103" s="2" t="s">
        <v>30</v>
      </c>
      <c r="D103" s="1" t="s">
        <v>3</v>
      </c>
      <c r="E103" s="1" t="s">
        <v>4</v>
      </c>
      <c r="F103" s="145"/>
      <c r="G103" s="1" t="s">
        <v>5</v>
      </c>
      <c r="H103" s="3">
        <v>749130</v>
      </c>
      <c r="I103" s="3">
        <v>0</v>
      </c>
      <c r="J103" s="3">
        <v>749130</v>
      </c>
      <c r="K103" s="3">
        <v>59930</v>
      </c>
      <c r="L103" s="3">
        <v>809060</v>
      </c>
    </row>
    <row r="104" spans="1:12" ht="25.5" x14ac:dyDescent="0.25">
      <c r="A104" s="1" t="s">
        <v>108</v>
      </c>
      <c r="B104" s="1" t="s">
        <v>1</v>
      </c>
      <c r="C104" s="2" t="s">
        <v>30</v>
      </c>
      <c r="D104" s="1" t="s">
        <v>3</v>
      </c>
      <c r="E104" s="1" t="s">
        <v>4</v>
      </c>
      <c r="F104" s="145"/>
      <c r="G104" s="1" t="s">
        <v>5</v>
      </c>
      <c r="H104" s="3">
        <v>1845550</v>
      </c>
      <c r="I104" s="3">
        <v>0</v>
      </c>
      <c r="J104" s="3">
        <v>1845550</v>
      </c>
      <c r="K104" s="3">
        <v>147644</v>
      </c>
      <c r="L104" s="3">
        <v>1993194</v>
      </c>
    </row>
    <row r="105" spans="1:12" ht="25.5" x14ac:dyDescent="0.25">
      <c r="A105" s="1" t="s">
        <v>109</v>
      </c>
      <c r="B105" s="1" t="s">
        <v>1</v>
      </c>
      <c r="C105" s="2" t="s">
        <v>30</v>
      </c>
      <c r="D105" s="1" t="s">
        <v>3</v>
      </c>
      <c r="E105" s="1" t="s">
        <v>4</v>
      </c>
      <c r="F105" s="145"/>
      <c r="G105" s="1" t="s">
        <v>5</v>
      </c>
      <c r="H105" s="3">
        <v>824384</v>
      </c>
      <c r="I105" s="3">
        <v>0</v>
      </c>
      <c r="J105" s="3">
        <v>824384</v>
      </c>
      <c r="K105" s="3">
        <v>65951</v>
      </c>
      <c r="L105" s="3">
        <v>890335</v>
      </c>
    </row>
    <row r="106" spans="1:12" ht="25.5" x14ac:dyDescent="0.25">
      <c r="A106" s="1" t="s">
        <v>110</v>
      </c>
      <c r="B106" s="1" t="s">
        <v>1</v>
      </c>
      <c r="C106" s="2" t="s">
        <v>30</v>
      </c>
      <c r="D106" s="1" t="s">
        <v>3</v>
      </c>
      <c r="E106" s="1" t="s">
        <v>4</v>
      </c>
      <c r="F106" s="145"/>
      <c r="G106" s="1" t="s">
        <v>5</v>
      </c>
      <c r="H106" s="3">
        <v>922445</v>
      </c>
      <c r="I106" s="3">
        <v>0</v>
      </c>
      <c r="J106" s="3">
        <v>922445</v>
      </c>
      <c r="K106" s="3">
        <v>73796</v>
      </c>
      <c r="L106" s="3">
        <v>996241</v>
      </c>
    </row>
    <row r="107" spans="1:12" ht="25.5" x14ac:dyDescent="0.25">
      <c r="A107" s="1" t="s">
        <v>111</v>
      </c>
      <c r="B107" s="1" t="s">
        <v>1</v>
      </c>
      <c r="C107" s="2" t="s">
        <v>30</v>
      </c>
      <c r="D107" s="1" t="s">
        <v>3</v>
      </c>
      <c r="E107" s="1" t="s">
        <v>4</v>
      </c>
      <c r="F107" s="145"/>
      <c r="G107" s="1" t="s">
        <v>5</v>
      </c>
      <c r="H107" s="3">
        <v>888464</v>
      </c>
      <c r="I107" s="3">
        <v>0</v>
      </c>
      <c r="J107" s="3">
        <v>888464</v>
      </c>
      <c r="K107" s="3">
        <v>71077</v>
      </c>
      <c r="L107" s="3">
        <v>959541</v>
      </c>
    </row>
    <row r="108" spans="1:12" ht="25.5" x14ac:dyDescent="0.25">
      <c r="A108" s="1" t="s">
        <v>112</v>
      </c>
      <c r="B108" s="1" t="s">
        <v>1</v>
      </c>
      <c r="C108" s="2" t="s">
        <v>30</v>
      </c>
      <c r="D108" s="1" t="s">
        <v>3</v>
      </c>
      <c r="E108" s="1" t="s">
        <v>4</v>
      </c>
      <c r="F108" s="145"/>
      <c r="G108" s="1" t="s">
        <v>5</v>
      </c>
      <c r="H108" s="3">
        <v>849014</v>
      </c>
      <c r="I108" s="3">
        <v>0</v>
      </c>
      <c r="J108" s="3">
        <v>849014</v>
      </c>
      <c r="K108" s="3">
        <v>67921</v>
      </c>
      <c r="L108" s="3">
        <v>916935</v>
      </c>
    </row>
    <row r="109" spans="1:12" ht="25.5" x14ac:dyDescent="0.25">
      <c r="A109" s="1" t="s">
        <v>113</v>
      </c>
      <c r="B109" s="1" t="s">
        <v>1</v>
      </c>
      <c r="C109" s="2" t="s">
        <v>30</v>
      </c>
      <c r="D109" s="1" t="s">
        <v>3</v>
      </c>
      <c r="E109" s="1" t="s">
        <v>4</v>
      </c>
      <c r="F109" s="145"/>
      <c r="G109" s="1" t="s">
        <v>5</v>
      </c>
      <c r="H109" s="3">
        <v>831310</v>
      </c>
      <c r="I109" s="3">
        <v>0</v>
      </c>
      <c r="J109" s="3">
        <v>831310</v>
      </c>
      <c r="K109" s="3">
        <v>66505</v>
      </c>
      <c r="L109" s="3">
        <v>897815</v>
      </c>
    </row>
    <row r="110" spans="1:12" ht="25.5" x14ac:dyDescent="0.25">
      <c r="A110" s="1" t="s">
        <v>114</v>
      </c>
      <c r="B110" s="1" t="s">
        <v>1</v>
      </c>
      <c r="C110" s="2" t="s">
        <v>30</v>
      </c>
      <c r="D110" s="1" t="s">
        <v>3</v>
      </c>
      <c r="E110" s="1" t="s">
        <v>4</v>
      </c>
      <c r="F110" s="145"/>
      <c r="G110" s="1" t="s">
        <v>5</v>
      </c>
      <c r="H110" s="3">
        <v>924664</v>
      </c>
      <c r="I110" s="3">
        <v>0</v>
      </c>
      <c r="J110" s="3">
        <v>924664</v>
      </c>
      <c r="K110" s="3">
        <v>73973</v>
      </c>
      <c r="L110" s="3">
        <v>998637</v>
      </c>
    </row>
    <row r="111" spans="1:12" ht="25.5" x14ac:dyDescent="0.25">
      <c r="A111" s="1" t="s">
        <v>115</v>
      </c>
      <c r="B111" s="1" t="s">
        <v>1</v>
      </c>
      <c r="C111" s="2" t="s">
        <v>30</v>
      </c>
      <c r="D111" s="1" t="s">
        <v>3</v>
      </c>
      <c r="E111" s="1" t="s">
        <v>4</v>
      </c>
      <c r="F111" s="145"/>
      <c r="G111" s="1" t="s">
        <v>5</v>
      </c>
      <c r="H111" s="3">
        <v>903402</v>
      </c>
      <c r="I111" s="3">
        <v>0</v>
      </c>
      <c r="J111" s="3">
        <v>903402</v>
      </c>
      <c r="K111" s="3">
        <v>72272</v>
      </c>
      <c r="L111" s="3">
        <v>975674</v>
      </c>
    </row>
    <row r="112" spans="1:12" ht="25.5" x14ac:dyDescent="0.25">
      <c r="A112" s="1" t="s">
        <v>116</v>
      </c>
      <c r="B112" s="1" t="s">
        <v>1</v>
      </c>
      <c r="C112" s="2" t="s">
        <v>30</v>
      </c>
      <c r="D112" s="1" t="s">
        <v>3</v>
      </c>
      <c r="E112" s="1" t="s">
        <v>4</v>
      </c>
      <c r="F112" s="145"/>
      <c r="G112" s="1" t="s">
        <v>5</v>
      </c>
      <c r="H112" s="3">
        <v>1071130</v>
      </c>
      <c r="I112" s="3">
        <v>0</v>
      </c>
      <c r="J112" s="3">
        <v>1071130</v>
      </c>
      <c r="K112" s="3">
        <v>85690</v>
      </c>
      <c r="L112" s="3">
        <v>1156820</v>
      </c>
    </row>
    <row r="113" spans="1:14" ht="25.5" x14ac:dyDescent="0.25">
      <c r="A113" s="1" t="s">
        <v>117</v>
      </c>
      <c r="B113" s="1" t="s">
        <v>1</v>
      </c>
      <c r="C113" s="2" t="s">
        <v>30</v>
      </c>
      <c r="D113" s="1" t="s">
        <v>3</v>
      </c>
      <c r="E113" s="1" t="s">
        <v>4</v>
      </c>
      <c r="F113" s="145"/>
      <c r="G113" s="1" t="s">
        <v>5</v>
      </c>
      <c r="H113" s="3">
        <v>774376</v>
      </c>
      <c r="I113" s="3">
        <v>0</v>
      </c>
      <c r="J113" s="3">
        <v>774376</v>
      </c>
      <c r="K113" s="3">
        <v>61950</v>
      </c>
      <c r="L113" s="3">
        <v>836326</v>
      </c>
    </row>
    <row r="114" spans="1:14" ht="29.25" customHeight="1" x14ac:dyDescent="0.25">
      <c r="A114" s="130" t="s">
        <v>216</v>
      </c>
      <c r="B114" s="1" t="s">
        <v>218</v>
      </c>
      <c r="C114" s="131">
        <v>44853</v>
      </c>
      <c r="D114" s="1" t="s">
        <v>219</v>
      </c>
      <c r="E114" s="1"/>
      <c r="F114" s="145"/>
      <c r="G114" s="1"/>
      <c r="H114" s="3"/>
      <c r="I114" s="3"/>
      <c r="J114" s="3">
        <v>-1442074</v>
      </c>
      <c r="K114" s="3">
        <f>J114*0.08</f>
        <v>-115365.92</v>
      </c>
      <c r="L114" s="3">
        <f>J114+K114</f>
        <v>-1557439.92</v>
      </c>
    </row>
    <row r="115" spans="1:14" ht="29.25" customHeight="1" x14ac:dyDescent="0.25">
      <c r="A115" s="130" t="s">
        <v>217</v>
      </c>
      <c r="B115" s="1" t="s">
        <v>218</v>
      </c>
      <c r="C115" s="131">
        <v>44853</v>
      </c>
      <c r="D115" s="1" t="s">
        <v>219</v>
      </c>
      <c r="E115" s="1"/>
      <c r="F115" s="145"/>
      <c r="G115" s="1"/>
      <c r="H115" s="3"/>
      <c r="I115" s="3"/>
      <c r="J115" s="3">
        <v>-638556</v>
      </c>
      <c r="K115" s="3">
        <f>J115*0.08</f>
        <v>-51084.480000000003</v>
      </c>
      <c r="L115" s="3">
        <f>J115+K115</f>
        <v>-689640.48</v>
      </c>
    </row>
    <row r="116" spans="1:14" ht="25.5" x14ac:dyDescent="0.25">
      <c r="A116" s="1" t="s">
        <v>118</v>
      </c>
      <c r="B116" s="1" t="s">
        <v>1</v>
      </c>
      <c r="C116" s="2" t="s">
        <v>119</v>
      </c>
      <c r="D116" s="1" t="s">
        <v>3</v>
      </c>
      <c r="E116" s="1" t="s">
        <v>4</v>
      </c>
      <c r="F116" s="145"/>
      <c r="G116" s="1" t="s">
        <v>5</v>
      </c>
      <c r="H116" s="3">
        <v>899638</v>
      </c>
      <c r="I116" s="3">
        <v>0</v>
      </c>
      <c r="J116" s="3">
        <v>899638</v>
      </c>
      <c r="K116" s="3">
        <v>71971</v>
      </c>
      <c r="L116" s="3">
        <v>971609</v>
      </c>
    </row>
    <row r="117" spans="1:14" ht="25.5" x14ac:dyDescent="0.25">
      <c r="A117" s="1" t="s">
        <v>120</v>
      </c>
      <c r="B117" s="1" t="s">
        <v>1</v>
      </c>
      <c r="C117" s="2" t="s">
        <v>119</v>
      </c>
      <c r="D117" s="1" t="s">
        <v>3</v>
      </c>
      <c r="E117" s="1" t="s">
        <v>4</v>
      </c>
      <c r="F117" s="145"/>
      <c r="G117" s="1" t="s">
        <v>5</v>
      </c>
      <c r="H117" s="3">
        <v>27292065</v>
      </c>
      <c r="I117" s="3">
        <v>0</v>
      </c>
      <c r="J117" s="3">
        <v>27292065</v>
      </c>
      <c r="K117" s="3">
        <v>2183365</v>
      </c>
      <c r="L117" s="3">
        <v>29475430</v>
      </c>
    </row>
    <row r="118" spans="1:14" ht="26.25" customHeight="1" x14ac:dyDescent="0.25">
      <c r="A118" s="1" t="s">
        <v>121</v>
      </c>
      <c r="B118" s="1" t="s">
        <v>1</v>
      </c>
      <c r="C118" s="2" t="s">
        <v>119</v>
      </c>
      <c r="D118" s="1" t="s">
        <v>3</v>
      </c>
      <c r="E118" s="1" t="s">
        <v>4</v>
      </c>
      <c r="F118" s="145"/>
      <c r="G118" s="1" t="s">
        <v>5</v>
      </c>
      <c r="H118" s="3">
        <v>7898054</v>
      </c>
      <c r="I118" s="3">
        <v>0</v>
      </c>
      <c r="J118" s="3">
        <v>7898054</v>
      </c>
      <c r="K118" s="3">
        <v>631844</v>
      </c>
      <c r="L118" s="3">
        <v>8529898</v>
      </c>
      <c r="M118" s="59" t="s">
        <v>193</v>
      </c>
      <c r="N118" s="60">
        <f>SUM(J2:J118)</f>
        <v>230723575</v>
      </c>
    </row>
    <row r="119" spans="1:14" ht="25.5" x14ac:dyDescent="0.25">
      <c r="A119" s="1" t="s">
        <v>122</v>
      </c>
      <c r="B119" s="1" t="s">
        <v>1</v>
      </c>
      <c r="C119" s="2" t="s">
        <v>123</v>
      </c>
      <c r="D119" s="1" t="s">
        <v>3</v>
      </c>
      <c r="E119" s="1" t="s">
        <v>4</v>
      </c>
      <c r="F119" s="145"/>
      <c r="G119" s="1" t="s">
        <v>5</v>
      </c>
      <c r="H119" s="3">
        <v>924400</v>
      </c>
      <c r="I119" s="3">
        <v>0</v>
      </c>
      <c r="J119" s="3">
        <v>924400</v>
      </c>
      <c r="K119" s="3">
        <v>73952</v>
      </c>
      <c r="L119" s="3">
        <v>998352</v>
      </c>
    </row>
    <row r="120" spans="1:14" ht="25.5" x14ac:dyDescent="0.25">
      <c r="A120" s="1" t="s">
        <v>124</v>
      </c>
      <c r="B120" s="1" t="s">
        <v>1</v>
      </c>
      <c r="C120" s="2" t="s">
        <v>123</v>
      </c>
      <c r="D120" s="1" t="s">
        <v>3</v>
      </c>
      <c r="E120" s="1" t="s">
        <v>4</v>
      </c>
      <c r="F120" s="145"/>
      <c r="G120" s="1" t="s">
        <v>5</v>
      </c>
      <c r="H120" s="3">
        <v>21336734</v>
      </c>
      <c r="I120" s="3">
        <v>0</v>
      </c>
      <c r="J120" s="3">
        <v>21336734</v>
      </c>
      <c r="K120" s="3">
        <v>1706939</v>
      </c>
      <c r="L120" s="3">
        <v>23043673</v>
      </c>
    </row>
    <row r="121" spans="1:14" ht="25.5" x14ac:dyDescent="0.25">
      <c r="A121" s="1" t="s">
        <v>125</v>
      </c>
      <c r="B121" s="1" t="s">
        <v>1</v>
      </c>
      <c r="C121" s="2" t="s">
        <v>123</v>
      </c>
      <c r="D121" s="1" t="s">
        <v>3</v>
      </c>
      <c r="E121" s="1" t="s">
        <v>4</v>
      </c>
      <c r="F121" s="145"/>
      <c r="G121" s="1" t="s">
        <v>5</v>
      </c>
      <c r="H121" s="3">
        <v>28636064</v>
      </c>
      <c r="I121" s="3">
        <v>0</v>
      </c>
      <c r="J121" s="3">
        <v>28636064</v>
      </c>
      <c r="K121" s="3">
        <v>2290885</v>
      </c>
      <c r="L121" s="3">
        <v>30926949</v>
      </c>
    </row>
    <row r="122" spans="1:14" ht="25.5" x14ac:dyDescent="0.25">
      <c r="A122" s="1" t="s">
        <v>126</v>
      </c>
      <c r="B122" s="1" t="s">
        <v>1</v>
      </c>
      <c r="C122" s="2" t="s">
        <v>123</v>
      </c>
      <c r="D122" s="1" t="s">
        <v>3</v>
      </c>
      <c r="E122" s="1" t="s">
        <v>4</v>
      </c>
      <c r="F122" s="145"/>
      <c r="G122" s="1" t="s">
        <v>5</v>
      </c>
      <c r="H122" s="3">
        <v>36439830</v>
      </c>
      <c r="I122" s="3">
        <v>0</v>
      </c>
      <c r="J122" s="3">
        <v>36439830</v>
      </c>
      <c r="K122" s="3">
        <v>2915186</v>
      </c>
      <c r="L122" s="3">
        <v>39355016</v>
      </c>
    </row>
    <row r="123" spans="1:14" ht="25.5" x14ac:dyDescent="0.25">
      <c r="A123" s="1" t="s">
        <v>127</v>
      </c>
      <c r="B123" s="1" t="s">
        <v>1</v>
      </c>
      <c r="C123" s="2" t="s">
        <v>123</v>
      </c>
      <c r="D123" s="1" t="s">
        <v>3</v>
      </c>
      <c r="E123" s="1" t="s">
        <v>4</v>
      </c>
      <c r="F123" s="145"/>
      <c r="G123" s="1" t="s">
        <v>5</v>
      </c>
      <c r="H123" s="3">
        <v>15791544</v>
      </c>
      <c r="I123" s="3">
        <v>0</v>
      </c>
      <c r="J123" s="3">
        <v>15791544</v>
      </c>
      <c r="K123" s="3">
        <v>1263324</v>
      </c>
      <c r="L123" s="3">
        <v>17054868</v>
      </c>
    </row>
    <row r="124" spans="1:14" ht="25.5" x14ac:dyDescent="0.25">
      <c r="A124" s="1" t="s">
        <v>128</v>
      </c>
      <c r="B124" s="1" t="s">
        <v>1</v>
      </c>
      <c r="C124" s="2" t="s">
        <v>123</v>
      </c>
      <c r="D124" s="1" t="s">
        <v>3</v>
      </c>
      <c r="E124" s="1" t="s">
        <v>4</v>
      </c>
      <c r="F124" s="145"/>
      <c r="G124" s="1" t="s">
        <v>5</v>
      </c>
      <c r="H124" s="3">
        <v>21281546</v>
      </c>
      <c r="I124" s="3">
        <v>0</v>
      </c>
      <c r="J124" s="3">
        <v>21281546</v>
      </c>
      <c r="K124" s="3">
        <v>1702524</v>
      </c>
      <c r="L124" s="3">
        <v>22984070</v>
      </c>
    </row>
    <row r="125" spans="1:14" ht="25.5" x14ac:dyDescent="0.25">
      <c r="A125" s="1" t="s">
        <v>129</v>
      </c>
      <c r="B125" s="1" t="s">
        <v>1</v>
      </c>
      <c r="C125" s="2" t="s">
        <v>123</v>
      </c>
      <c r="D125" s="1" t="s">
        <v>3</v>
      </c>
      <c r="E125" s="1" t="s">
        <v>4</v>
      </c>
      <c r="F125" s="145"/>
      <c r="G125" s="1" t="s">
        <v>5</v>
      </c>
      <c r="H125" s="3">
        <v>14685528</v>
      </c>
      <c r="I125" s="3">
        <v>0</v>
      </c>
      <c r="J125" s="3">
        <v>14685528</v>
      </c>
      <c r="K125" s="3">
        <v>1174842</v>
      </c>
      <c r="L125" s="3">
        <v>15860370</v>
      </c>
    </row>
    <row r="126" spans="1:14" ht="25.5" x14ac:dyDescent="0.25">
      <c r="A126" s="1" t="s">
        <v>130</v>
      </c>
      <c r="B126" s="1" t="s">
        <v>1</v>
      </c>
      <c r="C126" s="2" t="s">
        <v>123</v>
      </c>
      <c r="D126" s="1" t="s">
        <v>3</v>
      </c>
      <c r="E126" s="1" t="s">
        <v>4</v>
      </c>
      <c r="F126" s="145"/>
      <c r="G126" s="1" t="s">
        <v>5</v>
      </c>
      <c r="H126" s="3">
        <v>16718358</v>
      </c>
      <c r="I126" s="3">
        <v>0</v>
      </c>
      <c r="J126" s="3">
        <v>16718358</v>
      </c>
      <c r="K126" s="3">
        <v>1337469</v>
      </c>
      <c r="L126" s="3">
        <v>18055827</v>
      </c>
    </row>
    <row r="127" spans="1:14" ht="25.5" x14ac:dyDescent="0.25">
      <c r="A127" s="1" t="s">
        <v>131</v>
      </c>
      <c r="B127" s="1" t="s">
        <v>1</v>
      </c>
      <c r="C127" s="2" t="s">
        <v>132</v>
      </c>
      <c r="D127" s="1" t="s">
        <v>3</v>
      </c>
      <c r="E127" s="1" t="s">
        <v>4</v>
      </c>
      <c r="F127" s="145"/>
      <c r="G127" s="1" t="s">
        <v>5</v>
      </c>
      <c r="H127" s="3">
        <v>22324158</v>
      </c>
      <c r="I127" s="3">
        <v>0</v>
      </c>
      <c r="J127" s="3">
        <v>22324158</v>
      </c>
      <c r="K127" s="3">
        <v>1785933</v>
      </c>
      <c r="L127" s="3">
        <v>24110091</v>
      </c>
    </row>
    <row r="128" spans="1:14" ht="25.5" x14ac:dyDescent="0.25">
      <c r="A128" s="1" t="s">
        <v>133</v>
      </c>
      <c r="B128" s="1" t="s">
        <v>1</v>
      </c>
      <c r="C128" s="2" t="s">
        <v>132</v>
      </c>
      <c r="D128" s="1" t="s">
        <v>3</v>
      </c>
      <c r="E128" s="1" t="s">
        <v>4</v>
      </c>
      <c r="F128" s="145"/>
      <c r="G128" s="1" t="s">
        <v>5</v>
      </c>
      <c r="H128" s="3">
        <v>15236479</v>
      </c>
      <c r="I128" s="3">
        <v>0</v>
      </c>
      <c r="J128" s="3">
        <v>15236479</v>
      </c>
      <c r="K128" s="3">
        <v>1218918</v>
      </c>
      <c r="L128" s="3">
        <v>16455397</v>
      </c>
    </row>
    <row r="129" spans="1:14" ht="29.25" customHeight="1" x14ac:dyDescent="0.25">
      <c r="A129" s="130" t="s">
        <v>220</v>
      </c>
      <c r="B129" s="1" t="s">
        <v>218</v>
      </c>
      <c r="C129" s="131">
        <v>44888</v>
      </c>
      <c r="D129" s="1" t="s">
        <v>219</v>
      </c>
      <c r="E129" s="1"/>
      <c r="F129" s="145"/>
      <c r="G129" s="1"/>
      <c r="H129" s="3"/>
      <c r="I129" s="3"/>
      <c r="J129" s="3">
        <v>-993682</v>
      </c>
      <c r="K129" s="3">
        <f>J129*0.08</f>
        <v>-79494.559999999998</v>
      </c>
      <c r="L129" s="3">
        <f>J129+K129</f>
        <v>-1073176.56</v>
      </c>
    </row>
    <row r="130" spans="1:14" ht="25.5" x14ac:dyDescent="0.25">
      <c r="A130" s="1" t="s">
        <v>134</v>
      </c>
      <c r="B130" s="1" t="s">
        <v>1</v>
      </c>
      <c r="C130" s="2" t="s">
        <v>135</v>
      </c>
      <c r="D130" s="1" t="s">
        <v>3</v>
      </c>
      <c r="E130" s="1" t="s">
        <v>4</v>
      </c>
      <c r="F130" s="145"/>
      <c r="G130" s="1" t="s">
        <v>5</v>
      </c>
      <c r="H130" s="3">
        <v>31333454</v>
      </c>
      <c r="I130" s="3">
        <v>0</v>
      </c>
      <c r="J130" s="3">
        <v>31333454</v>
      </c>
      <c r="K130" s="3">
        <v>2506676</v>
      </c>
      <c r="L130" s="3">
        <v>33840130</v>
      </c>
    </row>
    <row r="131" spans="1:14" ht="25.5" x14ac:dyDescent="0.25">
      <c r="A131" s="1" t="s">
        <v>136</v>
      </c>
      <c r="B131" s="1" t="s">
        <v>1</v>
      </c>
      <c r="C131" s="2" t="s">
        <v>135</v>
      </c>
      <c r="D131" s="1" t="s">
        <v>3</v>
      </c>
      <c r="E131" s="1" t="s">
        <v>4</v>
      </c>
      <c r="F131" s="145"/>
      <c r="G131" s="1" t="s">
        <v>5</v>
      </c>
      <c r="H131" s="3">
        <v>17883818</v>
      </c>
      <c r="I131" s="3">
        <v>0</v>
      </c>
      <c r="J131" s="3">
        <v>17883818</v>
      </c>
      <c r="K131" s="3">
        <v>1430705</v>
      </c>
      <c r="L131" s="3">
        <v>19314523</v>
      </c>
    </row>
    <row r="132" spans="1:14" ht="25.5" x14ac:dyDescent="0.25">
      <c r="A132" s="1" t="s">
        <v>137</v>
      </c>
      <c r="B132" s="1" t="s">
        <v>1</v>
      </c>
      <c r="C132" s="2" t="s">
        <v>135</v>
      </c>
      <c r="D132" s="1" t="s">
        <v>3</v>
      </c>
      <c r="E132" s="1" t="s">
        <v>4</v>
      </c>
      <c r="F132" s="145"/>
      <c r="G132" s="1" t="s">
        <v>5</v>
      </c>
      <c r="H132" s="3">
        <v>20911298</v>
      </c>
      <c r="I132" s="3">
        <v>0</v>
      </c>
      <c r="J132" s="3">
        <v>20911298</v>
      </c>
      <c r="K132" s="3">
        <v>1672904</v>
      </c>
      <c r="L132" s="3">
        <v>22584202</v>
      </c>
      <c r="M132" s="59" t="s">
        <v>194</v>
      </c>
      <c r="N132" s="60">
        <f>SUM(J119:J132)</f>
        <v>262509529</v>
      </c>
    </row>
    <row r="133" spans="1:14" ht="25.5" x14ac:dyDescent="0.25">
      <c r="A133" s="1" t="s">
        <v>138</v>
      </c>
      <c r="B133" s="1" t="s">
        <v>1</v>
      </c>
      <c r="C133" s="2" t="s">
        <v>139</v>
      </c>
      <c r="D133" s="1" t="s">
        <v>3</v>
      </c>
      <c r="E133" s="1" t="s">
        <v>4</v>
      </c>
      <c r="F133" s="145"/>
      <c r="G133" s="1" t="s">
        <v>5</v>
      </c>
      <c r="H133" s="3">
        <v>31453520</v>
      </c>
      <c r="I133" s="3">
        <v>0</v>
      </c>
      <c r="J133" s="3">
        <v>31453520</v>
      </c>
      <c r="K133" s="3">
        <v>2516282</v>
      </c>
      <c r="L133" s="3">
        <v>33969802</v>
      </c>
    </row>
    <row r="134" spans="1:14" ht="25.5" x14ac:dyDescent="0.25">
      <c r="A134" s="1" t="s">
        <v>140</v>
      </c>
      <c r="B134" s="1" t="s">
        <v>1</v>
      </c>
      <c r="C134" s="2" t="s">
        <v>141</v>
      </c>
      <c r="D134" s="1" t="s">
        <v>3</v>
      </c>
      <c r="E134" s="1" t="s">
        <v>4</v>
      </c>
      <c r="F134" s="145"/>
      <c r="G134" s="1" t="s">
        <v>5</v>
      </c>
      <c r="H134" s="3">
        <v>13821741</v>
      </c>
      <c r="I134" s="3">
        <v>0</v>
      </c>
      <c r="J134" s="3">
        <v>13821741</v>
      </c>
      <c r="K134" s="3">
        <v>1105740</v>
      </c>
      <c r="L134" s="3">
        <v>14927481</v>
      </c>
    </row>
    <row r="135" spans="1:14" ht="25.5" x14ac:dyDescent="0.25">
      <c r="A135" s="1" t="s">
        <v>142</v>
      </c>
      <c r="B135" s="1" t="s">
        <v>1</v>
      </c>
      <c r="C135" s="2" t="s">
        <v>141</v>
      </c>
      <c r="D135" s="1" t="s">
        <v>3</v>
      </c>
      <c r="E135" s="1" t="s">
        <v>4</v>
      </c>
      <c r="F135" s="145"/>
      <c r="G135" s="1" t="s">
        <v>5</v>
      </c>
      <c r="H135" s="3">
        <v>9548216</v>
      </c>
      <c r="I135" s="3">
        <v>0</v>
      </c>
      <c r="J135" s="3">
        <v>9548216</v>
      </c>
      <c r="K135" s="3">
        <v>763857</v>
      </c>
      <c r="L135" s="3">
        <v>10312073</v>
      </c>
    </row>
    <row r="136" spans="1:14" ht="25.5" x14ac:dyDescent="0.25">
      <c r="A136" s="1" t="s">
        <v>143</v>
      </c>
      <c r="B136" s="1" t="s">
        <v>1</v>
      </c>
      <c r="C136" s="2" t="s">
        <v>144</v>
      </c>
      <c r="D136" s="1" t="s">
        <v>3</v>
      </c>
      <c r="E136" s="1" t="s">
        <v>4</v>
      </c>
      <c r="F136" s="145"/>
      <c r="G136" s="1" t="s">
        <v>5</v>
      </c>
      <c r="H136" s="3">
        <v>16900980</v>
      </c>
      <c r="I136" s="3">
        <v>0</v>
      </c>
      <c r="J136" s="3">
        <v>16900980</v>
      </c>
      <c r="K136" s="3">
        <v>1352078</v>
      </c>
      <c r="L136" s="3">
        <v>18253058</v>
      </c>
    </row>
    <row r="137" spans="1:14" ht="25.5" x14ac:dyDescent="0.25">
      <c r="A137" s="1" t="s">
        <v>145</v>
      </c>
      <c r="B137" s="1" t="s">
        <v>1</v>
      </c>
      <c r="C137" s="2" t="s">
        <v>144</v>
      </c>
      <c r="D137" s="1" t="s">
        <v>3</v>
      </c>
      <c r="E137" s="1" t="s">
        <v>4</v>
      </c>
      <c r="F137" s="145"/>
      <c r="G137" s="1" t="s">
        <v>5</v>
      </c>
      <c r="H137" s="3">
        <v>29163191</v>
      </c>
      <c r="I137" s="3">
        <v>0</v>
      </c>
      <c r="J137" s="3">
        <v>29163191</v>
      </c>
      <c r="K137" s="3">
        <v>2333055</v>
      </c>
      <c r="L137" s="3">
        <v>31496246</v>
      </c>
    </row>
    <row r="138" spans="1:14" ht="25.5" customHeight="1" x14ac:dyDescent="0.25">
      <c r="A138" s="130" t="s">
        <v>225</v>
      </c>
      <c r="B138" s="1" t="s">
        <v>218</v>
      </c>
      <c r="C138" s="131">
        <v>44910</v>
      </c>
      <c r="D138" s="1" t="s">
        <v>219</v>
      </c>
      <c r="E138" s="1"/>
      <c r="F138" s="145"/>
      <c r="G138" s="1"/>
      <c r="H138" s="3"/>
      <c r="I138" s="3"/>
      <c r="J138" s="3">
        <v>-1509654</v>
      </c>
      <c r="K138" s="3">
        <f>J138*0.08</f>
        <v>-120772.32</v>
      </c>
      <c r="L138" s="3">
        <f>J138+K138</f>
        <v>-1630426.32</v>
      </c>
    </row>
    <row r="139" spans="1:14" ht="25.5" customHeight="1" x14ac:dyDescent="0.25">
      <c r="A139" s="130" t="s">
        <v>224</v>
      </c>
      <c r="B139" s="1" t="s">
        <v>218</v>
      </c>
      <c r="C139" s="131">
        <v>44910</v>
      </c>
      <c r="D139" s="1" t="s">
        <v>219</v>
      </c>
      <c r="E139" s="1"/>
      <c r="F139" s="145"/>
      <c r="G139" s="1"/>
      <c r="H139" s="3"/>
      <c r="I139" s="3"/>
      <c r="J139" s="3">
        <v>-799490</v>
      </c>
      <c r="K139" s="3">
        <f>J139*0.08</f>
        <v>-63959.200000000004</v>
      </c>
      <c r="L139" s="3">
        <f>J139+K139</f>
        <v>-863449.2</v>
      </c>
    </row>
    <row r="140" spans="1:14" ht="25.5" x14ac:dyDescent="0.25">
      <c r="A140" s="1" t="s">
        <v>146</v>
      </c>
      <c r="B140" s="1" t="s">
        <v>1</v>
      </c>
      <c r="C140" s="131" t="s">
        <v>147</v>
      </c>
      <c r="D140" s="1" t="s">
        <v>3</v>
      </c>
      <c r="E140" s="1" t="s">
        <v>4</v>
      </c>
      <c r="F140" s="145"/>
      <c r="G140" s="1" t="s">
        <v>5</v>
      </c>
      <c r="H140" s="3">
        <v>14732374</v>
      </c>
      <c r="I140" s="3">
        <v>0</v>
      </c>
      <c r="J140" s="3">
        <v>14732374</v>
      </c>
      <c r="K140" s="3">
        <v>1178590</v>
      </c>
      <c r="L140" s="3">
        <v>15910964</v>
      </c>
    </row>
    <row r="141" spans="1:14" ht="24.75" customHeight="1" x14ac:dyDescent="0.25">
      <c r="A141" s="130" t="s">
        <v>223</v>
      </c>
      <c r="B141" s="1" t="s">
        <v>218</v>
      </c>
      <c r="C141" s="131">
        <v>44915</v>
      </c>
      <c r="D141" s="1" t="s">
        <v>219</v>
      </c>
      <c r="E141" s="1"/>
      <c r="F141" s="145"/>
      <c r="G141" s="1"/>
      <c r="H141" s="3"/>
      <c r="I141" s="3"/>
      <c r="J141" s="3">
        <v>-988359</v>
      </c>
      <c r="K141" s="3">
        <f>J141*0.08</f>
        <v>-79068.72</v>
      </c>
      <c r="L141" s="3">
        <f>J141+K141</f>
        <v>-1067427.72</v>
      </c>
    </row>
    <row r="142" spans="1:14" ht="25.5" x14ac:dyDescent="0.25">
      <c r="A142" s="1" t="s">
        <v>148</v>
      </c>
      <c r="B142" s="1" t="s">
        <v>1</v>
      </c>
      <c r="C142" s="2" t="s">
        <v>149</v>
      </c>
      <c r="D142" s="1" t="s">
        <v>3</v>
      </c>
      <c r="E142" s="1" t="s">
        <v>4</v>
      </c>
      <c r="F142" s="145"/>
      <c r="G142" s="1" t="s">
        <v>5</v>
      </c>
      <c r="H142" s="3">
        <v>17923422</v>
      </c>
      <c r="I142" s="3">
        <v>0</v>
      </c>
      <c r="J142" s="3">
        <v>17923422</v>
      </c>
      <c r="K142" s="3">
        <v>1433874</v>
      </c>
      <c r="L142" s="3">
        <v>19357296</v>
      </c>
    </row>
    <row r="143" spans="1:14" ht="25.5" x14ac:dyDescent="0.25">
      <c r="A143" s="1" t="s">
        <v>150</v>
      </c>
      <c r="B143" s="1" t="s">
        <v>1</v>
      </c>
      <c r="C143" s="2" t="s">
        <v>149</v>
      </c>
      <c r="D143" s="1" t="s">
        <v>3</v>
      </c>
      <c r="E143" s="1" t="s">
        <v>4</v>
      </c>
      <c r="F143" s="145"/>
      <c r="G143" s="1" t="s">
        <v>5</v>
      </c>
      <c r="H143" s="3">
        <v>833833</v>
      </c>
      <c r="I143" s="3">
        <v>0</v>
      </c>
      <c r="J143" s="3">
        <v>833833</v>
      </c>
      <c r="K143" s="3">
        <v>66707</v>
      </c>
      <c r="L143" s="3">
        <v>900540</v>
      </c>
    </row>
    <row r="144" spans="1:14" ht="25.5" x14ac:dyDescent="0.25">
      <c r="A144" s="1" t="s">
        <v>151</v>
      </c>
      <c r="B144" s="1" t="s">
        <v>1</v>
      </c>
      <c r="C144" s="2" t="s">
        <v>152</v>
      </c>
      <c r="D144" s="1" t="s">
        <v>3</v>
      </c>
      <c r="E144" s="1" t="s">
        <v>4</v>
      </c>
      <c r="F144" s="145"/>
      <c r="G144" s="1" t="s">
        <v>5</v>
      </c>
      <c r="H144" s="3">
        <v>14404446</v>
      </c>
      <c r="I144" s="3">
        <v>0</v>
      </c>
      <c r="J144" s="3">
        <v>14404446</v>
      </c>
      <c r="K144" s="3">
        <v>1152356</v>
      </c>
      <c r="L144" s="3">
        <v>15556802</v>
      </c>
    </row>
    <row r="145" spans="1:14" ht="25.5" x14ac:dyDescent="0.25">
      <c r="A145" s="1" t="s">
        <v>153</v>
      </c>
      <c r="B145" s="1" t="s">
        <v>1</v>
      </c>
      <c r="C145" s="2" t="s">
        <v>154</v>
      </c>
      <c r="D145" s="1" t="s">
        <v>3</v>
      </c>
      <c r="E145" s="1" t="s">
        <v>4</v>
      </c>
      <c r="F145" s="145"/>
      <c r="G145" s="1" t="s">
        <v>5</v>
      </c>
      <c r="H145" s="3">
        <v>21952386</v>
      </c>
      <c r="I145" s="3">
        <v>0</v>
      </c>
      <c r="J145" s="3">
        <v>21952386</v>
      </c>
      <c r="K145" s="3">
        <v>1756191</v>
      </c>
      <c r="L145" s="3">
        <v>23708577</v>
      </c>
    </row>
    <row r="146" spans="1:14" ht="24" customHeight="1" x14ac:dyDescent="0.25">
      <c r="A146" s="130" t="s">
        <v>222</v>
      </c>
      <c r="B146" s="1" t="s">
        <v>218</v>
      </c>
      <c r="C146" s="131">
        <v>44923</v>
      </c>
      <c r="D146" s="1" t="s">
        <v>219</v>
      </c>
      <c r="E146" s="1"/>
      <c r="F146" s="145"/>
      <c r="G146" s="1"/>
      <c r="H146" s="3"/>
      <c r="I146" s="3"/>
      <c r="J146" s="3">
        <v>-9011573</v>
      </c>
      <c r="K146" s="3">
        <f>J146*0.08</f>
        <v>-720925.84</v>
      </c>
      <c r="L146" s="3">
        <f>J146+K146</f>
        <v>-9732498.8399999999</v>
      </c>
    </row>
    <row r="147" spans="1:14" ht="24" customHeight="1" x14ac:dyDescent="0.25">
      <c r="A147" s="130" t="s">
        <v>221</v>
      </c>
      <c r="B147" s="1" t="s">
        <v>218</v>
      </c>
      <c r="C147" s="131">
        <v>44913</v>
      </c>
      <c r="D147" s="1" t="s">
        <v>219</v>
      </c>
      <c r="E147" s="1"/>
      <c r="F147" s="145"/>
      <c r="G147" s="1"/>
      <c r="H147" s="3"/>
      <c r="I147" s="3"/>
      <c r="J147" s="3">
        <v>-11155398</v>
      </c>
      <c r="K147" s="3">
        <f>J147*0.08</f>
        <v>-892431.84</v>
      </c>
      <c r="L147" s="3">
        <f>J147+K147</f>
        <v>-12047829.84</v>
      </c>
    </row>
    <row r="148" spans="1:14" ht="25.5" x14ac:dyDescent="0.25">
      <c r="A148" s="1" t="s">
        <v>155</v>
      </c>
      <c r="B148" s="1" t="s">
        <v>1</v>
      </c>
      <c r="C148" s="2" t="s">
        <v>156</v>
      </c>
      <c r="D148" s="1" t="s">
        <v>3</v>
      </c>
      <c r="E148" s="1" t="s">
        <v>4</v>
      </c>
      <c r="F148" s="145"/>
      <c r="G148" s="1" t="s">
        <v>5</v>
      </c>
      <c r="H148" s="3">
        <v>14499760</v>
      </c>
      <c r="I148" s="3">
        <v>0</v>
      </c>
      <c r="J148" s="3">
        <v>14499760</v>
      </c>
      <c r="K148" s="3">
        <v>1159981</v>
      </c>
      <c r="L148" s="3">
        <v>15659741</v>
      </c>
    </row>
    <row r="149" spans="1:14" ht="25.5" x14ac:dyDescent="0.25">
      <c r="A149" s="1" t="s">
        <v>157</v>
      </c>
      <c r="B149" s="1" t="s">
        <v>1</v>
      </c>
      <c r="C149" s="2" t="s">
        <v>158</v>
      </c>
      <c r="D149" s="1" t="s">
        <v>3</v>
      </c>
      <c r="E149" s="1" t="s">
        <v>4</v>
      </c>
      <c r="F149" s="145"/>
      <c r="G149" s="1" t="s">
        <v>5</v>
      </c>
      <c r="H149" s="3">
        <v>16535824</v>
      </c>
      <c r="I149" s="3">
        <v>0</v>
      </c>
      <c r="J149" s="3">
        <v>16535824</v>
      </c>
      <c r="K149" s="3">
        <v>1322866</v>
      </c>
      <c r="L149" s="3">
        <v>17858690</v>
      </c>
      <c r="M149" s="59" t="s">
        <v>195</v>
      </c>
      <c r="N149" s="60">
        <f>SUM(J133:J149)</f>
        <v>178305219</v>
      </c>
    </row>
    <row r="150" spans="1:14" x14ac:dyDescent="0.25">
      <c r="J150" s="4">
        <f>SUM(J2:J149)</f>
        <v>671538323</v>
      </c>
      <c r="K150" s="4">
        <f t="shared" ref="K150:L150" si="0">SUM(K2:K149)</f>
        <v>53723063.11999999</v>
      </c>
      <c r="L150" s="4">
        <f t="shared" si="0"/>
        <v>725261386.11999977</v>
      </c>
    </row>
  </sheetData>
  <autoFilter ref="A1:L150"/>
  <conditionalFormatting sqref="A1:A1048576">
    <cfRule type="duplicateValues" dxfId="5" priority="11"/>
  </conditionalFormatting>
  <pageMargins left="0.7" right="0.7" top="0.75" bottom="0.75" header="0.3" footer="0.3"/>
  <pageSetup paperSize="9" scale="41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topLeftCell="A13" workbookViewId="0">
      <selection activeCell="G12" sqref="G12"/>
    </sheetView>
  </sheetViews>
  <sheetFormatPr defaultRowHeight="15" x14ac:dyDescent="0.25"/>
  <cols>
    <col min="1" max="1" width="11.140625" customWidth="1"/>
    <col min="2" max="2" width="8.28515625" bestFit="1" customWidth="1"/>
    <col min="3" max="3" width="12.140625" customWidth="1"/>
    <col min="4" max="4" width="33.5703125" customWidth="1"/>
    <col min="5" max="5" width="34.5703125" bestFit="1" customWidth="1"/>
    <col min="6" max="6" width="11.42578125" customWidth="1"/>
    <col min="7" max="7" width="29.5703125" customWidth="1"/>
    <col min="8" max="12" width="12.85546875" customWidth="1"/>
  </cols>
  <sheetData>
    <row r="1" spans="1:12" ht="18.75" x14ac:dyDescent="0.25">
      <c r="A1" s="173" t="s">
        <v>196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173"/>
    </row>
    <row r="2" spans="1:12" ht="25.5" x14ac:dyDescent="0.25">
      <c r="A2" s="5" t="s">
        <v>159</v>
      </c>
      <c r="B2" s="5" t="s">
        <v>160</v>
      </c>
      <c r="C2" s="5" t="s">
        <v>161</v>
      </c>
      <c r="D2" s="5" t="s">
        <v>162</v>
      </c>
      <c r="E2" s="5" t="s">
        <v>163</v>
      </c>
      <c r="F2" s="5" t="s">
        <v>164</v>
      </c>
      <c r="G2" s="5" t="s">
        <v>437</v>
      </c>
      <c r="H2" s="5" t="s">
        <v>165</v>
      </c>
      <c r="I2" s="5" t="s">
        <v>166</v>
      </c>
      <c r="J2" s="5" t="s">
        <v>167</v>
      </c>
      <c r="K2" s="5" t="s">
        <v>168</v>
      </c>
      <c r="L2" s="5" t="s">
        <v>169</v>
      </c>
    </row>
    <row r="3" spans="1:12" ht="25.5" x14ac:dyDescent="0.25">
      <c r="A3" s="1" t="s">
        <v>427</v>
      </c>
      <c r="B3" s="1" t="s">
        <v>1</v>
      </c>
      <c r="C3" s="2" t="s">
        <v>242</v>
      </c>
      <c r="D3" s="1" t="s">
        <v>3</v>
      </c>
      <c r="E3" s="1" t="s">
        <v>4</v>
      </c>
      <c r="F3" s="1" t="s">
        <v>5</v>
      </c>
      <c r="G3" s="145" t="s">
        <v>479</v>
      </c>
      <c r="H3" s="3">
        <v>813210</v>
      </c>
      <c r="I3" s="3">
        <v>0</v>
      </c>
      <c r="J3" s="3">
        <v>813210</v>
      </c>
      <c r="K3" s="3">
        <v>65057</v>
      </c>
      <c r="L3" s="3">
        <v>878267</v>
      </c>
    </row>
    <row r="4" spans="1:12" ht="25.5" x14ac:dyDescent="0.25">
      <c r="A4" s="1" t="s">
        <v>428</v>
      </c>
      <c r="B4" s="1" t="s">
        <v>1</v>
      </c>
      <c r="C4" s="2" t="s">
        <v>242</v>
      </c>
      <c r="D4" s="1" t="s">
        <v>3</v>
      </c>
      <c r="E4" s="1" t="s">
        <v>4</v>
      </c>
      <c r="F4" s="1" t="s">
        <v>5</v>
      </c>
      <c r="G4" s="145" t="s">
        <v>480</v>
      </c>
      <c r="H4" s="3">
        <v>765724</v>
      </c>
      <c r="I4" s="3">
        <v>0</v>
      </c>
      <c r="J4" s="3">
        <v>765724</v>
      </c>
      <c r="K4" s="3">
        <v>61258</v>
      </c>
      <c r="L4" s="3">
        <v>826982</v>
      </c>
    </row>
    <row r="5" spans="1:12" ht="25.5" x14ac:dyDescent="0.25">
      <c r="A5" s="1" t="s">
        <v>429</v>
      </c>
      <c r="B5" s="1" t="s">
        <v>1</v>
      </c>
      <c r="C5" s="2" t="s">
        <v>242</v>
      </c>
      <c r="D5" s="1" t="s">
        <v>3</v>
      </c>
      <c r="E5" s="1" t="s">
        <v>4</v>
      </c>
      <c r="F5" s="1" t="s">
        <v>5</v>
      </c>
      <c r="G5" s="1" t="s">
        <v>481</v>
      </c>
      <c r="H5" s="3">
        <v>933555</v>
      </c>
      <c r="I5" s="3">
        <v>0</v>
      </c>
      <c r="J5" s="3">
        <v>933555</v>
      </c>
      <c r="K5" s="3">
        <v>74684</v>
      </c>
      <c r="L5" s="3">
        <v>1008239</v>
      </c>
    </row>
    <row r="6" spans="1:12" ht="25.5" x14ac:dyDescent="0.25">
      <c r="A6" s="1" t="s">
        <v>430</v>
      </c>
      <c r="B6" s="1" t="s">
        <v>1</v>
      </c>
      <c r="C6" s="2" t="s">
        <v>242</v>
      </c>
      <c r="D6" s="1" t="s">
        <v>3</v>
      </c>
      <c r="E6" s="1" t="s">
        <v>4</v>
      </c>
      <c r="F6" s="1" t="s">
        <v>5</v>
      </c>
      <c r="G6" s="145" t="s">
        <v>482</v>
      </c>
      <c r="H6" s="3">
        <v>713262</v>
      </c>
      <c r="I6" s="3">
        <v>0</v>
      </c>
      <c r="J6" s="3">
        <v>713262</v>
      </c>
      <c r="K6" s="3">
        <v>57061</v>
      </c>
      <c r="L6" s="3">
        <v>770323</v>
      </c>
    </row>
    <row r="7" spans="1:12" ht="25.5" x14ac:dyDescent="0.25">
      <c r="A7" s="1" t="s">
        <v>431</v>
      </c>
      <c r="B7" s="1" t="s">
        <v>1</v>
      </c>
      <c r="C7" s="2" t="s">
        <v>242</v>
      </c>
      <c r="D7" s="1" t="s">
        <v>3</v>
      </c>
      <c r="E7" s="1" t="s">
        <v>4</v>
      </c>
      <c r="F7" s="1" t="s">
        <v>5</v>
      </c>
      <c r="G7" s="145" t="s">
        <v>483</v>
      </c>
      <c r="H7" s="3">
        <v>730052</v>
      </c>
      <c r="I7" s="3">
        <v>0</v>
      </c>
      <c r="J7" s="3">
        <v>730052</v>
      </c>
      <c r="K7" s="3">
        <v>58404</v>
      </c>
      <c r="L7" s="3">
        <v>788456</v>
      </c>
    </row>
    <row r="8" spans="1:12" ht="25.5" x14ac:dyDescent="0.25">
      <c r="A8" s="1" t="s">
        <v>432</v>
      </c>
      <c r="B8" s="1" t="s">
        <v>1</v>
      </c>
      <c r="C8" s="2" t="s">
        <v>242</v>
      </c>
      <c r="D8" s="1" t="s">
        <v>3</v>
      </c>
      <c r="E8" s="1" t="s">
        <v>4</v>
      </c>
      <c r="F8" s="1" t="s">
        <v>5</v>
      </c>
      <c r="G8" s="145" t="s">
        <v>484</v>
      </c>
      <c r="H8" s="3">
        <v>944000</v>
      </c>
      <c r="I8" s="3">
        <v>0</v>
      </c>
      <c r="J8" s="3">
        <v>944000</v>
      </c>
      <c r="K8" s="3">
        <v>75520</v>
      </c>
      <c r="L8" s="3">
        <v>1019520</v>
      </c>
    </row>
    <row r="9" spans="1:12" ht="25.5" x14ac:dyDescent="0.25">
      <c r="A9" s="1" t="s">
        <v>433</v>
      </c>
      <c r="B9" s="1" t="s">
        <v>1</v>
      </c>
      <c r="C9" s="2" t="s">
        <v>242</v>
      </c>
      <c r="D9" s="1" t="s">
        <v>3</v>
      </c>
      <c r="E9" s="1" t="s">
        <v>4</v>
      </c>
      <c r="F9" s="1" t="s">
        <v>5</v>
      </c>
      <c r="G9" s="145" t="s">
        <v>485</v>
      </c>
      <c r="H9" s="3">
        <v>893704</v>
      </c>
      <c r="I9" s="3">
        <v>0</v>
      </c>
      <c r="J9" s="3">
        <v>893704</v>
      </c>
      <c r="K9" s="3">
        <v>71496</v>
      </c>
      <c r="L9" s="3">
        <v>965200</v>
      </c>
    </row>
    <row r="10" spans="1:12" ht="25.5" x14ac:dyDescent="0.25">
      <c r="A10" s="1" t="s">
        <v>434</v>
      </c>
      <c r="B10" s="1" t="s">
        <v>1</v>
      </c>
      <c r="C10" s="2" t="s">
        <v>242</v>
      </c>
      <c r="D10" s="1" t="s">
        <v>3</v>
      </c>
      <c r="E10" s="1" t="s">
        <v>4</v>
      </c>
      <c r="F10" s="1" t="s">
        <v>5</v>
      </c>
      <c r="G10" s="145" t="s">
        <v>486</v>
      </c>
      <c r="H10" s="3">
        <v>842352</v>
      </c>
      <c r="I10" s="3">
        <v>0</v>
      </c>
      <c r="J10" s="3">
        <v>842352</v>
      </c>
      <c r="K10" s="3">
        <v>67388</v>
      </c>
      <c r="L10" s="3">
        <v>909740</v>
      </c>
    </row>
    <row r="11" spans="1:12" ht="25.5" x14ac:dyDescent="0.25">
      <c r="A11" s="1" t="s">
        <v>435</v>
      </c>
      <c r="B11" s="1" t="s">
        <v>1</v>
      </c>
      <c r="C11" s="2" t="s">
        <v>242</v>
      </c>
      <c r="D11" s="1" t="s">
        <v>3</v>
      </c>
      <c r="E11" s="1" t="s">
        <v>4</v>
      </c>
      <c r="F11" s="1" t="s">
        <v>5</v>
      </c>
      <c r="G11" s="145" t="s">
        <v>487</v>
      </c>
      <c r="H11" s="3">
        <v>10171174</v>
      </c>
      <c r="I11" s="3">
        <v>0</v>
      </c>
      <c r="J11" s="3">
        <v>10171174</v>
      </c>
      <c r="K11" s="3">
        <v>813694</v>
      </c>
      <c r="L11" s="3">
        <v>10984868</v>
      </c>
    </row>
    <row r="12" spans="1:12" ht="25.5" x14ac:dyDescent="0.25">
      <c r="A12" s="1" t="s">
        <v>436</v>
      </c>
      <c r="B12" s="1" t="s">
        <v>1</v>
      </c>
      <c r="C12" s="2" t="s">
        <v>227</v>
      </c>
      <c r="D12" s="1" t="s">
        <v>3</v>
      </c>
      <c r="E12" s="1" t="s">
        <v>4</v>
      </c>
      <c r="F12" s="1" t="s">
        <v>5</v>
      </c>
      <c r="G12" s="145" t="s">
        <v>488</v>
      </c>
      <c r="H12" s="3">
        <v>849014</v>
      </c>
      <c r="I12" s="3">
        <v>0</v>
      </c>
      <c r="J12" s="3">
        <v>849014</v>
      </c>
      <c r="K12" s="3">
        <v>67921</v>
      </c>
      <c r="L12" s="3">
        <v>916935</v>
      </c>
    </row>
    <row r="13" spans="1:12" ht="25.5" x14ac:dyDescent="0.25">
      <c r="A13" s="1" t="s">
        <v>0</v>
      </c>
      <c r="B13" s="1" t="s">
        <v>1</v>
      </c>
      <c r="C13" s="2" t="s">
        <v>2</v>
      </c>
      <c r="D13" s="1" t="s">
        <v>3</v>
      </c>
      <c r="E13" s="1" t="s">
        <v>4</v>
      </c>
      <c r="F13" s="1" t="s">
        <v>5</v>
      </c>
      <c r="G13" s="145" t="s">
        <v>438</v>
      </c>
      <c r="H13" s="3">
        <v>831310</v>
      </c>
      <c r="I13" s="3">
        <v>0</v>
      </c>
      <c r="J13" s="3">
        <v>831310</v>
      </c>
      <c r="K13" s="3">
        <v>66505</v>
      </c>
      <c r="L13" s="3">
        <v>897815</v>
      </c>
    </row>
    <row r="14" spans="1:12" ht="25.5" x14ac:dyDescent="0.25">
      <c r="A14" s="1" t="s">
        <v>6</v>
      </c>
      <c r="B14" s="1" t="s">
        <v>1</v>
      </c>
      <c r="C14" s="2" t="s">
        <v>2</v>
      </c>
      <c r="D14" s="1" t="s">
        <v>3</v>
      </c>
      <c r="E14" s="1" t="s">
        <v>4</v>
      </c>
      <c r="F14" s="1" t="s">
        <v>5</v>
      </c>
      <c r="G14" s="145" t="s">
        <v>439</v>
      </c>
      <c r="H14" s="3">
        <v>935442</v>
      </c>
      <c r="I14" s="3">
        <v>0</v>
      </c>
      <c r="J14" s="3">
        <v>935442</v>
      </c>
      <c r="K14" s="3">
        <v>74835</v>
      </c>
      <c r="L14" s="3">
        <v>1010277</v>
      </c>
    </row>
    <row r="15" spans="1:12" ht="25.5" x14ac:dyDescent="0.25">
      <c r="A15" s="1" t="s">
        <v>7</v>
      </c>
      <c r="B15" s="1" t="s">
        <v>1</v>
      </c>
      <c r="C15" s="2" t="s">
        <v>2</v>
      </c>
      <c r="D15" s="1" t="s">
        <v>3</v>
      </c>
      <c r="E15" s="1" t="s">
        <v>4</v>
      </c>
      <c r="F15" s="1" t="s">
        <v>5</v>
      </c>
      <c r="G15" s="145" t="s">
        <v>440</v>
      </c>
      <c r="H15" s="3">
        <v>842352</v>
      </c>
      <c r="I15" s="3">
        <v>0</v>
      </c>
      <c r="J15" s="3">
        <v>842352</v>
      </c>
      <c r="K15" s="3">
        <v>67388</v>
      </c>
      <c r="L15" s="3">
        <v>909740</v>
      </c>
    </row>
    <row r="16" spans="1:12" ht="25.5" x14ac:dyDescent="0.25">
      <c r="A16" s="1" t="s">
        <v>8</v>
      </c>
      <c r="B16" s="1" t="s">
        <v>1</v>
      </c>
      <c r="C16" s="2" t="s">
        <v>2</v>
      </c>
      <c r="D16" s="1" t="s">
        <v>3</v>
      </c>
      <c r="E16" s="1" t="s">
        <v>4</v>
      </c>
      <c r="F16" s="1" t="s">
        <v>5</v>
      </c>
      <c r="G16" s="145" t="s">
        <v>441</v>
      </c>
      <c r="H16" s="3">
        <v>573258</v>
      </c>
      <c r="I16" s="3">
        <v>0</v>
      </c>
      <c r="J16" s="3">
        <v>573258</v>
      </c>
      <c r="K16" s="3">
        <v>45861</v>
      </c>
      <c r="L16" s="3">
        <v>619119</v>
      </c>
    </row>
    <row r="17" spans="1:12" ht="25.5" x14ac:dyDescent="0.25">
      <c r="A17" s="1" t="s">
        <v>9</v>
      </c>
      <c r="B17" s="1" t="s">
        <v>1</v>
      </c>
      <c r="C17" s="2" t="s">
        <v>2</v>
      </c>
      <c r="D17" s="1" t="s">
        <v>3</v>
      </c>
      <c r="E17" s="1" t="s">
        <v>4</v>
      </c>
      <c r="F17" s="1" t="s">
        <v>5</v>
      </c>
      <c r="G17" s="145" t="s">
        <v>442</v>
      </c>
      <c r="H17" s="3">
        <v>813210</v>
      </c>
      <c r="I17" s="3">
        <v>0</v>
      </c>
      <c r="J17" s="3">
        <v>813210</v>
      </c>
      <c r="K17" s="3">
        <v>65057</v>
      </c>
      <c r="L17" s="3">
        <v>878267</v>
      </c>
    </row>
    <row r="18" spans="1:12" ht="25.5" x14ac:dyDescent="0.25">
      <c r="A18" s="1" t="s">
        <v>10</v>
      </c>
      <c r="B18" s="1" t="s">
        <v>1</v>
      </c>
      <c r="C18" s="2" t="s">
        <v>2</v>
      </c>
      <c r="D18" s="1" t="s">
        <v>3</v>
      </c>
      <c r="E18" s="1" t="s">
        <v>4</v>
      </c>
      <c r="F18" s="1" t="s">
        <v>5</v>
      </c>
      <c r="G18" s="145" t="s">
        <v>443</v>
      </c>
      <c r="H18" s="3">
        <v>888728</v>
      </c>
      <c r="I18" s="3">
        <v>0</v>
      </c>
      <c r="J18" s="3">
        <v>888728</v>
      </c>
      <c r="K18" s="3">
        <v>71098</v>
      </c>
      <c r="L18" s="3">
        <v>959826</v>
      </c>
    </row>
    <row r="19" spans="1:12" ht="25.5" x14ac:dyDescent="0.25">
      <c r="A19" s="1" t="s">
        <v>11</v>
      </c>
      <c r="B19" s="1" t="s">
        <v>1</v>
      </c>
      <c r="C19" s="2" t="s">
        <v>2</v>
      </c>
      <c r="D19" s="1" t="s">
        <v>3</v>
      </c>
      <c r="E19" s="1" t="s">
        <v>4</v>
      </c>
      <c r="F19" s="1" t="s">
        <v>5</v>
      </c>
      <c r="G19" s="145" t="s">
        <v>444</v>
      </c>
      <c r="H19" s="3">
        <v>833133</v>
      </c>
      <c r="I19" s="3">
        <v>0</v>
      </c>
      <c r="J19" s="3">
        <v>833133</v>
      </c>
      <c r="K19" s="3">
        <v>66651</v>
      </c>
      <c r="L19" s="3">
        <v>899784</v>
      </c>
    </row>
    <row r="20" spans="1:12" ht="25.5" x14ac:dyDescent="0.25">
      <c r="A20" s="1" t="s">
        <v>12</v>
      </c>
      <c r="B20" s="1" t="s">
        <v>1</v>
      </c>
      <c r="C20" s="2" t="s">
        <v>2</v>
      </c>
      <c r="D20" s="1" t="s">
        <v>3</v>
      </c>
      <c r="E20" s="1" t="s">
        <v>4</v>
      </c>
      <c r="F20" s="1" t="s">
        <v>5</v>
      </c>
      <c r="G20" s="145" t="s">
        <v>445</v>
      </c>
      <c r="H20" s="3">
        <v>868937</v>
      </c>
      <c r="I20" s="3">
        <v>0</v>
      </c>
      <c r="J20" s="3">
        <v>868937</v>
      </c>
      <c r="K20" s="3">
        <v>69515</v>
      </c>
      <c r="L20" s="3">
        <v>938452</v>
      </c>
    </row>
    <row r="21" spans="1:12" ht="25.5" x14ac:dyDescent="0.25">
      <c r="A21" s="1" t="s">
        <v>13</v>
      </c>
      <c r="B21" s="1" t="s">
        <v>1</v>
      </c>
      <c r="C21" s="2" t="s">
        <v>2</v>
      </c>
      <c r="D21" s="1" t="s">
        <v>3</v>
      </c>
      <c r="E21" s="1" t="s">
        <v>4</v>
      </c>
      <c r="F21" s="1" t="s">
        <v>5</v>
      </c>
      <c r="G21" s="145" t="s">
        <v>446</v>
      </c>
      <c r="H21" s="3">
        <v>935442</v>
      </c>
      <c r="I21" s="3">
        <v>0</v>
      </c>
      <c r="J21" s="3">
        <v>935442</v>
      </c>
      <c r="K21" s="3">
        <v>74835</v>
      </c>
      <c r="L21" s="3">
        <v>1010277</v>
      </c>
    </row>
    <row r="22" spans="1:12" ht="25.5" x14ac:dyDescent="0.25">
      <c r="A22" s="1" t="s">
        <v>14</v>
      </c>
      <c r="B22" s="1" t="s">
        <v>1</v>
      </c>
      <c r="C22" s="2" t="s">
        <v>2</v>
      </c>
      <c r="D22" s="1" t="s">
        <v>3</v>
      </c>
      <c r="E22" s="1" t="s">
        <v>4</v>
      </c>
      <c r="F22" s="1" t="s">
        <v>5</v>
      </c>
      <c r="G22" s="145" t="s">
        <v>447</v>
      </c>
      <c r="H22" s="3">
        <v>971114</v>
      </c>
      <c r="I22" s="3">
        <v>0</v>
      </c>
      <c r="J22" s="3">
        <v>971114</v>
      </c>
      <c r="K22" s="3">
        <v>77689</v>
      </c>
      <c r="L22" s="3">
        <v>1048803</v>
      </c>
    </row>
    <row r="23" spans="1:12" ht="25.5" x14ac:dyDescent="0.25">
      <c r="A23" s="1" t="s">
        <v>15</v>
      </c>
      <c r="B23" s="1" t="s">
        <v>1</v>
      </c>
      <c r="C23" s="2" t="s">
        <v>2</v>
      </c>
      <c r="D23" s="1" t="s">
        <v>3</v>
      </c>
      <c r="E23" s="1" t="s">
        <v>4</v>
      </c>
      <c r="F23" s="1" t="s">
        <v>5</v>
      </c>
      <c r="G23" s="145" t="s">
        <v>448</v>
      </c>
      <c r="H23" s="3">
        <v>1347634</v>
      </c>
      <c r="I23" s="3">
        <v>0</v>
      </c>
      <c r="J23" s="3">
        <v>1347634</v>
      </c>
      <c r="K23" s="3">
        <v>107811</v>
      </c>
      <c r="L23" s="3">
        <v>1455445</v>
      </c>
    </row>
    <row r="24" spans="1:12" ht="25.5" x14ac:dyDescent="0.25">
      <c r="A24" s="1" t="s">
        <v>16</v>
      </c>
      <c r="B24" s="1" t="s">
        <v>1</v>
      </c>
      <c r="C24" s="2" t="s">
        <v>2</v>
      </c>
      <c r="D24" s="1" t="s">
        <v>3</v>
      </c>
      <c r="E24" s="1" t="s">
        <v>4</v>
      </c>
      <c r="F24" s="1" t="s">
        <v>5</v>
      </c>
      <c r="G24" s="145" t="s">
        <v>449</v>
      </c>
      <c r="H24" s="3">
        <v>942368</v>
      </c>
      <c r="I24" s="3">
        <v>0</v>
      </c>
      <c r="J24" s="3">
        <v>942368</v>
      </c>
      <c r="K24" s="3">
        <v>75389</v>
      </c>
      <c r="L24" s="3">
        <v>1017757</v>
      </c>
    </row>
    <row r="25" spans="1:12" ht="25.5" x14ac:dyDescent="0.25">
      <c r="A25" s="1" t="s">
        <v>17</v>
      </c>
      <c r="B25" s="1" t="s">
        <v>1</v>
      </c>
      <c r="C25" s="2" t="s">
        <v>2</v>
      </c>
      <c r="D25" s="1" t="s">
        <v>3</v>
      </c>
      <c r="E25" s="1" t="s">
        <v>4</v>
      </c>
      <c r="F25" s="1" t="s">
        <v>5</v>
      </c>
      <c r="G25" s="145" t="s">
        <v>450</v>
      </c>
      <c r="H25" s="3">
        <v>888464</v>
      </c>
      <c r="I25" s="3">
        <v>0</v>
      </c>
      <c r="J25" s="3">
        <v>888464</v>
      </c>
      <c r="K25" s="3">
        <v>71077</v>
      </c>
      <c r="L25" s="3">
        <v>959541</v>
      </c>
    </row>
    <row r="26" spans="1:12" ht="25.5" x14ac:dyDescent="0.25">
      <c r="A26" s="1" t="s">
        <v>18</v>
      </c>
      <c r="B26" s="1" t="s">
        <v>1</v>
      </c>
      <c r="C26" s="2" t="s">
        <v>2</v>
      </c>
      <c r="D26" s="1" t="s">
        <v>3</v>
      </c>
      <c r="E26" s="1" t="s">
        <v>4</v>
      </c>
      <c r="F26" s="1" t="s">
        <v>5</v>
      </c>
      <c r="G26" s="145" t="s">
        <v>451</v>
      </c>
      <c r="H26" s="3">
        <v>886905</v>
      </c>
      <c r="I26" s="3">
        <v>0</v>
      </c>
      <c r="J26" s="3">
        <v>886905</v>
      </c>
      <c r="K26" s="3">
        <v>70952</v>
      </c>
      <c r="L26" s="3">
        <v>957857</v>
      </c>
    </row>
    <row r="27" spans="1:12" ht="25.5" x14ac:dyDescent="0.25">
      <c r="A27" s="1" t="s">
        <v>19</v>
      </c>
      <c r="B27" s="1" t="s">
        <v>1</v>
      </c>
      <c r="C27" s="2" t="s">
        <v>2</v>
      </c>
      <c r="D27" s="1" t="s">
        <v>3</v>
      </c>
      <c r="E27" s="1" t="s">
        <v>4</v>
      </c>
      <c r="F27" s="1" t="s">
        <v>5</v>
      </c>
      <c r="G27" s="145" t="s">
        <v>452</v>
      </c>
      <c r="H27" s="3">
        <v>847191</v>
      </c>
      <c r="I27" s="3">
        <v>0</v>
      </c>
      <c r="J27" s="3">
        <v>847191</v>
      </c>
      <c r="K27" s="3">
        <v>67775</v>
      </c>
      <c r="L27" s="3">
        <v>914966</v>
      </c>
    </row>
    <row r="28" spans="1:12" ht="25.5" x14ac:dyDescent="0.25">
      <c r="A28" s="1" t="s">
        <v>20</v>
      </c>
      <c r="B28" s="1" t="s">
        <v>1</v>
      </c>
      <c r="C28" s="2" t="s">
        <v>2</v>
      </c>
      <c r="D28" s="1" t="s">
        <v>3</v>
      </c>
      <c r="E28" s="1" t="s">
        <v>4</v>
      </c>
      <c r="F28" s="1" t="s">
        <v>5</v>
      </c>
      <c r="G28" s="145" t="s">
        <v>453</v>
      </c>
      <c r="H28" s="3">
        <v>811651</v>
      </c>
      <c r="I28" s="3">
        <v>0</v>
      </c>
      <c r="J28" s="3">
        <v>811651</v>
      </c>
      <c r="K28" s="3">
        <v>64932</v>
      </c>
      <c r="L28" s="3">
        <v>876583</v>
      </c>
    </row>
    <row r="29" spans="1:12" ht="25.5" x14ac:dyDescent="0.25">
      <c r="A29" s="1" t="s">
        <v>21</v>
      </c>
      <c r="B29" s="1" t="s">
        <v>1</v>
      </c>
      <c r="C29" s="2" t="s">
        <v>2</v>
      </c>
      <c r="D29" s="1" t="s">
        <v>3</v>
      </c>
      <c r="E29" s="1" t="s">
        <v>4</v>
      </c>
      <c r="F29" s="1" t="s">
        <v>5</v>
      </c>
      <c r="G29" s="145" t="s">
        <v>454</v>
      </c>
      <c r="H29" s="3">
        <v>441202</v>
      </c>
      <c r="I29" s="3">
        <v>0</v>
      </c>
      <c r="J29" s="3">
        <v>441202</v>
      </c>
      <c r="K29" s="3">
        <v>35296</v>
      </c>
      <c r="L29" s="3">
        <v>476498</v>
      </c>
    </row>
    <row r="30" spans="1:12" ht="25.5" x14ac:dyDescent="0.25">
      <c r="A30" s="1" t="s">
        <v>22</v>
      </c>
      <c r="B30" s="1" t="s">
        <v>1</v>
      </c>
      <c r="C30" s="2" t="s">
        <v>2</v>
      </c>
      <c r="D30" s="1" t="s">
        <v>3</v>
      </c>
      <c r="E30" s="1" t="s">
        <v>4</v>
      </c>
      <c r="F30" s="1" t="s">
        <v>5</v>
      </c>
      <c r="G30" s="145" t="s">
        <v>455</v>
      </c>
      <c r="H30" s="3">
        <v>888464</v>
      </c>
      <c r="I30" s="3">
        <v>0</v>
      </c>
      <c r="J30" s="3">
        <v>888464</v>
      </c>
      <c r="K30" s="3">
        <v>71077</v>
      </c>
      <c r="L30" s="3">
        <v>959541</v>
      </c>
    </row>
    <row r="31" spans="1:12" ht="25.5" x14ac:dyDescent="0.25">
      <c r="A31" s="1" t="s">
        <v>23</v>
      </c>
      <c r="B31" s="1" t="s">
        <v>1</v>
      </c>
      <c r="C31" s="2" t="s">
        <v>2</v>
      </c>
      <c r="D31" s="1" t="s">
        <v>3</v>
      </c>
      <c r="E31" s="1" t="s">
        <v>4</v>
      </c>
      <c r="F31" s="1" t="s">
        <v>5</v>
      </c>
      <c r="G31" s="145" t="s">
        <v>456</v>
      </c>
      <c r="H31" s="3">
        <v>831310</v>
      </c>
      <c r="I31" s="3">
        <v>0</v>
      </c>
      <c r="J31" s="3">
        <v>831310</v>
      </c>
      <c r="K31" s="3">
        <v>66505</v>
      </c>
      <c r="L31" s="3">
        <v>897815</v>
      </c>
    </row>
    <row r="32" spans="1:12" ht="25.5" x14ac:dyDescent="0.25">
      <c r="A32" s="1" t="s">
        <v>24</v>
      </c>
      <c r="B32" s="1" t="s">
        <v>1</v>
      </c>
      <c r="C32" s="2" t="s">
        <v>2</v>
      </c>
      <c r="D32" s="1" t="s">
        <v>3</v>
      </c>
      <c r="E32" s="1" t="s">
        <v>4</v>
      </c>
      <c r="F32" s="1" t="s">
        <v>5</v>
      </c>
      <c r="G32" s="145" t="s">
        <v>457</v>
      </c>
      <c r="H32" s="3">
        <v>804725</v>
      </c>
      <c r="I32" s="3">
        <v>0</v>
      </c>
      <c r="J32" s="3">
        <v>804725</v>
      </c>
      <c r="K32" s="3">
        <v>64378</v>
      </c>
      <c r="L32" s="3">
        <v>869103</v>
      </c>
    </row>
    <row r="33" spans="1:12" ht="25.5" x14ac:dyDescent="0.25">
      <c r="A33" s="1" t="s">
        <v>25</v>
      </c>
      <c r="B33" s="1" t="s">
        <v>1</v>
      </c>
      <c r="C33" s="2" t="s">
        <v>2</v>
      </c>
      <c r="D33" s="1" t="s">
        <v>3</v>
      </c>
      <c r="E33" s="1" t="s">
        <v>4</v>
      </c>
      <c r="F33" s="1" t="s">
        <v>5</v>
      </c>
      <c r="G33" s="145" t="s">
        <v>458</v>
      </c>
      <c r="H33" s="3">
        <v>1082436</v>
      </c>
      <c r="I33" s="3">
        <v>0</v>
      </c>
      <c r="J33" s="3">
        <v>1082436</v>
      </c>
      <c r="K33" s="3">
        <v>86595</v>
      </c>
      <c r="L33" s="3">
        <v>1169031</v>
      </c>
    </row>
    <row r="34" spans="1:12" ht="25.5" x14ac:dyDescent="0.25">
      <c r="A34" s="1" t="s">
        <v>26</v>
      </c>
      <c r="B34" s="1" t="s">
        <v>1</v>
      </c>
      <c r="C34" s="2" t="s">
        <v>2</v>
      </c>
      <c r="D34" s="1" t="s">
        <v>3</v>
      </c>
      <c r="E34" s="1" t="s">
        <v>4</v>
      </c>
      <c r="F34" s="1" t="s">
        <v>5</v>
      </c>
      <c r="G34" s="145" t="s">
        <v>459</v>
      </c>
      <c r="H34" s="3">
        <v>971246</v>
      </c>
      <c r="I34" s="3">
        <v>0</v>
      </c>
      <c r="J34" s="3">
        <v>971246</v>
      </c>
      <c r="K34" s="3">
        <v>77700</v>
      </c>
      <c r="L34" s="3">
        <v>1048946</v>
      </c>
    </row>
    <row r="35" spans="1:12" ht="25.5" x14ac:dyDescent="0.25">
      <c r="A35" s="1" t="s">
        <v>27</v>
      </c>
      <c r="B35" s="1" t="s">
        <v>1</v>
      </c>
      <c r="C35" s="2" t="s">
        <v>2</v>
      </c>
      <c r="D35" s="1" t="s">
        <v>3</v>
      </c>
      <c r="E35" s="1" t="s">
        <v>4</v>
      </c>
      <c r="F35" s="1" t="s">
        <v>5</v>
      </c>
      <c r="G35" s="145" t="s">
        <v>460</v>
      </c>
      <c r="H35" s="3">
        <v>813342</v>
      </c>
      <c r="I35" s="3">
        <v>0</v>
      </c>
      <c r="J35" s="3">
        <v>813342</v>
      </c>
      <c r="K35" s="3">
        <v>65067</v>
      </c>
      <c r="L35" s="3">
        <v>878409</v>
      </c>
    </row>
    <row r="36" spans="1:12" s="77" customFormat="1" ht="25.5" x14ac:dyDescent="0.25">
      <c r="A36" s="1" t="s">
        <v>28</v>
      </c>
      <c r="B36" s="1" t="s">
        <v>1</v>
      </c>
      <c r="C36" s="2" t="s">
        <v>2</v>
      </c>
      <c r="D36" s="1" t="s">
        <v>3</v>
      </c>
      <c r="E36" s="1" t="s">
        <v>4</v>
      </c>
      <c r="F36" s="1" t="s">
        <v>5</v>
      </c>
      <c r="G36" s="145" t="s">
        <v>461</v>
      </c>
      <c r="H36" s="3">
        <v>999918</v>
      </c>
      <c r="I36" s="3">
        <v>0</v>
      </c>
      <c r="J36" s="3">
        <v>999918</v>
      </c>
      <c r="K36" s="3">
        <v>79993</v>
      </c>
      <c r="L36" s="3">
        <v>1079911</v>
      </c>
    </row>
  </sheetData>
  <mergeCells count="1">
    <mergeCell ref="A1:L1"/>
  </mergeCells>
  <conditionalFormatting sqref="A2 A13:A36">
    <cfRule type="duplicateValues" dxfId="4" priority="15"/>
  </conditionalFormatting>
  <conditionalFormatting sqref="A3:A12">
    <cfRule type="duplicateValues" dxfId="3" priority="16"/>
  </conditionalFormatting>
  <conditionalFormatting sqref="G5">
    <cfRule type="duplicateValues" dxfId="2" priority="1"/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2:D205"/>
  <sheetViews>
    <sheetView workbookViewId="0">
      <selection activeCell="C148" sqref="C148:C194"/>
    </sheetView>
  </sheetViews>
  <sheetFormatPr defaultRowHeight="15" x14ac:dyDescent="0.25"/>
  <cols>
    <col min="1" max="3" width="9.5703125" customWidth="1"/>
  </cols>
  <sheetData>
    <row r="2" spans="1:4" hidden="1" x14ac:dyDescent="0.25">
      <c r="A2" s="134" t="s">
        <v>226</v>
      </c>
      <c r="B2" s="135" t="s">
        <v>227</v>
      </c>
      <c r="C2" s="1" t="s">
        <v>420</v>
      </c>
      <c r="D2" s="2" t="s">
        <v>229</v>
      </c>
    </row>
    <row r="3" spans="1:4" hidden="1" x14ac:dyDescent="0.25">
      <c r="A3" s="134" t="s">
        <v>228</v>
      </c>
      <c r="B3" s="135" t="s">
        <v>229</v>
      </c>
      <c r="C3" s="1" t="s">
        <v>293</v>
      </c>
      <c r="D3" s="2" t="s">
        <v>229</v>
      </c>
    </row>
    <row r="4" spans="1:4" hidden="1" x14ac:dyDescent="0.25">
      <c r="A4" s="134" t="s">
        <v>230</v>
      </c>
      <c r="B4" s="135" t="s">
        <v>231</v>
      </c>
      <c r="C4" s="1" t="s">
        <v>368</v>
      </c>
      <c r="D4" s="2" t="s">
        <v>229</v>
      </c>
    </row>
    <row r="5" spans="1:4" hidden="1" x14ac:dyDescent="0.25">
      <c r="A5" s="134" t="s">
        <v>232</v>
      </c>
      <c r="B5" s="135" t="s">
        <v>233</v>
      </c>
      <c r="C5" s="1" t="s">
        <v>324</v>
      </c>
      <c r="D5" s="2" t="s">
        <v>229</v>
      </c>
    </row>
    <row r="6" spans="1:4" hidden="1" x14ac:dyDescent="0.25">
      <c r="A6" s="134" t="s">
        <v>234</v>
      </c>
      <c r="B6" s="135" t="s">
        <v>231</v>
      </c>
      <c r="C6" s="1" t="s">
        <v>412</v>
      </c>
      <c r="D6" s="2" t="s">
        <v>229</v>
      </c>
    </row>
    <row r="7" spans="1:4" hidden="1" x14ac:dyDescent="0.25">
      <c r="A7" s="134" t="s">
        <v>235</v>
      </c>
      <c r="B7" s="135" t="s">
        <v>231</v>
      </c>
      <c r="C7" s="1" t="s">
        <v>262</v>
      </c>
      <c r="D7" s="2" t="s">
        <v>229</v>
      </c>
    </row>
    <row r="8" spans="1:4" hidden="1" x14ac:dyDescent="0.25">
      <c r="A8" s="134" t="s">
        <v>236</v>
      </c>
      <c r="B8" s="135" t="s">
        <v>233</v>
      </c>
      <c r="C8" s="1" t="s">
        <v>228</v>
      </c>
      <c r="D8" s="2" t="s">
        <v>229</v>
      </c>
    </row>
    <row r="9" spans="1:4" hidden="1" x14ac:dyDescent="0.25">
      <c r="A9" s="134" t="s">
        <v>237</v>
      </c>
      <c r="B9" s="135" t="s">
        <v>231</v>
      </c>
      <c r="C9" s="1" t="s">
        <v>369</v>
      </c>
      <c r="D9" s="2" t="s">
        <v>229</v>
      </c>
    </row>
    <row r="10" spans="1:4" hidden="1" x14ac:dyDescent="0.25">
      <c r="A10" s="134" t="s">
        <v>238</v>
      </c>
      <c r="B10" s="135" t="s">
        <v>233</v>
      </c>
      <c r="C10" s="1" t="s">
        <v>418</v>
      </c>
      <c r="D10" s="2" t="s">
        <v>229</v>
      </c>
    </row>
    <row r="11" spans="1:4" hidden="1" x14ac:dyDescent="0.25">
      <c r="A11" s="134" t="s">
        <v>239</v>
      </c>
      <c r="B11" s="135" t="s">
        <v>233</v>
      </c>
      <c r="C11" s="1" t="s">
        <v>337</v>
      </c>
      <c r="D11" s="2" t="s">
        <v>229</v>
      </c>
    </row>
    <row r="12" spans="1:4" hidden="1" x14ac:dyDescent="0.25">
      <c r="A12" s="134" t="s">
        <v>240</v>
      </c>
      <c r="B12" s="135" t="s">
        <v>231</v>
      </c>
      <c r="C12" s="1" t="s">
        <v>254</v>
      </c>
      <c r="D12" s="2" t="s">
        <v>229</v>
      </c>
    </row>
    <row r="13" spans="1:4" hidden="1" x14ac:dyDescent="0.25">
      <c r="A13" s="134" t="s">
        <v>241</v>
      </c>
      <c r="B13" s="135" t="s">
        <v>242</v>
      </c>
      <c r="C13" s="1" t="s">
        <v>275</v>
      </c>
      <c r="D13" s="2" t="s">
        <v>229</v>
      </c>
    </row>
    <row r="14" spans="1:4" hidden="1" x14ac:dyDescent="0.25">
      <c r="A14" s="134" t="s">
        <v>243</v>
      </c>
      <c r="B14" s="135" t="s">
        <v>229</v>
      </c>
      <c r="C14" s="1" t="s">
        <v>248</v>
      </c>
      <c r="D14" s="2" t="s">
        <v>229</v>
      </c>
    </row>
    <row r="15" spans="1:4" hidden="1" x14ac:dyDescent="0.25">
      <c r="A15" s="134" t="s">
        <v>244</v>
      </c>
      <c r="B15" s="135" t="s">
        <v>231</v>
      </c>
      <c r="C15" s="1" t="s">
        <v>398</v>
      </c>
      <c r="D15" s="2" t="s">
        <v>229</v>
      </c>
    </row>
    <row r="16" spans="1:4" hidden="1" x14ac:dyDescent="0.25">
      <c r="A16" s="134" t="s">
        <v>245</v>
      </c>
      <c r="B16" s="135" t="s">
        <v>231</v>
      </c>
      <c r="C16" s="1" t="s">
        <v>311</v>
      </c>
      <c r="D16" s="2" t="s">
        <v>229</v>
      </c>
    </row>
    <row r="17" spans="1:4" hidden="1" x14ac:dyDescent="0.25">
      <c r="A17" s="134" t="s">
        <v>246</v>
      </c>
      <c r="B17" s="135" t="s">
        <v>227</v>
      </c>
      <c r="C17" s="1" t="s">
        <v>255</v>
      </c>
      <c r="D17" s="2" t="s">
        <v>229</v>
      </c>
    </row>
    <row r="18" spans="1:4" hidden="1" x14ac:dyDescent="0.25">
      <c r="A18" s="134" t="s">
        <v>247</v>
      </c>
      <c r="B18" s="135" t="s">
        <v>233</v>
      </c>
      <c r="C18" s="1" t="s">
        <v>272</v>
      </c>
      <c r="D18" s="2" t="s">
        <v>229</v>
      </c>
    </row>
    <row r="19" spans="1:4" hidden="1" x14ac:dyDescent="0.25">
      <c r="A19" s="134" t="s">
        <v>248</v>
      </c>
      <c r="B19" s="135" t="s">
        <v>229</v>
      </c>
      <c r="C19" s="1" t="s">
        <v>243</v>
      </c>
      <c r="D19" s="2" t="s">
        <v>229</v>
      </c>
    </row>
    <row r="20" spans="1:4" hidden="1" x14ac:dyDescent="0.25">
      <c r="A20" s="134" t="s">
        <v>249</v>
      </c>
      <c r="B20" s="135" t="s">
        <v>242</v>
      </c>
      <c r="C20" s="1" t="s">
        <v>367</v>
      </c>
      <c r="D20" s="2" t="s">
        <v>229</v>
      </c>
    </row>
    <row r="21" spans="1:4" hidden="1" x14ac:dyDescent="0.25">
      <c r="A21" s="134" t="s">
        <v>250</v>
      </c>
      <c r="B21" s="135" t="s">
        <v>242</v>
      </c>
      <c r="C21" s="1" t="s">
        <v>263</v>
      </c>
      <c r="D21" s="2" t="s">
        <v>229</v>
      </c>
    </row>
    <row r="22" spans="1:4" hidden="1" x14ac:dyDescent="0.25">
      <c r="A22" s="134" t="s">
        <v>251</v>
      </c>
      <c r="B22" s="135" t="s">
        <v>231</v>
      </c>
      <c r="C22" s="1" t="s">
        <v>396</v>
      </c>
      <c r="D22" s="2" t="s">
        <v>229</v>
      </c>
    </row>
    <row r="23" spans="1:4" hidden="1" x14ac:dyDescent="0.25">
      <c r="A23" s="134" t="s">
        <v>252</v>
      </c>
      <c r="B23" s="135" t="s">
        <v>231</v>
      </c>
      <c r="C23" s="1" t="s">
        <v>399</v>
      </c>
      <c r="D23" s="2" t="s">
        <v>229</v>
      </c>
    </row>
    <row r="24" spans="1:4" hidden="1" x14ac:dyDescent="0.25">
      <c r="A24" s="134" t="s">
        <v>253</v>
      </c>
      <c r="B24" s="135" t="s">
        <v>233</v>
      </c>
      <c r="C24" s="1" t="s">
        <v>269</v>
      </c>
      <c r="D24" s="2" t="s">
        <v>229</v>
      </c>
    </row>
    <row r="25" spans="1:4" hidden="1" x14ac:dyDescent="0.25">
      <c r="A25" s="134" t="s">
        <v>254</v>
      </c>
      <c r="B25" s="135" t="s">
        <v>229</v>
      </c>
      <c r="C25" s="1" t="s">
        <v>383</v>
      </c>
      <c r="D25" s="2" t="s">
        <v>229</v>
      </c>
    </row>
    <row r="26" spans="1:4" hidden="1" x14ac:dyDescent="0.25">
      <c r="A26" s="134" t="s">
        <v>255</v>
      </c>
      <c r="B26" s="135" t="s">
        <v>229</v>
      </c>
      <c r="C26" s="1" t="s">
        <v>258</v>
      </c>
      <c r="D26" s="2" t="s">
        <v>229</v>
      </c>
    </row>
    <row r="27" spans="1:4" hidden="1" x14ac:dyDescent="0.25">
      <c r="A27" s="134" t="s">
        <v>256</v>
      </c>
      <c r="B27" s="135" t="s">
        <v>231</v>
      </c>
      <c r="C27" s="1" t="s">
        <v>265</v>
      </c>
      <c r="D27" s="2" t="s">
        <v>229</v>
      </c>
    </row>
    <row r="28" spans="1:4" hidden="1" x14ac:dyDescent="0.25">
      <c r="A28" s="134" t="s">
        <v>257</v>
      </c>
      <c r="B28" s="135" t="s">
        <v>233</v>
      </c>
      <c r="C28" s="1" t="s">
        <v>321</v>
      </c>
      <c r="D28" s="2" t="s">
        <v>229</v>
      </c>
    </row>
    <row r="29" spans="1:4" hidden="1" x14ac:dyDescent="0.25">
      <c r="A29" s="134" t="s">
        <v>258</v>
      </c>
      <c r="B29" s="135" t="s">
        <v>229</v>
      </c>
      <c r="C29" s="1" t="s">
        <v>361</v>
      </c>
      <c r="D29" s="2" t="s">
        <v>229</v>
      </c>
    </row>
    <row r="30" spans="1:4" hidden="1" x14ac:dyDescent="0.25">
      <c r="A30" s="134" t="s">
        <v>259</v>
      </c>
      <c r="B30" s="135" t="s">
        <v>227</v>
      </c>
      <c r="C30" s="1" t="s">
        <v>331</v>
      </c>
      <c r="D30" s="2" t="s">
        <v>229</v>
      </c>
    </row>
    <row r="31" spans="1:4" hidden="1" x14ac:dyDescent="0.25">
      <c r="A31" s="134" t="s">
        <v>260</v>
      </c>
      <c r="B31" s="135" t="s">
        <v>227</v>
      </c>
      <c r="C31" s="1" t="s">
        <v>326</v>
      </c>
      <c r="D31" s="2" t="s">
        <v>229</v>
      </c>
    </row>
    <row r="32" spans="1:4" hidden="1" x14ac:dyDescent="0.25">
      <c r="A32" s="134" t="s">
        <v>261</v>
      </c>
      <c r="B32" s="135" t="s">
        <v>231</v>
      </c>
      <c r="C32" s="1" t="s">
        <v>339</v>
      </c>
      <c r="D32" s="2" t="s">
        <v>229</v>
      </c>
    </row>
    <row r="33" spans="1:4" hidden="1" x14ac:dyDescent="0.25">
      <c r="A33" s="134" t="s">
        <v>262</v>
      </c>
      <c r="B33" s="135" t="s">
        <v>229</v>
      </c>
      <c r="C33" s="1" t="s">
        <v>335</v>
      </c>
      <c r="D33" s="2" t="s">
        <v>231</v>
      </c>
    </row>
    <row r="34" spans="1:4" hidden="1" x14ac:dyDescent="0.25">
      <c r="A34" s="134" t="s">
        <v>263</v>
      </c>
      <c r="B34" s="135" t="s">
        <v>229</v>
      </c>
      <c r="C34" s="1" t="s">
        <v>393</v>
      </c>
      <c r="D34" s="2" t="s">
        <v>231</v>
      </c>
    </row>
    <row r="35" spans="1:4" hidden="1" x14ac:dyDescent="0.25">
      <c r="A35" s="134" t="s">
        <v>264</v>
      </c>
      <c r="B35" s="135" t="s">
        <v>242</v>
      </c>
      <c r="C35" s="1" t="s">
        <v>270</v>
      </c>
      <c r="D35" s="2" t="s">
        <v>231</v>
      </c>
    </row>
    <row r="36" spans="1:4" hidden="1" x14ac:dyDescent="0.25">
      <c r="A36" s="134" t="s">
        <v>265</v>
      </c>
      <c r="B36" s="135" t="s">
        <v>229</v>
      </c>
      <c r="C36" s="1" t="s">
        <v>240</v>
      </c>
      <c r="D36" s="2" t="s">
        <v>231</v>
      </c>
    </row>
    <row r="37" spans="1:4" hidden="1" x14ac:dyDescent="0.25">
      <c r="A37" s="134" t="s">
        <v>266</v>
      </c>
      <c r="B37" s="135" t="s">
        <v>231</v>
      </c>
      <c r="C37" s="1" t="s">
        <v>234</v>
      </c>
      <c r="D37" s="2" t="s">
        <v>231</v>
      </c>
    </row>
    <row r="38" spans="1:4" hidden="1" x14ac:dyDescent="0.25">
      <c r="A38" s="134" t="s">
        <v>267</v>
      </c>
      <c r="B38" s="135" t="s">
        <v>227</v>
      </c>
      <c r="C38" s="1" t="s">
        <v>237</v>
      </c>
      <c r="D38" s="2" t="s">
        <v>231</v>
      </c>
    </row>
    <row r="39" spans="1:4" hidden="1" x14ac:dyDescent="0.25">
      <c r="A39" s="134" t="s">
        <v>268</v>
      </c>
      <c r="B39" s="135" t="s">
        <v>227</v>
      </c>
      <c r="C39" s="1" t="s">
        <v>378</v>
      </c>
      <c r="D39" s="2" t="s">
        <v>231</v>
      </c>
    </row>
    <row r="40" spans="1:4" hidden="1" x14ac:dyDescent="0.25">
      <c r="A40" s="134" t="s">
        <v>269</v>
      </c>
      <c r="B40" s="135" t="s">
        <v>229</v>
      </c>
      <c r="C40" s="1" t="s">
        <v>235</v>
      </c>
      <c r="D40" s="2" t="s">
        <v>231</v>
      </c>
    </row>
    <row r="41" spans="1:4" hidden="1" x14ac:dyDescent="0.25">
      <c r="A41" s="134" t="s">
        <v>270</v>
      </c>
      <c r="B41" s="135" t="s">
        <v>231</v>
      </c>
      <c r="C41" s="1" t="s">
        <v>353</v>
      </c>
      <c r="D41" s="2" t="s">
        <v>231</v>
      </c>
    </row>
    <row r="42" spans="1:4" hidden="1" x14ac:dyDescent="0.25">
      <c r="A42" s="134" t="s">
        <v>271</v>
      </c>
      <c r="B42" s="135" t="s">
        <v>233</v>
      </c>
      <c r="C42" s="1" t="s">
        <v>303</v>
      </c>
      <c r="D42" s="2" t="s">
        <v>231</v>
      </c>
    </row>
    <row r="43" spans="1:4" hidden="1" x14ac:dyDescent="0.25">
      <c r="A43" s="134" t="s">
        <v>272</v>
      </c>
      <c r="B43" s="135" t="s">
        <v>229</v>
      </c>
      <c r="C43" s="1" t="s">
        <v>261</v>
      </c>
      <c r="D43" s="2" t="s">
        <v>231</v>
      </c>
    </row>
    <row r="44" spans="1:4" hidden="1" x14ac:dyDescent="0.25">
      <c r="A44" s="134" t="s">
        <v>273</v>
      </c>
      <c r="B44" s="135" t="s">
        <v>233</v>
      </c>
      <c r="C44" s="1" t="s">
        <v>256</v>
      </c>
      <c r="D44" s="2" t="s">
        <v>231</v>
      </c>
    </row>
    <row r="45" spans="1:4" hidden="1" x14ac:dyDescent="0.25">
      <c r="A45" s="134" t="s">
        <v>274</v>
      </c>
      <c r="B45" s="135" t="s">
        <v>233</v>
      </c>
      <c r="C45" s="1" t="s">
        <v>244</v>
      </c>
      <c r="D45" s="2" t="s">
        <v>231</v>
      </c>
    </row>
    <row r="46" spans="1:4" hidden="1" x14ac:dyDescent="0.25">
      <c r="A46" s="134" t="s">
        <v>275</v>
      </c>
      <c r="B46" s="135" t="s">
        <v>229</v>
      </c>
      <c r="C46" s="1" t="s">
        <v>392</v>
      </c>
      <c r="D46" s="2" t="s">
        <v>231</v>
      </c>
    </row>
    <row r="47" spans="1:4" hidden="1" x14ac:dyDescent="0.25">
      <c r="A47" s="134" t="s">
        <v>276</v>
      </c>
      <c r="B47" s="135" t="s">
        <v>231</v>
      </c>
      <c r="C47" s="1" t="s">
        <v>380</v>
      </c>
      <c r="D47" s="2" t="s">
        <v>231</v>
      </c>
    </row>
    <row r="48" spans="1:4" hidden="1" x14ac:dyDescent="0.25">
      <c r="A48" s="134" t="s">
        <v>277</v>
      </c>
      <c r="B48" s="135" t="s">
        <v>242</v>
      </c>
      <c r="C48" s="1" t="s">
        <v>417</v>
      </c>
      <c r="D48" s="2" t="s">
        <v>231</v>
      </c>
    </row>
    <row r="49" spans="1:4" hidden="1" x14ac:dyDescent="0.25">
      <c r="A49" s="134" t="s">
        <v>278</v>
      </c>
      <c r="B49" s="135" t="s">
        <v>233</v>
      </c>
      <c r="C49" s="1" t="s">
        <v>319</v>
      </c>
      <c r="D49" s="2" t="s">
        <v>231</v>
      </c>
    </row>
    <row r="50" spans="1:4" hidden="1" x14ac:dyDescent="0.25">
      <c r="A50" s="134" t="s">
        <v>279</v>
      </c>
      <c r="B50" s="135" t="s">
        <v>227</v>
      </c>
      <c r="C50" s="1" t="s">
        <v>252</v>
      </c>
      <c r="D50" s="2" t="s">
        <v>231</v>
      </c>
    </row>
    <row r="51" spans="1:4" hidden="1" x14ac:dyDescent="0.25">
      <c r="A51" s="134" t="s">
        <v>280</v>
      </c>
      <c r="B51" s="135" t="s">
        <v>231</v>
      </c>
      <c r="C51" s="1" t="s">
        <v>363</v>
      </c>
      <c r="D51" s="2" t="s">
        <v>231</v>
      </c>
    </row>
    <row r="52" spans="1:4" hidden="1" x14ac:dyDescent="0.25">
      <c r="A52" s="134" t="s">
        <v>281</v>
      </c>
      <c r="B52" s="135" t="s">
        <v>231</v>
      </c>
      <c r="C52" s="1" t="s">
        <v>350</v>
      </c>
      <c r="D52" s="2" t="s">
        <v>231</v>
      </c>
    </row>
    <row r="53" spans="1:4" hidden="1" x14ac:dyDescent="0.25">
      <c r="A53" s="134" t="s">
        <v>282</v>
      </c>
      <c r="B53" s="135" t="s">
        <v>233</v>
      </c>
      <c r="C53" s="1" t="s">
        <v>316</v>
      </c>
      <c r="D53" s="2" t="s">
        <v>231</v>
      </c>
    </row>
    <row r="54" spans="1:4" hidden="1" x14ac:dyDescent="0.25">
      <c r="A54" s="134" t="s">
        <v>283</v>
      </c>
      <c r="B54" s="135" t="s">
        <v>242</v>
      </c>
      <c r="C54" s="1" t="s">
        <v>344</v>
      </c>
      <c r="D54" s="2" t="s">
        <v>231</v>
      </c>
    </row>
    <row r="55" spans="1:4" hidden="1" x14ac:dyDescent="0.25">
      <c r="A55" s="134" t="s">
        <v>284</v>
      </c>
      <c r="B55" s="135" t="s">
        <v>242</v>
      </c>
      <c r="C55" s="1" t="s">
        <v>327</v>
      </c>
      <c r="D55" s="2" t="s">
        <v>231</v>
      </c>
    </row>
    <row r="56" spans="1:4" hidden="1" x14ac:dyDescent="0.25">
      <c r="A56" s="134" t="s">
        <v>285</v>
      </c>
      <c r="B56" s="135" t="s">
        <v>233</v>
      </c>
      <c r="C56" s="1" t="s">
        <v>423</v>
      </c>
      <c r="D56" s="2" t="s">
        <v>231</v>
      </c>
    </row>
    <row r="57" spans="1:4" hidden="1" x14ac:dyDescent="0.25">
      <c r="A57" s="134" t="s">
        <v>286</v>
      </c>
      <c r="B57" s="135" t="s">
        <v>242</v>
      </c>
      <c r="C57" s="1" t="s">
        <v>280</v>
      </c>
      <c r="D57" s="2" t="s">
        <v>231</v>
      </c>
    </row>
    <row r="58" spans="1:4" hidden="1" x14ac:dyDescent="0.25">
      <c r="A58" s="134" t="s">
        <v>287</v>
      </c>
      <c r="B58" s="135" t="s">
        <v>233</v>
      </c>
      <c r="C58" s="1" t="s">
        <v>410</v>
      </c>
      <c r="D58" s="2" t="s">
        <v>231</v>
      </c>
    </row>
    <row r="59" spans="1:4" hidden="1" x14ac:dyDescent="0.25">
      <c r="A59" s="134" t="s">
        <v>288</v>
      </c>
      <c r="B59" s="135" t="s">
        <v>289</v>
      </c>
      <c r="C59" s="1" t="s">
        <v>394</v>
      </c>
      <c r="D59" s="2" t="s">
        <v>231</v>
      </c>
    </row>
    <row r="60" spans="1:4" hidden="1" x14ac:dyDescent="0.25">
      <c r="A60" s="134" t="s">
        <v>290</v>
      </c>
      <c r="B60" s="135" t="s">
        <v>233</v>
      </c>
      <c r="C60" s="1" t="s">
        <v>376</v>
      </c>
      <c r="D60" s="2" t="s">
        <v>231</v>
      </c>
    </row>
    <row r="61" spans="1:4" hidden="1" x14ac:dyDescent="0.25">
      <c r="A61" s="134" t="s">
        <v>291</v>
      </c>
      <c r="B61" s="135" t="s">
        <v>231</v>
      </c>
      <c r="C61" s="1" t="s">
        <v>400</v>
      </c>
      <c r="D61" s="2" t="s">
        <v>231</v>
      </c>
    </row>
    <row r="62" spans="1:4" hidden="1" x14ac:dyDescent="0.25">
      <c r="A62" s="134" t="s">
        <v>292</v>
      </c>
      <c r="B62" s="135" t="s">
        <v>242</v>
      </c>
      <c r="C62" s="1" t="s">
        <v>382</v>
      </c>
      <c r="D62" s="2" t="s">
        <v>231</v>
      </c>
    </row>
    <row r="63" spans="1:4" hidden="1" x14ac:dyDescent="0.25">
      <c r="A63" s="134" t="s">
        <v>293</v>
      </c>
      <c r="B63" s="135" t="s">
        <v>229</v>
      </c>
      <c r="C63" s="1" t="s">
        <v>356</v>
      </c>
      <c r="D63" s="2" t="s">
        <v>231</v>
      </c>
    </row>
    <row r="64" spans="1:4" hidden="1" x14ac:dyDescent="0.25">
      <c r="A64" s="134" t="s">
        <v>294</v>
      </c>
      <c r="B64" s="135" t="s">
        <v>227</v>
      </c>
      <c r="C64" s="1" t="s">
        <v>332</v>
      </c>
      <c r="D64" s="2" t="s">
        <v>231</v>
      </c>
    </row>
    <row r="65" spans="1:4" hidden="1" x14ac:dyDescent="0.25">
      <c r="A65" s="134" t="s">
        <v>295</v>
      </c>
      <c r="B65" s="135" t="s">
        <v>233</v>
      </c>
      <c r="C65" s="1" t="s">
        <v>299</v>
      </c>
      <c r="D65" s="2" t="s">
        <v>231</v>
      </c>
    </row>
    <row r="66" spans="1:4" hidden="1" x14ac:dyDescent="0.25">
      <c r="A66" s="134" t="s">
        <v>296</v>
      </c>
      <c r="B66" s="135" t="s">
        <v>289</v>
      </c>
      <c r="C66" s="1" t="s">
        <v>409</v>
      </c>
      <c r="D66" s="2" t="s">
        <v>231</v>
      </c>
    </row>
    <row r="67" spans="1:4" hidden="1" x14ac:dyDescent="0.25">
      <c r="A67" s="134" t="s">
        <v>297</v>
      </c>
      <c r="B67" s="135" t="s">
        <v>227</v>
      </c>
      <c r="C67" s="1" t="s">
        <v>281</v>
      </c>
      <c r="D67" s="2" t="s">
        <v>231</v>
      </c>
    </row>
    <row r="68" spans="1:4" hidden="1" x14ac:dyDescent="0.25">
      <c r="A68" s="134" t="s">
        <v>298</v>
      </c>
      <c r="B68" s="135" t="s">
        <v>242</v>
      </c>
      <c r="C68" s="1" t="s">
        <v>395</v>
      </c>
      <c r="D68" s="2" t="s">
        <v>231</v>
      </c>
    </row>
    <row r="69" spans="1:4" hidden="1" x14ac:dyDescent="0.25">
      <c r="A69" s="134" t="s">
        <v>299</v>
      </c>
      <c r="B69" s="135" t="s">
        <v>231</v>
      </c>
      <c r="C69" s="1" t="s">
        <v>245</v>
      </c>
      <c r="D69" s="2" t="s">
        <v>231</v>
      </c>
    </row>
    <row r="70" spans="1:4" hidden="1" x14ac:dyDescent="0.25">
      <c r="A70" s="134" t="s">
        <v>300</v>
      </c>
      <c r="B70" s="135" t="s">
        <v>233</v>
      </c>
      <c r="C70" s="1" t="s">
        <v>291</v>
      </c>
      <c r="D70" s="2" t="s">
        <v>231</v>
      </c>
    </row>
    <row r="71" spans="1:4" hidden="1" x14ac:dyDescent="0.25">
      <c r="A71" s="134" t="s">
        <v>301</v>
      </c>
      <c r="B71" s="135" t="s">
        <v>289</v>
      </c>
      <c r="C71" s="1" t="s">
        <v>306</v>
      </c>
      <c r="D71" s="2" t="s">
        <v>231</v>
      </c>
    </row>
    <row r="72" spans="1:4" hidden="1" x14ac:dyDescent="0.25">
      <c r="A72" s="134" t="s">
        <v>302</v>
      </c>
      <c r="B72" s="135" t="s">
        <v>289</v>
      </c>
      <c r="C72" s="1" t="s">
        <v>407</v>
      </c>
      <c r="D72" s="2" t="s">
        <v>231</v>
      </c>
    </row>
    <row r="73" spans="1:4" hidden="1" x14ac:dyDescent="0.25">
      <c r="A73" s="134" t="s">
        <v>303</v>
      </c>
      <c r="B73" s="135" t="s">
        <v>231</v>
      </c>
      <c r="C73" s="1" t="s">
        <v>230</v>
      </c>
      <c r="D73" s="2" t="s">
        <v>231</v>
      </c>
    </row>
    <row r="74" spans="1:4" hidden="1" x14ac:dyDescent="0.25">
      <c r="A74" s="134" t="s">
        <v>304</v>
      </c>
      <c r="B74" s="135" t="s">
        <v>227</v>
      </c>
      <c r="C74" s="1" t="s">
        <v>251</v>
      </c>
      <c r="D74" s="2" t="s">
        <v>231</v>
      </c>
    </row>
    <row r="75" spans="1:4" hidden="1" x14ac:dyDescent="0.25">
      <c r="A75" s="134" t="s">
        <v>305</v>
      </c>
      <c r="B75" s="135" t="s">
        <v>233</v>
      </c>
      <c r="C75" s="1" t="s">
        <v>276</v>
      </c>
      <c r="D75" s="2" t="s">
        <v>231</v>
      </c>
    </row>
    <row r="76" spans="1:4" hidden="1" x14ac:dyDescent="0.25">
      <c r="A76" s="134" t="s">
        <v>306</v>
      </c>
      <c r="B76" s="135" t="s">
        <v>231</v>
      </c>
      <c r="C76" s="1" t="s">
        <v>415</v>
      </c>
      <c r="D76" s="2" t="s">
        <v>231</v>
      </c>
    </row>
    <row r="77" spans="1:4" hidden="1" x14ac:dyDescent="0.25">
      <c r="A77" s="134" t="s">
        <v>307</v>
      </c>
      <c r="B77" s="135" t="s">
        <v>242</v>
      </c>
      <c r="C77" s="1" t="s">
        <v>357</v>
      </c>
      <c r="D77" s="2" t="s">
        <v>231</v>
      </c>
    </row>
    <row r="78" spans="1:4" hidden="1" x14ac:dyDescent="0.25">
      <c r="A78" s="134" t="s">
        <v>308</v>
      </c>
      <c r="B78" s="135" t="s">
        <v>233</v>
      </c>
      <c r="C78" s="1" t="s">
        <v>421</v>
      </c>
      <c r="D78" s="2" t="s">
        <v>231</v>
      </c>
    </row>
    <row r="79" spans="1:4" hidden="1" x14ac:dyDescent="0.25">
      <c r="A79" s="134" t="s">
        <v>309</v>
      </c>
      <c r="B79" s="135" t="s">
        <v>231</v>
      </c>
      <c r="C79" s="1" t="s">
        <v>348</v>
      </c>
      <c r="D79" s="2" t="s">
        <v>231</v>
      </c>
    </row>
    <row r="80" spans="1:4" hidden="1" x14ac:dyDescent="0.25">
      <c r="A80" s="134" t="s">
        <v>310</v>
      </c>
      <c r="B80" s="135" t="s">
        <v>242</v>
      </c>
      <c r="C80" s="1" t="s">
        <v>266</v>
      </c>
      <c r="D80" s="2" t="s">
        <v>231</v>
      </c>
    </row>
    <row r="81" spans="1:4" hidden="1" x14ac:dyDescent="0.25">
      <c r="A81" s="134" t="s">
        <v>311</v>
      </c>
      <c r="B81" s="135" t="s">
        <v>229</v>
      </c>
      <c r="C81" s="1" t="s">
        <v>309</v>
      </c>
      <c r="D81" s="2" t="s">
        <v>231</v>
      </c>
    </row>
    <row r="82" spans="1:4" hidden="1" x14ac:dyDescent="0.25">
      <c r="A82" s="134" t="s">
        <v>312</v>
      </c>
      <c r="B82" s="135" t="s">
        <v>242</v>
      </c>
      <c r="C82" s="1" t="s">
        <v>401</v>
      </c>
      <c r="D82" s="2" t="s">
        <v>231</v>
      </c>
    </row>
    <row r="83" spans="1:4" hidden="1" x14ac:dyDescent="0.25">
      <c r="A83" s="134" t="s">
        <v>313</v>
      </c>
      <c r="B83" s="135" t="s">
        <v>233</v>
      </c>
      <c r="C83" s="1" t="s">
        <v>232</v>
      </c>
      <c r="D83" s="2" t="s">
        <v>233</v>
      </c>
    </row>
    <row r="84" spans="1:4" hidden="1" x14ac:dyDescent="0.25">
      <c r="A84" s="134" t="s">
        <v>314</v>
      </c>
      <c r="B84" s="135" t="s">
        <v>233</v>
      </c>
      <c r="C84" s="1" t="s">
        <v>314</v>
      </c>
      <c r="D84" s="2" t="s">
        <v>233</v>
      </c>
    </row>
    <row r="85" spans="1:4" hidden="1" x14ac:dyDescent="0.25">
      <c r="A85" s="134" t="s">
        <v>315</v>
      </c>
      <c r="B85" s="135" t="s">
        <v>233</v>
      </c>
      <c r="C85" s="1" t="s">
        <v>295</v>
      </c>
      <c r="D85" s="2" t="s">
        <v>233</v>
      </c>
    </row>
    <row r="86" spans="1:4" hidden="1" x14ac:dyDescent="0.25">
      <c r="A86" s="134" t="s">
        <v>316</v>
      </c>
      <c r="B86" s="135" t="s">
        <v>231</v>
      </c>
      <c r="C86" s="1" t="s">
        <v>274</v>
      </c>
      <c r="D86" s="2" t="s">
        <v>233</v>
      </c>
    </row>
    <row r="87" spans="1:4" hidden="1" x14ac:dyDescent="0.25">
      <c r="A87" s="134" t="s">
        <v>317</v>
      </c>
      <c r="B87" s="135" t="s">
        <v>242</v>
      </c>
      <c r="C87" s="1" t="s">
        <v>313</v>
      </c>
      <c r="D87" s="2" t="s">
        <v>233</v>
      </c>
    </row>
    <row r="88" spans="1:4" hidden="1" x14ac:dyDescent="0.25">
      <c r="A88" s="134" t="s">
        <v>318</v>
      </c>
      <c r="B88" s="135" t="s">
        <v>227</v>
      </c>
      <c r="C88" s="1" t="s">
        <v>287</v>
      </c>
      <c r="D88" s="2" t="s">
        <v>233</v>
      </c>
    </row>
    <row r="89" spans="1:4" hidden="1" x14ac:dyDescent="0.25">
      <c r="A89" s="134" t="s">
        <v>319</v>
      </c>
      <c r="B89" s="135" t="s">
        <v>231</v>
      </c>
      <c r="C89" s="1" t="s">
        <v>387</v>
      </c>
      <c r="D89" s="2" t="s">
        <v>233</v>
      </c>
    </row>
    <row r="90" spans="1:4" hidden="1" x14ac:dyDescent="0.25">
      <c r="A90" s="134" t="s">
        <v>320</v>
      </c>
      <c r="B90" s="135" t="s">
        <v>233</v>
      </c>
      <c r="C90" s="1" t="s">
        <v>305</v>
      </c>
      <c r="D90" s="2" t="s">
        <v>233</v>
      </c>
    </row>
    <row r="91" spans="1:4" hidden="1" x14ac:dyDescent="0.25">
      <c r="A91" s="134" t="s">
        <v>321</v>
      </c>
      <c r="B91" s="135" t="s">
        <v>229</v>
      </c>
      <c r="C91" s="1" t="s">
        <v>300</v>
      </c>
      <c r="D91" s="2" t="s">
        <v>233</v>
      </c>
    </row>
    <row r="92" spans="1:4" hidden="1" x14ac:dyDescent="0.25">
      <c r="A92" s="134" t="s">
        <v>322</v>
      </c>
      <c r="B92" s="135" t="s">
        <v>233</v>
      </c>
      <c r="C92" s="1" t="s">
        <v>285</v>
      </c>
      <c r="D92" s="2" t="s">
        <v>233</v>
      </c>
    </row>
    <row r="93" spans="1:4" hidden="1" x14ac:dyDescent="0.25">
      <c r="A93" s="134" t="s">
        <v>323</v>
      </c>
      <c r="B93" s="135" t="s">
        <v>242</v>
      </c>
      <c r="C93" s="1" t="s">
        <v>336</v>
      </c>
      <c r="D93" s="2" t="s">
        <v>233</v>
      </c>
    </row>
    <row r="94" spans="1:4" hidden="1" x14ac:dyDescent="0.25">
      <c r="A94" s="134" t="s">
        <v>324</v>
      </c>
      <c r="B94" s="135" t="s">
        <v>229</v>
      </c>
      <c r="C94" s="1" t="s">
        <v>333</v>
      </c>
      <c r="D94" s="2" t="s">
        <v>233</v>
      </c>
    </row>
    <row r="95" spans="1:4" hidden="1" x14ac:dyDescent="0.25">
      <c r="A95" s="134" t="s">
        <v>325</v>
      </c>
      <c r="B95" s="135" t="s">
        <v>233</v>
      </c>
      <c r="C95" s="1" t="s">
        <v>328</v>
      </c>
      <c r="D95" s="2" t="s">
        <v>233</v>
      </c>
    </row>
    <row r="96" spans="1:4" hidden="1" x14ac:dyDescent="0.25">
      <c r="A96" s="134" t="s">
        <v>326</v>
      </c>
      <c r="B96" s="135" t="s">
        <v>229</v>
      </c>
      <c r="C96" s="1" t="s">
        <v>424</v>
      </c>
      <c r="D96" s="2" t="s">
        <v>233</v>
      </c>
    </row>
    <row r="97" spans="1:4" hidden="1" x14ac:dyDescent="0.25">
      <c r="A97" s="134" t="s">
        <v>327</v>
      </c>
      <c r="B97" s="135" t="s">
        <v>231</v>
      </c>
      <c r="C97" s="1" t="s">
        <v>404</v>
      </c>
      <c r="D97" s="2" t="s">
        <v>233</v>
      </c>
    </row>
    <row r="98" spans="1:4" hidden="1" x14ac:dyDescent="0.25">
      <c r="A98" s="134" t="s">
        <v>328</v>
      </c>
      <c r="B98" s="135" t="s">
        <v>233</v>
      </c>
      <c r="C98" s="1" t="s">
        <v>358</v>
      </c>
      <c r="D98" s="2" t="s">
        <v>233</v>
      </c>
    </row>
    <row r="99" spans="1:4" hidden="1" x14ac:dyDescent="0.25">
      <c r="A99" s="134" t="s">
        <v>329</v>
      </c>
      <c r="B99" s="135" t="s">
        <v>242</v>
      </c>
      <c r="C99" s="1" t="s">
        <v>236</v>
      </c>
      <c r="D99" s="2" t="s">
        <v>233</v>
      </c>
    </row>
    <row r="100" spans="1:4" hidden="1" x14ac:dyDescent="0.25">
      <c r="A100" s="134" t="s">
        <v>330</v>
      </c>
      <c r="B100" s="135" t="s">
        <v>242</v>
      </c>
      <c r="C100" s="1" t="s">
        <v>341</v>
      </c>
      <c r="D100" s="2" t="s">
        <v>233</v>
      </c>
    </row>
    <row r="101" spans="1:4" hidden="1" x14ac:dyDescent="0.25">
      <c r="A101" s="134" t="s">
        <v>331</v>
      </c>
      <c r="B101" s="135" t="s">
        <v>229</v>
      </c>
      <c r="C101" s="1" t="s">
        <v>340</v>
      </c>
      <c r="D101" s="2" t="s">
        <v>233</v>
      </c>
    </row>
    <row r="102" spans="1:4" hidden="1" x14ac:dyDescent="0.25">
      <c r="A102" s="134" t="s">
        <v>332</v>
      </c>
      <c r="B102" s="135" t="s">
        <v>231</v>
      </c>
      <c r="C102" s="1" t="s">
        <v>308</v>
      </c>
      <c r="D102" s="2" t="s">
        <v>233</v>
      </c>
    </row>
    <row r="103" spans="1:4" hidden="1" x14ac:dyDescent="0.25">
      <c r="A103" s="134" t="s">
        <v>333</v>
      </c>
      <c r="B103" s="135" t="s">
        <v>233</v>
      </c>
      <c r="C103" s="1" t="s">
        <v>271</v>
      </c>
      <c r="D103" s="2" t="s">
        <v>233</v>
      </c>
    </row>
    <row r="104" spans="1:4" hidden="1" x14ac:dyDescent="0.25">
      <c r="A104" s="134" t="s">
        <v>334</v>
      </c>
      <c r="B104" s="135" t="s">
        <v>233</v>
      </c>
      <c r="C104" s="1" t="s">
        <v>362</v>
      </c>
      <c r="D104" s="2" t="s">
        <v>233</v>
      </c>
    </row>
    <row r="105" spans="1:4" hidden="1" x14ac:dyDescent="0.25">
      <c r="A105" s="134" t="s">
        <v>335</v>
      </c>
      <c r="B105" s="135" t="s">
        <v>231</v>
      </c>
      <c r="C105" s="1" t="s">
        <v>238</v>
      </c>
      <c r="D105" s="2" t="s">
        <v>233</v>
      </c>
    </row>
    <row r="106" spans="1:4" hidden="1" x14ac:dyDescent="0.25">
      <c r="A106" s="134" t="s">
        <v>336</v>
      </c>
      <c r="B106" s="135" t="s">
        <v>233</v>
      </c>
      <c r="C106" s="1" t="s">
        <v>334</v>
      </c>
      <c r="D106" s="2" t="s">
        <v>233</v>
      </c>
    </row>
    <row r="107" spans="1:4" hidden="1" x14ac:dyDescent="0.25">
      <c r="A107" s="134" t="s">
        <v>337</v>
      </c>
      <c r="B107" s="135" t="s">
        <v>229</v>
      </c>
      <c r="C107" s="1" t="s">
        <v>405</v>
      </c>
      <c r="D107" s="2" t="s">
        <v>233</v>
      </c>
    </row>
    <row r="108" spans="1:4" hidden="1" x14ac:dyDescent="0.25">
      <c r="A108" s="134" t="s">
        <v>338</v>
      </c>
      <c r="B108" s="135" t="s">
        <v>289</v>
      </c>
      <c r="C108" s="1" t="s">
        <v>347</v>
      </c>
      <c r="D108" s="2" t="s">
        <v>233</v>
      </c>
    </row>
    <row r="109" spans="1:4" hidden="1" x14ac:dyDescent="0.25">
      <c r="A109" s="134" t="s">
        <v>339</v>
      </c>
      <c r="B109" s="135" t="s">
        <v>229</v>
      </c>
      <c r="C109" s="1" t="s">
        <v>322</v>
      </c>
      <c r="D109" s="2" t="s">
        <v>233</v>
      </c>
    </row>
    <row r="110" spans="1:4" hidden="1" x14ac:dyDescent="0.25">
      <c r="A110" s="134" t="s">
        <v>340</v>
      </c>
      <c r="B110" s="135" t="s">
        <v>233</v>
      </c>
      <c r="C110" s="1" t="s">
        <v>239</v>
      </c>
      <c r="D110" s="2" t="s">
        <v>233</v>
      </c>
    </row>
    <row r="111" spans="1:4" hidden="1" x14ac:dyDescent="0.25">
      <c r="A111" s="134" t="s">
        <v>341</v>
      </c>
      <c r="B111" s="135" t="s">
        <v>233</v>
      </c>
      <c r="C111" s="1" t="s">
        <v>247</v>
      </c>
      <c r="D111" s="2" t="s">
        <v>233</v>
      </c>
    </row>
    <row r="112" spans="1:4" hidden="1" x14ac:dyDescent="0.25">
      <c r="A112" s="134" t="s">
        <v>342</v>
      </c>
      <c r="B112" s="135" t="s">
        <v>289</v>
      </c>
      <c r="C112" s="1" t="s">
        <v>257</v>
      </c>
      <c r="D112" s="2" t="s">
        <v>233</v>
      </c>
    </row>
    <row r="113" spans="1:4" hidden="1" x14ac:dyDescent="0.25">
      <c r="A113" s="134" t="s">
        <v>343</v>
      </c>
      <c r="B113" s="135" t="s">
        <v>242</v>
      </c>
      <c r="C113" s="1" t="s">
        <v>278</v>
      </c>
      <c r="D113" s="2" t="s">
        <v>233</v>
      </c>
    </row>
    <row r="114" spans="1:4" hidden="1" x14ac:dyDescent="0.25">
      <c r="A114" s="134" t="s">
        <v>344</v>
      </c>
      <c r="B114" s="135" t="s">
        <v>231</v>
      </c>
      <c r="C114" s="1" t="s">
        <v>397</v>
      </c>
      <c r="D114" s="2" t="s">
        <v>233</v>
      </c>
    </row>
    <row r="115" spans="1:4" hidden="1" x14ac:dyDescent="0.25">
      <c r="A115" s="134" t="s">
        <v>345</v>
      </c>
      <c r="B115" s="135" t="s">
        <v>242</v>
      </c>
      <c r="C115" s="1" t="s">
        <v>403</v>
      </c>
      <c r="D115" s="2" t="s">
        <v>233</v>
      </c>
    </row>
    <row r="116" spans="1:4" hidden="1" x14ac:dyDescent="0.25">
      <c r="A116" s="134" t="s">
        <v>346</v>
      </c>
      <c r="B116" s="135" t="s">
        <v>227</v>
      </c>
      <c r="C116" s="1" t="s">
        <v>381</v>
      </c>
      <c r="D116" s="2" t="s">
        <v>233</v>
      </c>
    </row>
    <row r="117" spans="1:4" hidden="1" x14ac:dyDescent="0.25">
      <c r="A117" s="134" t="s">
        <v>347</v>
      </c>
      <c r="B117" s="135" t="s">
        <v>233</v>
      </c>
      <c r="C117" s="1" t="s">
        <v>320</v>
      </c>
      <c r="D117" s="2" t="s">
        <v>233</v>
      </c>
    </row>
    <row r="118" spans="1:4" hidden="1" x14ac:dyDescent="0.25">
      <c r="A118" s="134" t="s">
        <v>348</v>
      </c>
      <c r="B118" s="135" t="s">
        <v>231</v>
      </c>
      <c r="C118" s="1" t="s">
        <v>273</v>
      </c>
      <c r="D118" s="2" t="s">
        <v>233</v>
      </c>
    </row>
    <row r="119" spans="1:4" hidden="1" x14ac:dyDescent="0.25">
      <c r="A119" s="134" t="s">
        <v>349</v>
      </c>
      <c r="B119" s="135" t="s">
        <v>242</v>
      </c>
      <c r="C119" s="1" t="s">
        <v>385</v>
      </c>
      <c r="D119" s="2" t="s">
        <v>233</v>
      </c>
    </row>
    <row r="120" spans="1:4" hidden="1" x14ac:dyDescent="0.25">
      <c r="A120" s="134" t="s">
        <v>350</v>
      </c>
      <c r="B120" s="135" t="s">
        <v>231</v>
      </c>
      <c r="C120" s="1" t="s">
        <v>325</v>
      </c>
      <c r="D120" s="2" t="s">
        <v>233</v>
      </c>
    </row>
    <row r="121" spans="1:4" hidden="1" x14ac:dyDescent="0.25">
      <c r="A121" s="134" t="s">
        <v>351</v>
      </c>
      <c r="B121" s="135" t="s">
        <v>233</v>
      </c>
      <c r="C121" s="1" t="s">
        <v>364</v>
      </c>
      <c r="D121" s="2" t="s">
        <v>233</v>
      </c>
    </row>
    <row r="122" spans="1:4" hidden="1" x14ac:dyDescent="0.25">
      <c r="A122" s="134" t="s">
        <v>352</v>
      </c>
      <c r="B122" s="135" t="s">
        <v>289</v>
      </c>
      <c r="C122" s="1" t="s">
        <v>351</v>
      </c>
      <c r="D122" s="2" t="s">
        <v>233</v>
      </c>
    </row>
    <row r="123" spans="1:4" hidden="1" x14ac:dyDescent="0.25">
      <c r="A123" s="134" t="s">
        <v>353</v>
      </c>
      <c r="B123" s="135" t="s">
        <v>231</v>
      </c>
      <c r="C123" s="1" t="s">
        <v>388</v>
      </c>
      <c r="D123" s="2" t="s">
        <v>233</v>
      </c>
    </row>
    <row r="124" spans="1:4" hidden="1" x14ac:dyDescent="0.25">
      <c r="A124" s="134" t="s">
        <v>354</v>
      </c>
      <c r="B124" s="135" t="s">
        <v>233</v>
      </c>
      <c r="C124" s="1" t="s">
        <v>315</v>
      </c>
      <c r="D124" s="2" t="s">
        <v>233</v>
      </c>
    </row>
    <row r="125" spans="1:4" hidden="1" x14ac:dyDescent="0.25">
      <c r="A125" s="134" t="s">
        <v>355</v>
      </c>
      <c r="B125" s="135" t="s">
        <v>242</v>
      </c>
      <c r="C125" s="1" t="s">
        <v>290</v>
      </c>
      <c r="D125" s="2" t="s">
        <v>233</v>
      </c>
    </row>
    <row r="126" spans="1:4" hidden="1" x14ac:dyDescent="0.25">
      <c r="A126" s="134" t="s">
        <v>356</v>
      </c>
      <c r="B126" s="135" t="s">
        <v>231</v>
      </c>
      <c r="C126" s="1" t="s">
        <v>354</v>
      </c>
      <c r="D126" s="2" t="s">
        <v>233</v>
      </c>
    </row>
    <row r="127" spans="1:4" hidden="1" x14ac:dyDescent="0.25">
      <c r="A127" s="134" t="s">
        <v>357</v>
      </c>
      <c r="B127" s="135" t="s">
        <v>231</v>
      </c>
      <c r="C127" s="1" t="s">
        <v>253</v>
      </c>
      <c r="D127" s="2" t="s">
        <v>233</v>
      </c>
    </row>
    <row r="128" spans="1:4" hidden="1" x14ac:dyDescent="0.25">
      <c r="A128" s="134" t="s">
        <v>358</v>
      </c>
      <c r="B128" s="135" t="s">
        <v>233</v>
      </c>
      <c r="C128" s="1" t="s">
        <v>282</v>
      </c>
      <c r="D128" s="2" t="s">
        <v>233</v>
      </c>
    </row>
    <row r="129" spans="1:4" hidden="1" x14ac:dyDescent="0.25">
      <c r="A129" s="134" t="s">
        <v>359</v>
      </c>
      <c r="B129" s="135" t="s">
        <v>242</v>
      </c>
      <c r="C129" s="1" t="s">
        <v>296</v>
      </c>
      <c r="D129" s="2" t="s">
        <v>289</v>
      </c>
    </row>
    <row r="130" spans="1:4" hidden="1" x14ac:dyDescent="0.25">
      <c r="A130" s="134" t="s">
        <v>360</v>
      </c>
      <c r="B130" s="135" t="s">
        <v>227</v>
      </c>
      <c r="C130" s="1" t="s">
        <v>352</v>
      </c>
      <c r="D130" s="2" t="s">
        <v>289</v>
      </c>
    </row>
    <row r="131" spans="1:4" hidden="1" x14ac:dyDescent="0.25">
      <c r="A131" s="134" t="s">
        <v>361</v>
      </c>
      <c r="B131" s="135" t="s">
        <v>229</v>
      </c>
      <c r="C131" s="1" t="s">
        <v>342</v>
      </c>
      <c r="D131" s="2" t="s">
        <v>289</v>
      </c>
    </row>
    <row r="132" spans="1:4" hidden="1" x14ac:dyDescent="0.25">
      <c r="A132" s="134" t="s">
        <v>362</v>
      </c>
      <c r="B132" s="135" t="s">
        <v>233</v>
      </c>
      <c r="C132" s="1" t="s">
        <v>384</v>
      </c>
      <c r="D132" s="2" t="s">
        <v>289</v>
      </c>
    </row>
    <row r="133" spans="1:4" hidden="1" x14ac:dyDescent="0.25">
      <c r="A133" s="134" t="s">
        <v>363</v>
      </c>
      <c r="B133" s="135" t="s">
        <v>231</v>
      </c>
      <c r="C133" s="1" t="s">
        <v>338</v>
      </c>
      <c r="D133" s="2" t="s">
        <v>289</v>
      </c>
    </row>
    <row r="134" spans="1:4" hidden="1" x14ac:dyDescent="0.25">
      <c r="A134" s="134" t="s">
        <v>364</v>
      </c>
      <c r="B134" s="135" t="s">
        <v>233</v>
      </c>
      <c r="C134" s="1" t="s">
        <v>375</v>
      </c>
      <c r="D134" s="2" t="s">
        <v>289</v>
      </c>
    </row>
    <row r="135" spans="1:4" hidden="1" x14ac:dyDescent="0.25">
      <c r="A135" s="134" t="s">
        <v>365</v>
      </c>
      <c r="B135" s="135" t="s">
        <v>366</v>
      </c>
      <c r="C135" s="1" t="s">
        <v>301</v>
      </c>
      <c r="D135" s="2" t="s">
        <v>289</v>
      </c>
    </row>
    <row r="136" spans="1:4" hidden="1" x14ac:dyDescent="0.25">
      <c r="A136" s="134" t="s">
        <v>367</v>
      </c>
      <c r="B136" s="135" t="s">
        <v>229</v>
      </c>
      <c r="C136" s="1" t="s">
        <v>302</v>
      </c>
      <c r="D136" s="2" t="s">
        <v>289</v>
      </c>
    </row>
    <row r="137" spans="1:4" hidden="1" x14ac:dyDescent="0.25">
      <c r="A137" s="134" t="s">
        <v>368</v>
      </c>
      <c r="B137" s="135" t="s">
        <v>229</v>
      </c>
      <c r="C137" s="1" t="s">
        <v>379</v>
      </c>
      <c r="D137" s="2" t="s">
        <v>289</v>
      </c>
    </row>
    <row r="138" spans="1:4" hidden="1" x14ac:dyDescent="0.25">
      <c r="A138" s="134" t="s">
        <v>369</v>
      </c>
      <c r="B138" s="135" t="s">
        <v>229</v>
      </c>
      <c r="C138" s="1" t="s">
        <v>288</v>
      </c>
      <c r="D138" s="2" t="s">
        <v>289</v>
      </c>
    </row>
    <row r="139" spans="1:4" hidden="1" x14ac:dyDescent="0.25">
      <c r="A139" s="134" t="s">
        <v>370</v>
      </c>
      <c r="B139" s="135" t="s">
        <v>242</v>
      </c>
      <c r="C139" s="1" t="s">
        <v>365</v>
      </c>
      <c r="D139" s="2" t="s">
        <v>366</v>
      </c>
    </row>
    <row r="140" spans="1:4" hidden="1" x14ac:dyDescent="0.25">
      <c r="A140" s="134" t="s">
        <v>371</v>
      </c>
      <c r="B140" s="135" t="s">
        <v>242</v>
      </c>
      <c r="C140" s="1" t="s">
        <v>307</v>
      </c>
      <c r="D140" s="2" t="s">
        <v>242</v>
      </c>
    </row>
    <row r="141" spans="1:4" hidden="1" x14ac:dyDescent="0.25">
      <c r="A141" s="134" t="s">
        <v>372</v>
      </c>
      <c r="B141" s="135" t="s">
        <v>227</v>
      </c>
      <c r="C141" s="1" t="s">
        <v>386</v>
      </c>
      <c r="D141" s="2" t="s">
        <v>242</v>
      </c>
    </row>
    <row r="142" spans="1:4" hidden="1" x14ac:dyDescent="0.25">
      <c r="A142" s="134" t="s">
        <v>373</v>
      </c>
      <c r="B142" s="135" t="s">
        <v>227</v>
      </c>
      <c r="C142" s="1" t="s">
        <v>298</v>
      </c>
      <c r="D142" s="2" t="s">
        <v>242</v>
      </c>
    </row>
    <row r="143" spans="1:4" hidden="1" x14ac:dyDescent="0.25">
      <c r="A143" s="134" t="s">
        <v>374</v>
      </c>
      <c r="B143" s="135" t="s">
        <v>227</v>
      </c>
      <c r="C143" s="1" t="s">
        <v>283</v>
      </c>
      <c r="D143" s="2" t="s">
        <v>242</v>
      </c>
    </row>
    <row r="144" spans="1:4" hidden="1" x14ac:dyDescent="0.25">
      <c r="A144" s="134" t="s">
        <v>375</v>
      </c>
      <c r="B144" s="135" t="s">
        <v>289</v>
      </c>
      <c r="C144" s="1" t="s">
        <v>286</v>
      </c>
      <c r="D144" s="2" t="s">
        <v>242</v>
      </c>
    </row>
    <row r="145" spans="1:4" hidden="1" x14ac:dyDescent="0.25">
      <c r="A145" s="134" t="s">
        <v>376</v>
      </c>
      <c r="B145" s="135" t="s">
        <v>231</v>
      </c>
      <c r="C145" s="1" t="s">
        <v>359</v>
      </c>
      <c r="D145" s="2" t="s">
        <v>242</v>
      </c>
    </row>
    <row r="146" spans="1:4" hidden="1" x14ac:dyDescent="0.25">
      <c r="A146" s="134" t="s">
        <v>377</v>
      </c>
      <c r="B146" s="135" t="s">
        <v>242</v>
      </c>
      <c r="C146" s="1" t="s">
        <v>371</v>
      </c>
      <c r="D146" s="2" t="s">
        <v>242</v>
      </c>
    </row>
    <row r="147" spans="1:4" hidden="1" x14ac:dyDescent="0.25">
      <c r="A147" s="134" t="s">
        <v>378</v>
      </c>
      <c r="B147" s="135" t="s">
        <v>231</v>
      </c>
      <c r="C147" s="1" t="s">
        <v>389</v>
      </c>
      <c r="D147" s="2" t="s">
        <v>242</v>
      </c>
    </row>
    <row r="148" spans="1:4" x14ac:dyDescent="0.25">
      <c r="A148" s="134" t="s">
        <v>379</v>
      </c>
      <c r="B148" s="135" t="s">
        <v>289</v>
      </c>
      <c r="C148" s="1" t="s">
        <v>427</v>
      </c>
      <c r="D148" s="2" t="s">
        <v>242</v>
      </c>
    </row>
    <row r="149" spans="1:4" hidden="1" x14ac:dyDescent="0.25">
      <c r="A149" s="134" t="s">
        <v>380</v>
      </c>
      <c r="B149" s="135" t="s">
        <v>231</v>
      </c>
      <c r="C149" s="1" t="s">
        <v>277</v>
      </c>
      <c r="D149" s="2" t="s">
        <v>242</v>
      </c>
    </row>
    <row r="150" spans="1:4" hidden="1" x14ac:dyDescent="0.25">
      <c r="A150" s="134" t="s">
        <v>381</v>
      </c>
      <c r="B150" s="135" t="s">
        <v>233</v>
      </c>
      <c r="C150" s="1" t="s">
        <v>250</v>
      </c>
      <c r="D150" s="2" t="s">
        <v>242</v>
      </c>
    </row>
    <row r="151" spans="1:4" x14ac:dyDescent="0.25">
      <c r="A151" s="134" t="s">
        <v>382</v>
      </c>
      <c r="B151" s="135" t="s">
        <v>231</v>
      </c>
      <c r="C151" s="1" t="s">
        <v>428</v>
      </c>
      <c r="D151" s="2" t="s">
        <v>242</v>
      </c>
    </row>
    <row r="152" spans="1:4" hidden="1" x14ac:dyDescent="0.25">
      <c r="A152" s="134" t="s">
        <v>383</v>
      </c>
      <c r="B152" s="135" t="s">
        <v>229</v>
      </c>
      <c r="C152" s="1" t="s">
        <v>312</v>
      </c>
      <c r="D152" s="2" t="s">
        <v>242</v>
      </c>
    </row>
    <row r="153" spans="1:4" x14ac:dyDescent="0.25">
      <c r="A153" s="134" t="s">
        <v>384</v>
      </c>
      <c r="B153" s="135" t="s">
        <v>289</v>
      </c>
      <c r="C153" s="1" t="s">
        <v>429</v>
      </c>
      <c r="D153" s="2" t="s">
        <v>242</v>
      </c>
    </row>
    <row r="154" spans="1:4" hidden="1" x14ac:dyDescent="0.25">
      <c r="A154" s="134" t="s">
        <v>385</v>
      </c>
      <c r="B154" s="135" t="s">
        <v>233</v>
      </c>
      <c r="C154" s="1" t="s">
        <v>292</v>
      </c>
      <c r="D154" s="2" t="s">
        <v>242</v>
      </c>
    </row>
    <row r="155" spans="1:4" hidden="1" x14ac:dyDescent="0.25">
      <c r="A155" s="134" t="s">
        <v>386</v>
      </c>
      <c r="B155" s="135" t="s">
        <v>242</v>
      </c>
      <c r="C155" s="1" t="s">
        <v>345</v>
      </c>
      <c r="D155" s="2" t="s">
        <v>242</v>
      </c>
    </row>
    <row r="156" spans="1:4" hidden="1" x14ac:dyDescent="0.25">
      <c r="A156" s="134" t="s">
        <v>387</v>
      </c>
      <c r="B156" s="135" t="s">
        <v>233</v>
      </c>
      <c r="C156" s="1" t="s">
        <v>377</v>
      </c>
      <c r="D156" s="2" t="s">
        <v>242</v>
      </c>
    </row>
    <row r="157" spans="1:4" hidden="1" x14ac:dyDescent="0.25">
      <c r="A157" s="134" t="s">
        <v>388</v>
      </c>
      <c r="B157" s="135" t="s">
        <v>233</v>
      </c>
      <c r="C157" s="1" t="s">
        <v>323</v>
      </c>
      <c r="D157" s="2" t="s">
        <v>242</v>
      </c>
    </row>
    <row r="158" spans="1:4" hidden="1" x14ac:dyDescent="0.25">
      <c r="A158" s="134" t="s">
        <v>389</v>
      </c>
      <c r="B158" s="135" t="s">
        <v>242</v>
      </c>
      <c r="C158" s="1" t="s">
        <v>349</v>
      </c>
      <c r="D158" s="2" t="s">
        <v>242</v>
      </c>
    </row>
    <row r="159" spans="1:4" hidden="1" x14ac:dyDescent="0.25">
      <c r="A159" s="134" t="s">
        <v>390</v>
      </c>
      <c r="B159" s="135" t="s">
        <v>242</v>
      </c>
      <c r="C159" s="1" t="s">
        <v>343</v>
      </c>
      <c r="D159" s="2" t="s">
        <v>242</v>
      </c>
    </row>
    <row r="160" spans="1:4" hidden="1" x14ac:dyDescent="0.25">
      <c r="A160" s="134" t="s">
        <v>391</v>
      </c>
      <c r="B160" s="135" t="s">
        <v>227</v>
      </c>
      <c r="C160" s="1" t="s">
        <v>370</v>
      </c>
      <c r="D160" s="2" t="s">
        <v>242</v>
      </c>
    </row>
    <row r="161" spans="1:4" hidden="1" x14ac:dyDescent="0.25">
      <c r="A161" s="134" t="s">
        <v>392</v>
      </c>
      <c r="B161" s="135" t="s">
        <v>231</v>
      </c>
      <c r="C161" s="1" t="s">
        <v>406</v>
      </c>
      <c r="D161" s="2" t="s">
        <v>242</v>
      </c>
    </row>
    <row r="162" spans="1:4" x14ac:dyDescent="0.25">
      <c r="A162" s="134" t="s">
        <v>393</v>
      </c>
      <c r="B162" s="135" t="s">
        <v>231</v>
      </c>
      <c r="C162" s="1" t="s">
        <v>430</v>
      </c>
      <c r="D162" s="2" t="s">
        <v>242</v>
      </c>
    </row>
    <row r="163" spans="1:4" x14ac:dyDescent="0.25">
      <c r="A163" s="134" t="s">
        <v>394</v>
      </c>
      <c r="B163" s="135" t="s">
        <v>231</v>
      </c>
      <c r="C163" s="1" t="s">
        <v>431</v>
      </c>
      <c r="D163" s="2" t="s">
        <v>242</v>
      </c>
    </row>
    <row r="164" spans="1:4" x14ac:dyDescent="0.25">
      <c r="A164" s="134" t="s">
        <v>395</v>
      </c>
      <c r="B164" s="135" t="s">
        <v>231</v>
      </c>
      <c r="C164" s="1" t="s">
        <v>432</v>
      </c>
      <c r="D164" s="2" t="s">
        <v>242</v>
      </c>
    </row>
    <row r="165" spans="1:4" hidden="1" x14ac:dyDescent="0.25">
      <c r="A165" s="134" t="s">
        <v>396</v>
      </c>
      <c r="B165" s="135" t="s">
        <v>229</v>
      </c>
      <c r="C165" s="1" t="s">
        <v>355</v>
      </c>
      <c r="D165" s="2" t="s">
        <v>242</v>
      </c>
    </row>
    <row r="166" spans="1:4" hidden="1" x14ac:dyDescent="0.25">
      <c r="A166" s="134" t="s">
        <v>397</v>
      </c>
      <c r="B166" s="135" t="s">
        <v>233</v>
      </c>
      <c r="C166" s="1" t="s">
        <v>249</v>
      </c>
      <c r="D166" s="2" t="s">
        <v>242</v>
      </c>
    </row>
    <row r="167" spans="1:4" x14ac:dyDescent="0.25">
      <c r="A167" s="134" t="s">
        <v>398</v>
      </c>
      <c r="B167" s="135" t="s">
        <v>229</v>
      </c>
      <c r="C167" s="1" t="s">
        <v>433</v>
      </c>
      <c r="D167" s="2" t="s">
        <v>242</v>
      </c>
    </row>
    <row r="168" spans="1:4" hidden="1" x14ac:dyDescent="0.25">
      <c r="A168" s="134" t="s">
        <v>399</v>
      </c>
      <c r="B168" s="135" t="s">
        <v>229</v>
      </c>
      <c r="C168" s="1" t="s">
        <v>329</v>
      </c>
      <c r="D168" s="2" t="s">
        <v>242</v>
      </c>
    </row>
    <row r="169" spans="1:4" hidden="1" x14ac:dyDescent="0.25">
      <c r="A169" s="134" t="s">
        <v>400</v>
      </c>
      <c r="B169" s="135" t="s">
        <v>231</v>
      </c>
      <c r="C169" s="1" t="s">
        <v>241</v>
      </c>
      <c r="D169" s="2" t="s">
        <v>242</v>
      </c>
    </row>
    <row r="170" spans="1:4" x14ac:dyDescent="0.25">
      <c r="A170" s="134" t="s">
        <v>401</v>
      </c>
      <c r="B170" s="135" t="s">
        <v>231</v>
      </c>
      <c r="C170" s="1" t="s">
        <v>434</v>
      </c>
      <c r="D170" s="2" t="s">
        <v>242</v>
      </c>
    </row>
    <row r="171" spans="1:4" hidden="1" x14ac:dyDescent="0.25">
      <c r="A171" s="134" t="s">
        <v>402</v>
      </c>
      <c r="B171" s="135" t="s">
        <v>227</v>
      </c>
      <c r="C171" s="1" t="s">
        <v>317</v>
      </c>
      <c r="D171" s="2" t="s">
        <v>242</v>
      </c>
    </row>
    <row r="172" spans="1:4" hidden="1" x14ac:dyDescent="0.25">
      <c r="A172" s="134" t="s">
        <v>403</v>
      </c>
      <c r="B172" s="135" t="s">
        <v>233</v>
      </c>
      <c r="C172" s="1" t="s">
        <v>310</v>
      </c>
      <c r="D172" s="2" t="s">
        <v>242</v>
      </c>
    </row>
    <row r="173" spans="1:4" hidden="1" x14ac:dyDescent="0.25">
      <c r="A173" s="134" t="s">
        <v>404</v>
      </c>
      <c r="B173" s="135" t="s">
        <v>233</v>
      </c>
      <c r="C173" s="1" t="s">
        <v>390</v>
      </c>
      <c r="D173" s="2" t="s">
        <v>242</v>
      </c>
    </row>
    <row r="174" spans="1:4" hidden="1" x14ac:dyDescent="0.25">
      <c r="A174" s="134" t="s">
        <v>405</v>
      </c>
      <c r="B174" s="135" t="s">
        <v>233</v>
      </c>
      <c r="C174" s="1" t="s">
        <v>416</v>
      </c>
      <c r="D174" s="2" t="s">
        <v>242</v>
      </c>
    </row>
    <row r="175" spans="1:4" hidden="1" x14ac:dyDescent="0.25">
      <c r="A175" s="134" t="s">
        <v>406</v>
      </c>
      <c r="B175" s="135" t="s">
        <v>242</v>
      </c>
      <c r="C175" s="1" t="s">
        <v>284</v>
      </c>
      <c r="D175" s="2" t="s">
        <v>242</v>
      </c>
    </row>
    <row r="176" spans="1:4" hidden="1" x14ac:dyDescent="0.25">
      <c r="A176" s="134" t="s">
        <v>407</v>
      </c>
      <c r="B176" s="135" t="s">
        <v>231</v>
      </c>
      <c r="C176" s="1" t="s">
        <v>425</v>
      </c>
      <c r="D176" s="2" t="s">
        <v>242</v>
      </c>
    </row>
    <row r="177" spans="1:4" x14ac:dyDescent="0.25">
      <c r="A177" s="134" t="s">
        <v>408</v>
      </c>
      <c r="B177" s="135" t="s">
        <v>227</v>
      </c>
      <c r="C177" s="1" t="s">
        <v>435</v>
      </c>
      <c r="D177" s="2" t="s">
        <v>242</v>
      </c>
    </row>
    <row r="178" spans="1:4" hidden="1" x14ac:dyDescent="0.25">
      <c r="A178" s="134" t="s">
        <v>409</v>
      </c>
      <c r="B178" s="135" t="s">
        <v>231</v>
      </c>
      <c r="C178" s="1" t="s">
        <v>426</v>
      </c>
      <c r="D178" s="2" t="s">
        <v>242</v>
      </c>
    </row>
    <row r="179" spans="1:4" hidden="1" x14ac:dyDescent="0.25">
      <c r="A179" s="134" t="s">
        <v>410</v>
      </c>
      <c r="B179" s="135" t="s">
        <v>231</v>
      </c>
      <c r="C179" s="1" t="s">
        <v>411</v>
      </c>
      <c r="D179" s="2" t="s">
        <v>242</v>
      </c>
    </row>
    <row r="180" spans="1:4" hidden="1" x14ac:dyDescent="0.25">
      <c r="A180" s="134" t="s">
        <v>411</v>
      </c>
      <c r="B180" s="135" t="s">
        <v>242</v>
      </c>
      <c r="C180" s="1" t="s">
        <v>330</v>
      </c>
      <c r="D180" s="2" t="s">
        <v>242</v>
      </c>
    </row>
    <row r="181" spans="1:4" hidden="1" x14ac:dyDescent="0.25">
      <c r="A181" s="134" t="s">
        <v>412</v>
      </c>
      <c r="B181" s="135" t="s">
        <v>229</v>
      </c>
      <c r="C181" s="1" t="s">
        <v>264</v>
      </c>
      <c r="D181" s="2" t="s">
        <v>242</v>
      </c>
    </row>
    <row r="182" spans="1:4" hidden="1" x14ac:dyDescent="0.25">
      <c r="A182" s="134" t="s">
        <v>413</v>
      </c>
      <c r="B182" s="135" t="s">
        <v>227</v>
      </c>
      <c r="C182" s="1" t="s">
        <v>318</v>
      </c>
      <c r="D182" s="2" t="s">
        <v>227</v>
      </c>
    </row>
    <row r="183" spans="1:4" hidden="1" x14ac:dyDescent="0.25">
      <c r="A183" s="134" t="s">
        <v>414</v>
      </c>
      <c r="B183" s="135" t="s">
        <v>227</v>
      </c>
      <c r="C183" s="1" t="s">
        <v>373</v>
      </c>
      <c r="D183" s="2" t="s">
        <v>227</v>
      </c>
    </row>
    <row r="184" spans="1:4" hidden="1" x14ac:dyDescent="0.25">
      <c r="A184" s="134" t="s">
        <v>415</v>
      </c>
      <c r="B184" s="135" t="s">
        <v>231</v>
      </c>
      <c r="C184" s="1" t="s">
        <v>297</v>
      </c>
      <c r="D184" s="2" t="s">
        <v>227</v>
      </c>
    </row>
    <row r="185" spans="1:4" hidden="1" x14ac:dyDescent="0.25">
      <c r="A185" s="134" t="s">
        <v>416</v>
      </c>
      <c r="B185" s="135" t="s">
        <v>242</v>
      </c>
      <c r="C185" s="1" t="s">
        <v>226</v>
      </c>
      <c r="D185" s="2" t="s">
        <v>227</v>
      </c>
    </row>
    <row r="186" spans="1:4" hidden="1" x14ac:dyDescent="0.25">
      <c r="A186" s="134" t="s">
        <v>417</v>
      </c>
      <c r="B186" s="135" t="s">
        <v>231</v>
      </c>
      <c r="C186" s="1" t="s">
        <v>419</v>
      </c>
      <c r="D186" s="2" t="s">
        <v>227</v>
      </c>
    </row>
    <row r="187" spans="1:4" hidden="1" x14ac:dyDescent="0.25">
      <c r="A187" s="134" t="s">
        <v>418</v>
      </c>
      <c r="B187" s="135" t="s">
        <v>229</v>
      </c>
      <c r="C187" s="1" t="s">
        <v>391</v>
      </c>
      <c r="D187" s="2" t="s">
        <v>227</v>
      </c>
    </row>
    <row r="188" spans="1:4" hidden="1" x14ac:dyDescent="0.25">
      <c r="A188" s="134" t="s">
        <v>419</v>
      </c>
      <c r="B188" s="135" t="s">
        <v>227</v>
      </c>
      <c r="C188" s="1" t="s">
        <v>372</v>
      </c>
      <c r="D188" s="2" t="s">
        <v>227</v>
      </c>
    </row>
    <row r="189" spans="1:4" hidden="1" x14ac:dyDescent="0.25">
      <c r="A189" s="134" t="s">
        <v>420</v>
      </c>
      <c r="B189" s="135" t="s">
        <v>229</v>
      </c>
      <c r="C189" s="1" t="s">
        <v>413</v>
      </c>
      <c r="D189" s="2" t="s">
        <v>227</v>
      </c>
    </row>
    <row r="190" spans="1:4" hidden="1" x14ac:dyDescent="0.25">
      <c r="A190" s="134" t="s">
        <v>421</v>
      </c>
      <c r="B190" s="135" t="s">
        <v>231</v>
      </c>
      <c r="C190" s="1" t="s">
        <v>346</v>
      </c>
      <c r="D190" s="2" t="s">
        <v>227</v>
      </c>
    </row>
    <row r="191" spans="1:4" hidden="1" x14ac:dyDescent="0.25">
      <c r="A191" s="134" t="s">
        <v>422</v>
      </c>
      <c r="B191" s="135" t="s">
        <v>227</v>
      </c>
      <c r="C191" s="1" t="s">
        <v>360</v>
      </c>
      <c r="D191" s="2" t="s">
        <v>227</v>
      </c>
    </row>
    <row r="192" spans="1:4" hidden="1" x14ac:dyDescent="0.25">
      <c r="A192" s="134" t="s">
        <v>423</v>
      </c>
      <c r="B192" s="135" t="s">
        <v>231</v>
      </c>
      <c r="C192" s="1" t="s">
        <v>268</v>
      </c>
      <c r="D192" s="2" t="s">
        <v>227</v>
      </c>
    </row>
    <row r="193" spans="1:4" hidden="1" x14ac:dyDescent="0.25">
      <c r="A193" s="134" t="s">
        <v>424</v>
      </c>
      <c r="B193" s="135" t="s">
        <v>233</v>
      </c>
      <c r="C193" s="1" t="s">
        <v>259</v>
      </c>
      <c r="D193" s="2" t="s">
        <v>227</v>
      </c>
    </row>
    <row r="194" spans="1:4" x14ac:dyDescent="0.25">
      <c r="A194" s="134" t="s">
        <v>425</v>
      </c>
      <c r="B194" s="135" t="s">
        <v>242</v>
      </c>
      <c r="C194" s="1" t="s">
        <v>436</v>
      </c>
      <c r="D194" s="2" t="s">
        <v>227</v>
      </c>
    </row>
    <row r="195" spans="1:4" hidden="1" x14ac:dyDescent="0.25">
      <c r="A195" s="134" t="s">
        <v>426</v>
      </c>
      <c r="B195" s="135" t="s">
        <v>242</v>
      </c>
      <c r="C195" s="1" t="s">
        <v>294</v>
      </c>
      <c r="D195" s="2" t="s">
        <v>227</v>
      </c>
    </row>
    <row r="196" spans="1:4" hidden="1" x14ac:dyDescent="0.25">
      <c r="C196" s="1" t="s">
        <v>408</v>
      </c>
      <c r="D196" s="2" t="s">
        <v>227</v>
      </c>
    </row>
    <row r="197" spans="1:4" hidden="1" x14ac:dyDescent="0.25">
      <c r="C197" s="1" t="s">
        <v>422</v>
      </c>
      <c r="D197" s="2" t="s">
        <v>227</v>
      </c>
    </row>
    <row r="198" spans="1:4" hidden="1" x14ac:dyDescent="0.25">
      <c r="C198" s="1" t="s">
        <v>414</v>
      </c>
      <c r="D198" s="2" t="s">
        <v>227</v>
      </c>
    </row>
    <row r="199" spans="1:4" hidden="1" x14ac:dyDescent="0.25">
      <c r="C199" s="1" t="s">
        <v>374</v>
      </c>
      <c r="D199" s="2" t="s">
        <v>227</v>
      </c>
    </row>
    <row r="200" spans="1:4" hidden="1" x14ac:dyDescent="0.25">
      <c r="C200" s="1" t="s">
        <v>267</v>
      </c>
      <c r="D200" s="2" t="s">
        <v>227</v>
      </c>
    </row>
    <row r="201" spans="1:4" hidden="1" x14ac:dyDescent="0.25">
      <c r="C201" s="1" t="s">
        <v>279</v>
      </c>
      <c r="D201" s="2" t="s">
        <v>227</v>
      </c>
    </row>
    <row r="202" spans="1:4" hidden="1" x14ac:dyDescent="0.25">
      <c r="C202" s="1" t="s">
        <v>260</v>
      </c>
      <c r="D202" s="2" t="s">
        <v>227</v>
      </c>
    </row>
    <row r="203" spans="1:4" hidden="1" x14ac:dyDescent="0.25">
      <c r="C203" s="1" t="s">
        <v>246</v>
      </c>
      <c r="D203" s="2" t="s">
        <v>227</v>
      </c>
    </row>
    <row r="204" spans="1:4" hidden="1" x14ac:dyDescent="0.25">
      <c r="C204" s="1" t="s">
        <v>402</v>
      </c>
      <c r="D204" s="2" t="s">
        <v>227</v>
      </c>
    </row>
    <row r="205" spans="1:4" hidden="1" x14ac:dyDescent="0.25">
      <c r="C205" s="1" t="s">
        <v>304</v>
      </c>
      <c r="D205" s="2" t="s">
        <v>227</v>
      </c>
    </row>
  </sheetData>
  <autoFilter ref="A1:D205">
    <filterColumn colId="2">
      <colorFilter dxfId="1"/>
    </filterColumn>
  </autoFilter>
  <conditionalFormatting sqref="C1:C1048576 A1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Chiết khấu q4</vt:lpstr>
      <vt:lpstr>Chi phí 1</vt:lpstr>
      <vt:lpstr>Chi phí 2</vt:lpstr>
      <vt:lpstr>Chiết khấu 2022</vt:lpstr>
      <vt:lpstr>Chi tiết</vt:lpstr>
      <vt:lpstr>DS HD THIẾU</vt:lpstr>
      <vt:lpstr>Sheet7</vt:lpstr>
    </vt:vector>
  </TitlesOfParts>
  <Company>PhongVu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2023-03-07T06:22:11Z</cp:lastPrinted>
  <dcterms:created xsi:type="dcterms:W3CDTF">2023-03-07T06:16:12Z</dcterms:created>
  <dcterms:modified xsi:type="dcterms:W3CDTF">2023-03-08T04:29:28Z</dcterms:modified>
</cp:coreProperties>
</file>