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13 KHACH HANG\WINCOMMERCE\Cong no wincommerce\"/>
    </mc:Choice>
  </mc:AlternateContent>
  <bookViews>
    <workbookView xWindow="-120" yWindow="-120" windowWidth="24240" windowHeight="13140" tabRatio="369" activeTab="3"/>
  </bookViews>
  <sheets>
    <sheet name="23-07-22" sheetId="1" r:id="rId1"/>
    <sheet name="27-07-2022" sheetId="4" r:id="rId2"/>
    <sheet name="22-08-2022" sheetId="3" r:id="rId3"/>
    <sheet name="31-08-2022 (2)" sheetId="5" r:id="rId4"/>
    <sheet name="Sheet1" sheetId="2" r:id="rId5"/>
  </sheets>
  <definedNames>
    <definedName name="_xlnm._FilterDatabase" localSheetId="2" hidden="1">'22-08-2022'!$A$2:$N$20</definedName>
    <definedName name="_xlnm._FilterDatabase" localSheetId="0" hidden="1">'23-07-22'!$A$2:$N$19</definedName>
    <definedName name="_xlnm._FilterDatabase" localSheetId="1" hidden="1">'27-07-2022'!$A$2:$N$20</definedName>
    <definedName name="_xlnm._FilterDatabase" localSheetId="3" hidden="1">'31-08-2022 (2)'!$A$2:$N$20</definedName>
    <definedName name="_xlnm._FilterDatabase" localSheetId="4" hidden="1">Sheet1!$A$1:$E$1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5" l="1"/>
  <c r="J32" i="5"/>
  <c r="F40" i="5" s="1"/>
  <c r="H32" i="5"/>
  <c r="F39" i="5" s="1"/>
  <c r="F32" i="5"/>
  <c r="F38" i="5" s="1"/>
  <c r="D32" i="5"/>
  <c r="F37" i="5" s="1"/>
  <c r="B32" i="5"/>
  <c r="F36" i="5" s="1"/>
  <c r="F41" i="5" s="1"/>
  <c r="H17" i="5"/>
  <c r="H11" i="5"/>
  <c r="H8" i="5"/>
  <c r="L5" i="5"/>
  <c r="L6" i="5" s="1"/>
  <c r="L7" i="5" s="1"/>
  <c r="L8" i="5" s="1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l="1"/>
  <c r="L20" i="5" s="1"/>
  <c r="L21" i="5" s="1"/>
  <c r="N21" i="5" s="1"/>
  <c r="F42" i="5" s="1"/>
  <c r="N18" i="5"/>
  <c r="N21" i="3"/>
  <c r="F42" i="3"/>
  <c r="F41" i="3"/>
  <c r="L21" i="3"/>
  <c r="L20" i="3"/>
  <c r="L19" i="3"/>
  <c r="L18" i="3"/>
  <c r="L17" i="3"/>
  <c r="N18" i="3"/>
  <c r="F40" i="3" l="1"/>
  <c r="F39" i="3"/>
  <c r="F38" i="3"/>
  <c r="F37" i="3"/>
  <c r="L16" i="3"/>
  <c r="L15" i="3"/>
  <c r="L14" i="3"/>
  <c r="L13" i="3"/>
  <c r="L12" i="3"/>
  <c r="L11" i="3"/>
  <c r="L10" i="3"/>
  <c r="L9" i="3"/>
  <c r="L8" i="3"/>
  <c r="L7" i="3"/>
  <c r="L6" i="3"/>
  <c r="L5" i="3"/>
  <c r="B32" i="3"/>
  <c r="F35" i="3" l="1"/>
  <c r="F36" i="3"/>
  <c r="D32" i="3"/>
  <c r="F32" i="3"/>
  <c r="H32" i="3"/>
  <c r="J32" i="3"/>
  <c r="F31" i="4" l="1"/>
  <c r="F30" i="4"/>
  <c r="F29" i="4"/>
  <c r="K26" i="4"/>
  <c r="J26" i="4"/>
  <c r="F34" i="4" s="1"/>
  <c r="F26" i="4"/>
  <c r="F32" i="4" s="1"/>
  <c r="F35" i="4" s="1"/>
  <c r="D26" i="4"/>
  <c r="B26" i="4"/>
  <c r="H17" i="4"/>
  <c r="H11" i="4"/>
  <c r="H8" i="4"/>
  <c r="H26" i="4" s="1"/>
  <c r="F33" i="4" s="1"/>
  <c r="L5" i="4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B5" i="2"/>
  <c r="N18" i="4" l="1"/>
  <c r="F36" i="4" s="1"/>
  <c r="L19" i="4"/>
  <c r="L20" i="4" s="1"/>
  <c r="H8" i="3"/>
  <c r="H11" i="3"/>
  <c r="H17" i="3"/>
  <c r="J47" i="1" l="1"/>
  <c r="D55" i="1" s="1"/>
  <c r="I47" i="1"/>
  <c r="H47" i="1"/>
  <c r="D54" i="1" s="1"/>
  <c r="G47" i="1"/>
  <c r="F47" i="1"/>
  <c r="D53" i="1" s="1"/>
  <c r="D47" i="1"/>
  <c r="D52" i="1" s="1"/>
  <c r="C47" i="1"/>
  <c r="B47" i="1"/>
  <c r="D51" i="1" s="1"/>
  <c r="D56" i="1" l="1"/>
  <c r="D57" i="1" s="1"/>
  <c r="Q22" i="1"/>
  <c r="C4" i="2" l="1"/>
  <c r="C3" i="2"/>
  <c r="L47" i="1" l="1"/>
</calcChain>
</file>

<file path=xl/sharedStrings.xml><?xml version="1.0" encoding="utf-8"?>
<sst xmlns="http://schemas.openxmlformats.org/spreadsheetml/2006/main" count="252" uniqueCount="66">
  <si>
    <t>BẢNG KÊ HÓA ĐƠN</t>
  </si>
  <si>
    <t>Số tiền</t>
  </si>
  <si>
    <t>BẢNG KÊ CÔNG NỢ PHẢI THU WIN COMMERCE</t>
  </si>
  <si>
    <t>Tổng cộng</t>
  </si>
  <si>
    <t>Ghi chú</t>
  </si>
  <si>
    <t>VCB - CN Đông Đồng Nai</t>
  </si>
  <si>
    <t>Ngày bảng kê</t>
  </si>
  <si>
    <t>Số tiền theo bảng kê</t>
  </si>
  <si>
    <t>Ngày đến hạn thanh toán</t>
  </si>
  <si>
    <t>Hàng trả</t>
  </si>
  <si>
    <t xml:space="preserve">Tháng 5
</t>
  </si>
  <si>
    <t xml:space="preserve">Tháng 6
</t>
  </si>
  <si>
    <t xml:space="preserve"> 10/7/2022</t>
  </si>
  <si>
    <t xml:space="preserve">Ngày </t>
  </si>
  <si>
    <t>(Bằng chữ: Ba tỷ, hai trăm chín mươi ba triệu, bốn trăm ba mươi hai nghìn, sáu trăm bốn mươi ba đồng)</t>
  </si>
  <si>
    <t>BẢNG ĐỀ NGHỊ THANH TOÁN</t>
  </si>
  <si>
    <t>VCB - CN Kỳ Đồng</t>
  </si>
  <si>
    <t>Tháng 4</t>
  </si>
  <si>
    <t>Ngày</t>
  </si>
  <si>
    <t>ĐÃ THANH TOÁN</t>
  </si>
  <si>
    <t>ngân hàng báo có</t>
  </si>
  <si>
    <t>Số liệu win gửi mail xác nhận công nợ tại ngày 31/3/2022 -&gt; anh Ngọc chưa xác nhận</t>
  </si>
  <si>
    <t>Chiết khấu bán hàng</t>
  </si>
  <si>
    <t>Dư nợ tại ngày 31/03/2022</t>
  </si>
  <si>
    <t>18/7/2022</t>
  </si>
  <si>
    <t>Bảng kê hóa đơn từ 01/4/2022 - 23/7/2022</t>
  </si>
  <si>
    <t>Số tiền đã thanh toán từ 01/4/2022 - 25/7/2022</t>
  </si>
  <si>
    <t>Dư nợ phải thu tại ngày 25/7/2022</t>
  </si>
  <si>
    <t>Đến hạn thanh toán (25/7/2022)</t>
  </si>
  <si>
    <t>Chiết khấu bán hàng từ 01/4/2022 - 18/7/2022</t>
  </si>
  <si>
    <t>Chiết khấu thanh toán đúng hạn</t>
  </si>
  <si>
    <t>Ngày Số tiền cấn trừ</t>
  </si>
  <si>
    <t>Tổng cộng 277.187.516</t>
  </si>
  <si>
    <t xml:space="preserve">4 15.05.2022-MA64 Thưởng thanh toán đúng hạn 2022 15.05.2022 </t>
  </si>
  <si>
    <t xml:space="preserve">5 15.05.2022-MA65 Thưởng thanh toán đúng hạn 2022 15.05.2022 </t>
  </si>
  <si>
    <t xml:space="preserve">6 15.05.2022-MA66 Thưởng thanh toán đúng hạn 2022 15.05.2022 </t>
  </si>
  <si>
    <t xml:space="preserve">7 25.05.2022-MA62 Thưởng thanh toán đúng hạn 2022 25.05.2022 </t>
  </si>
  <si>
    <t xml:space="preserve">8 15.06.2022-MA03 Thưởng thanh toán đúng hạn 2022 15.06.2022 </t>
  </si>
  <si>
    <t xml:space="preserve">9 25.06.2022-MA28 Thưởng thanh toán đúng hạn 2022 25.06.2022 </t>
  </si>
  <si>
    <t>1 15.04.2022-MA19 Thưởng thanh toán đúng hạn 2022 15.04.2022</t>
  </si>
  <si>
    <t>2 15.05.2022-MA62 Thưởng thanh toán đúng hạn 2022 15.05.2022</t>
  </si>
  <si>
    <t>3 15.05.2022-MA63 Thưởng thanh toán đúng hạn 2022 15.05.2022</t>
  </si>
  <si>
    <t>Hàng trả từ 01/4/2022 - 18/7/2022</t>
  </si>
  <si>
    <t>Chiết khấu 1,5% theo hợp đồng từ 01/4/2022 - 30/6/2022</t>
  </si>
  <si>
    <t>Chiết khấu 1,5% theo hợp đồng từ 01/4/2022 - 23/7/2022</t>
  </si>
  <si>
    <t>Số tiền này win đã xuất hóa đơn</t>
  </si>
  <si>
    <t>Đến hạn thanh toán</t>
  </si>
  <si>
    <t>Thưởng doanh số
theo hợp đồng
(1,5% doanh số trước VAT)</t>
  </si>
  <si>
    <t>Dư nợ
Lũy kế</t>
  </si>
  <si>
    <t>Đã thanh toán</t>
  </si>
  <si>
    <t>Hàng trả từ 01/4/2022 - 23/7/2022</t>
  </si>
  <si>
    <t>Chiết khấu bán hàng từ 01/4/2022 - 23/7/2022</t>
  </si>
  <si>
    <t>Dư nợ phải thu tại ngày 27/7/2022</t>
  </si>
  <si>
    <t>Số liệu win gửi mail xác nhận công nợ tại ngày 31/3/2022 -&gt; nhờ anh Ngọc kiểm tra xác nhận</t>
  </si>
  <si>
    <t>Phụ lục hợp đồng về việc ck 1,5% doanh số trước VAT bên WIN vẫn chưa ký đóng dấu (đang tạm tính)</t>
  </si>
  <si>
    <t>Đến hạn thanh toán 15/08/2022</t>
  </si>
  <si>
    <t>26/7/2022</t>
  </si>
  <si>
    <t>28/7/2022</t>
  </si>
  <si>
    <t>28/07/2022</t>
  </si>
  <si>
    <t>31/7/2022</t>
  </si>
  <si>
    <t>Bảng kê hóa đơn từ 01/4/2022 - 13/8/2022</t>
  </si>
  <si>
    <t>Hàng trả từ 01/4/2022 - 31/7/2022</t>
  </si>
  <si>
    <t>Chiết khấu bán hàng từ 01/4/2022 - 28/7/2022</t>
  </si>
  <si>
    <t>Số tiền đã thanh toán từ 01/4/2022 - 15/8/2022</t>
  </si>
  <si>
    <t>Đến hạn thanh toán 25/08/2022</t>
  </si>
  <si>
    <t>Dư nợ phải thu tại ngày 20/8/2022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</si>
</sst>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3"/>
      <color rgb="FFFF0000"/>
      <name val="Times New Roman"/>
      <family val="1"/>
    </font>
    <font>
      <b/>
      <sz val="13"/>
      <name val="Times New Roman"/>
      <family val="1"/>
    </font>
    <font>
      <u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2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6" fillId="0" borderId="1" xfId="0" applyNumberFormat="1" applyFont="1" applyBorder="1"/>
    <xf numFmtId="164" fontId="6" fillId="0" borderId="1" xfId="1" applyNumberFormat="1" applyFont="1" applyBorder="1" applyAlignment="1">
      <alignment wrapText="1"/>
    </xf>
    <xf numFmtId="14" fontId="6" fillId="0" borderId="1" xfId="0" applyNumberFormat="1" applyFont="1" applyBorder="1" applyAlignment="1">
      <alignment horizontal="center"/>
    </xf>
    <xf numFmtId="164" fontId="6" fillId="0" borderId="1" xfId="1" applyNumberFormat="1" applyFont="1" applyBorder="1"/>
    <xf numFmtId="0" fontId="6" fillId="0" borderId="1" xfId="0" applyFont="1" applyBorder="1"/>
    <xf numFmtId="14" fontId="6" fillId="0" borderId="1" xfId="1" applyNumberFormat="1" applyFont="1" applyBorder="1" applyAlignment="1">
      <alignment horizontal="center"/>
    </xf>
    <xf numFmtId="0" fontId="6" fillId="0" borderId="0" xfId="0" applyFont="1"/>
    <xf numFmtId="164" fontId="6" fillId="0" borderId="1" xfId="1" applyNumberFormat="1" applyFont="1" applyBorder="1" applyAlignment="1"/>
    <xf numFmtId="164" fontId="6" fillId="0" borderId="1" xfId="1" applyNumberFormat="1" applyFont="1" applyFill="1" applyBorder="1"/>
    <xf numFmtId="164" fontId="6" fillId="0" borderId="1" xfId="1" applyNumberFormat="1" applyFon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left"/>
    </xf>
    <xf numFmtId="164" fontId="6" fillId="0" borderId="0" xfId="0" applyNumberFormat="1" applyFont="1"/>
    <xf numFmtId="0" fontId="5" fillId="0" borderId="1" xfId="0" applyFont="1" applyBorder="1"/>
    <xf numFmtId="164" fontId="5" fillId="0" borderId="1" xfId="0" applyNumberFormat="1" applyFont="1" applyBorder="1"/>
    <xf numFmtId="164" fontId="5" fillId="0" borderId="0" xfId="0" applyNumberFormat="1" applyFont="1"/>
    <xf numFmtId="164" fontId="5" fillId="0" borderId="0" xfId="1" applyNumberFormat="1" applyFont="1" applyFill="1" applyBorder="1"/>
    <xf numFmtId="164" fontId="6" fillId="0" borderId="0" xfId="1" applyNumberFormat="1" applyFont="1" applyFill="1" applyBorder="1"/>
    <xf numFmtId="0" fontId="7" fillId="0" borderId="0" xfId="0" applyFont="1"/>
    <xf numFmtId="0" fontId="1" fillId="0" borderId="2" xfId="0" applyFont="1" applyBorder="1" applyAlignment="1">
      <alignment horizontal="left"/>
    </xf>
    <xf numFmtId="164" fontId="1" fillId="0" borderId="5" xfId="0" applyNumberFormat="1" applyFont="1" applyBorder="1"/>
    <xf numFmtId="164" fontId="1" fillId="0" borderId="3" xfId="0" applyNumberFormat="1" applyFont="1" applyBorder="1"/>
    <xf numFmtId="0" fontId="1" fillId="3" borderId="2" xfId="0" applyFont="1" applyFill="1" applyBorder="1" applyAlignment="1">
      <alignment horizontal="left"/>
    </xf>
    <xf numFmtId="164" fontId="1" fillId="3" borderId="5" xfId="0" applyNumberFormat="1" applyFont="1" applyFill="1" applyBorder="1"/>
    <xf numFmtId="164" fontId="1" fillId="3" borderId="3" xfId="0" applyNumberFormat="1" applyFont="1" applyFill="1" applyBorder="1"/>
    <xf numFmtId="0" fontId="1" fillId="3" borderId="3" xfId="0" applyFont="1" applyFill="1" applyBorder="1"/>
    <xf numFmtId="164" fontId="8" fillId="0" borderId="1" xfId="0" applyNumberFormat="1" applyFont="1" applyBorder="1"/>
    <xf numFmtId="164" fontId="8" fillId="3" borderId="1" xfId="0" applyNumberFormat="1" applyFont="1" applyFill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164" fontId="6" fillId="0" borderId="1" xfId="1" quotePrefix="1" applyNumberFormat="1" applyFont="1" applyBorder="1" applyAlignment="1">
      <alignment horizontal="left"/>
    </xf>
    <xf numFmtId="164" fontId="5" fillId="0" borderId="0" xfId="1" applyNumberFormat="1" applyFont="1"/>
    <xf numFmtId="164" fontId="5" fillId="0" borderId="1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164" fontId="6" fillId="0" borderId="0" xfId="1" applyNumberFormat="1" applyFont="1"/>
    <xf numFmtId="14" fontId="5" fillId="0" borderId="0" xfId="0" applyNumberFormat="1" applyFont="1"/>
    <xf numFmtId="14" fontId="5" fillId="0" borderId="1" xfId="0" applyNumberFormat="1" applyFont="1" applyBorder="1" applyAlignment="1">
      <alignment horizontal="center" vertical="center"/>
    </xf>
    <xf numFmtId="14" fontId="6" fillId="0" borderId="1" xfId="1" applyNumberFormat="1" applyFont="1" applyBorder="1" applyAlignment="1"/>
    <xf numFmtId="14" fontId="5" fillId="0" borderId="4" xfId="0" applyNumberFormat="1" applyFont="1" applyBorder="1" applyAlignment="1">
      <alignment horizontal="center" vertical="center"/>
    </xf>
    <xf numFmtId="14" fontId="6" fillId="0" borderId="1" xfId="1" applyNumberFormat="1" applyFont="1" applyBorder="1"/>
    <xf numFmtId="14" fontId="6" fillId="0" borderId="0" xfId="0" applyNumberFormat="1" applyFont="1"/>
    <xf numFmtId="0" fontId="8" fillId="0" borderId="2" xfId="0" applyFont="1" applyBorder="1" applyAlignment="1">
      <alignment horizontal="left"/>
    </xf>
    <xf numFmtId="43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4" fontId="6" fillId="0" borderId="1" xfId="1" applyNumberFormat="1" applyFont="1" applyBorder="1" applyAlignment="1">
      <alignment horizontal="left"/>
    </xf>
    <xf numFmtId="0" fontId="3" fillId="0" borderId="0" xfId="0" applyFont="1"/>
    <xf numFmtId="164" fontId="1" fillId="0" borderId="0" xfId="1" applyNumberFormat="1" applyFont="1"/>
    <xf numFmtId="164" fontId="3" fillId="0" borderId="0" xfId="1" applyNumberFormat="1" applyFont="1" applyFill="1" applyBorder="1"/>
    <xf numFmtId="14" fontId="1" fillId="0" borderId="0" xfId="0" applyNumberFormat="1" applyFont="1"/>
    <xf numFmtId="164" fontId="10" fillId="0" borderId="0" xfId="0" applyNumberFormat="1" applyFont="1" applyAlignment="1">
      <alignment horizontal="left"/>
    </xf>
    <xf numFmtId="164" fontId="1" fillId="0" borderId="0" xfId="1" applyNumberFormat="1" applyFont="1" applyBorder="1"/>
    <xf numFmtId="14" fontId="1" fillId="0" borderId="0" xfId="1" applyNumberFormat="1" applyFont="1" applyBorder="1" applyAlignment="1">
      <alignment horizontal="center"/>
    </xf>
    <xf numFmtId="164" fontId="3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1" fillId="0" borderId="0" xfId="1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4" fontId="3" fillId="0" borderId="0" xfId="0" applyNumberFormat="1" applyFont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4" fontId="12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4" fontId="5" fillId="0" borderId="1" xfId="1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64" fontId="6" fillId="0" borderId="1" xfId="1" applyNumberFormat="1" applyFont="1" applyFill="1" applyBorder="1" applyAlignment="1"/>
    <xf numFmtId="14" fontId="5" fillId="0" borderId="1" xfId="0" applyNumberFormat="1" applyFont="1" applyBorder="1"/>
    <xf numFmtId="3" fontId="9" fillId="0" borderId="0" xfId="0" applyNumberFormat="1" applyFont="1" applyAlignment="1">
      <alignment horizontal="right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/>
    </xf>
    <xf numFmtId="3" fontId="9" fillId="3" borderId="6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14" fontId="5" fillId="2" borderId="1" xfId="1" applyNumberFormat="1" applyFont="1" applyFill="1" applyBorder="1" applyAlignment="1">
      <alignment horizontal="center"/>
    </xf>
    <xf numFmtId="14" fontId="5" fillId="0" borderId="4" xfId="1" applyNumberFormat="1" applyFont="1" applyBorder="1" applyAlignment="1">
      <alignment horizontal="center"/>
    </xf>
    <xf numFmtId="14" fontId="5" fillId="0" borderId="6" xfId="1" applyNumberFormat="1" applyFont="1" applyBorder="1" applyAlignment="1">
      <alignment horizontal="center"/>
    </xf>
    <xf numFmtId="3" fontId="5" fillId="2" borderId="1" xfId="1" applyNumberFormat="1" applyFont="1" applyFill="1" applyBorder="1" applyAlignment="1">
      <alignment horizontal="right"/>
    </xf>
    <xf numFmtId="3" fontId="1" fillId="0" borderId="1" xfId="0" applyNumberFormat="1" applyFont="1" applyBorder="1"/>
    <xf numFmtId="3" fontId="3" fillId="3" borderId="1" xfId="0" applyNumberFormat="1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18" xfId="3"/>
    <cellStyle name="Normal 19 2" xfId="4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zoomScaleNormal="100" workbookViewId="0">
      <pane ySplit="3" topLeftCell="A43" activePane="bottomLeft" state="frozen"/>
      <selection pane="bottomLeft" activeCell="C19" sqref="C19"/>
    </sheetView>
  </sheetViews>
  <sheetFormatPr defaultColWidth="25.5703125" defaultRowHeight="19.5" customHeight="1" x14ac:dyDescent="0.25"/>
  <cols>
    <col min="1" max="1" width="15.140625" style="24" customWidth="1"/>
    <col min="2" max="2" width="19.140625" style="24" customWidth="1"/>
    <col min="3" max="3" width="27" style="24" customWidth="1"/>
    <col min="4" max="4" width="18" style="24" customWidth="1"/>
    <col min="5" max="5" width="15.7109375" style="51" customWidth="1"/>
    <col min="6" max="6" width="15.7109375" style="24" customWidth="1"/>
    <col min="7" max="7" width="15.7109375" style="63" customWidth="1"/>
    <col min="8" max="8" width="15.5703125" style="57" customWidth="1"/>
    <col min="9" max="9" width="14.140625" style="24" customWidth="1"/>
    <col min="10" max="10" width="19.5703125" style="24" customWidth="1"/>
    <col min="11" max="11" width="16.42578125" style="24" customWidth="1"/>
    <col min="12" max="12" width="29.42578125" style="24" customWidth="1"/>
    <col min="13" max="13" width="18.42578125" style="24" customWidth="1"/>
    <col min="14" max="15" width="25.5703125" style="24"/>
    <col min="16" max="16" width="32.28515625" style="24" customWidth="1"/>
    <col min="17" max="17" width="15" style="24" customWidth="1"/>
    <col min="18" max="16384" width="25.5703125" style="24"/>
  </cols>
  <sheetData>
    <row r="1" spans="1:17" s="12" customFormat="1" ht="27.75" customHeight="1" x14ac:dyDescent="0.3">
      <c r="A1" s="36" t="s">
        <v>2</v>
      </c>
      <c r="E1" s="48"/>
      <c r="G1" s="58"/>
      <c r="H1" s="54"/>
    </row>
    <row r="2" spans="1:17" s="14" customFormat="1" ht="19.5" customHeight="1" x14ac:dyDescent="0.25">
      <c r="A2" s="114" t="s">
        <v>0</v>
      </c>
      <c r="B2" s="114"/>
      <c r="C2" s="115" t="s">
        <v>9</v>
      </c>
      <c r="D2" s="116"/>
      <c r="E2" s="115" t="s">
        <v>22</v>
      </c>
      <c r="F2" s="116"/>
      <c r="G2" s="114" t="s">
        <v>30</v>
      </c>
      <c r="H2" s="114"/>
      <c r="I2" s="117" t="s">
        <v>8</v>
      </c>
      <c r="J2" s="114" t="s">
        <v>19</v>
      </c>
      <c r="K2" s="114"/>
      <c r="L2" s="114"/>
      <c r="M2" s="13"/>
    </row>
    <row r="3" spans="1:17" s="14" customFormat="1" ht="19.5" customHeight="1" x14ac:dyDescent="0.25">
      <c r="A3" s="13" t="s">
        <v>18</v>
      </c>
      <c r="B3" s="13" t="s">
        <v>1</v>
      </c>
      <c r="C3" s="13" t="s">
        <v>18</v>
      </c>
      <c r="D3" s="13" t="s">
        <v>1</v>
      </c>
      <c r="E3" s="13" t="s">
        <v>18</v>
      </c>
      <c r="F3" s="13" t="s">
        <v>1</v>
      </c>
      <c r="G3" s="59" t="s">
        <v>18</v>
      </c>
      <c r="H3" s="13" t="s">
        <v>1</v>
      </c>
      <c r="I3" s="118"/>
      <c r="J3" s="13" t="s">
        <v>1</v>
      </c>
      <c r="K3" s="13" t="s">
        <v>13</v>
      </c>
      <c r="L3" s="13" t="s">
        <v>20</v>
      </c>
      <c r="M3" s="13" t="s">
        <v>4</v>
      </c>
    </row>
    <row r="4" spans="1:17" s="14" customFormat="1" ht="19.5" customHeight="1" x14ac:dyDescent="0.25">
      <c r="A4" s="15">
        <v>44655</v>
      </c>
      <c r="B4" s="16">
        <v>2645575399</v>
      </c>
      <c r="C4" s="17"/>
      <c r="D4" s="17"/>
      <c r="E4" s="15"/>
      <c r="F4"/>
      <c r="G4" s="60"/>
      <c r="H4" s="25"/>
      <c r="I4" s="18">
        <v>44696</v>
      </c>
      <c r="J4" s="16">
        <v>9628951770</v>
      </c>
      <c r="K4" s="15">
        <v>44666</v>
      </c>
      <c r="L4" s="46" t="s">
        <v>16</v>
      </c>
      <c r="M4" s="55"/>
      <c r="N4" s="66"/>
      <c r="O4" s="65"/>
    </row>
    <row r="5" spans="1:17" s="14" customFormat="1" ht="19.5" customHeight="1" x14ac:dyDescent="0.25">
      <c r="A5" s="15">
        <v>44665</v>
      </c>
      <c r="B5" s="16">
        <v>3152511460</v>
      </c>
      <c r="C5" s="17"/>
      <c r="D5" s="17"/>
      <c r="E5" s="15"/>
      <c r="F5" s="17"/>
      <c r="G5" s="59"/>
      <c r="H5" s="55"/>
      <c r="I5" s="18">
        <v>44706</v>
      </c>
      <c r="J5" s="16">
        <v>16638537</v>
      </c>
      <c r="K5" s="15">
        <v>44697</v>
      </c>
      <c r="L5" s="46" t="s">
        <v>16</v>
      </c>
      <c r="M5" s="55"/>
      <c r="N5" s="66"/>
    </row>
    <row r="6" spans="1:17" s="14" customFormat="1" ht="19.5" customHeight="1" x14ac:dyDescent="0.25">
      <c r="A6" s="15">
        <v>44672</v>
      </c>
      <c r="B6" s="16">
        <v>2947019974</v>
      </c>
      <c r="C6" s="17"/>
      <c r="D6" s="17"/>
      <c r="E6" s="15"/>
      <c r="F6" s="17"/>
      <c r="G6" s="61"/>
      <c r="H6" s="56"/>
      <c r="I6" s="18">
        <v>44706</v>
      </c>
      <c r="J6" s="16">
        <v>5522688</v>
      </c>
      <c r="K6" s="15">
        <v>44697</v>
      </c>
      <c r="L6" s="46" t="s">
        <v>16</v>
      </c>
      <c r="M6" s="55"/>
      <c r="N6" s="66"/>
    </row>
    <row r="7" spans="1:17" s="14" customFormat="1" ht="19.5" customHeight="1" x14ac:dyDescent="0.25">
      <c r="A7" s="15">
        <v>44679</v>
      </c>
      <c r="B7" s="16">
        <v>1949844940</v>
      </c>
      <c r="C7" s="19" t="s">
        <v>17</v>
      </c>
      <c r="D7" s="16">
        <v>1108505430.2999823</v>
      </c>
      <c r="E7" s="15"/>
      <c r="F7" s="17"/>
      <c r="G7" s="61"/>
      <c r="H7" s="56"/>
      <c r="I7" s="18">
        <v>44727</v>
      </c>
      <c r="J7" s="16">
        <v>20938202</v>
      </c>
      <c r="K7" s="15">
        <v>44697</v>
      </c>
      <c r="L7" s="46" t="s">
        <v>16</v>
      </c>
      <c r="M7" s="55"/>
      <c r="N7" s="66"/>
    </row>
    <row r="8" spans="1:17" s="14" customFormat="1" ht="19.5" customHeight="1" x14ac:dyDescent="0.25">
      <c r="A8" s="15">
        <v>44685</v>
      </c>
      <c r="B8" s="16">
        <v>2179535878</v>
      </c>
      <c r="C8" s="13"/>
      <c r="D8" s="13"/>
      <c r="E8" s="15"/>
      <c r="F8" s="13"/>
      <c r="G8" s="59"/>
      <c r="H8" s="55"/>
      <c r="I8" s="18">
        <v>44727</v>
      </c>
      <c r="J8" s="16">
        <v>10158441</v>
      </c>
      <c r="K8" s="15">
        <v>44697</v>
      </c>
      <c r="L8" s="46" t="s">
        <v>16</v>
      </c>
      <c r="M8" s="55"/>
      <c r="N8" s="66"/>
    </row>
    <row r="9" spans="1:17" ht="19.5" customHeight="1" x14ac:dyDescent="0.25">
      <c r="A9" s="20">
        <v>44695</v>
      </c>
      <c r="B9" s="21">
        <v>2649074569</v>
      </c>
      <c r="C9" s="22"/>
      <c r="D9" s="22"/>
      <c r="E9" s="20"/>
      <c r="F9" s="22"/>
      <c r="G9" s="18"/>
      <c r="H9" s="21"/>
      <c r="I9" s="18">
        <v>44737</v>
      </c>
      <c r="J9" s="21">
        <v>312247489</v>
      </c>
      <c r="K9" s="15">
        <v>44697</v>
      </c>
      <c r="L9" s="46" t="s">
        <v>16</v>
      </c>
      <c r="M9" s="55"/>
      <c r="N9" s="66"/>
    </row>
    <row r="10" spans="1:17" ht="19.5" customHeight="1" x14ac:dyDescent="0.25">
      <c r="A10" s="20">
        <v>44708</v>
      </c>
      <c r="B10" s="21">
        <v>2313791958</v>
      </c>
      <c r="C10" s="25" t="s">
        <v>10</v>
      </c>
      <c r="D10" s="25">
        <v>1699258387</v>
      </c>
      <c r="E10" s="23">
        <v>44698</v>
      </c>
      <c r="F10" s="25">
        <v>1949453152</v>
      </c>
      <c r="G10" s="60"/>
      <c r="H10" s="25"/>
      <c r="I10" s="18">
        <v>44757</v>
      </c>
      <c r="J10" s="21">
        <v>37053278</v>
      </c>
      <c r="K10" s="15">
        <v>44697</v>
      </c>
      <c r="L10" s="46" t="s">
        <v>16</v>
      </c>
      <c r="M10" s="55"/>
      <c r="N10" s="66"/>
    </row>
    <row r="11" spans="1:17" ht="19.5" customHeight="1" x14ac:dyDescent="0.25">
      <c r="A11" s="20">
        <v>44714</v>
      </c>
      <c r="B11" s="26">
        <v>1682150368</v>
      </c>
      <c r="C11" s="22"/>
      <c r="D11" s="22"/>
      <c r="E11" s="23">
        <v>44698</v>
      </c>
      <c r="F11" s="21">
        <v>1199344328</v>
      </c>
      <c r="G11" s="62"/>
      <c r="H11" s="21"/>
      <c r="I11" s="18">
        <v>44757</v>
      </c>
      <c r="J11" s="21">
        <v>176463095</v>
      </c>
      <c r="K11" s="15">
        <v>44697</v>
      </c>
      <c r="L11" s="46" t="s">
        <v>16</v>
      </c>
      <c r="M11" s="55"/>
      <c r="N11" s="66"/>
    </row>
    <row r="12" spans="1:17" ht="19.5" customHeight="1" x14ac:dyDescent="0.25">
      <c r="A12" s="20">
        <v>44718</v>
      </c>
      <c r="B12" s="27">
        <v>1362493747</v>
      </c>
      <c r="C12" s="22"/>
      <c r="D12" s="22"/>
      <c r="E12" s="23"/>
      <c r="F12" s="25"/>
      <c r="G12" s="60"/>
      <c r="H12" s="25"/>
      <c r="I12" s="18">
        <v>44757</v>
      </c>
      <c r="J12" s="21">
        <v>31770309</v>
      </c>
      <c r="K12" s="15">
        <v>44697</v>
      </c>
      <c r="L12" s="46" t="s">
        <v>16</v>
      </c>
      <c r="M12" s="55"/>
      <c r="N12" s="66"/>
      <c r="O12" s="24" t="s">
        <v>31</v>
      </c>
    </row>
    <row r="13" spans="1:17" ht="19.5" customHeight="1" x14ac:dyDescent="0.25">
      <c r="A13" s="20">
        <v>44723</v>
      </c>
      <c r="B13" s="26">
        <v>1930938896</v>
      </c>
      <c r="C13" s="25"/>
      <c r="D13" s="25"/>
      <c r="E13" s="23"/>
      <c r="F13" s="25"/>
      <c r="G13" s="60"/>
      <c r="H13" s="25"/>
      <c r="I13" s="18">
        <v>44757</v>
      </c>
      <c r="J13" s="21">
        <v>65932900</v>
      </c>
      <c r="K13" s="15">
        <v>44697</v>
      </c>
      <c r="L13" s="46" t="s">
        <v>16</v>
      </c>
      <c r="M13" s="55"/>
      <c r="N13" s="66"/>
      <c r="O13" s="24" t="s">
        <v>39</v>
      </c>
      <c r="Q13" s="57">
        <v>97262250</v>
      </c>
    </row>
    <row r="14" spans="1:17" ht="19.5" customHeight="1" x14ac:dyDescent="0.25">
      <c r="A14" s="20">
        <v>44730</v>
      </c>
      <c r="B14" s="21">
        <v>1155791737</v>
      </c>
      <c r="C14" s="25"/>
      <c r="D14" s="25"/>
      <c r="E14" s="23"/>
      <c r="F14" s="25"/>
      <c r="G14" s="60"/>
      <c r="H14" s="25"/>
      <c r="I14" s="18">
        <v>44767</v>
      </c>
      <c r="J14" s="22"/>
      <c r="K14" s="22"/>
      <c r="L14" s="22"/>
      <c r="M14" s="55"/>
      <c r="N14" s="66"/>
      <c r="O14" s="24" t="s">
        <v>40</v>
      </c>
      <c r="Q14" s="57">
        <v>6297725</v>
      </c>
    </row>
    <row r="15" spans="1:17" ht="19.5" customHeight="1" x14ac:dyDescent="0.25">
      <c r="A15" s="20">
        <v>44737</v>
      </c>
      <c r="B15" s="21">
        <v>2171703543</v>
      </c>
      <c r="C15" s="25"/>
      <c r="D15" s="25"/>
      <c r="E15" s="23"/>
      <c r="F15" s="25"/>
      <c r="G15" s="60"/>
      <c r="H15" s="25"/>
      <c r="I15" s="18">
        <v>44788</v>
      </c>
      <c r="J15" s="16">
        <v>1650418182</v>
      </c>
      <c r="K15" s="15">
        <v>44706</v>
      </c>
      <c r="L15" s="46" t="s">
        <v>16</v>
      </c>
      <c r="M15" s="55"/>
      <c r="N15" s="66"/>
      <c r="O15" s="24" t="s">
        <v>41</v>
      </c>
      <c r="Q15" s="57">
        <v>8194845</v>
      </c>
    </row>
    <row r="16" spans="1:17" ht="19.5" customHeight="1" x14ac:dyDescent="0.25">
      <c r="A16" s="20">
        <v>44742</v>
      </c>
      <c r="B16" s="21">
        <v>3629179058</v>
      </c>
      <c r="C16" s="25" t="s">
        <v>11</v>
      </c>
      <c r="D16" s="25">
        <v>1398628528</v>
      </c>
      <c r="E16" s="23"/>
      <c r="F16" s="25"/>
      <c r="G16" s="60"/>
      <c r="H16" s="25"/>
      <c r="I16" s="18">
        <v>44788</v>
      </c>
      <c r="J16" s="16">
        <v>253040523</v>
      </c>
      <c r="K16" s="15">
        <v>44706</v>
      </c>
      <c r="L16" s="46" t="s">
        <v>16</v>
      </c>
      <c r="M16" s="55"/>
      <c r="N16" s="66"/>
      <c r="O16" s="24" t="s">
        <v>33</v>
      </c>
      <c r="Q16" s="57">
        <v>8083014</v>
      </c>
    </row>
    <row r="17" spans="1:17" ht="19.5" customHeight="1" x14ac:dyDescent="0.25">
      <c r="A17" s="20">
        <v>44751</v>
      </c>
      <c r="B17" s="21">
        <v>3213043699</v>
      </c>
      <c r="C17" s="28"/>
      <c r="D17" s="21"/>
      <c r="E17" s="23"/>
      <c r="F17" s="21"/>
      <c r="G17" s="62"/>
      <c r="H17" s="21"/>
      <c r="I17" s="18">
        <v>44788</v>
      </c>
      <c r="J17" s="16">
        <v>795045435</v>
      </c>
      <c r="K17" s="15">
        <v>44706</v>
      </c>
      <c r="L17" s="46" t="s">
        <v>16</v>
      </c>
      <c r="M17" s="55"/>
      <c r="N17" s="66"/>
      <c r="O17" s="24" t="s">
        <v>34</v>
      </c>
      <c r="Q17" s="57">
        <v>8072996</v>
      </c>
    </row>
    <row r="18" spans="1:17" ht="19.5" customHeight="1" x14ac:dyDescent="0.25">
      <c r="A18" s="20">
        <v>44758</v>
      </c>
      <c r="B18" s="21">
        <v>4270963469</v>
      </c>
      <c r="C18" s="29" t="s">
        <v>12</v>
      </c>
      <c r="D18" s="21">
        <v>302662667</v>
      </c>
      <c r="E18" s="23"/>
      <c r="F18" s="21"/>
      <c r="G18" s="62"/>
      <c r="H18" s="21"/>
      <c r="I18" s="18">
        <v>44798</v>
      </c>
      <c r="J18" s="21">
        <v>441733035</v>
      </c>
      <c r="K18" s="15">
        <v>44706</v>
      </c>
      <c r="L18" s="46" t="s">
        <v>16</v>
      </c>
      <c r="M18" s="55"/>
      <c r="N18" s="66"/>
      <c r="O18" s="24" t="s">
        <v>35</v>
      </c>
      <c r="Q18" s="57">
        <v>9315229</v>
      </c>
    </row>
    <row r="19" spans="1:17" ht="19.5" customHeight="1" x14ac:dyDescent="0.25">
      <c r="A19" s="20">
        <v>44765</v>
      </c>
      <c r="B19" s="21">
        <v>1957541859</v>
      </c>
      <c r="C19" s="53" t="s">
        <v>24</v>
      </c>
      <c r="D19" s="21">
        <v>421195925</v>
      </c>
      <c r="E19" s="23"/>
      <c r="F19" s="21"/>
      <c r="G19" s="62"/>
      <c r="H19" s="21"/>
      <c r="I19" s="18">
        <v>44819</v>
      </c>
      <c r="J19" s="21">
        <v>1455958133</v>
      </c>
      <c r="K19" s="15">
        <v>44706</v>
      </c>
      <c r="L19" s="46" t="s">
        <v>16</v>
      </c>
      <c r="M19" s="55"/>
      <c r="N19" s="66"/>
      <c r="O19" s="24" t="s">
        <v>36</v>
      </c>
      <c r="Q19" s="57">
        <v>48235876</v>
      </c>
    </row>
    <row r="20" spans="1:17" ht="19.5" customHeight="1" x14ac:dyDescent="0.25">
      <c r="A20" s="20"/>
      <c r="B20" s="21"/>
      <c r="C20" s="53" t="s">
        <v>56</v>
      </c>
      <c r="D20" s="21">
        <v>180530105</v>
      </c>
      <c r="E20" s="23"/>
      <c r="F20" s="21"/>
      <c r="G20" s="62"/>
      <c r="H20" s="21"/>
      <c r="I20" s="18"/>
      <c r="J20" s="21">
        <v>179149958</v>
      </c>
      <c r="K20" s="15">
        <v>44706</v>
      </c>
      <c r="L20" s="46" t="s">
        <v>16</v>
      </c>
      <c r="M20" s="55"/>
      <c r="N20" s="66"/>
      <c r="O20" s="24" t="s">
        <v>37</v>
      </c>
      <c r="Q20" s="57">
        <v>70693996</v>
      </c>
    </row>
    <row r="21" spans="1:17" ht="19.5" customHeight="1" x14ac:dyDescent="0.25">
      <c r="A21" s="20"/>
      <c r="B21" s="21"/>
      <c r="C21" s="53" t="s">
        <v>57</v>
      </c>
      <c r="D21" s="21">
        <v>186938096</v>
      </c>
      <c r="E21" s="23"/>
      <c r="F21" s="21"/>
      <c r="G21" s="62"/>
      <c r="H21" s="21"/>
      <c r="I21" s="18"/>
      <c r="J21" s="21">
        <v>1149824690</v>
      </c>
      <c r="K21" s="23">
        <v>44727</v>
      </c>
      <c r="L21" s="47" t="s">
        <v>5</v>
      </c>
      <c r="M21" s="55"/>
      <c r="N21" s="66"/>
      <c r="O21" s="24" t="s">
        <v>38</v>
      </c>
      <c r="Q21" s="57">
        <v>21031585</v>
      </c>
    </row>
    <row r="22" spans="1:17" ht="19.5" customHeight="1" x14ac:dyDescent="0.25">
      <c r="A22" s="20"/>
      <c r="B22" s="21"/>
      <c r="C22" s="53"/>
      <c r="D22" s="21"/>
      <c r="E22" s="23"/>
      <c r="F22" s="21"/>
      <c r="G22" s="62"/>
      <c r="H22" s="21"/>
      <c r="I22" s="18"/>
      <c r="J22" s="21">
        <v>693601259</v>
      </c>
      <c r="K22" s="23">
        <v>44727</v>
      </c>
      <c r="L22" s="47" t="s">
        <v>5</v>
      </c>
      <c r="M22" s="55"/>
      <c r="N22" s="66"/>
      <c r="O22" s="24" t="s">
        <v>32</v>
      </c>
      <c r="Q22" s="33">
        <f>SUM(Q13:Q21)</f>
        <v>277187516</v>
      </c>
    </row>
    <row r="23" spans="1:17" ht="19.5" customHeight="1" x14ac:dyDescent="0.25">
      <c r="A23" s="20"/>
      <c r="B23" s="21"/>
      <c r="C23" s="53"/>
      <c r="D23" s="21"/>
      <c r="E23" s="23"/>
      <c r="F23" s="21"/>
      <c r="G23" s="62"/>
      <c r="H23" s="21"/>
      <c r="I23" s="18"/>
      <c r="J23" s="21">
        <v>848660527</v>
      </c>
      <c r="K23" s="23">
        <v>44727</v>
      </c>
      <c r="L23" s="47" t="s">
        <v>5</v>
      </c>
      <c r="M23" s="22"/>
      <c r="N23" s="54"/>
    </row>
    <row r="24" spans="1:17" ht="19.5" customHeight="1" x14ac:dyDescent="0.25">
      <c r="A24" s="20"/>
      <c r="B24" s="21"/>
      <c r="C24" s="53"/>
      <c r="D24" s="21"/>
      <c r="E24" s="23"/>
      <c r="F24" s="21"/>
      <c r="G24" s="62"/>
      <c r="H24" s="21"/>
      <c r="I24" s="18"/>
      <c r="J24" s="21">
        <v>778812783</v>
      </c>
      <c r="K24" s="23">
        <v>44727</v>
      </c>
      <c r="L24" s="47" t="s">
        <v>5</v>
      </c>
      <c r="M24" s="22"/>
    </row>
    <row r="25" spans="1:17" ht="19.5" customHeight="1" x14ac:dyDescent="0.25">
      <c r="A25" s="20"/>
      <c r="B25" s="21"/>
      <c r="C25" s="53"/>
      <c r="D25" s="21"/>
      <c r="E25" s="23"/>
      <c r="F25" s="21"/>
      <c r="G25" s="62"/>
      <c r="H25" s="21"/>
      <c r="I25" s="18"/>
      <c r="J25" s="21">
        <v>1133475704</v>
      </c>
      <c r="K25" s="23">
        <v>44727</v>
      </c>
      <c r="L25" s="47" t="s">
        <v>5</v>
      </c>
      <c r="M25" s="22"/>
    </row>
    <row r="26" spans="1:17" ht="19.5" customHeight="1" x14ac:dyDescent="0.25">
      <c r="A26" s="20"/>
      <c r="B26" s="21"/>
      <c r="C26" s="53"/>
      <c r="D26" s="21"/>
      <c r="E26" s="23"/>
      <c r="F26" s="21"/>
      <c r="G26" s="62"/>
      <c r="H26" s="21"/>
      <c r="I26" s="18"/>
      <c r="J26" s="21">
        <v>1209499210</v>
      </c>
      <c r="K26" s="23">
        <v>44727</v>
      </c>
      <c r="L26" s="47" t="s">
        <v>5</v>
      </c>
      <c r="M26" s="22"/>
    </row>
    <row r="27" spans="1:17" ht="19.5" customHeight="1" x14ac:dyDescent="0.25">
      <c r="A27" s="20"/>
      <c r="B27" s="21"/>
      <c r="C27" s="53"/>
      <c r="D27" s="21"/>
      <c r="E27" s="23"/>
      <c r="F27" s="21"/>
      <c r="G27" s="62"/>
      <c r="H27" s="21"/>
      <c r="I27" s="18"/>
      <c r="J27" s="21">
        <v>1184824675</v>
      </c>
      <c r="K27" s="23">
        <v>44727</v>
      </c>
      <c r="L27" s="47" t="s">
        <v>5</v>
      </c>
      <c r="M27" s="22"/>
    </row>
    <row r="28" spans="1:17" ht="19.5" customHeight="1" x14ac:dyDescent="0.25">
      <c r="A28" s="20"/>
      <c r="B28" s="21"/>
      <c r="C28" s="53"/>
      <c r="D28" s="21"/>
      <c r="E28" s="23"/>
      <c r="F28" s="21"/>
      <c r="G28" s="62"/>
      <c r="H28" s="21"/>
      <c r="I28" s="18"/>
      <c r="J28" s="21">
        <v>2082127717</v>
      </c>
      <c r="K28" s="23">
        <v>44739</v>
      </c>
      <c r="L28" s="47" t="s">
        <v>5</v>
      </c>
      <c r="M28" s="22"/>
    </row>
    <row r="29" spans="1:17" ht="19.5" customHeight="1" x14ac:dyDescent="0.25">
      <c r="A29" s="20"/>
      <c r="B29" s="21"/>
      <c r="C29" s="53"/>
      <c r="D29" s="21"/>
      <c r="E29" s="23"/>
      <c r="F29" s="21"/>
      <c r="G29" s="62"/>
      <c r="H29" s="21"/>
      <c r="I29" s="18"/>
      <c r="J29" s="26">
        <v>399197569</v>
      </c>
      <c r="K29" s="20">
        <v>44757</v>
      </c>
      <c r="L29" s="47" t="s">
        <v>5</v>
      </c>
      <c r="M29" s="22"/>
    </row>
    <row r="30" spans="1:17" ht="19.5" customHeight="1" x14ac:dyDescent="0.25">
      <c r="A30" s="20"/>
      <c r="B30" s="21"/>
      <c r="C30" s="53"/>
      <c r="D30" s="21"/>
      <c r="E30" s="23"/>
      <c r="F30" s="21"/>
      <c r="G30" s="62"/>
      <c r="H30" s="21"/>
      <c r="I30" s="18"/>
      <c r="J30" s="26">
        <v>981207714</v>
      </c>
      <c r="K30" s="20">
        <v>44757</v>
      </c>
      <c r="L30" s="47" t="s">
        <v>5</v>
      </c>
      <c r="M30" s="22"/>
    </row>
    <row r="31" spans="1:17" ht="19.5" customHeight="1" x14ac:dyDescent="0.25">
      <c r="A31" s="20"/>
      <c r="B31" s="21"/>
      <c r="C31" s="53"/>
      <c r="D31" s="21"/>
      <c r="E31" s="23"/>
      <c r="F31" s="21"/>
      <c r="G31" s="62"/>
      <c r="H31" s="21"/>
      <c r="I31" s="18"/>
      <c r="J31" s="26">
        <v>1002488548</v>
      </c>
      <c r="K31" s="20">
        <v>44757</v>
      </c>
      <c r="L31" s="47" t="s">
        <v>5</v>
      </c>
      <c r="M31" s="22"/>
    </row>
    <row r="32" spans="1:17" ht="19.5" customHeight="1" x14ac:dyDescent="0.25">
      <c r="A32" s="20"/>
      <c r="B32" s="21"/>
      <c r="C32" s="53"/>
      <c r="D32" s="21"/>
      <c r="E32" s="23"/>
      <c r="F32" s="21"/>
      <c r="G32" s="62"/>
      <c r="H32" s="21"/>
      <c r="I32" s="18"/>
      <c r="J32" s="26">
        <v>895214721</v>
      </c>
      <c r="K32" s="20">
        <v>44757</v>
      </c>
      <c r="L32" s="47" t="s">
        <v>5</v>
      </c>
      <c r="M32" s="22"/>
    </row>
    <row r="33" spans="1:13" ht="19.5" customHeight="1" x14ac:dyDescent="0.25">
      <c r="A33" s="20"/>
      <c r="B33" s="21"/>
      <c r="C33" s="53"/>
      <c r="D33" s="21"/>
      <c r="E33" s="23"/>
      <c r="F33" s="21"/>
      <c r="G33" s="62"/>
      <c r="H33" s="21"/>
      <c r="I33" s="18"/>
      <c r="J33" s="26">
        <v>1799982969</v>
      </c>
      <c r="K33" s="20">
        <v>44757</v>
      </c>
      <c r="L33" s="47" t="s">
        <v>5</v>
      </c>
      <c r="M33" s="22"/>
    </row>
    <row r="34" spans="1:13" ht="19.5" customHeight="1" x14ac:dyDescent="0.25">
      <c r="A34" s="20"/>
      <c r="B34" s="21"/>
      <c r="C34" s="53"/>
      <c r="D34" s="21"/>
      <c r="E34" s="23"/>
      <c r="F34" s="21"/>
      <c r="G34" s="62"/>
      <c r="H34" s="21"/>
      <c r="I34" s="18"/>
      <c r="J34" s="26">
        <v>3131575</v>
      </c>
      <c r="K34" s="20">
        <v>44757</v>
      </c>
      <c r="L34" s="22" t="s">
        <v>5</v>
      </c>
      <c r="M34" s="22"/>
    </row>
    <row r="35" spans="1:13" ht="19.5" customHeight="1" x14ac:dyDescent="0.25">
      <c r="A35" s="20"/>
      <c r="B35" s="21"/>
      <c r="C35" s="53"/>
      <c r="D35" s="21"/>
      <c r="E35" s="23"/>
      <c r="F35" s="21"/>
      <c r="G35" s="62"/>
      <c r="H35" s="21"/>
      <c r="I35" s="18"/>
      <c r="J35" s="21">
        <v>2483845809</v>
      </c>
      <c r="K35" s="20">
        <v>44767</v>
      </c>
      <c r="L35" s="22" t="s">
        <v>5</v>
      </c>
      <c r="M35" s="22"/>
    </row>
    <row r="36" spans="1:13" ht="19.5" customHeight="1" x14ac:dyDescent="0.25">
      <c r="A36" s="20"/>
      <c r="B36" s="21"/>
      <c r="C36" s="53"/>
      <c r="D36" s="21"/>
      <c r="E36" s="23"/>
      <c r="F36" s="21"/>
      <c r="G36" s="62"/>
      <c r="H36" s="21"/>
      <c r="I36" s="18"/>
      <c r="J36" s="22"/>
      <c r="K36" s="22"/>
      <c r="L36" s="22"/>
      <c r="M36" s="22"/>
    </row>
    <row r="37" spans="1:13" ht="19.5" customHeight="1" x14ac:dyDescent="0.25">
      <c r="A37" s="20"/>
      <c r="B37" s="21"/>
      <c r="C37" s="53"/>
      <c r="D37" s="21"/>
      <c r="E37" s="23"/>
      <c r="F37" s="21"/>
      <c r="G37" s="62"/>
      <c r="H37" s="21"/>
      <c r="I37" s="18"/>
      <c r="J37" s="22"/>
      <c r="K37" s="22"/>
      <c r="L37" s="22"/>
      <c r="M37" s="22"/>
    </row>
    <row r="38" spans="1:13" ht="19.5" customHeight="1" x14ac:dyDescent="0.25">
      <c r="A38" s="20"/>
      <c r="B38" s="21"/>
      <c r="C38" s="53"/>
      <c r="D38" s="21"/>
      <c r="E38" s="23"/>
      <c r="F38" s="21"/>
      <c r="G38" s="62"/>
      <c r="H38" s="21"/>
      <c r="I38" s="18"/>
      <c r="J38" s="22"/>
      <c r="K38" s="22"/>
      <c r="L38" s="22"/>
      <c r="M38" s="22"/>
    </row>
    <row r="39" spans="1:13" ht="19.5" customHeight="1" x14ac:dyDescent="0.25">
      <c r="A39" s="20"/>
      <c r="B39" s="21"/>
      <c r="C39" s="53"/>
      <c r="D39" s="21"/>
      <c r="E39" s="23"/>
      <c r="F39" s="21"/>
      <c r="G39" s="62"/>
      <c r="H39" s="21"/>
      <c r="I39" s="18"/>
      <c r="J39" s="22"/>
      <c r="K39" s="22"/>
      <c r="L39" s="22"/>
      <c r="M39" s="22"/>
    </row>
    <row r="40" spans="1:13" ht="19.5" customHeight="1" x14ac:dyDescent="0.25">
      <c r="A40" s="20"/>
      <c r="B40" s="21"/>
      <c r="C40" s="53"/>
      <c r="D40" s="21"/>
      <c r="E40" s="23"/>
      <c r="F40" s="21"/>
      <c r="G40" s="62"/>
      <c r="H40" s="21"/>
      <c r="I40" s="18"/>
      <c r="J40" s="22"/>
      <c r="K40" s="22"/>
      <c r="L40" s="22"/>
      <c r="M40" s="22"/>
    </row>
    <row r="41" spans="1:13" ht="19.5" customHeight="1" x14ac:dyDescent="0.25">
      <c r="A41" s="20"/>
      <c r="B41" s="21"/>
      <c r="C41" s="53"/>
      <c r="D41" s="21"/>
      <c r="E41" s="23"/>
      <c r="F41" s="21"/>
      <c r="G41" s="62"/>
      <c r="H41" s="21"/>
      <c r="I41" s="18"/>
      <c r="J41" s="22"/>
      <c r="K41" s="20"/>
      <c r="L41" s="22"/>
      <c r="M41" s="22"/>
    </row>
    <row r="42" spans="1:13" ht="19.5" customHeight="1" x14ac:dyDescent="0.25">
      <c r="A42" s="20"/>
      <c r="B42" s="21"/>
      <c r="C42" s="53"/>
      <c r="D42" s="21"/>
      <c r="E42" s="23"/>
      <c r="F42" s="21"/>
      <c r="G42" s="62"/>
      <c r="H42" s="21"/>
      <c r="I42" s="18"/>
      <c r="J42" s="22"/>
      <c r="K42" s="20"/>
      <c r="L42" s="22"/>
      <c r="M42" s="22"/>
    </row>
    <row r="43" spans="1:13" ht="19.5" customHeight="1" x14ac:dyDescent="0.25">
      <c r="A43" s="20"/>
      <c r="B43" s="21"/>
      <c r="C43" s="53"/>
      <c r="D43" s="21"/>
      <c r="E43" s="23"/>
      <c r="F43" s="21"/>
      <c r="G43" s="62"/>
      <c r="H43" s="21"/>
      <c r="I43" s="18"/>
      <c r="J43" s="22"/>
      <c r="K43" s="20"/>
      <c r="L43" s="22"/>
      <c r="M43" s="22"/>
    </row>
    <row r="44" spans="1:13" ht="19.5" customHeight="1" x14ac:dyDescent="0.25">
      <c r="A44" s="20"/>
      <c r="B44" s="21"/>
      <c r="C44" s="53"/>
      <c r="D44" s="21"/>
      <c r="E44" s="23"/>
      <c r="F44" s="21"/>
      <c r="G44" s="62"/>
      <c r="H44" s="21"/>
      <c r="I44" s="18"/>
      <c r="J44" s="22"/>
      <c r="K44" s="20"/>
      <c r="L44" s="22"/>
      <c r="M44" s="22"/>
    </row>
    <row r="45" spans="1:13" ht="19.5" customHeight="1" x14ac:dyDescent="0.25">
      <c r="A45" s="20"/>
      <c r="B45" s="21"/>
      <c r="C45" s="53"/>
      <c r="D45" s="21"/>
      <c r="E45" s="23"/>
      <c r="F45" s="21"/>
      <c r="G45" s="62"/>
      <c r="H45" s="21"/>
      <c r="I45" s="18"/>
      <c r="J45" s="22"/>
      <c r="K45" s="20"/>
      <c r="L45" s="22"/>
      <c r="M45" s="22"/>
    </row>
    <row r="46" spans="1:13" ht="19.5" customHeight="1" x14ac:dyDescent="0.25">
      <c r="A46" s="20"/>
      <c r="B46" s="21"/>
      <c r="C46" s="53"/>
      <c r="D46" s="21"/>
      <c r="E46" s="23"/>
      <c r="F46" s="21"/>
      <c r="G46" s="62"/>
      <c r="H46" s="21"/>
      <c r="I46" s="18"/>
      <c r="J46" s="22"/>
      <c r="K46" s="20"/>
      <c r="L46" s="22"/>
      <c r="M46" s="22"/>
    </row>
    <row r="47" spans="1:13" s="12" customFormat="1" ht="19.5" customHeight="1" x14ac:dyDescent="0.2">
      <c r="A47" s="31" t="s">
        <v>3</v>
      </c>
      <c r="B47" s="32">
        <f>SUM(B4:B46)</f>
        <v>39211160554</v>
      </c>
      <c r="C47" s="32">
        <f t="shared" ref="C47:J47" si="0">SUM(C4:C46)</f>
        <v>0</v>
      </c>
      <c r="D47" s="32">
        <f t="shared" si="0"/>
        <v>5297719138.2999821</v>
      </c>
      <c r="E47" s="32"/>
      <c r="F47" s="32">
        <f t="shared" si="0"/>
        <v>3148797480</v>
      </c>
      <c r="G47" s="32">
        <f t="shared" si="0"/>
        <v>0</v>
      </c>
      <c r="H47" s="32">
        <f t="shared" si="0"/>
        <v>0</v>
      </c>
      <c r="I47" s="32">
        <f t="shared" si="0"/>
        <v>716075</v>
      </c>
      <c r="J47" s="32">
        <f t="shared" si="0"/>
        <v>31726917445</v>
      </c>
      <c r="K47" s="32"/>
      <c r="L47" s="32">
        <f>SUM(L21:L35)</f>
        <v>0</v>
      </c>
      <c r="M47" s="31"/>
    </row>
    <row r="48" spans="1:13" s="12" customFormat="1" ht="19.5" customHeight="1" x14ac:dyDescent="0.2">
      <c r="B48" s="33"/>
      <c r="C48" s="33"/>
      <c r="D48" s="33"/>
      <c r="E48" s="49"/>
      <c r="F48" s="33"/>
      <c r="G48" s="58"/>
      <c r="H48" s="54"/>
      <c r="I48" s="33"/>
      <c r="J48" s="33"/>
      <c r="K48" s="33"/>
      <c r="L48" s="33"/>
    </row>
    <row r="49" spans="1:12" s="12" customFormat="1" ht="19.5" customHeight="1" x14ac:dyDescent="0.2">
      <c r="B49" s="33"/>
      <c r="C49" s="33"/>
      <c r="D49" s="33"/>
      <c r="E49" s="49"/>
      <c r="F49" s="33"/>
      <c r="G49" s="58"/>
      <c r="H49" s="54"/>
      <c r="I49" s="33"/>
      <c r="J49" s="33"/>
      <c r="K49" s="33"/>
      <c r="L49" s="33"/>
    </row>
    <row r="50" spans="1:12" s="12" customFormat="1" ht="26.25" customHeight="1" x14ac:dyDescent="0.25">
      <c r="A50" s="37" t="s">
        <v>23</v>
      </c>
      <c r="B50" s="38"/>
      <c r="C50" s="39"/>
      <c r="D50" s="44">
        <v>18462526011</v>
      </c>
      <c r="E50" s="52" t="s">
        <v>21</v>
      </c>
      <c r="F50" s="30"/>
      <c r="G50" s="63"/>
      <c r="H50" s="57"/>
      <c r="I50" s="30"/>
      <c r="J50" s="30"/>
      <c r="K50" s="33"/>
      <c r="L50" s="33"/>
    </row>
    <row r="51" spans="1:12" s="12" customFormat="1" ht="26.25" customHeight="1" x14ac:dyDescent="0.25">
      <c r="A51" s="37" t="s">
        <v>25</v>
      </c>
      <c r="B51" s="38"/>
      <c r="C51" s="39"/>
      <c r="D51" s="44">
        <f>B47</f>
        <v>39211160554</v>
      </c>
      <c r="E51" s="50"/>
      <c r="F51" s="30"/>
      <c r="G51" s="63"/>
      <c r="H51" s="57"/>
      <c r="I51" s="30"/>
      <c r="J51" s="30"/>
      <c r="K51" s="33"/>
      <c r="L51" s="33"/>
    </row>
    <row r="52" spans="1:12" s="12" customFormat="1" ht="26.25" customHeight="1" x14ac:dyDescent="0.25">
      <c r="A52" s="37" t="s">
        <v>42</v>
      </c>
      <c r="B52" s="38"/>
      <c r="C52" s="39"/>
      <c r="D52" s="44">
        <f>D47</f>
        <v>5297719138.2999821</v>
      </c>
      <c r="E52" s="50"/>
      <c r="F52" s="30"/>
      <c r="G52" s="63"/>
      <c r="H52" s="57"/>
      <c r="I52" s="30"/>
      <c r="J52" s="30"/>
      <c r="K52" s="33"/>
      <c r="L52" s="33"/>
    </row>
    <row r="53" spans="1:12" ht="26.25" customHeight="1" x14ac:dyDescent="0.25">
      <c r="A53" s="37" t="s">
        <v>29</v>
      </c>
      <c r="B53" s="38"/>
      <c r="C53" s="39"/>
      <c r="D53" s="44">
        <f>F47</f>
        <v>3148797480</v>
      </c>
      <c r="E53" s="50"/>
      <c r="F53" s="30"/>
      <c r="J53" s="35"/>
      <c r="K53" s="34"/>
      <c r="L53" s="12"/>
    </row>
    <row r="54" spans="1:12" ht="26.25" customHeight="1" x14ac:dyDescent="0.25">
      <c r="A54" s="64" t="s">
        <v>43</v>
      </c>
      <c r="B54" s="38"/>
      <c r="C54" s="39"/>
      <c r="D54" s="44">
        <f>H47</f>
        <v>0</v>
      </c>
      <c r="E54" s="50"/>
      <c r="F54" s="30"/>
      <c r="J54" s="35"/>
      <c r="K54" s="34"/>
      <c r="L54" s="12"/>
    </row>
    <row r="55" spans="1:12" ht="26.25" customHeight="1" x14ac:dyDescent="0.25">
      <c r="A55" s="37" t="s">
        <v>26</v>
      </c>
      <c r="B55" s="38"/>
      <c r="C55" s="39"/>
      <c r="D55" s="44">
        <f>J47</f>
        <v>31726917445</v>
      </c>
      <c r="E55" s="50"/>
      <c r="F55" s="30"/>
      <c r="J55" s="35"/>
      <c r="K55" s="34"/>
      <c r="L55" s="12"/>
    </row>
    <row r="56" spans="1:12" ht="26.25" customHeight="1" x14ac:dyDescent="0.25">
      <c r="A56" s="40" t="s">
        <v>27</v>
      </c>
      <c r="B56" s="41"/>
      <c r="C56" s="42"/>
      <c r="D56" s="45">
        <f>D50+D51-D52-D53-D54-D55</f>
        <v>17500252501.70002</v>
      </c>
      <c r="E56" s="50"/>
      <c r="F56" s="30"/>
      <c r="J56" s="35"/>
      <c r="K56" s="34"/>
      <c r="L56" s="12"/>
    </row>
    <row r="57" spans="1:12" ht="26.25" customHeight="1" x14ac:dyDescent="0.25">
      <c r="A57" s="40" t="s">
        <v>28</v>
      </c>
      <c r="B57" s="41"/>
      <c r="C57" s="43"/>
      <c r="D57" s="45">
        <f>D56-B18-B17-B16-B15-B19</f>
        <v>2257820873.7000198</v>
      </c>
      <c r="J57" s="35"/>
      <c r="K57" s="35"/>
    </row>
    <row r="58" spans="1:12" ht="23.25" customHeight="1" x14ac:dyDescent="0.25">
      <c r="B58" s="30"/>
      <c r="J58" s="30"/>
    </row>
    <row r="59" spans="1:12" ht="23.25" customHeight="1" x14ac:dyDescent="0.25">
      <c r="B59" s="30"/>
    </row>
    <row r="60" spans="1:12" ht="23.25" customHeight="1" x14ac:dyDescent="0.25">
      <c r="B60" s="30"/>
    </row>
  </sheetData>
  <mergeCells count="6">
    <mergeCell ref="A2:B2"/>
    <mergeCell ref="J2:L2"/>
    <mergeCell ref="C2:D2"/>
    <mergeCell ref="E2:F2"/>
    <mergeCell ref="I2:I3"/>
    <mergeCell ref="G2:H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Zeros="0" topLeftCell="A4" zoomScaleNormal="100" workbookViewId="0">
      <selection activeCell="F12" sqref="F12"/>
    </sheetView>
  </sheetViews>
  <sheetFormatPr defaultColWidth="25.5703125" defaultRowHeight="19.5" customHeight="1" x14ac:dyDescent="0.25"/>
  <cols>
    <col min="1" max="1" width="13.5703125" style="24" customWidth="1"/>
    <col min="2" max="2" width="17.28515625" style="24" customWidth="1"/>
    <col min="3" max="3" width="11" style="24" customWidth="1"/>
    <col min="4" max="4" width="15.28515625" style="24" customWidth="1"/>
    <col min="5" max="5" width="12.28515625" style="51" customWidth="1"/>
    <col min="6" max="6" width="19.28515625" style="24" customWidth="1"/>
    <col min="7" max="7" width="12.7109375" style="63" customWidth="1"/>
    <col min="8" max="8" width="14.42578125" style="57" customWidth="1"/>
    <col min="9" max="9" width="13.28515625" style="24" customWidth="1"/>
    <col min="10" max="10" width="17.7109375" style="85" customWidth="1"/>
    <col min="11" max="11" width="27.28515625" style="24" customWidth="1"/>
    <col min="12" max="12" width="17.140625" style="101" customWidth="1"/>
    <col min="13" max="13" width="16.140625" style="63" customWidth="1"/>
    <col min="14" max="14" width="16.42578125" style="85" customWidth="1"/>
    <col min="15" max="19" width="4.7109375" style="24" customWidth="1"/>
    <col min="20" max="27" width="8.140625" style="24" customWidth="1"/>
    <col min="28" max="35" width="7.42578125" style="24" customWidth="1"/>
    <col min="36" max="16384" width="25.5703125" style="24"/>
  </cols>
  <sheetData>
    <row r="1" spans="1:15" s="12" customFormat="1" ht="24" customHeight="1" x14ac:dyDescent="0.3">
      <c r="A1" s="36" t="s">
        <v>2</v>
      </c>
      <c r="E1" s="48"/>
      <c r="G1" s="58"/>
      <c r="H1" s="54"/>
      <c r="J1" s="79"/>
      <c r="L1" s="101"/>
      <c r="M1" s="58"/>
      <c r="N1" s="79"/>
    </row>
    <row r="2" spans="1:15" s="14" customFormat="1" ht="48.75" customHeight="1" x14ac:dyDescent="0.25">
      <c r="A2" s="114" t="s">
        <v>0</v>
      </c>
      <c r="B2" s="114"/>
      <c r="C2" s="114" t="s">
        <v>9</v>
      </c>
      <c r="D2" s="114"/>
      <c r="E2" s="114" t="s">
        <v>22</v>
      </c>
      <c r="F2" s="114"/>
      <c r="G2" s="124" t="s">
        <v>47</v>
      </c>
      <c r="H2" s="124"/>
      <c r="I2" s="114" t="s">
        <v>49</v>
      </c>
      <c r="J2" s="114"/>
      <c r="K2" s="114"/>
      <c r="L2" s="102" t="s">
        <v>48</v>
      </c>
      <c r="M2" s="115" t="s">
        <v>46</v>
      </c>
      <c r="N2" s="116"/>
    </row>
    <row r="3" spans="1:15" s="14" customFormat="1" ht="22.5" customHeight="1" x14ac:dyDescent="0.2">
      <c r="A3" s="87" t="s">
        <v>18</v>
      </c>
      <c r="B3" s="87" t="s">
        <v>1</v>
      </c>
      <c r="C3" s="87" t="s">
        <v>18</v>
      </c>
      <c r="D3" s="87" t="s">
        <v>1</v>
      </c>
      <c r="E3" s="87" t="s">
        <v>18</v>
      </c>
      <c r="F3" s="87" t="s">
        <v>1</v>
      </c>
      <c r="G3" s="88" t="s">
        <v>18</v>
      </c>
      <c r="H3" s="87" t="s">
        <v>1</v>
      </c>
      <c r="I3" s="87" t="s">
        <v>13</v>
      </c>
      <c r="J3" s="87" t="s">
        <v>1</v>
      </c>
      <c r="K3" s="87" t="s">
        <v>20</v>
      </c>
      <c r="L3" s="103" t="s">
        <v>1</v>
      </c>
      <c r="M3" s="88" t="s">
        <v>18</v>
      </c>
      <c r="N3" s="89" t="s">
        <v>1</v>
      </c>
    </row>
    <row r="4" spans="1:15" s="14" customFormat="1" ht="22.5" customHeight="1" x14ac:dyDescent="0.25">
      <c r="A4" s="90">
        <v>44651</v>
      </c>
      <c r="B4" s="121" t="s">
        <v>23</v>
      </c>
      <c r="C4" s="122"/>
      <c r="D4" s="122"/>
      <c r="E4" s="122"/>
      <c r="F4" s="122"/>
      <c r="G4" s="122"/>
      <c r="H4" s="122"/>
      <c r="I4" s="122"/>
      <c r="J4" s="123"/>
      <c r="K4" s="91"/>
      <c r="L4" s="104">
        <v>18462526011</v>
      </c>
      <c r="M4" s="92"/>
      <c r="N4" s="79"/>
    </row>
    <row r="5" spans="1:15" s="14" customFormat="1" ht="22.5" customHeight="1" x14ac:dyDescent="0.25">
      <c r="A5" s="20">
        <v>44655</v>
      </c>
      <c r="B5" s="28">
        <v>2645575399</v>
      </c>
      <c r="C5" s="93"/>
      <c r="D5" s="93"/>
      <c r="E5" s="20"/>
      <c r="F5"/>
      <c r="G5" s="94"/>
      <c r="H5" s="95"/>
      <c r="I5" s="20"/>
      <c r="J5" s="80"/>
      <c r="K5" s="47"/>
      <c r="L5" s="105">
        <f>L4+B5</f>
        <v>21108101410</v>
      </c>
      <c r="M5" s="96"/>
      <c r="N5" s="107"/>
      <c r="O5" s="65"/>
    </row>
    <row r="6" spans="1:15" s="14" customFormat="1" ht="22.5" customHeight="1" x14ac:dyDescent="0.25">
      <c r="A6" s="20">
        <v>44665</v>
      </c>
      <c r="B6" s="28">
        <v>3152511460</v>
      </c>
      <c r="C6" s="93"/>
      <c r="D6" s="93"/>
      <c r="E6" s="20"/>
      <c r="F6" s="97"/>
      <c r="G6" s="88"/>
      <c r="H6" s="28"/>
      <c r="I6" s="20"/>
      <c r="J6" s="80"/>
      <c r="K6" s="47"/>
      <c r="L6" s="105">
        <f>L5+B6</f>
        <v>24260612870</v>
      </c>
      <c r="M6" s="96"/>
      <c r="N6" s="107"/>
    </row>
    <row r="7" spans="1:15" s="14" customFormat="1" ht="22.5" customHeight="1" x14ac:dyDescent="0.25">
      <c r="A7" s="20">
        <v>44672</v>
      </c>
      <c r="B7" s="28">
        <v>2947019974</v>
      </c>
      <c r="C7" s="93"/>
      <c r="D7" s="93"/>
      <c r="E7" s="20"/>
      <c r="F7" s="97"/>
      <c r="G7" s="88"/>
      <c r="H7" s="98"/>
      <c r="I7" s="20"/>
      <c r="J7" s="80"/>
      <c r="K7" s="47"/>
      <c r="L7" s="105">
        <f>L6+B7</f>
        <v>27207632844</v>
      </c>
      <c r="M7" s="96"/>
      <c r="N7" s="107"/>
    </row>
    <row r="8" spans="1:15" s="14" customFormat="1" ht="22.5" customHeight="1" x14ac:dyDescent="0.25">
      <c r="A8" s="20">
        <v>44679</v>
      </c>
      <c r="B8" s="28">
        <v>1949844940</v>
      </c>
      <c r="C8" s="19" t="s">
        <v>17</v>
      </c>
      <c r="D8" s="28">
        <v>1108505430.2999823</v>
      </c>
      <c r="E8" s="20"/>
      <c r="F8" s="97"/>
      <c r="G8" s="20">
        <v>44681</v>
      </c>
      <c r="H8" s="28">
        <f>((SUM(B5:B8)-D8)/1.08)*1.5%</f>
        <v>133145088.0930558</v>
      </c>
      <c r="I8" s="20">
        <v>44666</v>
      </c>
      <c r="J8" s="80">
        <v>9628951770</v>
      </c>
      <c r="K8" s="47" t="s">
        <v>16</v>
      </c>
      <c r="L8" s="105">
        <f>L7+B8-D8-F8-H8-J8</f>
        <v>18286875495.60696</v>
      </c>
      <c r="M8" s="96"/>
      <c r="N8" s="107"/>
    </row>
    <row r="9" spans="1:15" s="14" customFormat="1" ht="22.5" customHeight="1" x14ac:dyDescent="0.25">
      <c r="A9" s="20">
        <v>44685</v>
      </c>
      <c r="B9" s="28">
        <v>2179535878</v>
      </c>
      <c r="C9" s="87"/>
      <c r="D9" s="87"/>
      <c r="E9" s="20"/>
      <c r="F9" s="87"/>
      <c r="G9" s="87"/>
      <c r="H9" s="94"/>
      <c r="I9" s="20"/>
      <c r="J9" s="80"/>
      <c r="K9" s="47"/>
      <c r="L9" s="105">
        <f t="shared" ref="L9:L20" si="0">L8+B9-D9-F9-H9-J9</f>
        <v>20466411373.60696</v>
      </c>
      <c r="M9" s="96"/>
      <c r="N9" s="107"/>
    </row>
    <row r="10" spans="1:15" ht="22.5" customHeight="1" x14ac:dyDescent="0.25">
      <c r="A10" s="20">
        <v>44695</v>
      </c>
      <c r="B10" s="25">
        <v>2649074569</v>
      </c>
      <c r="C10" s="22"/>
      <c r="D10" s="22"/>
      <c r="E10" s="20">
        <v>44698</v>
      </c>
      <c r="F10" s="25">
        <v>1949453152</v>
      </c>
      <c r="G10" s="18"/>
      <c r="H10" s="25"/>
      <c r="I10" s="20">
        <v>44697</v>
      </c>
      <c r="J10" s="80">
        <v>676724939</v>
      </c>
      <c r="K10" s="47" t="s">
        <v>16</v>
      </c>
      <c r="L10" s="105">
        <f t="shared" si="0"/>
        <v>20489307851.60696</v>
      </c>
      <c r="M10" s="96"/>
      <c r="N10" s="107"/>
    </row>
    <row r="11" spans="1:15" ht="22.5" customHeight="1" x14ac:dyDescent="0.25">
      <c r="A11" s="20">
        <v>44708</v>
      </c>
      <c r="B11" s="25">
        <v>2313791958</v>
      </c>
      <c r="C11" s="25" t="s">
        <v>10</v>
      </c>
      <c r="D11" s="25">
        <v>1699258387</v>
      </c>
      <c r="E11" s="23">
        <v>44698</v>
      </c>
      <c r="F11" s="25">
        <v>1199344328</v>
      </c>
      <c r="G11" s="20">
        <v>44712</v>
      </c>
      <c r="H11" s="95">
        <f>((SUM(B9:B11)-D11)/1.08)*1.5%</f>
        <v>75599222.472222209</v>
      </c>
      <c r="I11" s="20">
        <v>44706</v>
      </c>
      <c r="J11" s="80">
        <v>4775345266</v>
      </c>
      <c r="K11" s="47" t="s">
        <v>16</v>
      </c>
      <c r="L11" s="105">
        <f t="shared" si="0"/>
        <v>15053552606.134739</v>
      </c>
      <c r="M11" s="96"/>
      <c r="N11" s="107"/>
    </row>
    <row r="12" spans="1:15" ht="22.5" customHeight="1" x14ac:dyDescent="0.25">
      <c r="A12" s="20">
        <v>44714</v>
      </c>
      <c r="B12" s="99">
        <v>1682150368</v>
      </c>
      <c r="C12" s="22"/>
      <c r="D12" s="22"/>
      <c r="E12" s="23" t="s">
        <v>58</v>
      </c>
      <c r="F12" s="25">
        <v>54130806</v>
      </c>
      <c r="G12" s="18"/>
      <c r="H12" s="25"/>
      <c r="I12" s="20"/>
      <c r="J12" s="80"/>
      <c r="K12" s="47"/>
      <c r="L12" s="105">
        <f t="shared" si="0"/>
        <v>16681572168.134739</v>
      </c>
      <c r="M12" s="96"/>
      <c r="N12" s="107"/>
    </row>
    <row r="13" spans="1:15" ht="22.5" customHeight="1" x14ac:dyDescent="0.25">
      <c r="A13" s="20">
        <v>44718</v>
      </c>
      <c r="B13" s="27">
        <v>1362493747</v>
      </c>
      <c r="C13" s="22"/>
      <c r="D13" s="22"/>
      <c r="E13" s="23" t="s">
        <v>58</v>
      </c>
      <c r="F13" s="25">
        <v>91958304</v>
      </c>
      <c r="G13" s="60"/>
      <c r="H13" s="25"/>
      <c r="I13" s="20"/>
      <c r="J13" s="80"/>
      <c r="K13" s="47"/>
      <c r="L13" s="105">
        <f t="shared" si="0"/>
        <v>17952107611.134739</v>
      </c>
      <c r="M13" s="96"/>
      <c r="N13" s="107"/>
    </row>
    <row r="14" spans="1:15" ht="22.5" customHeight="1" x14ac:dyDescent="0.25">
      <c r="A14" s="20">
        <v>44723</v>
      </c>
      <c r="B14" s="99">
        <v>1930938896</v>
      </c>
      <c r="C14" s="25"/>
      <c r="D14" s="25"/>
      <c r="E14" s="23" t="s">
        <v>58</v>
      </c>
      <c r="F14" s="25">
        <v>2956790004</v>
      </c>
      <c r="G14" s="60"/>
      <c r="H14" s="25"/>
      <c r="I14" s="20"/>
      <c r="J14" s="80"/>
      <c r="K14" s="47"/>
      <c r="L14" s="105">
        <f t="shared" si="0"/>
        <v>16926256503.134739</v>
      </c>
      <c r="M14" s="96"/>
      <c r="N14" s="107"/>
    </row>
    <row r="15" spans="1:15" ht="22.5" customHeight="1" x14ac:dyDescent="0.25">
      <c r="A15" s="20">
        <v>44730</v>
      </c>
      <c r="B15" s="25">
        <v>1155791737</v>
      </c>
      <c r="C15" s="25"/>
      <c r="D15" s="25"/>
      <c r="E15" s="23"/>
      <c r="F15" s="25"/>
      <c r="G15" s="60"/>
      <c r="H15" s="25"/>
      <c r="I15" s="20"/>
      <c r="J15" s="80"/>
      <c r="K15" s="22"/>
      <c r="L15" s="105">
        <f t="shared" si="0"/>
        <v>18082048240.134739</v>
      </c>
      <c r="M15" s="96"/>
      <c r="N15" s="107"/>
    </row>
    <row r="16" spans="1:15" ht="22.5" customHeight="1" x14ac:dyDescent="0.25">
      <c r="A16" s="20">
        <v>44737</v>
      </c>
      <c r="B16" s="25">
        <v>2171703543</v>
      </c>
      <c r="C16" s="25"/>
      <c r="D16" s="25"/>
      <c r="E16" s="23"/>
      <c r="F16" s="25"/>
      <c r="G16" s="60"/>
      <c r="H16" s="25"/>
      <c r="I16" s="20">
        <v>44727</v>
      </c>
      <c r="J16" s="80">
        <v>6998698848</v>
      </c>
      <c r="K16" s="47" t="s">
        <v>5</v>
      </c>
      <c r="L16" s="105">
        <f t="shared" si="0"/>
        <v>13255052935.134739</v>
      </c>
      <c r="M16" s="96"/>
      <c r="N16" s="107"/>
    </row>
    <row r="17" spans="1:14" ht="22.5" customHeight="1" x14ac:dyDescent="0.25">
      <c r="A17" s="20">
        <v>44742</v>
      </c>
      <c r="B17" s="25">
        <v>3629179058</v>
      </c>
      <c r="C17" s="25" t="s">
        <v>11</v>
      </c>
      <c r="D17" s="25">
        <v>1398628528</v>
      </c>
      <c r="E17" s="23"/>
      <c r="F17" s="25"/>
      <c r="G17" s="20">
        <v>44742</v>
      </c>
      <c r="H17" s="95">
        <f>((SUM(B12:B17)-D17)/1.08)*1.5%</f>
        <v>146300400.29166666</v>
      </c>
      <c r="I17" s="20">
        <v>44739</v>
      </c>
      <c r="J17" s="80">
        <v>2082127717</v>
      </c>
      <c r="K17" s="47" t="s">
        <v>5</v>
      </c>
      <c r="L17" s="105">
        <f t="shared" si="0"/>
        <v>13257175347.843073</v>
      </c>
      <c r="M17" s="109"/>
      <c r="N17" s="107"/>
    </row>
    <row r="18" spans="1:14" ht="22.5" customHeight="1" x14ac:dyDescent="0.25">
      <c r="A18" s="20">
        <v>44751</v>
      </c>
      <c r="B18" s="25">
        <v>3213043699</v>
      </c>
      <c r="C18" s="28"/>
      <c r="D18" s="25"/>
      <c r="E18" s="23"/>
      <c r="F18" s="25"/>
      <c r="G18" s="94"/>
      <c r="H18" s="95"/>
      <c r="I18" s="20"/>
      <c r="J18" s="80"/>
      <c r="K18" s="47"/>
      <c r="L18" s="105">
        <f t="shared" si="0"/>
        <v>16470219046.843073</v>
      </c>
      <c r="M18" s="108">
        <v>44788</v>
      </c>
      <c r="N18" s="111">
        <f>L18-J19-J20</f>
        <v>8905150141.8430729</v>
      </c>
    </row>
    <row r="19" spans="1:14" ht="22.5" customHeight="1" x14ac:dyDescent="0.25">
      <c r="A19" s="20">
        <v>44758</v>
      </c>
      <c r="B19" s="25">
        <v>4270963469</v>
      </c>
      <c r="C19" s="67">
        <v>44752</v>
      </c>
      <c r="D19" s="25">
        <v>302662667</v>
      </c>
      <c r="E19" s="23"/>
      <c r="F19" s="25"/>
      <c r="G19" s="60"/>
      <c r="H19" s="25"/>
      <c r="I19" s="20">
        <v>44757</v>
      </c>
      <c r="J19" s="80">
        <v>5081223096</v>
      </c>
      <c r="K19" s="47" t="s">
        <v>5</v>
      </c>
      <c r="L19" s="105">
        <f t="shared" si="0"/>
        <v>15357296752.843071</v>
      </c>
      <c r="M19" s="110"/>
      <c r="N19" s="107"/>
    </row>
    <row r="20" spans="1:14" ht="22.5" customHeight="1" x14ac:dyDescent="0.25">
      <c r="A20" s="20">
        <v>44765</v>
      </c>
      <c r="B20" s="25">
        <v>1957541859</v>
      </c>
      <c r="C20" s="67">
        <v>44760</v>
      </c>
      <c r="D20" s="25">
        <v>421195925</v>
      </c>
      <c r="E20" s="23"/>
      <c r="F20" s="25"/>
      <c r="G20" s="94"/>
      <c r="H20" s="95"/>
      <c r="I20" s="20">
        <v>44767</v>
      </c>
      <c r="J20" s="80">
        <v>2483845809</v>
      </c>
      <c r="K20" s="47" t="s">
        <v>5</v>
      </c>
      <c r="L20" s="105">
        <f t="shared" si="0"/>
        <v>14409796877.843071</v>
      </c>
      <c r="M20" s="96"/>
      <c r="N20" s="107"/>
    </row>
    <row r="21" spans="1:14" ht="22.5" customHeight="1" x14ac:dyDescent="0.25">
      <c r="A21" s="20"/>
      <c r="B21" s="25"/>
      <c r="C21" s="67">
        <v>44768</v>
      </c>
      <c r="D21" s="25">
        <v>167157485</v>
      </c>
      <c r="E21" s="23"/>
      <c r="F21" s="25"/>
      <c r="G21" s="94"/>
      <c r="H21" s="95"/>
      <c r="I21" s="20"/>
      <c r="J21" s="80"/>
      <c r="K21" s="47"/>
      <c r="L21" s="105"/>
      <c r="M21" s="96"/>
      <c r="N21" s="107"/>
    </row>
    <row r="22" spans="1:14" ht="22.5" customHeight="1" x14ac:dyDescent="0.25">
      <c r="A22" s="20"/>
      <c r="B22" s="25"/>
      <c r="C22" s="67">
        <v>44769</v>
      </c>
      <c r="D22" s="25">
        <v>173090805</v>
      </c>
      <c r="E22" s="23"/>
      <c r="F22" s="25"/>
      <c r="G22" s="94"/>
      <c r="H22" s="95"/>
      <c r="I22" s="20"/>
      <c r="J22" s="80"/>
      <c r="K22" s="47"/>
      <c r="L22" s="105"/>
      <c r="M22" s="96"/>
      <c r="N22" s="107"/>
    </row>
    <row r="23" spans="1:14" ht="22.5" customHeight="1" x14ac:dyDescent="0.25">
      <c r="A23" s="20"/>
      <c r="B23" s="25"/>
      <c r="C23" s="67">
        <v>44771</v>
      </c>
      <c r="D23" s="25">
        <v>128763588</v>
      </c>
      <c r="E23" s="23"/>
      <c r="F23" s="25"/>
      <c r="G23" s="94"/>
      <c r="H23" s="95"/>
      <c r="I23" s="20"/>
      <c r="J23" s="80"/>
      <c r="K23" s="47"/>
      <c r="L23" s="105"/>
      <c r="M23" s="96"/>
      <c r="N23" s="107"/>
    </row>
    <row r="24" spans="1:14" ht="19.5" customHeight="1" x14ac:dyDescent="0.25">
      <c r="A24" s="20"/>
      <c r="B24" s="25"/>
      <c r="C24" s="53" t="s">
        <v>59</v>
      </c>
      <c r="D24" s="25">
        <v>100426469</v>
      </c>
      <c r="E24" s="23"/>
      <c r="F24" s="25"/>
      <c r="G24" s="60"/>
      <c r="H24" s="25"/>
      <c r="I24" s="20"/>
      <c r="J24" s="80"/>
      <c r="K24" s="47"/>
      <c r="L24" s="105"/>
      <c r="M24" s="96"/>
      <c r="N24" s="107"/>
    </row>
    <row r="25" spans="1:14" ht="19.5" customHeight="1" x14ac:dyDescent="0.25">
      <c r="A25" s="20"/>
      <c r="B25" s="25"/>
      <c r="C25" s="53"/>
      <c r="D25" s="25"/>
      <c r="E25" s="23"/>
      <c r="F25" s="25"/>
      <c r="G25" s="60"/>
      <c r="H25" s="25"/>
      <c r="I25" s="20"/>
      <c r="J25" s="80"/>
      <c r="K25" s="47"/>
      <c r="L25" s="105"/>
      <c r="M25" s="96"/>
      <c r="N25" s="107"/>
    </row>
    <row r="26" spans="1:14" s="12" customFormat="1" ht="19.5" customHeight="1" x14ac:dyDescent="0.2">
      <c r="A26" s="31" t="s">
        <v>3</v>
      </c>
      <c r="B26" s="32">
        <f>SUM(B5:B24)</f>
        <v>39211160554</v>
      </c>
      <c r="C26" s="32"/>
      <c r="D26" s="32">
        <f>SUM(D5:D24)</f>
        <v>5499689284.2999821</v>
      </c>
      <c r="E26" s="32"/>
      <c r="F26" s="32">
        <f>SUM(F5:F24)</f>
        <v>6251676594</v>
      </c>
      <c r="G26" s="32"/>
      <c r="H26" s="32">
        <f>SUM(H5:H24)</f>
        <v>355044710.85694468</v>
      </c>
      <c r="I26" s="32"/>
      <c r="J26" s="32">
        <f>SUM(J5:J24)</f>
        <v>31726917445</v>
      </c>
      <c r="K26" s="32" t="e">
        <f>SUM(#REF!)</f>
        <v>#REF!</v>
      </c>
      <c r="L26" s="105"/>
      <c r="M26" s="100"/>
      <c r="N26" s="79"/>
    </row>
    <row r="27" spans="1:14" s="12" customFormat="1" ht="19.5" customHeight="1" x14ac:dyDescent="0.2">
      <c r="B27" s="33"/>
      <c r="C27" s="33"/>
      <c r="D27" s="33"/>
      <c r="E27" s="49"/>
      <c r="F27" s="33"/>
      <c r="G27" s="58"/>
      <c r="H27" s="54"/>
      <c r="I27" s="58"/>
      <c r="J27" s="79"/>
      <c r="K27" s="33"/>
      <c r="L27" s="101"/>
      <c r="M27" s="58"/>
      <c r="N27" s="79"/>
    </row>
    <row r="28" spans="1:14" s="12" customFormat="1" ht="19.5" customHeight="1" x14ac:dyDescent="0.2">
      <c r="B28" s="33"/>
      <c r="C28" s="33"/>
      <c r="D28" s="33"/>
      <c r="E28" s="49"/>
      <c r="F28" s="33"/>
      <c r="G28" s="58"/>
      <c r="H28" s="54"/>
      <c r="I28" s="58"/>
      <c r="J28" s="79"/>
      <c r="K28" s="33"/>
      <c r="L28" s="101"/>
      <c r="M28" s="58"/>
      <c r="N28" s="79"/>
    </row>
    <row r="29" spans="1:14" s="68" customFormat="1" ht="26.25" customHeight="1" x14ac:dyDescent="0.25">
      <c r="A29" s="119" t="s">
        <v>23</v>
      </c>
      <c r="B29" s="119"/>
      <c r="C29" s="119"/>
      <c r="D29" s="119"/>
      <c r="E29" s="119"/>
      <c r="F29" s="112">
        <f>L4</f>
        <v>18462526011</v>
      </c>
      <c r="G29" s="72" t="s">
        <v>53</v>
      </c>
      <c r="H29" s="73"/>
      <c r="I29" s="74"/>
      <c r="J29" s="81"/>
      <c r="K29" s="75"/>
      <c r="L29" s="106"/>
      <c r="M29" s="86"/>
      <c r="N29" s="82"/>
    </row>
    <row r="30" spans="1:14" s="68" customFormat="1" ht="26.25" customHeight="1" x14ac:dyDescent="0.25">
      <c r="A30" s="119" t="s">
        <v>25</v>
      </c>
      <c r="B30" s="119"/>
      <c r="C30" s="119"/>
      <c r="D30" s="119"/>
      <c r="E30" s="119"/>
      <c r="F30" s="112">
        <f>B26</f>
        <v>39211160554</v>
      </c>
      <c r="G30" s="76"/>
      <c r="H30" s="73"/>
      <c r="I30" s="75"/>
      <c r="J30" s="82"/>
      <c r="K30" s="75"/>
      <c r="L30" s="106"/>
      <c r="M30" s="86"/>
      <c r="N30" s="82"/>
    </row>
    <row r="31" spans="1:14" s="68" customFormat="1" ht="26.25" customHeight="1" x14ac:dyDescent="0.25">
      <c r="A31" s="119" t="s">
        <v>50</v>
      </c>
      <c r="B31" s="119"/>
      <c r="C31" s="119"/>
      <c r="D31" s="119"/>
      <c r="E31" s="119"/>
      <c r="F31" s="112">
        <f>D26</f>
        <v>5499689284.2999821</v>
      </c>
      <c r="G31" s="77" t="s">
        <v>45</v>
      </c>
      <c r="H31" s="73"/>
      <c r="I31" s="75"/>
      <c r="J31" s="82"/>
      <c r="K31" s="75"/>
      <c r="L31" s="106"/>
      <c r="M31" s="86"/>
      <c r="N31" s="82"/>
    </row>
    <row r="32" spans="1:14" s="1" customFormat="1" ht="26.25" customHeight="1" x14ac:dyDescent="0.25">
      <c r="A32" s="119" t="s">
        <v>51</v>
      </c>
      <c r="B32" s="119"/>
      <c r="C32" s="119"/>
      <c r="D32" s="119"/>
      <c r="E32" s="119"/>
      <c r="F32" s="112">
        <f>F26</f>
        <v>6251676594</v>
      </c>
      <c r="G32" s="77" t="s">
        <v>45</v>
      </c>
      <c r="H32" s="73"/>
      <c r="I32" s="70"/>
      <c r="J32" s="83"/>
      <c r="K32" s="68"/>
      <c r="L32" s="106"/>
      <c r="M32" s="71"/>
      <c r="N32" s="84"/>
    </row>
    <row r="33" spans="1:14" s="1" customFormat="1" ht="26.25" customHeight="1" x14ac:dyDescent="0.25">
      <c r="A33" s="119" t="s">
        <v>44</v>
      </c>
      <c r="B33" s="119"/>
      <c r="C33" s="119"/>
      <c r="D33" s="119"/>
      <c r="E33" s="119"/>
      <c r="F33" s="112">
        <f>H26</f>
        <v>355044710.85694468</v>
      </c>
      <c r="G33" s="78" t="s">
        <v>54</v>
      </c>
      <c r="H33" s="73"/>
      <c r="I33" s="70"/>
      <c r="J33" s="83"/>
      <c r="K33" s="68"/>
      <c r="L33" s="106"/>
      <c r="M33" s="71"/>
      <c r="N33" s="84"/>
    </row>
    <row r="34" spans="1:14" s="1" customFormat="1" ht="26.25" customHeight="1" x14ac:dyDescent="0.25">
      <c r="A34" s="119" t="s">
        <v>26</v>
      </c>
      <c r="B34" s="119"/>
      <c r="C34" s="119"/>
      <c r="D34" s="119"/>
      <c r="E34" s="119"/>
      <c r="F34" s="112">
        <f>J26</f>
        <v>31726917445</v>
      </c>
      <c r="G34" s="71"/>
      <c r="H34" s="73"/>
      <c r="I34" s="70"/>
      <c r="J34" s="83"/>
      <c r="K34" s="68"/>
      <c r="L34" s="106"/>
      <c r="M34" s="71"/>
      <c r="N34" s="84"/>
    </row>
    <row r="35" spans="1:14" s="1" customFormat="1" ht="26.25" customHeight="1" x14ac:dyDescent="0.25">
      <c r="A35" s="120" t="s">
        <v>52</v>
      </c>
      <c r="B35" s="120"/>
      <c r="C35" s="120"/>
      <c r="D35" s="120"/>
      <c r="E35" s="120"/>
      <c r="F35" s="113">
        <f>F29+F30-F31-F32-F33-F34</f>
        <v>13840358530.843079</v>
      </c>
      <c r="G35" s="71"/>
      <c r="H35" s="73"/>
      <c r="I35" s="70"/>
      <c r="J35" s="83"/>
      <c r="K35" s="68"/>
      <c r="L35" s="106"/>
      <c r="M35" s="71"/>
      <c r="N35" s="84"/>
    </row>
    <row r="36" spans="1:14" s="1" customFormat="1" ht="23.25" customHeight="1" x14ac:dyDescent="0.25">
      <c r="A36" s="120" t="s">
        <v>55</v>
      </c>
      <c r="B36" s="120"/>
      <c r="C36" s="120"/>
      <c r="D36" s="120"/>
      <c r="E36" s="120"/>
      <c r="F36" s="113">
        <f>N18</f>
        <v>8905150141.8430729</v>
      </c>
      <c r="G36" s="71"/>
      <c r="H36" s="69"/>
      <c r="J36" s="84"/>
      <c r="L36" s="106"/>
      <c r="M36" s="71"/>
      <c r="N36" s="84"/>
    </row>
    <row r="37" spans="1:14" ht="23.25" customHeight="1" x14ac:dyDescent="0.25">
      <c r="B37" s="30"/>
    </row>
    <row r="38" spans="1:14" ht="23.25" customHeight="1" x14ac:dyDescent="0.25">
      <c r="B38" s="30"/>
    </row>
  </sheetData>
  <mergeCells count="15">
    <mergeCell ref="M2:N2"/>
    <mergeCell ref="A2:B2"/>
    <mergeCell ref="C2:D2"/>
    <mergeCell ref="E2:F2"/>
    <mergeCell ref="G2:H2"/>
    <mergeCell ref="I2:K2"/>
    <mergeCell ref="A34:E34"/>
    <mergeCell ref="A35:E35"/>
    <mergeCell ref="A36:E36"/>
    <mergeCell ref="B4:J4"/>
    <mergeCell ref="A29:E29"/>
    <mergeCell ref="A30:E30"/>
    <mergeCell ref="A31:E31"/>
    <mergeCell ref="A32:E32"/>
    <mergeCell ref="A33:E3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Zeros="0" zoomScaleNormal="100" workbookViewId="0">
      <selection activeCell="F13" sqref="F13"/>
    </sheetView>
  </sheetViews>
  <sheetFormatPr defaultColWidth="25.5703125" defaultRowHeight="19.5" customHeight="1" x14ac:dyDescent="0.25"/>
  <cols>
    <col min="1" max="1" width="13.5703125" style="24" customWidth="1"/>
    <col min="2" max="2" width="17.28515625" style="24" customWidth="1"/>
    <col min="3" max="3" width="11" style="24" customWidth="1"/>
    <col min="4" max="4" width="15.28515625" style="24" customWidth="1"/>
    <col min="5" max="5" width="12.28515625" style="51" customWidth="1"/>
    <col min="6" max="6" width="19.28515625" style="24" customWidth="1"/>
    <col min="7" max="7" width="12.7109375" style="63" customWidth="1"/>
    <col min="8" max="8" width="14.42578125" style="57" customWidth="1"/>
    <col min="9" max="9" width="13.28515625" style="24" customWidth="1"/>
    <col min="10" max="10" width="17.7109375" style="85" customWidth="1"/>
    <col min="11" max="11" width="27.28515625" style="24" customWidth="1"/>
    <col min="12" max="12" width="17.140625" style="101" customWidth="1"/>
    <col min="13" max="13" width="16.140625" style="63" customWidth="1"/>
    <col min="14" max="14" width="16.42578125" style="85" customWidth="1"/>
    <col min="15" max="19" width="4.7109375" style="24" customWidth="1"/>
    <col min="20" max="27" width="8.140625" style="24" customWidth="1"/>
    <col min="28" max="35" width="7.42578125" style="24" customWidth="1"/>
    <col min="36" max="16384" width="25.5703125" style="24"/>
  </cols>
  <sheetData>
    <row r="1" spans="1:15" s="12" customFormat="1" ht="24" customHeight="1" x14ac:dyDescent="0.3">
      <c r="A1" s="36" t="s">
        <v>2</v>
      </c>
      <c r="E1" s="48"/>
      <c r="G1" s="58"/>
      <c r="H1" s="54"/>
      <c r="J1" s="79"/>
      <c r="L1" s="101"/>
      <c r="M1" s="58"/>
      <c r="N1" s="79"/>
    </row>
    <row r="2" spans="1:15" s="14" customFormat="1" ht="48.75" customHeight="1" x14ac:dyDescent="0.25">
      <c r="A2" s="114" t="s">
        <v>0</v>
      </c>
      <c r="B2" s="114"/>
      <c r="C2" s="114" t="s">
        <v>9</v>
      </c>
      <c r="D2" s="114"/>
      <c r="E2" s="114" t="s">
        <v>22</v>
      </c>
      <c r="F2" s="114"/>
      <c r="G2" s="124" t="s">
        <v>47</v>
      </c>
      <c r="H2" s="124"/>
      <c r="I2" s="114" t="s">
        <v>49</v>
      </c>
      <c r="J2" s="114"/>
      <c r="K2" s="114"/>
      <c r="L2" s="102" t="s">
        <v>48</v>
      </c>
      <c r="M2" s="115" t="s">
        <v>46</v>
      </c>
      <c r="N2" s="116"/>
    </row>
    <row r="3" spans="1:15" s="14" customFormat="1" ht="22.5" customHeight="1" x14ac:dyDescent="0.2">
      <c r="A3" s="87" t="s">
        <v>18</v>
      </c>
      <c r="B3" s="87" t="s">
        <v>1</v>
      </c>
      <c r="C3" s="87" t="s">
        <v>18</v>
      </c>
      <c r="D3" s="87" t="s">
        <v>1</v>
      </c>
      <c r="E3" s="87" t="s">
        <v>18</v>
      </c>
      <c r="F3" s="87" t="s">
        <v>1</v>
      </c>
      <c r="G3" s="88" t="s">
        <v>18</v>
      </c>
      <c r="H3" s="87" t="s">
        <v>1</v>
      </c>
      <c r="I3" s="87" t="s">
        <v>13</v>
      </c>
      <c r="J3" s="87" t="s">
        <v>1</v>
      </c>
      <c r="K3" s="87" t="s">
        <v>20</v>
      </c>
      <c r="L3" s="103" t="s">
        <v>1</v>
      </c>
      <c r="M3" s="88" t="s">
        <v>18</v>
      </c>
      <c r="N3" s="89" t="s">
        <v>1</v>
      </c>
    </row>
    <row r="4" spans="1:15" s="14" customFormat="1" ht="22.5" customHeight="1" x14ac:dyDescent="0.25">
      <c r="A4" s="90">
        <v>44651</v>
      </c>
      <c r="B4" s="121" t="s">
        <v>23</v>
      </c>
      <c r="C4" s="122"/>
      <c r="D4" s="122"/>
      <c r="E4" s="122"/>
      <c r="F4" s="122"/>
      <c r="G4" s="122"/>
      <c r="H4" s="122"/>
      <c r="I4" s="122"/>
      <c r="J4" s="123"/>
      <c r="K4" s="91"/>
      <c r="L4" s="104">
        <v>18462526011</v>
      </c>
      <c r="M4" s="92"/>
      <c r="N4" s="79"/>
    </row>
    <row r="5" spans="1:15" s="14" customFormat="1" ht="22.5" customHeight="1" x14ac:dyDescent="0.25">
      <c r="A5" s="20">
        <v>44655</v>
      </c>
      <c r="B5" s="28">
        <v>2645575399</v>
      </c>
      <c r="C5" s="93"/>
      <c r="D5" s="93"/>
      <c r="E5" s="20"/>
      <c r="F5"/>
      <c r="G5" s="94"/>
      <c r="H5" s="95"/>
      <c r="I5" s="20"/>
      <c r="J5" s="80"/>
      <c r="K5" s="47"/>
      <c r="L5" s="105">
        <f>L4+B5</f>
        <v>21108101410</v>
      </c>
      <c r="M5" s="96"/>
      <c r="N5" s="107"/>
      <c r="O5" s="65"/>
    </row>
    <row r="6" spans="1:15" s="14" customFormat="1" ht="22.5" customHeight="1" x14ac:dyDescent="0.25">
      <c r="A6" s="20">
        <v>44665</v>
      </c>
      <c r="B6" s="28">
        <v>3152511460</v>
      </c>
      <c r="C6" s="93"/>
      <c r="D6" s="93"/>
      <c r="E6" s="20"/>
      <c r="F6" s="97"/>
      <c r="G6" s="88"/>
      <c r="H6" s="28"/>
      <c r="I6" s="20"/>
      <c r="J6" s="80"/>
      <c r="K6" s="47"/>
      <c r="L6" s="105">
        <f>L5+B6</f>
        <v>24260612870</v>
      </c>
      <c r="M6" s="96"/>
      <c r="N6" s="107"/>
    </row>
    <row r="7" spans="1:15" s="14" customFormat="1" ht="22.5" customHeight="1" x14ac:dyDescent="0.25">
      <c r="A7" s="20">
        <v>44672</v>
      </c>
      <c r="B7" s="28">
        <v>2947019974</v>
      </c>
      <c r="C7" s="93"/>
      <c r="D7" s="93"/>
      <c r="E7" s="20"/>
      <c r="F7" s="97"/>
      <c r="G7" s="88"/>
      <c r="H7" s="98"/>
      <c r="I7" s="20"/>
      <c r="J7" s="80"/>
      <c r="K7" s="47"/>
      <c r="L7" s="105">
        <f>L6+B7</f>
        <v>27207632844</v>
      </c>
      <c r="M7" s="96"/>
      <c r="N7" s="107"/>
    </row>
    <row r="8" spans="1:15" s="14" customFormat="1" ht="22.5" customHeight="1" x14ac:dyDescent="0.25">
      <c r="A8" s="20">
        <v>44679</v>
      </c>
      <c r="B8" s="28">
        <v>1949844940</v>
      </c>
      <c r="C8" s="19" t="s">
        <v>17</v>
      </c>
      <c r="D8" s="28">
        <v>1108505430.2999823</v>
      </c>
      <c r="E8" s="20"/>
      <c r="F8" s="97"/>
      <c r="G8" s="20">
        <v>44681</v>
      </c>
      <c r="H8" s="28">
        <f>((SUM(B5:B8)-D8)/1.08)*1.5%</f>
        <v>133145088.0930558</v>
      </c>
      <c r="I8" s="20">
        <v>44666</v>
      </c>
      <c r="J8" s="80">
        <v>9628951770</v>
      </c>
      <c r="K8" s="47" t="s">
        <v>16</v>
      </c>
      <c r="L8" s="105">
        <f t="shared" ref="L8:L16" si="0">L7+B8-D8-F8-H8-J8</f>
        <v>18286875495.60696</v>
      </c>
      <c r="M8" s="96"/>
      <c r="N8" s="107"/>
    </row>
    <row r="9" spans="1:15" s="14" customFormat="1" ht="22.5" customHeight="1" x14ac:dyDescent="0.25">
      <c r="A9" s="20">
        <v>44685</v>
      </c>
      <c r="B9" s="28">
        <v>2179535878</v>
      </c>
      <c r="C9" s="87"/>
      <c r="D9" s="87"/>
      <c r="E9" s="20"/>
      <c r="F9" s="87"/>
      <c r="G9" s="87"/>
      <c r="H9" s="94"/>
      <c r="I9" s="20"/>
      <c r="J9" s="80"/>
      <c r="K9" s="47"/>
      <c r="L9" s="105">
        <f t="shared" si="0"/>
        <v>20466411373.60696</v>
      </c>
      <c r="M9" s="96"/>
      <c r="N9" s="107"/>
    </row>
    <row r="10" spans="1:15" ht="22.5" customHeight="1" x14ac:dyDescent="0.25">
      <c r="A10" s="20">
        <v>44695</v>
      </c>
      <c r="B10" s="25">
        <v>2649074569</v>
      </c>
      <c r="C10" s="22"/>
      <c r="D10" s="22"/>
      <c r="E10" s="20">
        <v>44698</v>
      </c>
      <c r="F10" s="25">
        <v>1949453152</v>
      </c>
      <c r="G10" s="18"/>
      <c r="H10" s="25"/>
      <c r="I10" s="20">
        <v>44697</v>
      </c>
      <c r="J10" s="80">
        <v>676724939</v>
      </c>
      <c r="K10" s="47" t="s">
        <v>16</v>
      </c>
      <c r="L10" s="105">
        <f t="shared" si="0"/>
        <v>20489307851.60696</v>
      </c>
      <c r="M10" s="96"/>
      <c r="N10" s="107"/>
    </row>
    <row r="11" spans="1:15" ht="22.5" customHeight="1" x14ac:dyDescent="0.25">
      <c r="A11" s="20">
        <v>44708</v>
      </c>
      <c r="B11" s="25">
        <v>2313791958</v>
      </c>
      <c r="C11" s="25" t="s">
        <v>10</v>
      </c>
      <c r="D11" s="25">
        <v>1699258387</v>
      </c>
      <c r="E11" s="23">
        <v>44698</v>
      </c>
      <c r="F11" s="25">
        <v>1199344328</v>
      </c>
      <c r="G11" s="20">
        <v>44712</v>
      </c>
      <c r="H11" s="95">
        <f>((SUM(B9:B11)-D11)/1.08)*1.5%</f>
        <v>75599222.472222209</v>
      </c>
      <c r="I11" s="20">
        <v>44706</v>
      </c>
      <c r="J11" s="80">
        <v>4775345266</v>
      </c>
      <c r="K11" s="47" t="s">
        <v>16</v>
      </c>
      <c r="L11" s="105">
        <f t="shared" si="0"/>
        <v>15053552606.134739</v>
      </c>
      <c r="M11" s="96"/>
      <c r="N11" s="107"/>
    </row>
    <row r="12" spans="1:15" ht="22.5" customHeight="1" x14ac:dyDescent="0.25">
      <c r="A12" s="20">
        <v>44714</v>
      </c>
      <c r="B12" s="99">
        <v>1682150368</v>
      </c>
      <c r="C12" s="22"/>
      <c r="D12" s="22"/>
      <c r="E12" s="23" t="s">
        <v>58</v>
      </c>
      <c r="F12" s="25">
        <v>54130806</v>
      </c>
      <c r="G12" s="18"/>
      <c r="H12" s="25"/>
      <c r="I12" s="20"/>
      <c r="J12" s="80"/>
      <c r="K12" s="47"/>
      <c r="L12" s="105">
        <f t="shared" si="0"/>
        <v>16681572168.134739</v>
      </c>
      <c r="M12" s="96"/>
      <c r="N12" s="107"/>
    </row>
    <row r="13" spans="1:15" ht="22.5" customHeight="1" x14ac:dyDescent="0.25">
      <c r="A13" s="20">
        <v>44718</v>
      </c>
      <c r="B13" s="27">
        <v>1362493747</v>
      </c>
      <c r="C13" s="22"/>
      <c r="D13" s="22"/>
      <c r="E13" s="23" t="s">
        <v>58</v>
      </c>
      <c r="F13" s="25">
        <v>91958304</v>
      </c>
      <c r="G13" s="60"/>
      <c r="H13" s="25"/>
      <c r="I13" s="20"/>
      <c r="J13" s="80"/>
      <c r="K13" s="47"/>
      <c r="L13" s="105">
        <f t="shared" si="0"/>
        <v>17952107611.134739</v>
      </c>
      <c r="M13" s="96"/>
      <c r="N13" s="107"/>
    </row>
    <row r="14" spans="1:15" ht="22.5" customHeight="1" x14ac:dyDescent="0.25">
      <c r="A14" s="20">
        <v>44723</v>
      </c>
      <c r="B14" s="99">
        <v>1930938896</v>
      </c>
      <c r="C14" s="25"/>
      <c r="D14" s="25"/>
      <c r="E14" s="23" t="s">
        <v>58</v>
      </c>
      <c r="F14" s="25">
        <v>2956790004</v>
      </c>
      <c r="G14" s="60"/>
      <c r="H14" s="25"/>
      <c r="I14" s="20"/>
      <c r="J14" s="80"/>
      <c r="K14" s="47"/>
      <c r="L14" s="105">
        <f t="shared" si="0"/>
        <v>16926256503.134739</v>
      </c>
      <c r="M14" s="96"/>
      <c r="N14" s="107"/>
    </row>
    <row r="15" spans="1:15" ht="22.5" customHeight="1" x14ac:dyDescent="0.25">
      <c r="A15" s="20">
        <v>44730</v>
      </c>
      <c r="B15" s="25">
        <v>1155791737</v>
      </c>
      <c r="C15" s="25"/>
      <c r="D15" s="25"/>
      <c r="E15" s="23"/>
      <c r="F15" s="25"/>
      <c r="G15" s="60"/>
      <c r="H15" s="25"/>
      <c r="I15" s="20"/>
      <c r="J15" s="80"/>
      <c r="K15" s="22"/>
      <c r="L15" s="105">
        <f t="shared" si="0"/>
        <v>18082048240.134739</v>
      </c>
      <c r="M15" s="96"/>
      <c r="N15" s="107"/>
    </row>
    <row r="16" spans="1:15" ht="22.5" customHeight="1" x14ac:dyDescent="0.25">
      <c r="A16" s="20">
        <v>44737</v>
      </c>
      <c r="B16" s="25">
        <v>2171703543</v>
      </c>
      <c r="C16" s="25"/>
      <c r="D16" s="25"/>
      <c r="E16" s="23"/>
      <c r="F16" s="25"/>
      <c r="G16" s="60"/>
      <c r="H16" s="25"/>
      <c r="I16" s="20">
        <v>44727</v>
      </c>
      <c r="J16" s="80">
        <v>6998698848</v>
      </c>
      <c r="K16" s="47" t="s">
        <v>5</v>
      </c>
      <c r="L16" s="105">
        <f t="shared" si="0"/>
        <v>13255052935.134739</v>
      </c>
      <c r="M16" s="96"/>
      <c r="N16" s="107"/>
    </row>
    <row r="17" spans="1:14" ht="22.5" customHeight="1" x14ac:dyDescent="0.25">
      <c r="A17" s="20">
        <v>44742</v>
      </c>
      <c r="B17" s="25">
        <v>3629179058</v>
      </c>
      <c r="C17" s="25" t="s">
        <v>11</v>
      </c>
      <c r="D17" s="25">
        <v>1398628528</v>
      </c>
      <c r="E17" s="23"/>
      <c r="F17" s="25"/>
      <c r="G17" s="20">
        <v>44742</v>
      </c>
      <c r="H17" s="95">
        <f>((SUM(B12:B17)-D17)/1.08)*1.5%</f>
        <v>146300400.29166666</v>
      </c>
      <c r="I17" s="20">
        <v>44739</v>
      </c>
      <c r="J17" s="80">
        <v>2082127717</v>
      </c>
      <c r="K17" s="47" t="s">
        <v>5</v>
      </c>
      <c r="L17" s="105">
        <f>L16+B17-D17-F17-H17-J17</f>
        <v>13257175347.843073</v>
      </c>
      <c r="M17" s="109"/>
      <c r="N17" s="107"/>
    </row>
    <row r="18" spans="1:14" ht="22.5" customHeight="1" x14ac:dyDescent="0.25">
      <c r="A18" s="20">
        <v>44751</v>
      </c>
      <c r="B18" s="25">
        <v>3213043699</v>
      </c>
      <c r="C18" s="28"/>
      <c r="D18" s="25"/>
      <c r="E18" s="23"/>
      <c r="F18" s="25"/>
      <c r="G18" s="94"/>
      <c r="H18" s="95"/>
      <c r="I18" s="20"/>
      <c r="J18" s="80"/>
      <c r="K18" s="47"/>
      <c r="L18" s="105">
        <f>L17+B18-D18-F18-H18-J18</f>
        <v>16470219046.843073</v>
      </c>
      <c r="M18" s="108">
        <v>44788</v>
      </c>
      <c r="N18" s="111">
        <f>L18-J19-J20</f>
        <v>8905150141.8430729</v>
      </c>
    </row>
    <row r="19" spans="1:14" ht="22.5" customHeight="1" x14ac:dyDescent="0.25">
      <c r="A19" s="20">
        <v>44758</v>
      </c>
      <c r="B19" s="25">
        <v>4270963469</v>
      </c>
      <c r="C19" s="67">
        <v>44752</v>
      </c>
      <c r="D19" s="25">
        <v>302662667</v>
      </c>
      <c r="E19" s="23"/>
      <c r="F19" s="25"/>
      <c r="G19" s="60"/>
      <c r="H19" s="25"/>
      <c r="I19" s="20">
        <v>44757</v>
      </c>
      <c r="J19" s="80">
        <v>5081223096</v>
      </c>
      <c r="K19" s="47" t="s">
        <v>5</v>
      </c>
      <c r="L19" s="105">
        <f>L18+B19-D19-F19-H19-J19</f>
        <v>15357296752.843071</v>
      </c>
      <c r="M19" s="110"/>
      <c r="N19" s="107"/>
    </row>
    <row r="20" spans="1:14" ht="22.5" customHeight="1" x14ac:dyDescent="0.25">
      <c r="A20" s="20">
        <v>44765</v>
      </c>
      <c r="B20" s="25">
        <v>1957541859</v>
      </c>
      <c r="C20" s="67">
        <v>44760</v>
      </c>
      <c r="D20" s="25">
        <v>421195925</v>
      </c>
      <c r="E20" s="23"/>
      <c r="F20" s="25"/>
      <c r="G20" s="94"/>
      <c r="H20" s="95"/>
      <c r="I20" s="20">
        <v>44767</v>
      </c>
      <c r="J20" s="80">
        <v>2483845809</v>
      </c>
      <c r="K20" s="47" t="s">
        <v>5</v>
      </c>
      <c r="L20" s="105">
        <f>L19+B20-D20-F20-H20-J20</f>
        <v>14409796877.843071</v>
      </c>
      <c r="M20" s="96"/>
      <c r="N20" s="107"/>
    </row>
    <row r="21" spans="1:14" ht="22.5" customHeight="1" x14ac:dyDescent="0.25">
      <c r="A21" s="20">
        <v>44772</v>
      </c>
      <c r="B21" s="25">
        <v>2147750549</v>
      </c>
      <c r="C21" s="67">
        <v>44768</v>
      </c>
      <c r="D21" s="25">
        <v>167157485</v>
      </c>
      <c r="E21" s="23"/>
      <c r="F21" s="25"/>
      <c r="G21" s="94"/>
      <c r="H21" s="95"/>
      <c r="I21" s="20">
        <v>44788</v>
      </c>
      <c r="J21" s="80">
        <v>51628514</v>
      </c>
      <c r="K21" s="47" t="s">
        <v>5</v>
      </c>
      <c r="L21" s="105">
        <f>L20+B21-D21-F21-H21-J21</f>
        <v>16338761427.843071</v>
      </c>
      <c r="M21" s="108">
        <v>44798</v>
      </c>
      <c r="N21" s="111">
        <f>L21-D22-D23-D24-J22-J23-J24</f>
        <v>13617639555.843071</v>
      </c>
    </row>
    <row r="22" spans="1:14" ht="22.5" customHeight="1" x14ac:dyDescent="0.25">
      <c r="A22" s="20">
        <v>44786</v>
      </c>
      <c r="B22" s="25">
        <v>1549027142</v>
      </c>
      <c r="C22" s="67">
        <v>44769</v>
      </c>
      <c r="D22" s="25">
        <v>173090805</v>
      </c>
      <c r="E22" s="23"/>
      <c r="F22" s="25"/>
      <c r="G22" s="94"/>
      <c r="H22" s="95"/>
      <c r="I22" s="20">
        <v>44788</v>
      </c>
      <c r="J22" s="80">
        <v>160580725</v>
      </c>
      <c r="K22" s="47" t="s">
        <v>5</v>
      </c>
      <c r="L22" s="105"/>
      <c r="M22" s="96"/>
      <c r="N22" s="107"/>
    </row>
    <row r="23" spans="1:14" ht="22.5" customHeight="1" x14ac:dyDescent="0.25">
      <c r="A23" s="20">
        <v>44793</v>
      </c>
      <c r="B23" s="25">
        <v>6515648439</v>
      </c>
      <c r="C23" s="67">
        <v>44771</v>
      </c>
      <c r="D23" s="25">
        <v>128763588</v>
      </c>
      <c r="E23" s="23"/>
      <c r="F23" s="25"/>
      <c r="G23" s="94"/>
      <c r="H23" s="95"/>
      <c r="I23" s="20">
        <v>44788</v>
      </c>
      <c r="J23" s="80">
        <v>2131214705</v>
      </c>
      <c r="K23" s="47" t="s">
        <v>5</v>
      </c>
      <c r="L23" s="105"/>
      <c r="M23" s="18"/>
    </row>
    <row r="24" spans="1:14" ht="19.5" customHeight="1" x14ac:dyDescent="0.25">
      <c r="A24" s="20"/>
      <c r="B24" s="25"/>
      <c r="C24" s="53" t="s">
        <v>59</v>
      </c>
      <c r="D24" s="25">
        <v>100426469</v>
      </c>
      <c r="E24" s="23"/>
      <c r="F24" s="25"/>
      <c r="G24" s="60"/>
      <c r="H24" s="25"/>
      <c r="I24" s="20">
        <v>44788</v>
      </c>
      <c r="J24" s="80">
        <v>27045580</v>
      </c>
      <c r="K24" s="47" t="s">
        <v>5</v>
      </c>
      <c r="L24" s="105"/>
      <c r="M24" s="96"/>
      <c r="N24" s="107"/>
    </row>
    <row r="25" spans="1:14" ht="19.5" customHeight="1" x14ac:dyDescent="0.25">
      <c r="A25" s="20"/>
      <c r="B25" s="25"/>
      <c r="C25" s="53"/>
      <c r="D25" s="25"/>
      <c r="E25" s="23"/>
      <c r="F25" s="25"/>
      <c r="G25" s="60"/>
      <c r="H25" s="25"/>
      <c r="I25" s="20"/>
      <c r="J25" s="80"/>
      <c r="K25" s="47"/>
      <c r="L25" s="105"/>
      <c r="M25" s="18"/>
    </row>
    <row r="26" spans="1:14" ht="19.5" customHeight="1" x14ac:dyDescent="0.25">
      <c r="A26" s="20"/>
      <c r="B26" s="25"/>
      <c r="C26" s="53"/>
      <c r="D26" s="25"/>
      <c r="E26" s="23"/>
      <c r="F26" s="25"/>
      <c r="G26" s="60"/>
      <c r="H26" s="25"/>
      <c r="I26" s="20"/>
      <c r="J26" s="80"/>
      <c r="K26" s="47"/>
      <c r="L26" s="105"/>
      <c r="M26" s="96"/>
      <c r="N26" s="107"/>
    </row>
    <row r="27" spans="1:14" ht="19.5" customHeight="1" x14ac:dyDescent="0.25">
      <c r="A27" s="20"/>
      <c r="B27" s="25"/>
      <c r="C27" s="53"/>
      <c r="D27" s="25"/>
      <c r="E27" s="23"/>
      <c r="F27" s="25"/>
      <c r="G27" s="60"/>
      <c r="H27" s="25"/>
      <c r="I27" s="20"/>
      <c r="J27" s="80"/>
      <c r="K27" s="47"/>
      <c r="L27" s="105"/>
      <c r="M27" s="96"/>
      <c r="N27" s="107"/>
    </row>
    <row r="28" spans="1:14" ht="19.5" customHeight="1" x14ac:dyDescent="0.25">
      <c r="A28" s="20"/>
      <c r="B28" s="25"/>
      <c r="C28" s="53"/>
      <c r="D28" s="25"/>
      <c r="E28" s="23"/>
      <c r="F28" s="25"/>
      <c r="G28" s="60"/>
      <c r="H28" s="25"/>
      <c r="I28" s="20"/>
      <c r="J28" s="80"/>
      <c r="K28" s="47"/>
      <c r="L28" s="105"/>
      <c r="M28" s="96"/>
      <c r="N28" s="107"/>
    </row>
    <row r="29" spans="1:14" ht="19.5" customHeight="1" x14ac:dyDescent="0.25">
      <c r="A29" s="20"/>
      <c r="B29" s="25"/>
      <c r="C29" s="53"/>
      <c r="D29" s="25"/>
      <c r="E29" s="23"/>
      <c r="F29" s="25"/>
      <c r="G29" s="60"/>
      <c r="H29" s="25"/>
      <c r="I29" s="20"/>
      <c r="J29" s="80"/>
      <c r="K29" s="47"/>
      <c r="L29" s="105"/>
      <c r="M29" s="96"/>
      <c r="N29" s="107"/>
    </row>
    <row r="30" spans="1:14" ht="19.5" customHeight="1" x14ac:dyDescent="0.25">
      <c r="A30" s="20"/>
      <c r="B30" s="25"/>
      <c r="C30" s="53"/>
      <c r="D30" s="25"/>
      <c r="E30" s="23"/>
      <c r="F30" s="25"/>
      <c r="G30" s="60"/>
      <c r="H30" s="25"/>
      <c r="I30" s="20"/>
      <c r="J30" s="80"/>
      <c r="K30" s="47"/>
      <c r="L30" s="105"/>
      <c r="M30" s="96"/>
      <c r="N30" s="107"/>
    </row>
    <row r="31" spans="1:14" ht="19.5" customHeight="1" x14ac:dyDescent="0.25">
      <c r="A31" s="20"/>
      <c r="B31" s="25"/>
      <c r="C31" s="53"/>
      <c r="D31" s="25"/>
      <c r="E31" s="23"/>
      <c r="F31" s="25"/>
      <c r="G31" s="60"/>
      <c r="H31" s="25"/>
      <c r="I31" s="20"/>
      <c r="J31" s="80"/>
      <c r="K31" s="47"/>
      <c r="L31" s="105"/>
      <c r="M31" s="96"/>
      <c r="N31" s="107"/>
    </row>
    <row r="32" spans="1:14" s="12" customFormat="1" ht="19.5" customHeight="1" x14ac:dyDescent="0.2">
      <c r="A32" s="31" t="s">
        <v>3</v>
      </c>
      <c r="B32" s="32">
        <f>SUM(B5:B31)</f>
        <v>49423586684</v>
      </c>
      <c r="C32" s="32"/>
      <c r="D32" s="32">
        <f>SUM(D5:D31)</f>
        <v>5499689284.2999821</v>
      </c>
      <c r="E32" s="32"/>
      <c r="F32" s="32">
        <f>SUM(F5:F31)</f>
        <v>6251676594</v>
      </c>
      <c r="G32" s="32"/>
      <c r="H32" s="32">
        <f>SUM(H5:H31)</f>
        <v>355044710.85694468</v>
      </c>
      <c r="I32" s="32"/>
      <c r="J32" s="32">
        <f>SUM(J5:J31)</f>
        <v>34097386969</v>
      </c>
      <c r="K32" s="32"/>
      <c r="L32" s="105"/>
      <c r="M32" s="100"/>
      <c r="N32" s="79"/>
    </row>
    <row r="33" spans="1:14" s="12" customFormat="1" ht="19.5" customHeight="1" x14ac:dyDescent="0.2">
      <c r="B33" s="33"/>
      <c r="C33" s="33"/>
      <c r="D33" s="33"/>
      <c r="E33" s="49"/>
      <c r="F33" s="33"/>
      <c r="G33" s="58"/>
      <c r="H33" s="54"/>
      <c r="I33" s="58"/>
      <c r="J33" s="79"/>
      <c r="K33" s="33"/>
      <c r="L33" s="101"/>
      <c r="M33" s="58"/>
      <c r="N33" s="79"/>
    </row>
    <row r="34" spans="1:14" s="12" customFormat="1" ht="19.5" customHeight="1" x14ac:dyDescent="0.2">
      <c r="B34" s="33"/>
      <c r="C34" s="33"/>
      <c r="D34" s="33"/>
      <c r="E34" s="49"/>
      <c r="F34" s="33"/>
      <c r="G34" s="58"/>
      <c r="H34" s="54"/>
      <c r="I34" s="58"/>
      <c r="J34" s="79"/>
      <c r="K34" s="33"/>
      <c r="L34" s="101"/>
      <c r="M34" s="58"/>
      <c r="N34" s="79"/>
    </row>
    <row r="35" spans="1:14" s="68" customFormat="1" ht="26.25" customHeight="1" x14ac:dyDescent="0.25">
      <c r="A35" s="119" t="s">
        <v>23</v>
      </c>
      <c r="B35" s="119"/>
      <c r="C35" s="119"/>
      <c r="D35" s="119"/>
      <c r="E35" s="119"/>
      <c r="F35" s="112">
        <f>L4</f>
        <v>18462526011</v>
      </c>
      <c r="G35" s="72" t="s">
        <v>53</v>
      </c>
      <c r="H35" s="73"/>
      <c r="I35" s="74"/>
      <c r="J35" s="81"/>
      <c r="K35" s="75"/>
      <c r="L35" s="106"/>
      <c r="M35" s="86"/>
      <c r="N35" s="82"/>
    </row>
    <row r="36" spans="1:14" s="68" customFormat="1" ht="26.25" customHeight="1" x14ac:dyDescent="0.25">
      <c r="A36" s="119" t="s">
        <v>60</v>
      </c>
      <c r="B36" s="119"/>
      <c r="C36" s="119"/>
      <c r="D36" s="119"/>
      <c r="E36" s="119"/>
      <c r="F36" s="112">
        <f>B32</f>
        <v>49423586684</v>
      </c>
      <c r="G36" s="76"/>
      <c r="H36" s="73"/>
      <c r="I36" s="75"/>
      <c r="J36" s="82"/>
      <c r="K36" s="75"/>
      <c r="L36" s="106"/>
      <c r="M36" s="86"/>
      <c r="N36" s="82"/>
    </row>
    <row r="37" spans="1:14" s="68" customFormat="1" ht="26.25" customHeight="1" x14ac:dyDescent="0.25">
      <c r="A37" s="119" t="s">
        <v>61</v>
      </c>
      <c r="B37" s="119"/>
      <c r="C37" s="119"/>
      <c r="D37" s="119"/>
      <c r="E37" s="119"/>
      <c r="F37" s="112">
        <f>D32</f>
        <v>5499689284.2999821</v>
      </c>
      <c r="G37" s="77" t="s">
        <v>45</v>
      </c>
      <c r="H37" s="73"/>
      <c r="I37" s="75"/>
      <c r="J37" s="82"/>
      <c r="K37" s="75"/>
      <c r="L37" s="106"/>
      <c r="M37" s="86"/>
      <c r="N37" s="82"/>
    </row>
    <row r="38" spans="1:14" s="1" customFormat="1" ht="26.25" customHeight="1" x14ac:dyDescent="0.25">
      <c r="A38" s="119" t="s">
        <v>62</v>
      </c>
      <c r="B38" s="119"/>
      <c r="C38" s="119"/>
      <c r="D38" s="119"/>
      <c r="E38" s="119"/>
      <c r="F38" s="112">
        <f>F32</f>
        <v>6251676594</v>
      </c>
      <c r="G38" s="77" t="s">
        <v>45</v>
      </c>
      <c r="H38" s="73"/>
      <c r="I38" s="70"/>
      <c r="J38" s="83"/>
      <c r="K38" s="68"/>
      <c r="L38" s="106"/>
      <c r="M38" s="71"/>
      <c r="N38" s="84"/>
    </row>
    <row r="39" spans="1:14" s="1" customFormat="1" ht="26.25" customHeight="1" x14ac:dyDescent="0.25">
      <c r="A39" s="119" t="s">
        <v>43</v>
      </c>
      <c r="B39" s="119"/>
      <c r="C39" s="119"/>
      <c r="D39" s="119"/>
      <c r="E39" s="119"/>
      <c r="F39" s="112">
        <f>H32</f>
        <v>355044710.85694468</v>
      </c>
      <c r="G39" s="78" t="s">
        <v>54</v>
      </c>
      <c r="H39" s="73"/>
      <c r="I39" s="70"/>
      <c r="J39" s="83"/>
      <c r="K39" s="68"/>
      <c r="L39" s="106"/>
      <c r="M39" s="71"/>
      <c r="N39" s="84"/>
    </row>
    <row r="40" spans="1:14" s="1" customFormat="1" ht="26.25" customHeight="1" x14ac:dyDescent="0.25">
      <c r="A40" s="119" t="s">
        <v>63</v>
      </c>
      <c r="B40" s="119"/>
      <c r="C40" s="119"/>
      <c r="D40" s="119"/>
      <c r="E40" s="119"/>
      <c r="F40" s="112">
        <f>J32</f>
        <v>34097386969</v>
      </c>
      <c r="G40" s="71"/>
      <c r="H40" s="73"/>
      <c r="I40" s="70"/>
      <c r="J40" s="83"/>
      <c r="K40" s="68"/>
      <c r="L40" s="106"/>
      <c r="M40" s="71"/>
      <c r="N40" s="84"/>
    </row>
    <row r="41" spans="1:14" s="1" customFormat="1" ht="26.25" customHeight="1" x14ac:dyDescent="0.25">
      <c r="A41" s="120" t="s">
        <v>65</v>
      </c>
      <c r="B41" s="120"/>
      <c r="C41" s="120"/>
      <c r="D41" s="120"/>
      <c r="E41" s="120"/>
      <c r="F41" s="113">
        <f>F35+F36-F37-F38-F39-F40</f>
        <v>21682315136.843079</v>
      </c>
      <c r="G41" s="71"/>
      <c r="H41" s="73"/>
      <c r="I41" s="70"/>
      <c r="J41" s="83"/>
      <c r="K41" s="68"/>
      <c r="L41" s="106"/>
      <c r="M41" s="71"/>
      <c r="N41" s="84"/>
    </row>
    <row r="42" spans="1:14" s="1" customFormat="1" ht="23.25" customHeight="1" x14ac:dyDescent="0.25">
      <c r="A42" s="120" t="s">
        <v>64</v>
      </c>
      <c r="B42" s="120"/>
      <c r="C42" s="120"/>
      <c r="D42" s="120"/>
      <c r="E42" s="120"/>
      <c r="F42" s="113">
        <f>N21</f>
        <v>13617639555.843071</v>
      </c>
      <c r="G42" s="71"/>
      <c r="H42" s="69"/>
      <c r="J42" s="84"/>
      <c r="L42" s="106"/>
      <c r="M42" s="71"/>
      <c r="N42" s="84"/>
    </row>
    <row r="43" spans="1:14" ht="23.25" customHeight="1" x14ac:dyDescent="0.25">
      <c r="B43" s="30"/>
    </row>
    <row r="44" spans="1:14" ht="23.25" customHeight="1" x14ac:dyDescent="0.25">
      <c r="B44" s="30"/>
    </row>
  </sheetData>
  <mergeCells count="15">
    <mergeCell ref="A41:E41"/>
    <mergeCell ref="A42:E42"/>
    <mergeCell ref="A35:E35"/>
    <mergeCell ref="A36:E36"/>
    <mergeCell ref="A37:E37"/>
    <mergeCell ref="A38:E38"/>
    <mergeCell ref="A39:E39"/>
    <mergeCell ref="B4:J4"/>
    <mergeCell ref="G2:H2"/>
    <mergeCell ref="I2:K2"/>
    <mergeCell ref="M2:N2"/>
    <mergeCell ref="A40:E40"/>
    <mergeCell ref="A2:B2"/>
    <mergeCell ref="C2:D2"/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Zeros="0" tabSelected="1" zoomScaleNormal="100" workbookViewId="0">
      <pane ySplit="3" topLeftCell="A4" activePane="bottomLeft" state="frozen"/>
      <selection pane="bottomLeft" activeCell="J11" sqref="J11"/>
    </sheetView>
  </sheetViews>
  <sheetFormatPr defaultColWidth="25.5703125" defaultRowHeight="19.5" customHeight="1" x14ac:dyDescent="0.25"/>
  <cols>
    <col min="1" max="1" width="13.5703125" style="24" customWidth="1"/>
    <col min="2" max="2" width="17.28515625" style="24" customWidth="1"/>
    <col min="3" max="3" width="11" style="24" customWidth="1"/>
    <col min="4" max="4" width="15.28515625" style="24" customWidth="1"/>
    <col min="5" max="5" width="12.28515625" style="51" customWidth="1"/>
    <col min="6" max="6" width="19.28515625" style="24" customWidth="1"/>
    <col min="7" max="7" width="12.7109375" style="63" customWidth="1"/>
    <col min="8" max="8" width="14.42578125" style="57" customWidth="1"/>
    <col min="9" max="9" width="13.28515625" style="24" customWidth="1"/>
    <col min="10" max="10" width="17.7109375" style="85" customWidth="1"/>
    <col min="11" max="11" width="27.28515625" style="24" customWidth="1"/>
    <col min="12" max="12" width="17.140625" style="101" customWidth="1"/>
    <col min="13" max="13" width="16.140625" style="63" customWidth="1"/>
    <col min="14" max="14" width="16.42578125" style="85" customWidth="1"/>
    <col min="15" max="19" width="4.7109375" style="24" customWidth="1"/>
    <col min="20" max="27" width="8.140625" style="24" customWidth="1"/>
    <col min="28" max="35" width="7.42578125" style="24" customWidth="1"/>
    <col min="36" max="16384" width="25.5703125" style="24"/>
  </cols>
  <sheetData>
    <row r="1" spans="1:15" s="12" customFormat="1" ht="24" customHeight="1" x14ac:dyDescent="0.3">
      <c r="A1" s="36" t="s">
        <v>2</v>
      </c>
      <c r="E1" s="48"/>
      <c r="G1" s="58"/>
      <c r="H1" s="54"/>
      <c r="J1" s="79"/>
      <c r="L1" s="101"/>
      <c r="M1" s="58"/>
      <c r="N1" s="79"/>
    </row>
    <row r="2" spans="1:15" s="14" customFormat="1" ht="48.75" customHeight="1" x14ac:dyDescent="0.25">
      <c r="A2" s="114" t="s">
        <v>0</v>
      </c>
      <c r="B2" s="114"/>
      <c r="C2" s="114" t="s">
        <v>9</v>
      </c>
      <c r="D2" s="114"/>
      <c r="E2" s="114" t="s">
        <v>22</v>
      </c>
      <c r="F2" s="114"/>
      <c r="G2" s="124" t="s">
        <v>47</v>
      </c>
      <c r="H2" s="124"/>
      <c r="I2" s="114" t="s">
        <v>49</v>
      </c>
      <c r="J2" s="114"/>
      <c r="K2" s="114"/>
      <c r="L2" s="102" t="s">
        <v>48</v>
      </c>
      <c r="M2" s="115" t="s">
        <v>46</v>
      </c>
      <c r="N2" s="116"/>
    </row>
    <row r="3" spans="1:15" s="14" customFormat="1" ht="22.5" customHeight="1" x14ac:dyDescent="0.2">
      <c r="A3" s="87" t="s">
        <v>18</v>
      </c>
      <c r="B3" s="87" t="s">
        <v>1</v>
      </c>
      <c r="C3" s="87" t="s">
        <v>18</v>
      </c>
      <c r="D3" s="87" t="s">
        <v>1</v>
      </c>
      <c r="E3" s="87" t="s">
        <v>18</v>
      </c>
      <c r="F3" s="87" t="s">
        <v>1</v>
      </c>
      <c r="G3" s="88" t="s">
        <v>18</v>
      </c>
      <c r="H3" s="87" t="s">
        <v>1</v>
      </c>
      <c r="I3" s="87" t="s">
        <v>13</v>
      </c>
      <c r="J3" s="87" t="s">
        <v>1</v>
      </c>
      <c r="K3" s="87" t="s">
        <v>20</v>
      </c>
      <c r="L3" s="103" t="s">
        <v>1</v>
      </c>
      <c r="M3" s="88" t="s">
        <v>18</v>
      </c>
      <c r="N3" s="89" t="s">
        <v>1</v>
      </c>
    </row>
    <row r="4" spans="1:15" s="14" customFormat="1" ht="22.5" customHeight="1" x14ac:dyDescent="0.25">
      <c r="A4" s="90">
        <v>44651</v>
      </c>
      <c r="B4" s="121" t="s">
        <v>23</v>
      </c>
      <c r="C4" s="122"/>
      <c r="D4" s="122"/>
      <c r="E4" s="122"/>
      <c r="F4" s="122"/>
      <c r="G4" s="122"/>
      <c r="H4" s="122"/>
      <c r="I4" s="122"/>
      <c r="J4" s="123"/>
      <c r="K4" s="91"/>
      <c r="L4" s="104">
        <v>18462526011</v>
      </c>
      <c r="M4" s="92"/>
      <c r="N4" s="79"/>
    </row>
    <row r="5" spans="1:15" s="14" customFormat="1" ht="22.5" customHeight="1" x14ac:dyDescent="0.25">
      <c r="A5" s="20">
        <v>44655</v>
      </c>
      <c r="B5" s="28">
        <v>2645575399</v>
      </c>
      <c r="C5" s="93"/>
      <c r="D5" s="93"/>
      <c r="E5" s="20"/>
      <c r="F5"/>
      <c r="G5" s="94"/>
      <c r="H5" s="95"/>
      <c r="I5" s="20"/>
      <c r="J5" s="80"/>
      <c r="K5" s="47"/>
      <c r="L5" s="105">
        <f>L4+B5</f>
        <v>21108101410</v>
      </c>
      <c r="M5" s="96"/>
      <c r="N5" s="107"/>
      <c r="O5" s="65"/>
    </row>
    <row r="6" spans="1:15" s="14" customFormat="1" ht="22.5" customHeight="1" x14ac:dyDescent="0.25">
      <c r="A6" s="20">
        <v>44665</v>
      </c>
      <c r="B6" s="28">
        <v>3152511460</v>
      </c>
      <c r="C6" s="93"/>
      <c r="D6" s="93"/>
      <c r="E6" s="20"/>
      <c r="F6" s="97"/>
      <c r="G6" s="88"/>
      <c r="H6" s="28"/>
      <c r="I6" s="20"/>
      <c r="J6" s="80"/>
      <c r="K6" s="47"/>
      <c r="L6" s="105">
        <f>L5+B6</f>
        <v>24260612870</v>
      </c>
      <c r="M6" s="96"/>
      <c r="N6" s="107"/>
    </row>
    <row r="7" spans="1:15" s="14" customFormat="1" ht="22.5" customHeight="1" x14ac:dyDescent="0.25">
      <c r="A7" s="20">
        <v>44672</v>
      </c>
      <c r="B7" s="28">
        <v>2947019974</v>
      </c>
      <c r="C7" s="93"/>
      <c r="D7" s="93"/>
      <c r="E7" s="20"/>
      <c r="F7" s="97"/>
      <c r="G7" s="88"/>
      <c r="H7" s="98"/>
      <c r="I7" s="20"/>
      <c r="J7" s="80"/>
      <c r="K7" s="47"/>
      <c r="L7" s="105">
        <f>L6+B7</f>
        <v>27207632844</v>
      </c>
      <c r="M7" s="96"/>
      <c r="N7" s="107"/>
    </row>
    <row r="8" spans="1:15" s="14" customFormat="1" ht="22.5" customHeight="1" x14ac:dyDescent="0.25">
      <c r="A8" s="20">
        <v>44679</v>
      </c>
      <c r="B8" s="28">
        <v>1949844940</v>
      </c>
      <c r="C8" s="19" t="s">
        <v>17</v>
      </c>
      <c r="D8" s="28">
        <v>1108505430.2999823</v>
      </c>
      <c r="E8" s="20"/>
      <c r="F8" s="97"/>
      <c r="G8" s="20">
        <v>44681</v>
      </c>
      <c r="H8" s="28">
        <f>((SUM(B5:B8)-D8)/1.08)*1.5%</f>
        <v>133145088.0930558</v>
      </c>
      <c r="I8" s="20">
        <v>44666</v>
      </c>
      <c r="J8" s="80">
        <v>9628951770</v>
      </c>
      <c r="K8" s="47" t="s">
        <v>16</v>
      </c>
      <c r="L8" s="105">
        <f t="shared" ref="L8:L16" si="0">L7+B8-D8-F8-H8-J8</f>
        <v>18286875495.60696</v>
      </c>
      <c r="M8" s="96"/>
      <c r="N8" s="107"/>
    </row>
    <row r="9" spans="1:15" s="14" customFormat="1" ht="22.5" customHeight="1" x14ac:dyDescent="0.25">
      <c r="A9" s="20">
        <v>44685</v>
      </c>
      <c r="B9" s="28">
        <v>2179535878</v>
      </c>
      <c r="C9" s="87"/>
      <c r="D9" s="87"/>
      <c r="E9" s="20"/>
      <c r="F9" s="87"/>
      <c r="G9" s="87"/>
      <c r="H9" s="94"/>
      <c r="I9" s="20"/>
      <c r="J9" s="80"/>
      <c r="K9" s="47"/>
      <c r="L9" s="105">
        <f t="shared" si="0"/>
        <v>20466411373.60696</v>
      </c>
      <c r="M9" s="96"/>
      <c r="N9" s="107"/>
    </row>
    <row r="10" spans="1:15" ht="22.5" customHeight="1" x14ac:dyDescent="0.25">
      <c r="A10" s="20">
        <v>44695</v>
      </c>
      <c r="B10" s="25">
        <v>2649074569</v>
      </c>
      <c r="C10" s="22"/>
      <c r="D10" s="22"/>
      <c r="E10" s="20">
        <v>44698</v>
      </c>
      <c r="F10" s="25">
        <v>1949453152</v>
      </c>
      <c r="G10" s="18"/>
      <c r="H10" s="25"/>
      <c r="I10" s="20">
        <v>44697</v>
      </c>
      <c r="J10" s="80">
        <v>676724939</v>
      </c>
      <c r="K10" s="47" t="s">
        <v>16</v>
      </c>
      <c r="L10" s="105">
        <f t="shared" si="0"/>
        <v>20489307851.60696</v>
      </c>
      <c r="M10" s="96"/>
      <c r="N10" s="107"/>
    </row>
    <row r="11" spans="1:15" ht="22.5" customHeight="1" x14ac:dyDescent="0.25">
      <c r="A11" s="20">
        <v>44708</v>
      </c>
      <c r="B11" s="25">
        <v>2313791958</v>
      </c>
      <c r="C11" s="25" t="s">
        <v>10</v>
      </c>
      <c r="D11" s="25">
        <v>1699258387</v>
      </c>
      <c r="E11" s="23">
        <v>44698</v>
      </c>
      <c r="F11" s="25">
        <v>1199344328</v>
      </c>
      <c r="G11" s="20">
        <v>44712</v>
      </c>
      <c r="H11" s="95">
        <f>((SUM(B9:B11)-D11)/1.08)*1.5%</f>
        <v>75599222.472222209</v>
      </c>
      <c r="I11" s="20">
        <v>44706</v>
      </c>
      <c r="J11" s="80">
        <v>4775345266</v>
      </c>
      <c r="K11" s="47" t="s">
        <v>16</v>
      </c>
      <c r="L11" s="105">
        <f t="shared" si="0"/>
        <v>15053552606.134739</v>
      </c>
      <c r="M11" s="96"/>
      <c r="N11" s="107"/>
    </row>
    <row r="12" spans="1:15" ht="22.5" customHeight="1" x14ac:dyDescent="0.25">
      <c r="A12" s="20">
        <v>44714</v>
      </c>
      <c r="B12" s="99">
        <v>1682150368</v>
      </c>
      <c r="C12" s="22"/>
      <c r="D12" s="22"/>
      <c r="E12" s="23" t="s">
        <v>58</v>
      </c>
      <c r="F12" s="25">
        <v>54130806</v>
      </c>
      <c r="G12" s="18"/>
      <c r="H12" s="25"/>
      <c r="I12" s="20"/>
      <c r="J12" s="80"/>
      <c r="K12" s="47"/>
      <c r="L12" s="105">
        <f t="shared" si="0"/>
        <v>16681572168.134739</v>
      </c>
      <c r="M12" s="96"/>
      <c r="N12" s="107"/>
    </row>
    <row r="13" spans="1:15" ht="22.5" customHeight="1" x14ac:dyDescent="0.25">
      <c r="A13" s="20">
        <v>44718</v>
      </c>
      <c r="B13" s="27">
        <v>1362493747</v>
      </c>
      <c r="C13" s="22"/>
      <c r="D13" s="22"/>
      <c r="E13" s="23" t="s">
        <v>58</v>
      </c>
      <c r="F13" s="25">
        <v>91958304</v>
      </c>
      <c r="G13" s="60"/>
      <c r="H13" s="25"/>
      <c r="I13" s="20"/>
      <c r="J13" s="80"/>
      <c r="K13" s="47"/>
      <c r="L13" s="105">
        <f t="shared" si="0"/>
        <v>17952107611.134739</v>
      </c>
      <c r="M13" s="96"/>
      <c r="N13" s="107"/>
    </row>
    <row r="14" spans="1:15" ht="22.5" customHeight="1" x14ac:dyDescent="0.25">
      <c r="A14" s="20">
        <v>44723</v>
      </c>
      <c r="B14" s="99">
        <v>1930938896</v>
      </c>
      <c r="C14" s="25"/>
      <c r="D14" s="25"/>
      <c r="E14" s="23" t="s">
        <v>58</v>
      </c>
      <c r="F14" s="25">
        <v>2956790004</v>
      </c>
      <c r="G14" s="60"/>
      <c r="H14" s="25"/>
      <c r="I14" s="20"/>
      <c r="J14" s="80"/>
      <c r="K14" s="47"/>
      <c r="L14" s="105">
        <f t="shared" si="0"/>
        <v>16926256503.134739</v>
      </c>
      <c r="M14" s="96"/>
      <c r="N14" s="107"/>
    </row>
    <row r="15" spans="1:15" ht="22.5" customHeight="1" x14ac:dyDescent="0.25">
      <c r="A15" s="20">
        <v>44730</v>
      </c>
      <c r="B15" s="25">
        <v>1155791737</v>
      </c>
      <c r="C15" s="25"/>
      <c r="D15" s="25"/>
      <c r="E15" s="23"/>
      <c r="F15" s="25"/>
      <c r="G15" s="60"/>
      <c r="H15" s="25"/>
      <c r="I15" s="20"/>
      <c r="J15" s="80"/>
      <c r="K15" s="22"/>
      <c r="L15" s="105">
        <f t="shared" si="0"/>
        <v>18082048240.134739</v>
      </c>
      <c r="M15" s="96"/>
      <c r="N15" s="107"/>
    </row>
    <row r="16" spans="1:15" ht="22.5" customHeight="1" x14ac:dyDescent="0.25">
      <c r="A16" s="20">
        <v>44737</v>
      </c>
      <c r="B16" s="25">
        <v>2171703543</v>
      </c>
      <c r="C16" s="25"/>
      <c r="D16" s="25"/>
      <c r="E16" s="23"/>
      <c r="F16" s="25"/>
      <c r="G16" s="60"/>
      <c r="H16" s="25"/>
      <c r="I16" s="20">
        <v>44727</v>
      </c>
      <c r="J16" s="80">
        <v>6998698848</v>
      </c>
      <c r="K16" s="47" t="s">
        <v>5</v>
      </c>
      <c r="L16" s="105">
        <f t="shared" si="0"/>
        <v>13255052935.134739</v>
      </c>
      <c r="M16" s="96"/>
      <c r="N16" s="107"/>
    </row>
    <row r="17" spans="1:14" ht="22.5" customHeight="1" x14ac:dyDescent="0.25">
      <c r="A17" s="20">
        <v>44742</v>
      </c>
      <c r="B17" s="25">
        <v>3629179058</v>
      </c>
      <c r="C17" s="25" t="s">
        <v>11</v>
      </c>
      <c r="D17" s="25">
        <v>1398628528</v>
      </c>
      <c r="E17" s="23"/>
      <c r="F17" s="25"/>
      <c r="G17" s="20">
        <v>44742</v>
      </c>
      <c r="H17" s="95">
        <f>((SUM(B12:B17)-D17)/1.08)*1.5%</f>
        <v>146300400.29166666</v>
      </c>
      <c r="I17" s="20">
        <v>44739</v>
      </c>
      <c r="J17" s="80">
        <v>2082127717</v>
      </c>
      <c r="K17" s="47" t="s">
        <v>5</v>
      </c>
      <c r="L17" s="105">
        <f>L16+B17-D17-F17-H17-J17</f>
        <v>13257175347.843073</v>
      </c>
      <c r="M17" s="109"/>
      <c r="N17" s="107"/>
    </row>
    <row r="18" spans="1:14" ht="22.5" customHeight="1" x14ac:dyDescent="0.25">
      <c r="A18" s="20">
        <v>44751</v>
      </c>
      <c r="B18" s="25">
        <v>3213043699</v>
      </c>
      <c r="C18" s="28"/>
      <c r="D18" s="25"/>
      <c r="E18" s="23"/>
      <c r="F18" s="25"/>
      <c r="G18" s="94"/>
      <c r="H18" s="95"/>
      <c r="I18" s="20"/>
      <c r="J18" s="80"/>
      <c r="K18" s="47"/>
      <c r="L18" s="105">
        <f>L17+B18-D18-F18-H18-J18</f>
        <v>16470219046.843073</v>
      </c>
      <c r="M18" s="108">
        <v>44788</v>
      </c>
      <c r="N18" s="111">
        <f>L18-J19-J20</f>
        <v>8905150141.8430729</v>
      </c>
    </row>
    <row r="19" spans="1:14" ht="22.5" customHeight="1" x14ac:dyDescent="0.25">
      <c r="A19" s="20">
        <v>44758</v>
      </c>
      <c r="B19" s="25">
        <v>4270963469</v>
      </c>
      <c r="C19" s="67">
        <v>44752</v>
      </c>
      <c r="D19" s="25">
        <v>302662667</v>
      </c>
      <c r="E19" s="23"/>
      <c r="F19" s="25"/>
      <c r="G19" s="60"/>
      <c r="H19" s="25"/>
      <c r="I19" s="20">
        <v>44757</v>
      </c>
      <c r="J19" s="80">
        <v>5081223096</v>
      </c>
      <c r="K19" s="47" t="s">
        <v>5</v>
      </c>
      <c r="L19" s="105">
        <f>L18+B19-D19-F19-H19-J19</f>
        <v>15357296752.843071</v>
      </c>
      <c r="M19" s="110"/>
      <c r="N19" s="107"/>
    </row>
    <row r="20" spans="1:14" ht="22.5" customHeight="1" x14ac:dyDescent="0.25">
      <c r="A20" s="20">
        <v>44765</v>
      </c>
      <c r="B20" s="25">
        <v>1957541859</v>
      </c>
      <c r="C20" s="67">
        <v>44760</v>
      </c>
      <c r="D20" s="25">
        <v>421195925</v>
      </c>
      <c r="E20" s="23"/>
      <c r="F20" s="25"/>
      <c r="G20" s="94"/>
      <c r="H20" s="95"/>
      <c r="I20" s="20">
        <v>44767</v>
      </c>
      <c r="J20" s="80">
        <v>2483845809</v>
      </c>
      <c r="K20" s="47" t="s">
        <v>5</v>
      </c>
      <c r="L20" s="105">
        <f>L19+B20-D20-F20-H20-J20</f>
        <v>14409796877.843071</v>
      </c>
      <c r="M20" s="96"/>
      <c r="N20" s="107"/>
    </row>
    <row r="21" spans="1:14" ht="22.5" customHeight="1" x14ac:dyDescent="0.25">
      <c r="A21" s="20">
        <v>44772</v>
      </c>
      <c r="B21" s="25">
        <v>2147750549</v>
      </c>
      <c r="C21" s="67">
        <v>44768</v>
      </c>
      <c r="D21" s="25">
        <v>167157485</v>
      </c>
      <c r="E21" s="23"/>
      <c r="F21" s="25"/>
      <c r="G21" s="94"/>
      <c r="H21" s="95"/>
      <c r="I21" s="20">
        <v>44788</v>
      </c>
      <c r="J21" s="80">
        <v>51628514</v>
      </c>
      <c r="K21" s="47" t="s">
        <v>5</v>
      </c>
      <c r="L21" s="105">
        <f>L20+B21-D21-F21-H21-J21</f>
        <v>16338761427.843071</v>
      </c>
      <c r="M21" s="108">
        <v>44798</v>
      </c>
      <c r="N21" s="111">
        <f>L21-D22-D23-D24-J22-J23-J24</f>
        <v>13617639555.843071</v>
      </c>
    </row>
    <row r="22" spans="1:14" ht="22.5" customHeight="1" x14ac:dyDescent="0.25">
      <c r="A22" s="20">
        <v>44786</v>
      </c>
      <c r="B22" s="25">
        <v>1549027142</v>
      </c>
      <c r="C22" s="67">
        <v>44769</v>
      </c>
      <c r="D22" s="25">
        <v>173090805</v>
      </c>
      <c r="E22" s="23"/>
      <c r="F22" s="25"/>
      <c r="G22" s="94"/>
      <c r="H22" s="95"/>
      <c r="I22" s="20">
        <v>44788</v>
      </c>
      <c r="J22" s="80">
        <v>160580725</v>
      </c>
      <c r="K22" s="47" t="s">
        <v>5</v>
      </c>
      <c r="L22" s="105"/>
      <c r="M22" s="96"/>
      <c r="N22" s="107"/>
    </row>
    <row r="23" spans="1:14" ht="22.5" customHeight="1" x14ac:dyDescent="0.25">
      <c r="A23" s="20">
        <v>44793</v>
      </c>
      <c r="B23" s="25">
        <v>6515648439</v>
      </c>
      <c r="C23" s="67">
        <v>44771</v>
      </c>
      <c r="D23" s="25">
        <v>128763588</v>
      </c>
      <c r="E23" s="23"/>
      <c r="F23" s="25"/>
      <c r="G23" s="94"/>
      <c r="H23" s="95"/>
      <c r="I23" s="20">
        <v>44788</v>
      </c>
      <c r="J23" s="80">
        <v>2131214705</v>
      </c>
      <c r="K23" s="47" t="s">
        <v>5</v>
      </c>
      <c r="L23" s="105"/>
      <c r="M23" s="18"/>
    </row>
    <row r="24" spans="1:14" ht="19.5" customHeight="1" x14ac:dyDescent="0.25">
      <c r="A24" s="20"/>
      <c r="B24" s="25"/>
      <c r="C24" s="53" t="s">
        <v>59</v>
      </c>
      <c r="D24" s="25">
        <v>100426469</v>
      </c>
      <c r="E24" s="23"/>
      <c r="F24" s="25"/>
      <c r="G24" s="60"/>
      <c r="H24" s="25"/>
      <c r="I24" s="20">
        <v>44788</v>
      </c>
      <c r="J24" s="80">
        <v>27045580</v>
      </c>
      <c r="K24" s="47" t="s">
        <v>5</v>
      </c>
      <c r="L24" s="105"/>
      <c r="M24" s="96"/>
      <c r="N24" s="107"/>
    </row>
    <row r="25" spans="1:14" ht="19.5" customHeight="1" x14ac:dyDescent="0.25">
      <c r="A25" s="20"/>
      <c r="B25" s="25"/>
      <c r="C25" s="53"/>
      <c r="D25" s="25"/>
      <c r="E25" s="23"/>
      <c r="F25" s="25"/>
      <c r="G25" s="60"/>
      <c r="H25" s="25"/>
      <c r="I25" s="20"/>
      <c r="J25" s="80"/>
      <c r="K25" s="47"/>
      <c r="L25" s="105"/>
      <c r="M25" s="18"/>
    </row>
    <row r="26" spans="1:14" ht="19.5" customHeight="1" x14ac:dyDescent="0.25">
      <c r="A26" s="20"/>
      <c r="B26" s="25"/>
      <c r="C26" s="53"/>
      <c r="D26" s="25"/>
      <c r="E26" s="23"/>
      <c r="F26" s="25"/>
      <c r="G26" s="60"/>
      <c r="H26" s="25"/>
      <c r="I26" s="20"/>
      <c r="J26" s="80"/>
      <c r="K26" s="47"/>
      <c r="L26" s="105"/>
      <c r="M26" s="96"/>
      <c r="N26" s="107"/>
    </row>
    <row r="27" spans="1:14" ht="19.5" customHeight="1" x14ac:dyDescent="0.25">
      <c r="A27" s="20"/>
      <c r="B27" s="25"/>
      <c r="C27" s="53"/>
      <c r="D27" s="25"/>
      <c r="E27" s="23"/>
      <c r="F27" s="25"/>
      <c r="G27" s="60"/>
      <c r="H27" s="25"/>
      <c r="I27" s="20"/>
      <c r="J27" s="80"/>
      <c r="K27" s="47"/>
      <c r="L27" s="105"/>
      <c r="M27" s="96"/>
      <c r="N27" s="107"/>
    </row>
    <row r="28" spans="1:14" ht="19.5" customHeight="1" x14ac:dyDescent="0.25">
      <c r="A28" s="20"/>
      <c r="B28" s="25"/>
      <c r="C28" s="53"/>
      <c r="D28" s="25"/>
      <c r="E28" s="23"/>
      <c r="F28" s="25"/>
      <c r="G28" s="60"/>
      <c r="H28" s="25"/>
      <c r="I28" s="20"/>
      <c r="J28" s="80"/>
      <c r="K28" s="47"/>
      <c r="L28" s="105"/>
      <c r="M28" s="96"/>
      <c r="N28" s="107"/>
    </row>
    <row r="29" spans="1:14" ht="19.5" customHeight="1" x14ac:dyDescent="0.25">
      <c r="A29" s="20"/>
      <c r="B29" s="25"/>
      <c r="C29" s="53"/>
      <c r="D29" s="25"/>
      <c r="E29" s="23"/>
      <c r="F29" s="25"/>
      <c r="G29" s="60"/>
      <c r="H29" s="25"/>
      <c r="I29" s="20"/>
      <c r="J29" s="80"/>
      <c r="K29" s="47"/>
      <c r="L29" s="105"/>
      <c r="M29" s="96"/>
      <c r="N29" s="107"/>
    </row>
    <row r="30" spans="1:14" ht="19.5" customHeight="1" x14ac:dyDescent="0.25">
      <c r="A30" s="20"/>
      <c r="B30" s="25"/>
      <c r="C30" s="53"/>
      <c r="D30" s="25"/>
      <c r="E30" s="23"/>
      <c r="F30" s="25"/>
      <c r="G30" s="60"/>
      <c r="H30" s="25"/>
      <c r="I30" s="20"/>
      <c r="J30" s="80"/>
      <c r="K30" s="47"/>
      <c r="L30" s="105"/>
      <c r="M30" s="96"/>
      <c r="N30" s="107"/>
    </row>
    <row r="31" spans="1:14" ht="19.5" customHeight="1" x14ac:dyDescent="0.25">
      <c r="A31" s="20"/>
      <c r="B31" s="25"/>
      <c r="C31" s="53"/>
      <c r="D31" s="25"/>
      <c r="E31" s="23"/>
      <c r="F31" s="25"/>
      <c r="G31" s="60"/>
      <c r="H31" s="25"/>
      <c r="I31" s="20"/>
      <c r="J31" s="80"/>
      <c r="K31" s="47"/>
      <c r="L31" s="105"/>
      <c r="M31" s="96"/>
      <c r="N31" s="107"/>
    </row>
    <row r="32" spans="1:14" s="12" customFormat="1" ht="19.5" customHeight="1" x14ac:dyDescent="0.2">
      <c r="A32" s="31" t="s">
        <v>3</v>
      </c>
      <c r="B32" s="32">
        <f>SUM(B5:B31)</f>
        <v>49423586684</v>
      </c>
      <c r="C32" s="32"/>
      <c r="D32" s="32">
        <f>SUM(D5:D31)</f>
        <v>5499689284.2999821</v>
      </c>
      <c r="E32" s="32"/>
      <c r="F32" s="32">
        <f>SUM(F5:F31)</f>
        <v>6251676594</v>
      </c>
      <c r="G32" s="32"/>
      <c r="H32" s="32">
        <f>SUM(H5:H31)</f>
        <v>355044710.85694468</v>
      </c>
      <c r="I32" s="32"/>
      <c r="J32" s="32">
        <f>SUM(J5:J31)</f>
        <v>34097386969</v>
      </c>
      <c r="K32" s="32"/>
      <c r="L32" s="105"/>
      <c r="M32" s="100"/>
      <c r="N32" s="79"/>
    </row>
    <row r="33" spans="1:14" s="12" customFormat="1" ht="19.5" customHeight="1" x14ac:dyDescent="0.2">
      <c r="B33" s="33"/>
      <c r="C33" s="33"/>
      <c r="D33" s="33"/>
      <c r="E33" s="49"/>
      <c r="F33" s="33"/>
      <c r="G33" s="58"/>
      <c r="H33" s="54"/>
      <c r="I33" s="58"/>
      <c r="J33" s="79"/>
      <c r="K33" s="33"/>
      <c r="L33" s="101"/>
      <c r="M33" s="58"/>
      <c r="N33" s="79"/>
    </row>
    <row r="34" spans="1:14" s="12" customFormat="1" ht="19.5" customHeight="1" x14ac:dyDescent="0.2">
      <c r="B34" s="33"/>
      <c r="C34" s="33"/>
      <c r="D34" s="33"/>
      <c r="E34" s="49"/>
      <c r="F34" s="33"/>
      <c r="G34" s="58"/>
      <c r="H34" s="54"/>
      <c r="I34" s="58"/>
      <c r="J34" s="79"/>
      <c r="K34" s="33"/>
      <c r="L34" s="101"/>
      <c r="M34" s="58"/>
      <c r="N34" s="79"/>
    </row>
    <row r="35" spans="1:14" s="68" customFormat="1" ht="26.25" customHeight="1" x14ac:dyDescent="0.25">
      <c r="A35" s="119" t="s">
        <v>23</v>
      </c>
      <c r="B35" s="119"/>
      <c r="C35" s="119"/>
      <c r="D35" s="119"/>
      <c r="E35" s="119"/>
      <c r="F35" s="112">
        <f>L4</f>
        <v>18462526011</v>
      </c>
      <c r="G35" s="72" t="s">
        <v>53</v>
      </c>
      <c r="H35" s="73"/>
      <c r="I35" s="74"/>
      <c r="J35" s="81"/>
      <c r="K35" s="75"/>
      <c r="L35" s="106"/>
      <c r="M35" s="86"/>
      <c r="N35" s="82"/>
    </row>
    <row r="36" spans="1:14" s="68" customFormat="1" ht="26.25" customHeight="1" x14ac:dyDescent="0.25">
      <c r="A36" s="119" t="s">
        <v>60</v>
      </c>
      <c r="B36" s="119"/>
      <c r="C36" s="119"/>
      <c r="D36" s="119"/>
      <c r="E36" s="119"/>
      <c r="F36" s="112">
        <f>B32</f>
        <v>49423586684</v>
      </c>
      <c r="G36" s="76"/>
      <c r="H36" s="73"/>
      <c r="I36" s="75"/>
      <c r="J36" s="82"/>
      <c r="K36" s="75"/>
      <c r="L36" s="106"/>
      <c r="M36" s="86"/>
      <c r="N36" s="82"/>
    </row>
    <row r="37" spans="1:14" s="68" customFormat="1" ht="26.25" customHeight="1" x14ac:dyDescent="0.25">
      <c r="A37" s="119" t="s">
        <v>61</v>
      </c>
      <c r="B37" s="119"/>
      <c r="C37" s="119"/>
      <c r="D37" s="119"/>
      <c r="E37" s="119"/>
      <c r="F37" s="112">
        <f>D32</f>
        <v>5499689284.2999821</v>
      </c>
      <c r="G37" s="77" t="s">
        <v>45</v>
      </c>
      <c r="H37" s="73"/>
      <c r="I37" s="75"/>
      <c r="J37" s="82"/>
      <c r="K37" s="75"/>
      <c r="L37" s="106"/>
      <c r="M37" s="86"/>
      <c r="N37" s="82"/>
    </row>
    <row r="38" spans="1:14" s="1" customFormat="1" ht="26.25" customHeight="1" x14ac:dyDescent="0.25">
      <c r="A38" s="119" t="s">
        <v>62</v>
      </c>
      <c r="B38" s="119"/>
      <c r="C38" s="119"/>
      <c r="D38" s="119"/>
      <c r="E38" s="119"/>
      <c r="F38" s="112">
        <f>F32</f>
        <v>6251676594</v>
      </c>
      <c r="G38" s="77" t="s">
        <v>45</v>
      </c>
      <c r="H38" s="73"/>
      <c r="I38" s="70"/>
      <c r="J38" s="83"/>
      <c r="K38" s="68"/>
      <c r="L38" s="106"/>
      <c r="M38" s="71"/>
      <c r="N38" s="84"/>
    </row>
    <row r="39" spans="1:14" s="1" customFormat="1" ht="26.25" customHeight="1" x14ac:dyDescent="0.25">
      <c r="A39" s="119" t="s">
        <v>43</v>
      </c>
      <c r="B39" s="119"/>
      <c r="C39" s="119"/>
      <c r="D39" s="119"/>
      <c r="E39" s="119"/>
      <c r="F39" s="112">
        <f>H32</f>
        <v>355044710.85694468</v>
      </c>
      <c r="G39" s="78" t="s">
        <v>54</v>
      </c>
      <c r="H39" s="73"/>
      <c r="I39" s="70"/>
      <c r="J39" s="83"/>
      <c r="K39" s="68"/>
      <c r="L39" s="106"/>
      <c r="M39" s="71"/>
      <c r="N39" s="84"/>
    </row>
    <row r="40" spans="1:14" s="1" customFormat="1" ht="26.25" customHeight="1" x14ac:dyDescent="0.25">
      <c r="A40" s="119" t="s">
        <v>63</v>
      </c>
      <c r="B40" s="119"/>
      <c r="C40" s="119"/>
      <c r="D40" s="119"/>
      <c r="E40" s="119"/>
      <c r="F40" s="112">
        <f>J32</f>
        <v>34097386969</v>
      </c>
      <c r="G40" s="71"/>
      <c r="H40" s="73"/>
      <c r="I40" s="70"/>
      <c r="J40" s="83"/>
      <c r="K40" s="68"/>
      <c r="L40" s="106"/>
      <c r="M40" s="71"/>
      <c r="N40" s="84"/>
    </row>
    <row r="41" spans="1:14" s="1" customFormat="1" ht="26.25" customHeight="1" x14ac:dyDescent="0.25">
      <c r="A41" s="120" t="s">
        <v>65</v>
      </c>
      <c r="B41" s="120"/>
      <c r="C41" s="120"/>
      <c r="D41" s="120"/>
      <c r="E41" s="120"/>
      <c r="F41" s="113">
        <f>F35+F36-F37-F38-F39-F40</f>
        <v>21682315136.843079</v>
      </c>
      <c r="G41" s="71"/>
      <c r="H41" s="73"/>
      <c r="I41" s="70"/>
      <c r="J41" s="83"/>
      <c r="K41" s="68"/>
      <c r="L41" s="106"/>
      <c r="M41" s="71"/>
      <c r="N41" s="84"/>
    </row>
    <row r="42" spans="1:14" s="1" customFormat="1" ht="23.25" customHeight="1" x14ac:dyDescent="0.25">
      <c r="A42" s="120" t="s">
        <v>64</v>
      </c>
      <c r="B42" s="120"/>
      <c r="C42" s="120"/>
      <c r="D42" s="120"/>
      <c r="E42" s="120"/>
      <c r="F42" s="113">
        <f>N21</f>
        <v>13617639555.843071</v>
      </c>
      <c r="G42" s="71"/>
      <c r="H42" s="69"/>
      <c r="J42" s="84"/>
      <c r="L42" s="106"/>
      <c r="M42" s="71"/>
      <c r="N42" s="84"/>
    </row>
    <row r="43" spans="1:14" ht="23.25" customHeight="1" x14ac:dyDescent="0.25">
      <c r="B43" s="30"/>
    </row>
    <row r="44" spans="1:14" ht="23.25" customHeight="1" x14ac:dyDescent="0.25">
      <c r="B44" s="30"/>
    </row>
  </sheetData>
  <mergeCells count="15">
    <mergeCell ref="A40:E40"/>
    <mergeCell ref="A41:E41"/>
    <mergeCell ref="A42:E42"/>
    <mergeCell ref="B4:J4"/>
    <mergeCell ref="A35:E35"/>
    <mergeCell ref="A36:E36"/>
    <mergeCell ref="A37:E37"/>
    <mergeCell ref="A38:E38"/>
    <mergeCell ref="A39:E39"/>
    <mergeCell ref="A2:B2"/>
    <mergeCell ref="C2:D2"/>
    <mergeCell ref="E2:F2"/>
    <mergeCell ref="G2:H2"/>
    <mergeCell ref="I2:K2"/>
    <mergeCell ref="M2:N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1" sqref="F1"/>
    </sheetView>
  </sheetViews>
  <sheetFormatPr defaultColWidth="25.5703125" defaultRowHeight="16.5" x14ac:dyDescent="0.25"/>
  <cols>
    <col min="1" max="1" width="17.42578125" style="1" customWidth="1"/>
    <col min="2" max="2" width="23.5703125" style="1" customWidth="1"/>
    <col min="3" max="3" width="27.42578125" style="1" customWidth="1"/>
    <col min="4" max="4" width="27" style="1" customWidth="1"/>
    <col min="5" max="16384" width="25.5703125" style="1"/>
  </cols>
  <sheetData>
    <row r="1" spans="1:8" s="2" customFormat="1" ht="22.5" customHeight="1" x14ac:dyDescent="0.25">
      <c r="A1" s="125" t="s">
        <v>15</v>
      </c>
      <c r="B1" s="126"/>
      <c r="C1" s="126"/>
      <c r="D1" s="127"/>
      <c r="F1" s="24" t="s">
        <v>31</v>
      </c>
      <c r="G1" s="24"/>
      <c r="H1" s="24"/>
    </row>
    <row r="2" spans="1:8" s="2" customFormat="1" ht="22.5" customHeight="1" x14ac:dyDescent="0.25">
      <c r="A2" s="4" t="s">
        <v>6</v>
      </c>
      <c r="B2" s="4" t="s">
        <v>7</v>
      </c>
      <c r="C2" s="4" t="s">
        <v>8</v>
      </c>
      <c r="D2" s="4" t="s">
        <v>4</v>
      </c>
      <c r="F2" s="24" t="s">
        <v>39</v>
      </c>
      <c r="G2" s="24"/>
      <c r="H2" s="57">
        <v>97262250</v>
      </c>
    </row>
    <row r="3" spans="1:8" ht="22.5" customHeight="1" x14ac:dyDescent="0.25">
      <c r="A3" s="3">
        <v>44718</v>
      </c>
      <c r="B3" s="7">
        <v>1362493747</v>
      </c>
      <c r="C3" s="3">
        <f>DATE(YEAR(A3),MONTH(A3)+1,DAY(A3))+4</f>
        <v>44752</v>
      </c>
      <c r="D3" s="5"/>
      <c r="F3" s="24" t="s">
        <v>40</v>
      </c>
      <c r="G3" s="24"/>
      <c r="H3" s="57">
        <v>6297725</v>
      </c>
    </row>
    <row r="4" spans="1:8" ht="22.5" customHeight="1" x14ac:dyDescent="0.25">
      <c r="A4" s="3">
        <v>44723</v>
      </c>
      <c r="B4" s="6">
        <v>1930938896</v>
      </c>
      <c r="C4" s="3">
        <f>DATE(YEAR(A4),MONTH(A4)+1,DAY(A4))+4</f>
        <v>44757</v>
      </c>
      <c r="D4" s="5"/>
      <c r="F4" s="24" t="s">
        <v>41</v>
      </c>
      <c r="G4" s="24"/>
      <c r="H4" s="57">
        <v>8194845</v>
      </c>
    </row>
    <row r="5" spans="1:8" s="2" customFormat="1" ht="22.5" customHeight="1" x14ac:dyDescent="0.25">
      <c r="A5" s="8" t="s">
        <v>3</v>
      </c>
      <c r="B5" s="9">
        <f>SUM(B3:B4)</f>
        <v>3293432643</v>
      </c>
      <c r="C5" s="9"/>
      <c r="D5" s="8"/>
      <c r="F5" s="24" t="s">
        <v>33</v>
      </c>
      <c r="G5" s="24"/>
      <c r="H5" s="57">
        <v>8083014</v>
      </c>
    </row>
    <row r="6" spans="1:8" s="10" customFormat="1" ht="22.5" customHeight="1" x14ac:dyDescent="0.25">
      <c r="A6" s="11" t="s">
        <v>14</v>
      </c>
      <c r="F6" s="24" t="s">
        <v>34</v>
      </c>
      <c r="G6" s="24"/>
      <c r="H6" s="57">
        <v>8072996</v>
      </c>
    </row>
    <row r="7" spans="1:8" ht="22.5" customHeight="1" x14ac:dyDescent="0.25">
      <c r="F7" s="24" t="s">
        <v>35</v>
      </c>
      <c r="G7" s="24"/>
      <c r="H7" s="57">
        <v>9315229</v>
      </c>
    </row>
    <row r="8" spans="1:8" ht="22.5" customHeight="1" x14ac:dyDescent="0.25">
      <c r="F8" s="24" t="s">
        <v>36</v>
      </c>
      <c r="G8" s="24"/>
      <c r="H8" s="57">
        <v>48235876</v>
      </c>
    </row>
    <row r="9" spans="1:8" ht="22.5" customHeight="1" x14ac:dyDescent="0.25">
      <c r="F9" s="24" t="s">
        <v>37</v>
      </c>
      <c r="G9" s="24"/>
      <c r="H9" s="57">
        <v>70693996</v>
      </c>
    </row>
    <row r="10" spans="1:8" x14ac:dyDescent="0.25">
      <c r="F10" s="24"/>
      <c r="G10" s="24"/>
      <c r="H10" s="24"/>
    </row>
    <row r="11" spans="1:8" x14ac:dyDescent="0.25">
      <c r="F11" s="24"/>
      <c r="G11" s="24"/>
      <c r="H11" s="2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23-07-22</vt:lpstr>
      <vt:lpstr>27-07-2022</vt:lpstr>
      <vt:lpstr>22-08-2022</vt:lpstr>
      <vt:lpstr>31-08-2022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CFO</cp:lastModifiedBy>
  <dcterms:created xsi:type="dcterms:W3CDTF">2022-07-15T08:18:48Z</dcterms:created>
  <dcterms:modified xsi:type="dcterms:W3CDTF">2022-09-05T04:34:29Z</dcterms:modified>
</cp:coreProperties>
</file>