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EN BAN BAN GIAO HD ST\SIÊU THỊ CŨ\"/>
    </mc:Choice>
  </mc:AlternateContent>
  <bookViews>
    <workbookView xWindow="11685" yWindow="345" windowWidth="8805" windowHeight="7425" firstSheet="19" activeTab="29"/>
  </bookViews>
  <sheets>
    <sheet name="T12.2016" sheetId="5" r:id="rId1"/>
    <sheet name="T1.2017" sheetId="4" r:id="rId2"/>
    <sheet name="T2.2017" sheetId="6" r:id="rId3"/>
    <sheet name="T3.2017" sheetId="7" r:id="rId4"/>
    <sheet name="T4.2017" sheetId="8" r:id="rId5"/>
    <sheet name="T5.2017" sheetId="9" r:id="rId6"/>
    <sheet name="T5.2017 HN" sheetId="10" r:id="rId7"/>
    <sheet name="T6.2017" sheetId="11" r:id="rId8"/>
    <sheet name="T7.2017" sheetId="12" r:id="rId9"/>
    <sheet name="T8.2017" sheetId="13" r:id="rId10"/>
    <sheet name="t9.2017" sheetId="14" r:id="rId11"/>
    <sheet name="T10.2017" sheetId="15" r:id="rId12"/>
    <sheet name="T11.2017" sheetId="16" r:id="rId13"/>
    <sheet name="t12" sheetId="17" r:id="rId14"/>
    <sheet name="T1-2018" sheetId="18" r:id="rId15"/>
    <sheet name="t2-2018" sheetId="19" r:id="rId16"/>
    <sheet name="T3-2018" sheetId="20" r:id="rId17"/>
    <sheet name="T4-2018" sheetId="21" r:id="rId18"/>
    <sheet name="T5.2018" sheetId="22" r:id="rId19"/>
    <sheet name="T6-2018" sheetId="23" r:id="rId20"/>
    <sheet name="THÁNG 7" sheetId="24" r:id="rId21"/>
    <sheet name="T8" sheetId="25" r:id="rId22"/>
    <sheet name="T9" sheetId="26" r:id="rId23"/>
    <sheet name="T10" sheetId="27" r:id="rId24"/>
    <sheet name="T11" sheetId="28" r:id="rId25"/>
    <sheet name="T12-2018" sheetId="29" r:id="rId26"/>
    <sheet name="T1-2019" sheetId="30" r:id="rId27"/>
    <sheet name="T2-2019" sheetId="31" r:id="rId28"/>
    <sheet name="t3-2019" sheetId="32" r:id="rId29"/>
    <sheet name="T4-2019" sheetId="34" r:id="rId30"/>
    <sheet name="Sheet1" sheetId="33" r:id="rId31"/>
  </sheets>
  <definedNames>
    <definedName name="_xlnm._FilterDatabase" localSheetId="30" hidden="1">Sheet1!$A$2:$D$27</definedName>
  </definedNames>
  <calcPr calcId="162913"/>
</workbook>
</file>

<file path=xl/calcChain.xml><?xml version="1.0" encoding="utf-8"?>
<calcChain xmlns="http://schemas.openxmlformats.org/spreadsheetml/2006/main">
  <c r="C95" i="34" l="1"/>
  <c r="C23" i="34"/>
  <c r="C25" i="34" s="1"/>
  <c r="I5" i="34"/>
  <c r="I23" i="34" s="1"/>
  <c r="F38" i="34"/>
  <c r="F39" i="34"/>
  <c r="F37" i="34"/>
  <c r="F34" i="34"/>
  <c r="F33" i="34"/>
  <c r="I17" i="34"/>
  <c r="C83" i="34"/>
  <c r="G13" i="34"/>
  <c r="G12" i="34"/>
  <c r="C40" i="34"/>
  <c r="C42" i="34" s="1"/>
  <c r="F66" i="34"/>
  <c r="G66" i="34"/>
  <c r="F67" i="34"/>
  <c r="G67" i="34" s="1"/>
  <c r="F68" i="34"/>
  <c r="G68" i="34"/>
  <c r="F65" i="34"/>
  <c r="G65" i="34" s="1"/>
  <c r="I47" i="34"/>
  <c r="I48" i="34"/>
  <c r="I49" i="34"/>
  <c r="I50" i="34"/>
  <c r="I51" i="34"/>
  <c r="I52" i="34"/>
  <c r="I53" i="34"/>
  <c r="I54" i="34"/>
  <c r="I46" i="34"/>
  <c r="F55" i="34"/>
  <c r="G55" i="34"/>
  <c r="I55" i="34" s="1"/>
  <c r="H55" i="34"/>
  <c r="E55" i="34"/>
  <c r="C55" i="34"/>
  <c r="I21" i="34"/>
  <c r="G11" i="34"/>
  <c r="G8" i="34"/>
  <c r="F23" i="34"/>
  <c r="H23" i="34"/>
  <c r="E23" i="34"/>
  <c r="I6" i="34"/>
  <c r="I7" i="34"/>
  <c r="I8" i="34"/>
  <c r="I9" i="34"/>
  <c r="I10" i="34"/>
  <c r="I11" i="34"/>
  <c r="I12" i="34"/>
  <c r="I13" i="34"/>
  <c r="I14" i="34"/>
  <c r="I15" i="34"/>
  <c r="I19" i="34"/>
  <c r="I20" i="34"/>
  <c r="I22" i="34"/>
  <c r="G6" i="34"/>
  <c r="G23" i="34" s="1"/>
  <c r="G7" i="34"/>
  <c r="G9" i="34"/>
  <c r="G10" i="34"/>
  <c r="G14" i="34"/>
  <c r="G15" i="34"/>
  <c r="G17" i="34"/>
  <c r="G19" i="34"/>
  <c r="G20" i="34"/>
  <c r="G22" i="34"/>
  <c r="G5" i="34"/>
  <c r="C32" i="27"/>
  <c r="C22" i="32"/>
  <c r="C45" i="30"/>
  <c r="C23" i="31"/>
  <c r="C44" i="30"/>
  <c r="C29" i="29"/>
  <c r="C17" i="28"/>
  <c r="C29" i="27"/>
  <c r="J14" i="26"/>
  <c r="J5" i="26"/>
  <c r="J11" i="26"/>
  <c r="C27" i="26"/>
  <c r="C42" i="23"/>
  <c r="C25" i="25"/>
  <c r="C38" i="24"/>
  <c r="C40" i="23"/>
  <c r="C35" i="14"/>
  <c r="C40" i="20"/>
  <c r="C46" i="18"/>
  <c r="C36" i="22"/>
  <c r="C33" i="21"/>
  <c r="C37" i="20"/>
  <c r="C26" i="19"/>
  <c r="C44" i="18"/>
  <c r="I13" i="17"/>
  <c r="C42" i="17"/>
  <c r="C32" i="16"/>
  <c r="I14" i="13"/>
  <c r="C33" i="15"/>
  <c r="L1" i="15"/>
  <c r="C23" i="12"/>
  <c r="C22" i="12"/>
  <c r="C36" i="13"/>
  <c r="C38" i="13"/>
  <c r="C26" i="12"/>
  <c r="K13" i="14"/>
  <c r="K12" i="14"/>
  <c r="C34" i="14"/>
  <c r="D17" i="11"/>
  <c r="C14" i="11"/>
  <c r="L2" i="9"/>
  <c r="L1" i="9"/>
  <c r="K3" i="6"/>
  <c r="J3" i="8"/>
  <c r="J2" i="8"/>
  <c r="J1" i="8"/>
  <c r="C12" i="10"/>
  <c r="C20" i="9"/>
  <c r="C24" i="8"/>
  <c r="I2" i="7"/>
  <c r="I3" i="7"/>
  <c r="I4" i="7"/>
  <c r="I1" i="7"/>
  <c r="I5" i="7"/>
  <c r="C23" i="7"/>
  <c r="K2" i="6"/>
  <c r="K1" i="6"/>
  <c r="I5" i="4"/>
  <c r="I2" i="4"/>
  <c r="I3" i="4"/>
  <c r="I4" i="4"/>
  <c r="I1" i="4"/>
  <c r="C13" i="6"/>
  <c r="C23" i="5"/>
  <c r="C23" i="4"/>
  <c r="C57" i="34" l="1"/>
  <c r="F69" i="34"/>
  <c r="G69" i="34" l="1"/>
  <c r="H69" i="34"/>
</calcChain>
</file>

<file path=xl/comments1.xml><?xml version="1.0" encoding="utf-8"?>
<comments xmlns="http://schemas.openxmlformats.org/spreadsheetml/2006/main">
  <authors>
    <author>Adminis    Son Tuyet</author>
  </authors>
  <commentList>
    <comment ref="C32" authorId="0" shapeId="0">
      <text>
        <r>
          <rPr>
            <b/>
            <sz val="9"/>
            <color indexed="81"/>
            <rFont val="Tahoma"/>
            <family val="2"/>
            <charset val="163"/>
          </rPr>
          <t>Adminis    Son Tuyet:</t>
        </r>
        <r>
          <rPr>
            <sz val="9"/>
            <color indexed="81"/>
            <rFont val="Tahoma"/>
            <family val="2"/>
            <charset val="163"/>
          </rPr>
          <t xml:space="preserve">
cấn trừ hóa đơn 2369
hết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  <charset val="163"/>
          </rPr>
          <t>Adminis    Son Tuyet:</t>
        </r>
        <r>
          <rPr>
            <sz val="9"/>
            <color indexed="81"/>
            <rFont val="Tahoma"/>
            <family val="2"/>
            <charset val="163"/>
          </rPr>
          <t xml:space="preserve">
cấn trừ 6148 
số tiền 556,760</t>
        </r>
      </text>
    </comment>
    <comment ref="C37" authorId="0" shapeId="0">
      <text>
        <r>
          <rPr>
            <b/>
            <sz val="9"/>
            <color indexed="81"/>
            <rFont val="Tahoma"/>
            <family val="2"/>
            <charset val="163"/>
          </rPr>
          <t>Adminis    Son Tuyet:</t>
        </r>
        <r>
          <rPr>
            <sz val="9"/>
            <color indexed="81"/>
            <rFont val="Tahoma"/>
            <family val="2"/>
            <charset val="163"/>
          </rPr>
          <t xml:space="preserve">
cấn trừ 3647
số tiền 593,536
</t>
        </r>
      </text>
    </comment>
    <comment ref="C38" authorId="0" shapeId="0">
      <text>
        <r>
          <rPr>
            <b/>
            <sz val="9"/>
            <color indexed="81"/>
            <rFont val="Tahoma"/>
            <family val="2"/>
            <charset val="163"/>
          </rPr>
          <t>Adminis    Son Tuyet:
cấn trừ 3647
số tiền 999,329</t>
        </r>
      </text>
    </comment>
    <comment ref="C39" authorId="0" shapeId="0">
      <text>
        <r>
          <rPr>
            <b/>
            <sz val="9"/>
            <color indexed="81"/>
            <rFont val="Tahoma"/>
            <family val="2"/>
            <charset val="163"/>
          </rPr>
          <t>Adminis    Son Tuyet:</t>
        </r>
        <r>
          <rPr>
            <sz val="9"/>
            <color indexed="81"/>
            <rFont val="Tahoma"/>
            <family val="2"/>
            <charset val="163"/>
          </rPr>
          <t xml:space="preserve">
cấn trừ 2876 
số tiền 1,377,340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  <charset val="163"/>
          </rPr>
          <t>Adminis    Son Tuyet:</t>
        </r>
        <r>
          <rPr>
            <sz val="9"/>
            <color indexed="81"/>
            <rFont val="Tahoma"/>
            <family val="2"/>
            <charset val="163"/>
          </rPr>
          <t xml:space="preserve">
cấn trừ  3758 
số tiền 2,681,579
ct 15775 232,172</t>
        </r>
      </text>
    </comment>
    <comment ref="D43" authorId="0" shapeId="0">
      <text>
        <r>
          <rPr>
            <b/>
            <sz val="9"/>
            <color indexed="81"/>
            <rFont val="Tahoma"/>
            <family val="2"/>
            <charset val="163"/>
          </rPr>
          <t>Adminis    Son Tuyet:</t>
        </r>
        <r>
          <rPr>
            <sz val="9"/>
            <color indexed="81"/>
            <rFont val="Tahoma"/>
            <family val="2"/>
            <charset val="163"/>
          </rPr>
          <t xml:space="preserve">
số tiền thanh toán
</t>
        </r>
      </text>
    </comment>
  </commentList>
</comments>
</file>

<file path=xl/sharedStrings.xml><?xml version="1.0" encoding="utf-8"?>
<sst xmlns="http://schemas.openxmlformats.org/spreadsheetml/2006/main" count="1610" uniqueCount="398">
  <si>
    <t>CTY TNHH MTV TM VÀ DV NGỌC THƠM</t>
  </si>
  <si>
    <t>Đ/C: 12/14/18 Đường 49, Khu Phố 7, Phường Hiệp Bình Chánh, Q.Thủ Đức, Tp.HCM.</t>
  </si>
  <si>
    <t>ĐT: 08.629 066 31</t>
  </si>
  <si>
    <t>Fax: 08.629 066 24</t>
  </si>
  <si>
    <t>BẢN GIAO HÓA ĐƠN VAT</t>
  </si>
  <si>
    <t>STT</t>
  </si>
  <si>
    <t>TÊN ST</t>
  </si>
  <si>
    <t>SỐ TIỀN</t>
  </si>
  <si>
    <t>Trần Bình Trọng</t>
  </si>
  <si>
    <t>Nguyễn Lương Bằng</t>
  </si>
  <si>
    <t>Tây Ninh</t>
  </si>
  <si>
    <t>Trường Sơn</t>
  </si>
  <si>
    <t>Phạm Văn Chiêu</t>
  </si>
  <si>
    <t>Lê Lợi</t>
  </si>
  <si>
    <t>Lạc Long Quân</t>
  </si>
  <si>
    <t>Taây Ninh</t>
  </si>
  <si>
    <t>Q7</t>
  </si>
  <si>
    <t>LLQ</t>
  </si>
  <si>
    <t>03.01.2017</t>
  </si>
  <si>
    <t>07.01.2017</t>
  </si>
  <si>
    <t>10.01.2017</t>
  </si>
  <si>
    <t>12.01.2017</t>
  </si>
  <si>
    <t>13.01.2017</t>
  </si>
  <si>
    <t>17.01.2017</t>
  </si>
  <si>
    <t>18.01.2017</t>
  </si>
  <si>
    <t>19.01.2017</t>
  </si>
  <si>
    <t>21.01.2017</t>
  </si>
  <si>
    <t>24.01.2017</t>
  </si>
  <si>
    <t>25.01.2017</t>
  </si>
  <si>
    <t>NGÀY</t>
  </si>
  <si>
    <t>07.12.2016</t>
  </si>
  <si>
    <t>Mã Lò - LLQ</t>
  </si>
  <si>
    <t>10.12.2016</t>
  </si>
  <si>
    <t>Trường Sơn - Nguyễn Lương Bằng</t>
  </si>
  <si>
    <t>14.12.2016</t>
  </si>
  <si>
    <t>Trần bình trọng</t>
  </si>
  <si>
    <t>17.12.2016</t>
  </si>
  <si>
    <t>20.12.2016</t>
  </si>
  <si>
    <t>23.12.2016</t>
  </si>
  <si>
    <t>24.12.2016</t>
  </si>
  <si>
    <t>27.12.2016</t>
  </si>
  <si>
    <t>30.12.2016</t>
  </si>
  <si>
    <t>ÂU CƠ</t>
  </si>
  <si>
    <t>18.02.2017</t>
  </si>
  <si>
    <t>PHẠM VĂN CHIÊU</t>
  </si>
  <si>
    <t>23.02.2017</t>
  </si>
  <si>
    <t>TRẦN BÌNH TRỌNG</t>
  </si>
  <si>
    <t>TRƯỜNG SƠN</t>
  </si>
  <si>
    <t>LÊ LỢI</t>
  </si>
  <si>
    <t>25.02.2017</t>
  </si>
  <si>
    <t>MÃ LÒ</t>
  </si>
  <si>
    <t>28.02.2017</t>
  </si>
  <si>
    <t>TH2</t>
  </si>
  <si>
    <t>DUNG</t>
  </si>
  <si>
    <t>THÙY</t>
  </si>
  <si>
    <t>DUNG TỈNH</t>
  </si>
  <si>
    <t>LÊN</t>
  </si>
  <si>
    <t>TH3</t>
  </si>
  <si>
    <t>NGUYỄN LƯƠNG BẰNG</t>
  </si>
  <si>
    <t>02.03.2017</t>
  </si>
  <si>
    <t>06.03.2017</t>
  </si>
  <si>
    <t>07.03.2017</t>
  </si>
  <si>
    <t>13.03.2017</t>
  </si>
  <si>
    <t>15B NGUYỄN LƯƠNG BẰNG</t>
  </si>
  <si>
    <t>14.03.2017</t>
  </si>
  <si>
    <t>16.03.2017</t>
  </si>
  <si>
    <t>TÂY NINH</t>
  </si>
  <si>
    <t>17.03.2017</t>
  </si>
  <si>
    <t>20.03.2017</t>
  </si>
  <si>
    <t>24.03.2017</t>
  </si>
  <si>
    <t>25.03.2017</t>
  </si>
  <si>
    <t>CTY</t>
  </si>
  <si>
    <t>TH4</t>
  </si>
  <si>
    <t>05.04.2017</t>
  </si>
  <si>
    <t>07.04.2017</t>
  </si>
  <si>
    <t>08.04.2017</t>
  </si>
  <si>
    <t>TAÂY NINH</t>
  </si>
  <si>
    <t>AUCHAN HN - VĂN PHÚ</t>
  </si>
  <si>
    <t>LẠC LONG QUÂN</t>
  </si>
  <si>
    <t>10.04.2017</t>
  </si>
  <si>
    <t>17.04.2017</t>
  </si>
  <si>
    <t>21.04.2017</t>
  </si>
  <si>
    <t>131 LÊ LỢI</t>
  </si>
  <si>
    <t>24.04.2017</t>
  </si>
  <si>
    <t>129 ÂU CƠ</t>
  </si>
  <si>
    <t>654/6 LẠC LONG QUÂN</t>
  </si>
  <si>
    <t>25.04.2017</t>
  </si>
  <si>
    <t>SIÊU THỊ</t>
  </si>
  <si>
    <t>TH5.2017</t>
  </si>
  <si>
    <t>VĂN PHÚ</t>
  </si>
  <si>
    <t>LONG BIÊN</t>
  </si>
  <si>
    <t xml:space="preserve">TIỀN </t>
  </si>
  <si>
    <t>TH6</t>
  </si>
  <si>
    <t>THẢO</t>
  </si>
  <si>
    <t>11 TRƯỜNG SƠN</t>
  </si>
  <si>
    <t>PHAM VĂN CHIÊU</t>
  </si>
  <si>
    <t>BÌNH TÂN</t>
  </si>
  <si>
    <t>LONG BIÊN - HN</t>
  </si>
  <si>
    <t>GÒ VẤP</t>
  </si>
  <si>
    <t>TỔNG</t>
  </si>
  <si>
    <t xml:space="preserve">THANH TOÁN NGÀY 21/07/2017 </t>
  </si>
  <si>
    <t xml:space="preserve">THANH TOÁN NGÀY 17/07/2017  </t>
  </si>
  <si>
    <t xml:space="preserve">THANH TOÁN NGÀY 05/07/2017 </t>
  </si>
  <si>
    <t>VICTORIA - HN</t>
  </si>
  <si>
    <t>HOANG VĂN THỤ</t>
  </si>
  <si>
    <t>LONG BIÊN-HN</t>
  </si>
  <si>
    <t>PHẠM VĂN CHI</t>
  </si>
  <si>
    <t>VICTORIA</t>
  </si>
  <si>
    <t>trường sơn</t>
  </si>
  <si>
    <t>T.TOÁN NGÀY 23/08/2017</t>
  </si>
  <si>
    <t>T.TOÁN NGÀY 18/08/2017</t>
  </si>
  <si>
    <t>T.TOÁN NGÀY 16/08/2017</t>
  </si>
  <si>
    <t>T.TOÁN NGÀY 11/08/2017</t>
  </si>
  <si>
    <t>lũy bán bích</t>
  </si>
  <si>
    <t>TAY NINH</t>
  </si>
  <si>
    <t>MAI LAN - ÂU CƠ</t>
  </si>
  <si>
    <t>NGUYỄN LƯƠNG BẰNG- ERA TOWN</t>
  </si>
  <si>
    <t>HOÀNG VĂN THỤ</t>
  </si>
  <si>
    <t>T.TOÁN NGÀY 25/08/2017</t>
  </si>
  <si>
    <t>T.TOÁN NGÀY 28/08/2017</t>
  </si>
  <si>
    <t>VICTORIA HÀ ĐÔNG</t>
  </si>
  <si>
    <t>ERA TOWN - NGUYỄN LƯƠNG BẰNG</t>
  </si>
  <si>
    <t>MAI LAN</t>
  </si>
  <si>
    <t>USEFUL- LẠC LONG QUÂN</t>
  </si>
  <si>
    <t>METI -  LŨY BÁN BÍCH</t>
  </si>
  <si>
    <t>SUNNY PLAZA</t>
  </si>
  <si>
    <t>LONG BIÊN -HN</t>
  </si>
  <si>
    <t>PHẠM VĂN CHIEU</t>
  </si>
  <si>
    <t>USEFFUL-LẠC LONG QUÂN</t>
  </si>
  <si>
    <t>ERA TOWN- NGUYỄN LƯƠNG BẰNG Q7</t>
  </si>
  <si>
    <t>GOLD SILK TNR-HNOI</t>
  </si>
  <si>
    <t>MAI LAN-ÂU CƠ</t>
  </si>
  <si>
    <t>TT NGÀY 01-09-2017</t>
  </si>
  <si>
    <t>TT NGÀY 07-09-2017</t>
  </si>
  <si>
    <t>TT NGÀY 11-09-2017</t>
  </si>
  <si>
    <t>TT NGÀY 15-09-2017</t>
  </si>
  <si>
    <t>TT NGÀY 28-09-2017</t>
  </si>
  <si>
    <t>TT NGÀY 25-09-2017</t>
  </si>
  <si>
    <t>TT NGÀY 12-09-2017</t>
  </si>
  <si>
    <t>TT NGÀY 22-09-2017</t>
  </si>
  <si>
    <t>THANH TOÁN NGÀY 05-10-2017</t>
  </si>
  <si>
    <t>THANH TOÁN NGÀY 06-10-2017</t>
  </si>
  <si>
    <t>THANH TOÁN NGÀY 13-10-2017</t>
  </si>
  <si>
    <t>THANH TOÁN NGÀY 18-10-2017</t>
  </si>
  <si>
    <t>THANH TOÁN NGÀY 20-10-2017</t>
  </si>
  <si>
    <t>THANH TOÁN NGÀY 27-10-2017</t>
  </si>
  <si>
    <t>THANH TOÁN NGÀY 07-10-2017</t>
  </si>
  <si>
    <t>THANH TOÁN NGÀY 11-10-2017</t>
  </si>
  <si>
    <t>THANH TOÁN NGÀY 25-10-2017</t>
  </si>
  <si>
    <t>GOLD SILK TNR -HN</t>
  </si>
  <si>
    <t>VICTORIA-HN</t>
  </si>
  <si>
    <t>ERATOWN-Q7</t>
  </si>
  <si>
    <t>LẠC LONG QUÂN-USEFUL</t>
  </si>
  <si>
    <t>LŨY BÁN BÍCH</t>
  </si>
  <si>
    <t>TRẦN BÌNH TRONG</t>
  </si>
  <si>
    <t>USEFULL-LẠC LONG QUÂN</t>
  </si>
  <si>
    <t>THANH TOÁN NGÀY 10-11-2017</t>
  </si>
  <si>
    <t>THANH TOÁN NGÀY 06-11-2017</t>
  </si>
  <si>
    <t>THANH TOÁN NGÀY 08-11-2017</t>
  </si>
  <si>
    <t>THANH TOÁN NGÀY 17-11-2017</t>
  </si>
  <si>
    <t>THANH TOÁN NGÀY 22-11-2017</t>
  </si>
  <si>
    <t>THÁNG 11</t>
  </si>
  <si>
    <t>LẠC LONG QUÂN -USEFUL</t>
  </si>
  <si>
    <t>ERATOWN</t>
  </si>
  <si>
    <t>GOLDEN SILK VINACONEX</t>
  </si>
  <si>
    <t>mai lan(âu cơ)</t>
  </si>
  <si>
    <t>NGUYỄN LƯƠNG BẰNG-ERA</t>
  </si>
  <si>
    <t>PHAM VĂN CHÍ</t>
  </si>
  <si>
    <t>TRẦN BÌNH TRỌNG (3836)</t>
  </si>
  <si>
    <t>LE LỢI(SUNNY)</t>
  </si>
  <si>
    <t>long biên</t>
  </si>
  <si>
    <t>MAI LAN(ÂU CƠ)</t>
  </si>
  <si>
    <t>thanh toán ngày 06-12-2017</t>
  </si>
  <si>
    <t>SUNNY(LÊ LỢI)</t>
  </si>
  <si>
    <t>thanh toán tháng 12</t>
  </si>
  <si>
    <t>hoàng văn thụ</t>
  </si>
  <si>
    <t>mai lan âu cơ</t>
  </si>
  <si>
    <t>SUNNY PLAZA(LÊ LỢI)</t>
  </si>
  <si>
    <t>long biên-HN</t>
  </si>
  <si>
    <t>GOLDEN SILK VINACONEX-HN</t>
  </si>
  <si>
    <t>ĐẤT MỚI</t>
  </si>
  <si>
    <t>ERA TOWN- NGUYỄN LƯƠNG BẰNG</t>
  </si>
  <si>
    <t>THANH TOÁN THÁNG 01-2018</t>
  </si>
  <si>
    <t>GOLD SILK TNR-HN</t>
  </si>
  <si>
    <t>EERA TOWN-Q7</t>
  </si>
  <si>
    <t>CAO THẮNG</t>
  </si>
  <si>
    <t>PHẠM VĂN CHÍ</t>
  </si>
  <si>
    <t>SUNNY PLAZA-LÊ LỢI</t>
  </si>
  <si>
    <t>golden silk vinconex-hn</t>
  </si>
  <si>
    <t>long biên-hnoi</t>
  </si>
  <si>
    <t>ERA-NGUYÊN LƯƠNG BẰNG</t>
  </si>
  <si>
    <t>thanh toán tháng 2/2018</t>
  </si>
  <si>
    <t>MAI LAN( ÂU CƠ)</t>
  </si>
  <si>
    <t>SUNNNY (LÊ LỢI)</t>
  </si>
  <si>
    <t>ERA TOWN NGUYỄN LƯƠNG BẰNG</t>
  </si>
  <si>
    <t>TRƯƠNG SƠN</t>
  </si>
  <si>
    <t>THANH TOÁN T3</t>
  </si>
  <si>
    <t>SUNNY PLZA</t>
  </si>
  <si>
    <t>LẠC LONG QUÂN- USEFUL</t>
  </si>
  <si>
    <t>NGUYỄN LƯƠNG BẰNG - ERA TOWN</t>
  </si>
  <si>
    <t>VICTORRIA-HN</t>
  </si>
  <si>
    <t>GOLDEN SILK VINACONEX-HNOI</t>
  </si>
  <si>
    <t>LONG BIÊN-HNOI</t>
  </si>
  <si>
    <t>trần bình trọng</t>
  </si>
  <si>
    <t>thanh toánt 4</t>
  </si>
  <si>
    <t>victoria-hnoi</t>
  </si>
  <si>
    <t>golden silk vinaconex-hnoi</t>
  </si>
  <si>
    <t>lạc long quân-useful</t>
  </si>
  <si>
    <t>nguyễn lương bằng- ertown</t>
  </si>
  <si>
    <t>mai lan- âu cơ</t>
  </si>
  <si>
    <t>240 TRẦN BÌNH TRỌNG</t>
  </si>
  <si>
    <t>SUNNY LE LỢI</t>
  </si>
  <si>
    <t>240 trần bình trọng</t>
  </si>
  <si>
    <t>MAI LAN- ÂU CƠ</t>
  </si>
  <si>
    <t>hoàng ăn thụ</t>
  </si>
  <si>
    <t>CẤN TRỪ HĐ 96</t>
  </si>
  <si>
    <t>CT HĐ 260</t>
  </si>
  <si>
    <t>CT HĐ 727</t>
  </si>
  <si>
    <t>CT HĐ 1075</t>
  </si>
  <si>
    <t>CT HĐ 614</t>
  </si>
  <si>
    <t>CT HĐ 375</t>
  </si>
  <si>
    <t>CT HĐ 409</t>
  </si>
  <si>
    <t>CT HĐ 608</t>
  </si>
  <si>
    <t>phạm văn chiêu</t>
  </si>
  <si>
    <t>ERTOWN - NGUYỄN LƯƠNG BẰNG</t>
  </si>
  <si>
    <t>LONG BIÊN- HNOI</t>
  </si>
  <si>
    <t>SUNNY- LÊ LỢI</t>
  </si>
  <si>
    <t>GOLD SILK TNR- CẤU AM</t>
  </si>
  <si>
    <t>VICTORIA- HNOI</t>
  </si>
  <si>
    <t>SUUNY LÊ LƠI</t>
  </si>
  <si>
    <t>CT HĐ 428</t>
  </si>
  <si>
    <t>CT HĐ 367</t>
  </si>
  <si>
    <t>HÓA ĐƠN 1644</t>
  </si>
  <si>
    <t>thanh toán 29/6/2017</t>
  </si>
  <si>
    <t>THANH TOÁN 20/6/2018</t>
  </si>
  <si>
    <t>THANH TOÁN NGÀY 08/06/2018</t>
  </si>
  <si>
    <t>nguyễn lương bằng</t>
  </si>
  <si>
    <t>SUUNY LÊ LỢI</t>
  </si>
  <si>
    <t>victoria- hnoi</t>
  </si>
  <si>
    <t>lạc long quân</t>
  </si>
  <si>
    <t>GOLDEN SILK VINACONEX- HNOI</t>
  </si>
  <si>
    <t>TRẦN BINH TRỌNG</t>
  </si>
  <si>
    <t>CT HĐ 375 NGÀY 7/5</t>
  </si>
  <si>
    <t>CT HĐ 409 NGÀY 7/5</t>
  </si>
  <si>
    <t>CT HĐ 450 NGÀY 28/6/18</t>
  </si>
  <si>
    <t>CT HĐ 450 NGÀY 19/06/2018</t>
  </si>
  <si>
    <t>CT HĐ 367 NGÀY 7/6/18</t>
  </si>
  <si>
    <t>CT HĐ 96 NGÀY 19/4/18</t>
  </si>
  <si>
    <t>CT HÓA ĐƠN 367 NGÀY 2/7/18</t>
  </si>
  <si>
    <t>CT HĐ 608 NGÀY 7/6/2018</t>
  </si>
  <si>
    <t>CT HĐ 608 NGÀY 14/5/2018</t>
  </si>
  <si>
    <t>CT HĐ 608 NGÀY 07/05/2018</t>
  </si>
  <si>
    <t>CT HĐ 608,1072 NGÀY 07/05/2018</t>
  </si>
  <si>
    <t>CT HĐ 608 NGÀY 02/07/2018</t>
  </si>
  <si>
    <t>CT HĐ 727 NGÀY 03/5/18</t>
  </si>
  <si>
    <t>CT HĐ 727 NGÀY 11/6/2018</t>
  </si>
  <si>
    <t>CT HĐ 688 NGÀY 14/05/2018</t>
  </si>
  <si>
    <t>CT HĐ 688,696 NGÀY 14/05/2018</t>
  </si>
  <si>
    <t>CT HĐ 727 NGÀY 3/7/18</t>
  </si>
  <si>
    <t>CT HĐ 614 NGÀY 3/5/18</t>
  </si>
  <si>
    <t>CT HĐ 614 NGÀY 14/5/18</t>
  </si>
  <si>
    <t>CT HĐ 614 NGÀY 12/6/18</t>
  </si>
  <si>
    <t>CT HĐ 1075 NGÀY 14/5/2018</t>
  </si>
  <si>
    <t>CT HĐ 1075 NGÀY 22/06/2018</t>
  </si>
  <si>
    <t>CT HĐ 1075 NGÀY 3/5/18</t>
  </si>
  <si>
    <t>CT HD 260 NGÀY 28/6/18</t>
  </si>
  <si>
    <t>CT HĐ 260 NGÀY 3/5/18</t>
  </si>
  <si>
    <t>CT HĐ 260 NGÀY 14/5/18</t>
  </si>
  <si>
    <t>CT HĐ 428 NGÀY 7/5/18</t>
  </si>
  <si>
    <t>CT HĐ 428 NGÀY 07/6/18</t>
  </si>
  <si>
    <t>THANH TOÁN NGÀY 27/07/2018</t>
  </si>
  <si>
    <t>THANH TOÁN NGÀY 18/07/2018</t>
  </si>
  <si>
    <t>THANH TOÁN NGÀY 20/07/2018</t>
  </si>
  <si>
    <t>THANH TOÁN NGÀY 13/7</t>
  </si>
  <si>
    <t>THANH TOÁN NGÀY 6/7</t>
  </si>
  <si>
    <t>THANH TOÁN NGÀY 04/07/2018</t>
  </si>
  <si>
    <t>THANH TOÁN NGÀY 29/06/2018</t>
  </si>
  <si>
    <t>THANH TOÁN NGÀY 20/6/2018</t>
  </si>
  <si>
    <t>THANH TOÁN THÁNG 8</t>
  </si>
  <si>
    <t>GOLD SILK TNR- HNOI</t>
  </si>
  <si>
    <t>long biên- hnoi</t>
  </si>
  <si>
    <t>GOLD SILK TNR- CẦU AM</t>
  </si>
  <si>
    <t>long biên - hnoi</t>
  </si>
  <si>
    <t xml:space="preserve"> 131 LÊ LỢI</t>
  </si>
  <si>
    <t>mai lan</t>
  </si>
  <si>
    <t>GOLD SILK TNR</t>
  </si>
  <si>
    <t>VICTORIA-HNOI</t>
  </si>
  <si>
    <t>sunny palza</t>
  </si>
  <si>
    <t>ERATOWN NGUYỄN LƯƠNG BẰNG</t>
  </si>
  <si>
    <t>LONG BIÊN- HÀ NỘI</t>
  </si>
  <si>
    <t>THANH TOÁN THÁNG 10</t>
  </si>
  <si>
    <t>phạm văn chí</t>
  </si>
  <si>
    <t>ERA TOWN</t>
  </si>
  <si>
    <t>SUNNY PAZA</t>
  </si>
  <si>
    <t>NGUYỄN LƯƠNG BẰNG -ERTOWN</t>
  </si>
  <si>
    <t>THANH TOÁN T10</t>
  </si>
  <si>
    <t>TT</t>
  </si>
  <si>
    <t>HT</t>
  </si>
  <si>
    <t>THANH TOÁN THÁNG 9</t>
  </si>
  <si>
    <t>long biên 4469</t>
  </si>
  <si>
    <t>victoria 4470</t>
  </si>
  <si>
    <t>golden silk vinaconex 4471</t>
  </si>
  <si>
    <t>gold silk TNR 4472</t>
  </si>
  <si>
    <t>LONG BIÊN 5018</t>
  </si>
  <si>
    <t>VICTORIA 5017</t>
  </si>
  <si>
    <t>GOLDEN SILK VINACONEX 5016</t>
  </si>
  <si>
    <t>VICTORIA 6043</t>
  </si>
  <si>
    <t>LONG BIÊN 6044</t>
  </si>
  <si>
    <t>GOLDEN SILK VINACONEX 6045</t>
  </si>
  <si>
    <t>THANH TOÁN T11</t>
  </si>
  <si>
    <t>golden silk vinaconex-hnoi 2145</t>
  </si>
  <si>
    <t>thanh toán t12</t>
  </si>
  <si>
    <t>SUNNY LÊ LỢI</t>
  </si>
  <si>
    <t>ERA TOWN-NGUYỄN LƯƠNG BẰNG</t>
  </si>
  <si>
    <t>SUUNY PLAZA</t>
  </si>
  <si>
    <t>cao thắng</t>
  </si>
  <si>
    <t>CT 1,000,000</t>
  </si>
  <si>
    <t>ct 550,000</t>
  </si>
  <si>
    <t>ct 1,650,000</t>
  </si>
  <si>
    <t>ct hết</t>
  </si>
  <si>
    <t>ct 1,419,329</t>
  </si>
  <si>
    <t>ct 37,964</t>
  </si>
  <si>
    <t xml:space="preserve">tt </t>
  </si>
  <si>
    <t>rôig</t>
  </si>
  <si>
    <t>tt tháng 1</t>
  </si>
  <si>
    <t>TTHANH TOÁN THÁNG 2</t>
  </si>
  <si>
    <t>đất mới</t>
  </si>
  <si>
    <t>LÊ LỢI- SUNNY</t>
  </si>
  <si>
    <t>ĐÃ THANH TOÁN</t>
  </si>
  <si>
    <t>TT THÁNG 3</t>
  </si>
  <si>
    <t>ERATOWN- NGUYỄN LƯƠNG BẰNG</t>
  </si>
  <si>
    <t>sunny plaza- lê lợi</t>
  </si>
  <si>
    <t>tây ninh</t>
  </si>
  <si>
    <t>GOLD SILK VINNACONEX</t>
  </si>
  <si>
    <t>SỐ HÓA ĐƠN</t>
  </si>
  <si>
    <t>NGÀY THÁNG</t>
  </si>
  <si>
    <t>CẤN TRỪ HĐ 450</t>
  </si>
  <si>
    <t>CẤN TRỪ HĐ 0000727</t>
  </si>
  <si>
    <t>CẤN TRỪ HĐ 0000696, 0001235</t>
  </si>
  <si>
    <t>CẤN TRỪ HĐ 0001281</t>
  </si>
  <si>
    <t>CẤN TRỪ HĐ 0001234, 1281, 1608</t>
  </si>
  <si>
    <t>CẤN TRỪ hđ 1608</t>
  </si>
  <si>
    <t>THANH TOÁN NGÀY 13/2/19</t>
  </si>
  <si>
    <t>CẤN TRỪ HĐ 2233</t>
  </si>
  <si>
    <t>HỦY</t>
  </si>
  <si>
    <t>THANH TOÁN T4</t>
  </si>
  <si>
    <t>SUNNY -LÊ LỢI</t>
  </si>
  <si>
    <t>ERA TƠN- NGUYỄN LƯƠNG BẰNG</t>
  </si>
  <si>
    <t>GOLD SILK TNR-CẦU AM</t>
  </si>
  <si>
    <t>GOLDEN SILK VINCONEX</t>
  </si>
  <si>
    <t>THU HẰNG KIỂM TRA KHÔNG CÓ HĐ NÀY</t>
  </si>
  <si>
    <t>era town- NGUYỄN LƯƠNG BẰNG</t>
  </si>
  <si>
    <t>âu cơ-mai lan</t>
  </si>
  <si>
    <t>taây ninh</t>
  </si>
  <si>
    <t>thanh toán t5</t>
  </si>
  <si>
    <t>thanh toán tháng 5</t>
  </si>
  <si>
    <t>còn nợ</t>
  </si>
  <si>
    <t>cấn trừ công nợ</t>
  </si>
  <si>
    <t>ARIMI</t>
  </si>
  <si>
    <t>SIMPLY</t>
  </si>
  <si>
    <t>MARONE</t>
  </si>
  <si>
    <t>MARTWO</t>
  </si>
  <si>
    <t>MARTHREE</t>
  </si>
  <si>
    <t>MARFOUR</t>
  </si>
  <si>
    <t>MARFIVE</t>
  </si>
  <si>
    <t>MARSIX</t>
  </si>
  <si>
    <t>THANH TOÁN THÁNG 5</t>
  </si>
  <si>
    <t>hàng trả</t>
  </si>
  <si>
    <t>GM500</t>
  </si>
  <si>
    <t>CGM300</t>
  </si>
  <si>
    <t>BBM200</t>
  </si>
  <si>
    <t>TH200</t>
  </si>
  <si>
    <t>CÔNG TY TNHH MTV MARTWO</t>
  </si>
  <si>
    <t>CHI NHÁNH CÔNG TY TNHH INTERNATIONAL SIMPLY MART</t>
  </si>
  <si>
    <t>CÔNG TY TNHH INTERNATIONAL SIMPLY MART</t>
  </si>
  <si>
    <t>CÔNG TY TNHH MTV MARFIVE</t>
  </si>
  <si>
    <t>CÔNG TY TNHH MTV MARSIX</t>
  </si>
  <si>
    <t>CÔNG TY TNHH MTV MARONE</t>
  </si>
  <si>
    <t>CN CÔNG TY TNHH MTV MARONE - TT MUA SẮM GIẢI TRÍ AUCHAN TÂY NINH</t>
  </si>
  <si>
    <t xml:space="preserve"> CÔNG TY TNHH MTV MARFOUR</t>
  </si>
  <si>
    <t>THANH TOÁN 11/6/19</t>
  </si>
  <si>
    <t>công nợ tháng 6</t>
  </si>
  <si>
    <t>chiết khấu</t>
  </si>
  <si>
    <t>CTY TNHH MTV MARSIX</t>
  </si>
  <si>
    <t>CÔNG TY TNHH Bán Lẻ Arimi</t>
  </si>
  <si>
    <t>CÔNG TY TNHH MỘT THÀNH VIÊN MARTHREE</t>
  </si>
  <si>
    <t>CÔNG TY TNHH MỘT THÀNH VIÊN MARFOUR</t>
  </si>
  <si>
    <t>CÔNG TY TNHH MỘT THÀNH VIÊN MARONE</t>
  </si>
  <si>
    <t>CTY TNHH MTV MARTWO</t>
  </si>
  <si>
    <t>CÔNG TY TNHH MỘT THÀNH VIÊN MARFIVE</t>
  </si>
  <si>
    <t>số hóa đơn</t>
  </si>
  <si>
    <t>era town</t>
  </si>
  <si>
    <t>cấn trừ hóa đơn ck 2369</t>
  </si>
  <si>
    <t>rồi</t>
  </si>
  <si>
    <t>thanh toán 7/8</t>
  </si>
  <si>
    <t>thanh toán 2/8</t>
  </si>
  <si>
    <t>thanh toán 10/7</t>
  </si>
  <si>
    <t>xong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</si>
</sst>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00####"/>
  </numFmts>
  <fonts count="3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indexed="62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indexed="62"/>
      <name val="Times New Roman"/>
      <family val="1"/>
    </font>
    <font>
      <sz val="12"/>
      <color rgb="FFFF0000"/>
      <name val="Calibri"/>
      <family val="2"/>
      <scheme val="minor"/>
    </font>
    <font>
      <sz val="14"/>
      <color rgb="FFFF0000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3333FF"/>
      <name val="Times New Roman"/>
      <family val="1"/>
    </font>
    <font>
      <sz val="11"/>
      <color rgb="FF3333FF"/>
      <name val="Calibri"/>
      <family val="2"/>
      <scheme val="minor"/>
    </font>
    <font>
      <sz val="11"/>
      <color theme="1"/>
      <name val="Cambria"/>
      <family val="1"/>
      <charset val="163"/>
      <scheme val="major"/>
    </font>
    <font>
      <b/>
      <sz val="11"/>
      <color theme="1"/>
      <name val="Cambria"/>
      <family val="1"/>
      <charset val="163"/>
      <scheme val="major"/>
    </font>
    <font>
      <b/>
      <sz val="11"/>
      <color theme="1"/>
      <name val="Calibri"/>
      <family val="2"/>
      <charset val="163"/>
      <scheme val="minor"/>
    </font>
    <font>
      <sz val="9"/>
      <color indexed="81"/>
      <name val="Tahoma"/>
      <family val="2"/>
      <charset val="163"/>
    </font>
    <font>
      <b/>
      <sz val="9"/>
      <color indexed="81"/>
      <name val="Tahoma"/>
      <family val="2"/>
      <charset val="16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4">
    <xf numFmtId="0" fontId="0" fillId="0" borderId="0" xfId="0"/>
    <xf numFmtId="164" fontId="0" fillId="0" borderId="0" xfId="1" applyNumberFormat="1" applyFont="1"/>
    <xf numFmtId="0" fontId="3" fillId="2" borderId="1" xfId="0" applyFont="1" applyFill="1" applyBorder="1"/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/>
    <xf numFmtId="0" fontId="4" fillId="2" borderId="1" xfId="0" applyFont="1" applyFill="1" applyBorder="1" applyAlignment="1">
      <alignment horizontal="center"/>
    </xf>
    <xf numFmtId="164" fontId="5" fillId="2" borderId="1" xfId="1" applyNumberFormat="1" applyFont="1" applyFill="1" applyBorder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164" fontId="8" fillId="2" borderId="1" xfId="0" applyNumberFormat="1" applyFont="1" applyFill="1" applyBorder="1"/>
    <xf numFmtId="0" fontId="9" fillId="2" borderId="1" xfId="0" applyFont="1" applyFill="1" applyBorder="1"/>
    <xf numFmtId="164" fontId="9" fillId="2" borderId="1" xfId="1" applyNumberFormat="1" applyFont="1" applyFill="1" applyBorder="1"/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164" fontId="10" fillId="2" borderId="1" xfId="1" applyNumberFormat="1" applyFont="1" applyFill="1" applyBorder="1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0" xfId="0" applyFont="1" applyAlignment="1"/>
    <xf numFmtId="164" fontId="0" fillId="0" borderId="1" xfId="1" applyNumberFormat="1" applyFont="1" applyBorder="1"/>
    <xf numFmtId="164" fontId="4" fillId="2" borderId="1" xfId="1" applyNumberFormat="1" applyFont="1" applyFill="1" applyBorder="1" applyAlignment="1">
      <alignment horizontal="center"/>
    </xf>
    <xf numFmtId="164" fontId="4" fillId="2" borderId="1" xfId="0" applyNumberFormat="1" applyFont="1" applyFill="1" applyBorder="1"/>
    <xf numFmtId="164" fontId="0" fillId="0" borderId="1" xfId="0" applyNumberFormat="1" applyBorder="1"/>
    <xf numFmtId="0" fontId="6" fillId="0" borderId="0" xfId="0" applyFont="1"/>
    <xf numFmtId="164" fontId="3" fillId="2" borderId="1" xfId="0" applyNumberFormat="1" applyFont="1" applyFill="1" applyBorder="1"/>
    <xf numFmtId="14" fontId="3" fillId="2" borderId="1" xfId="0" applyNumberFormat="1" applyFont="1" applyFill="1" applyBorder="1"/>
    <xf numFmtId="164" fontId="11" fillId="0" borderId="1" xfId="0" applyNumberFormat="1" applyFont="1" applyBorder="1"/>
    <xf numFmtId="164" fontId="0" fillId="0" borderId="0" xfId="0" applyNumberFormat="1"/>
    <xf numFmtId="164" fontId="13" fillId="0" borderId="1" xfId="1" applyNumberFormat="1" applyFont="1" applyBorder="1"/>
    <xf numFmtId="14" fontId="13" fillId="0" borderId="1" xfId="0" applyNumberFormat="1" applyFont="1" applyBorder="1"/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7" fillId="0" borderId="1" xfId="1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164" fontId="14" fillId="0" borderId="0" xfId="1" applyNumberFormat="1" applyFont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164" fontId="14" fillId="0" borderId="1" xfId="1" applyNumberFormat="1" applyFont="1" applyBorder="1"/>
    <xf numFmtId="14" fontId="14" fillId="0" borderId="1" xfId="0" applyNumberFormat="1" applyFont="1" applyBorder="1"/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164" fontId="15" fillId="0" borderId="1" xfId="1" applyNumberFormat="1" applyFont="1" applyBorder="1"/>
    <xf numFmtId="0" fontId="15" fillId="0" borderId="0" xfId="0" applyFont="1"/>
    <xf numFmtId="0" fontId="9" fillId="0" borderId="0" xfId="0" applyFont="1"/>
    <xf numFmtId="0" fontId="11" fillId="0" borderId="1" xfId="0" applyFont="1" applyBorder="1" applyAlignment="1">
      <alignment horizontal="center"/>
    </xf>
    <xf numFmtId="164" fontId="9" fillId="0" borderId="0" xfId="1" applyNumberFormat="1" applyFont="1"/>
    <xf numFmtId="164" fontId="11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164" fontId="9" fillId="0" borderId="1" xfId="1" applyNumberFormat="1" applyFont="1" applyBorder="1"/>
    <xf numFmtId="14" fontId="9" fillId="0" borderId="1" xfId="0" applyNumberFormat="1" applyFont="1" applyBorder="1"/>
    <xf numFmtId="164" fontId="16" fillId="0" borderId="1" xfId="1" applyNumberFormat="1" applyFont="1" applyBorder="1"/>
    <xf numFmtId="164" fontId="6" fillId="0" borderId="0" xfId="1" applyNumberFormat="1" applyFont="1"/>
    <xf numFmtId="164" fontId="6" fillId="0" borderId="1" xfId="1" applyNumberFormat="1" applyFont="1" applyBorder="1"/>
    <xf numFmtId="14" fontId="6" fillId="0" borderId="1" xfId="0" applyNumberFormat="1" applyFont="1" applyBorder="1"/>
    <xf numFmtId="0" fontId="10" fillId="0" borderId="1" xfId="0" applyFont="1" applyBorder="1"/>
    <xf numFmtId="164" fontId="10" fillId="0" borderId="1" xfId="1" applyNumberFormat="1" applyFont="1" applyBorder="1"/>
    <xf numFmtId="0" fontId="6" fillId="0" borderId="1" xfId="0" applyFont="1" applyBorder="1" applyAlignment="1">
      <alignment horizontal="center"/>
    </xf>
    <xf numFmtId="0" fontId="9" fillId="3" borderId="1" xfId="0" applyFont="1" applyFill="1" applyBorder="1"/>
    <xf numFmtId="164" fontId="6" fillId="0" borderId="0" xfId="0" applyNumberFormat="1" applyFont="1"/>
    <xf numFmtId="164" fontId="9" fillId="0" borderId="0" xfId="0" applyNumberFormat="1" applyFont="1"/>
    <xf numFmtId="164" fontId="7" fillId="0" borderId="1" xfId="1" applyNumberFormat="1" applyFont="1" applyBorder="1"/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164" fontId="17" fillId="0" borderId="1" xfId="1" applyNumberFormat="1" applyFont="1" applyBorder="1"/>
    <xf numFmtId="14" fontId="17" fillId="0" borderId="1" xfId="0" applyNumberFormat="1" applyFont="1" applyBorder="1"/>
    <xf numFmtId="0" fontId="17" fillId="0" borderId="0" xfId="0" applyFont="1"/>
    <xf numFmtId="0" fontId="9" fillId="0" borderId="0" xfId="0" applyFont="1" applyFill="1"/>
    <xf numFmtId="164" fontId="9" fillId="0" borderId="0" xfId="1" applyNumberFormat="1" applyFont="1" applyFill="1"/>
    <xf numFmtId="0" fontId="6" fillId="0" borderId="0" xfId="0" applyFont="1" applyFill="1"/>
    <xf numFmtId="0" fontId="11" fillId="0" borderId="1" xfId="0" applyFont="1" applyFill="1" applyBorder="1" applyAlignment="1">
      <alignment horizontal="center"/>
    </xf>
    <xf numFmtId="164" fontId="11" fillId="0" borderId="1" xfId="1" applyNumberFormat="1" applyFont="1" applyFill="1" applyBorder="1" applyAlignment="1">
      <alignment horizontal="center"/>
    </xf>
    <xf numFmtId="0" fontId="0" fillId="0" borderId="0" xfId="0" applyFill="1"/>
    <xf numFmtId="164" fontId="0" fillId="0" borderId="0" xfId="1" applyNumberFormat="1" applyFont="1" applyFill="1"/>
    <xf numFmtId="0" fontId="0" fillId="0" borderId="0" xfId="0" applyFont="1" applyFill="1"/>
    <xf numFmtId="164" fontId="0" fillId="0" borderId="0" xfId="0" applyNumberFormat="1" applyFill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64" fontId="0" fillId="0" borderId="1" xfId="1" applyNumberFormat="1" applyFont="1" applyFill="1" applyBorder="1"/>
    <xf numFmtId="14" fontId="0" fillId="0" borderId="1" xfId="0" applyNumberFormat="1" applyFill="1" applyBorder="1"/>
    <xf numFmtId="164" fontId="18" fillId="0" borderId="1" xfId="1" applyNumberFormat="1" applyFont="1" applyFill="1" applyBorder="1"/>
    <xf numFmtId="164" fontId="0" fillId="3" borderId="1" xfId="1" applyNumberFormat="1" applyFont="1" applyFill="1" applyBorder="1"/>
    <xf numFmtId="164" fontId="6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0" borderId="1" xfId="1" applyNumberFormat="1" applyFont="1" applyBorder="1" applyAlignment="1">
      <alignment horizontal="left"/>
    </xf>
    <xf numFmtId="14" fontId="0" fillId="0" borderId="1" xfId="0" applyNumberFormat="1" applyBorder="1" applyAlignment="1">
      <alignment horizontal="center"/>
    </xf>
    <xf numFmtId="164" fontId="18" fillId="0" borderId="1" xfId="1" applyNumberFormat="1" applyFont="1" applyBorder="1"/>
    <xf numFmtId="0" fontId="19" fillId="0" borderId="1" xfId="0" applyFont="1" applyFill="1" applyBorder="1" applyAlignment="1">
      <alignment vertical="center"/>
    </xf>
    <xf numFmtId="14" fontId="0" fillId="0" borderId="1" xfId="0" applyNumberFormat="1" applyBorder="1"/>
    <xf numFmtId="0" fontId="0" fillId="0" borderId="0" xfId="0" applyFont="1"/>
    <xf numFmtId="164" fontId="20" fillId="0" borderId="1" xfId="1" applyNumberFormat="1" applyFont="1" applyBorder="1"/>
    <xf numFmtId="164" fontId="21" fillId="0" borderId="1" xfId="1" applyNumberFormat="1" applyFont="1" applyBorder="1"/>
    <xf numFmtId="164" fontId="22" fillId="0" borderId="1" xfId="1" applyNumberFormat="1" applyFont="1" applyBorder="1"/>
    <xf numFmtId="164" fontId="17" fillId="0" borderId="1" xfId="1" applyNumberFormat="1" applyFont="1" applyFill="1" applyBorder="1"/>
    <xf numFmtId="164" fontId="6" fillId="0" borderId="0" xfId="1" applyNumberFormat="1" applyFont="1" applyFill="1"/>
    <xf numFmtId="0" fontId="23" fillId="0" borderId="0" xfId="0" applyFont="1"/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/>
    <xf numFmtId="14" fontId="17" fillId="0" borderId="1" xfId="0" applyNumberFormat="1" applyFont="1" applyFill="1" applyBorder="1"/>
    <xf numFmtId="0" fontId="23" fillId="0" borderId="0" xfId="0" applyFont="1" applyFill="1"/>
    <xf numFmtId="0" fontId="17" fillId="0" borderId="0" xfId="0" applyFont="1" applyFill="1"/>
    <xf numFmtId="0" fontId="23" fillId="0" borderId="1" xfId="0" applyFont="1" applyBorder="1"/>
    <xf numFmtId="164" fontId="23" fillId="0" borderId="1" xfId="1" applyNumberFormat="1" applyFont="1" applyBorder="1"/>
    <xf numFmtId="14" fontId="23" fillId="0" borderId="1" xfId="0" applyNumberFormat="1" applyFont="1" applyBorder="1"/>
    <xf numFmtId="164" fontId="23" fillId="0" borderId="0" xfId="1" applyNumberFormat="1" applyFont="1"/>
    <xf numFmtId="0" fontId="22" fillId="0" borderId="0" xfId="0" applyFont="1"/>
    <xf numFmtId="0" fontId="22" fillId="0" borderId="1" xfId="0" applyFont="1" applyBorder="1"/>
    <xf numFmtId="14" fontId="22" fillId="0" borderId="1" xfId="0" applyNumberFormat="1" applyFont="1" applyBorder="1"/>
    <xf numFmtId="164" fontId="11" fillId="0" borderId="1" xfId="1" applyNumberFormat="1" applyFont="1" applyBorder="1"/>
    <xf numFmtId="0" fontId="9" fillId="0" borderId="1" xfId="0" applyFont="1" applyBorder="1" applyAlignment="1">
      <alignment horizontal="center"/>
    </xf>
    <xf numFmtId="0" fontId="24" fillId="0" borderId="0" xfId="0" applyFont="1" applyFill="1"/>
    <xf numFmtId="0" fontId="24" fillId="0" borderId="0" xfId="0" applyFont="1"/>
    <xf numFmtId="0" fontId="25" fillId="0" borderId="0" xfId="0" applyFont="1"/>
    <xf numFmtId="0" fontId="22" fillId="0" borderId="1" xfId="0" applyFont="1" applyBorder="1" applyAlignment="1">
      <alignment horizontal="center"/>
    </xf>
    <xf numFmtId="0" fontId="9" fillId="4" borderId="0" xfId="0" applyFont="1" applyFill="1"/>
    <xf numFmtId="0" fontId="22" fillId="0" borderId="0" xfId="0" applyFont="1" applyFill="1"/>
    <xf numFmtId="0" fontId="0" fillId="0" borderId="1" xfId="0" applyBorder="1" applyAlignment="1">
      <alignment horizontal="center"/>
    </xf>
    <xf numFmtId="14" fontId="0" fillId="0" borderId="0" xfId="0" applyNumberFormat="1"/>
    <xf numFmtId="164" fontId="2" fillId="0" borderId="0" xfId="1" applyNumberFormat="1" applyFont="1"/>
    <xf numFmtId="0" fontId="26" fillId="0" borderId="0" xfId="0" applyFont="1"/>
    <xf numFmtId="164" fontId="26" fillId="0" borderId="0" xfId="1" applyNumberFormat="1" applyFont="1" applyAlignment="1">
      <alignment horizontal="center"/>
    </xf>
    <xf numFmtId="164" fontId="26" fillId="0" borderId="1" xfId="1" applyNumberFormat="1" applyFont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/>
    </xf>
    <xf numFmtId="165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64" fontId="27" fillId="0" borderId="1" xfId="1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0" xfId="0" applyFont="1"/>
    <xf numFmtId="0" fontId="17" fillId="3" borderId="1" xfId="0" applyFont="1" applyFill="1" applyBorder="1" applyAlignment="1">
      <alignment horizontal="center"/>
    </xf>
    <xf numFmtId="0" fontId="17" fillId="3" borderId="1" xfId="0" applyFont="1" applyFill="1" applyBorder="1"/>
    <xf numFmtId="164" fontId="17" fillId="3" borderId="1" xfId="1" applyNumberFormat="1" applyFont="1" applyFill="1" applyBorder="1"/>
    <xf numFmtId="14" fontId="17" fillId="3" borderId="1" xfId="0" applyNumberFormat="1" applyFont="1" applyFill="1" applyBorder="1"/>
    <xf numFmtId="0" fontId="17" fillId="3" borderId="0" xfId="0" applyFont="1" applyFill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/>
    <xf numFmtId="0" fontId="0" fillId="3" borderId="0" xfId="0" applyFill="1"/>
    <xf numFmtId="164" fontId="0" fillId="3" borderId="0" xfId="1" applyNumberFormat="1" applyFont="1" applyFill="1"/>
    <xf numFmtId="14" fontId="0" fillId="3" borderId="0" xfId="0" applyNumberFormat="1" applyFill="1"/>
    <xf numFmtId="14" fontId="0" fillId="0" borderId="0" xfId="0" applyNumberFormat="1" applyFill="1"/>
    <xf numFmtId="164" fontId="28" fillId="3" borderId="0" xfId="1" applyNumberFormat="1" applyFont="1" applyFill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0" workbookViewId="0">
      <selection activeCell="D24" sqref="D24"/>
    </sheetView>
  </sheetViews>
  <sheetFormatPr defaultRowHeight="15" x14ac:dyDescent="0.25"/>
  <cols>
    <col min="2" max="2" width="32.140625" bestFit="1" customWidth="1"/>
    <col min="3" max="3" width="15.5703125" customWidth="1"/>
    <col min="4" max="4" width="14.14062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A3" t="s">
        <v>2</v>
      </c>
    </row>
    <row r="4" spans="1:5" x14ac:dyDescent="0.25">
      <c r="A4" t="s">
        <v>3</v>
      </c>
    </row>
    <row r="8" spans="1:5" ht="15.75" x14ac:dyDescent="0.25">
      <c r="A8" s="5" t="s">
        <v>5</v>
      </c>
      <c r="B8" s="5" t="s">
        <v>6</v>
      </c>
      <c r="C8" s="5" t="s">
        <v>7</v>
      </c>
      <c r="D8" s="5" t="s">
        <v>29</v>
      </c>
      <c r="E8" s="15"/>
    </row>
    <row r="9" spans="1:5" ht="15.75" x14ac:dyDescent="0.25">
      <c r="A9" s="2">
        <v>1</v>
      </c>
      <c r="B9" s="3" t="s">
        <v>12</v>
      </c>
      <c r="C9" s="4">
        <v>306657.99999999994</v>
      </c>
      <c r="D9" s="2" t="s">
        <v>30</v>
      </c>
      <c r="E9" s="15"/>
    </row>
    <row r="10" spans="1:5" ht="15.75" x14ac:dyDescent="0.25">
      <c r="A10" s="2">
        <v>2</v>
      </c>
      <c r="B10" s="3" t="s">
        <v>31</v>
      </c>
      <c r="C10" s="4">
        <v>2529147</v>
      </c>
      <c r="D10" s="2" t="s">
        <v>32</v>
      </c>
      <c r="E10" s="15"/>
    </row>
    <row r="11" spans="1:5" ht="15.75" x14ac:dyDescent="0.25">
      <c r="A11" s="2">
        <v>3</v>
      </c>
      <c r="B11" s="3" t="s">
        <v>33</v>
      </c>
      <c r="C11" s="4">
        <v>2429976.5</v>
      </c>
      <c r="D11" s="2" t="s">
        <v>32</v>
      </c>
      <c r="E11" s="15"/>
    </row>
    <row r="12" spans="1:5" ht="15.75" x14ac:dyDescent="0.25">
      <c r="A12" s="2">
        <v>4</v>
      </c>
      <c r="B12" s="3" t="s">
        <v>12</v>
      </c>
      <c r="C12" s="4">
        <v>708609</v>
      </c>
      <c r="D12" s="2" t="s">
        <v>34</v>
      </c>
      <c r="E12" s="15"/>
    </row>
    <row r="13" spans="1:5" ht="15.75" x14ac:dyDescent="0.25">
      <c r="A13" s="2">
        <v>5</v>
      </c>
      <c r="B13" s="3" t="s">
        <v>35</v>
      </c>
      <c r="C13" s="4">
        <v>2004130.9999999998</v>
      </c>
      <c r="D13" s="2" t="s">
        <v>34</v>
      </c>
      <c r="E13" s="15"/>
    </row>
    <row r="14" spans="1:5" ht="15.75" x14ac:dyDescent="0.25">
      <c r="A14" s="2">
        <v>6</v>
      </c>
      <c r="B14" s="3" t="s">
        <v>13</v>
      </c>
      <c r="C14" s="4">
        <v>940780.5</v>
      </c>
      <c r="D14" s="2" t="s">
        <v>36</v>
      </c>
      <c r="E14" s="15"/>
    </row>
    <row r="15" spans="1:5" ht="15.75" x14ac:dyDescent="0.25">
      <c r="A15" s="2">
        <v>7</v>
      </c>
      <c r="B15" s="3" t="s">
        <v>11</v>
      </c>
      <c r="C15" s="4">
        <v>1221035.5</v>
      </c>
      <c r="D15" s="2" t="s">
        <v>37</v>
      </c>
      <c r="E15" s="15"/>
    </row>
    <row r="16" spans="1:5" ht="15.75" x14ac:dyDescent="0.25">
      <c r="A16" s="2">
        <v>8</v>
      </c>
      <c r="B16" s="3" t="s">
        <v>13</v>
      </c>
      <c r="C16" s="4">
        <v>476437.5</v>
      </c>
      <c r="D16" s="2" t="s">
        <v>37</v>
      </c>
      <c r="E16" s="15"/>
    </row>
    <row r="17" spans="1:5" ht="15.75" x14ac:dyDescent="0.25">
      <c r="A17" s="2">
        <v>9</v>
      </c>
      <c r="B17" s="3" t="s">
        <v>13</v>
      </c>
      <c r="C17" s="4">
        <v>744598</v>
      </c>
      <c r="D17" s="2" t="s">
        <v>37</v>
      </c>
      <c r="E17" s="15"/>
    </row>
    <row r="18" spans="1:5" ht="15.75" x14ac:dyDescent="0.25">
      <c r="A18" s="2">
        <v>10</v>
      </c>
      <c r="B18" s="3" t="s">
        <v>14</v>
      </c>
      <c r="C18" s="4">
        <v>657009.99999999988</v>
      </c>
      <c r="D18" s="2" t="s">
        <v>38</v>
      </c>
      <c r="E18" s="15"/>
    </row>
    <row r="19" spans="1:5" ht="15.75" x14ac:dyDescent="0.25">
      <c r="A19" s="2">
        <v>11</v>
      </c>
      <c r="B19" s="3" t="s">
        <v>12</v>
      </c>
      <c r="C19" s="4">
        <v>783095.5</v>
      </c>
      <c r="D19" s="2" t="s">
        <v>39</v>
      </c>
      <c r="E19" s="15"/>
    </row>
    <row r="20" spans="1:5" ht="15.75" x14ac:dyDescent="0.25">
      <c r="A20" s="2">
        <v>12</v>
      </c>
      <c r="B20" s="3" t="s">
        <v>11</v>
      </c>
      <c r="C20" s="4">
        <v>783095.5</v>
      </c>
      <c r="D20" s="2" t="s">
        <v>40</v>
      </c>
      <c r="E20" s="15"/>
    </row>
    <row r="21" spans="1:5" ht="15.75" x14ac:dyDescent="0.25">
      <c r="A21" s="2">
        <v>13</v>
      </c>
      <c r="B21" s="3" t="s">
        <v>14</v>
      </c>
      <c r="C21" s="4">
        <v>613315.99999999988</v>
      </c>
      <c r="D21" s="2" t="s">
        <v>40</v>
      </c>
      <c r="E21" s="15"/>
    </row>
    <row r="22" spans="1:5" ht="15.75" x14ac:dyDescent="0.25">
      <c r="A22" s="2">
        <v>14</v>
      </c>
      <c r="B22" s="3" t="s">
        <v>9</v>
      </c>
      <c r="C22" s="4">
        <v>1282367.1000000001</v>
      </c>
      <c r="D22" s="2" t="s">
        <v>41</v>
      </c>
      <c r="E22" s="15"/>
    </row>
    <row r="23" spans="1:5" ht="18.75" x14ac:dyDescent="0.3">
      <c r="A23" s="2"/>
      <c r="B23" s="2"/>
      <c r="C23" s="9">
        <f>SUM(C9:C22)</f>
        <v>15480257.1</v>
      </c>
      <c r="D23" s="2"/>
      <c r="E23" s="15"/>
    </row>
    <row r="24" spans="1:5" ht="15.75" x14ac:dyDescent="0.25">
      <c r="A24" s="2"/>
      <c r="B24" s="2"/>
      <c r="C24" s="2"/>
      <c r="D24" s="2"/>
      <c r="E24" s="1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22" workbookViewId="0">
      <selection activeCell="C46" sqref="C46:C47"/>
    </sheetView>
  </sheetViews>
  <sheetFormatPr defaultColWidth="9.140625" defaultRowHeight="15.75" x14ac:dyDescent="0.25"/>
  <cols>
    <col min="1" max="1" width="12.140625" style="43" customWidth="1"/>
    <col min="2" max="2" width="40" style="43" bestFit="1" customWidth="1"/>
    <col min="3" max="3" width="28.7109375" style="45" customWidth="1"/>
    <col min="4" max="4" width="28.7109375" style="43" customWidth="1"/>
    <col min="5" max="8" width="9.140625" style="43"/>
    <col min="9" max="9" width="11.5703125" style="43" bestFit="1" customWidth="1"/>
    <col min="10" max="16384" width="9.140625" style="43"/>
  </cols>
  <sheetData>
    <row r="1" spans="1:9" x14ac:dyDescent="0.25">
      <c r="A1" s="43" t="s">
        <v>0</v>
      </c>
    </row>
    <row r="2" spans="1:9" x14ac:dyDescent="0.25">
      <c r="A2" s="43" t="s">
        <v>1</v>
      </c>
    </row>
    <row r="3" spans="1:9" x14ac:dyDescent="0.25">
      <c r="A3" s="43" t="s">
        <v>2</v>
      </c>
    </row>
    <row r="4" spans="1:9" x14ac:dyDescent="0.25">
      <c r="A4" s="43" t="s">
        <v>3</v>
      </c>
    </row>
    <row r="8" spans="1:9" x14ac:dyDescent="0.25">
      <c r="A8" s="44" t="s">
        <v>5</v>
      </c>
      <c r="B8" s="44" t="s">
        <v>6</v>
      </c>
      <c r="C8" s="46" t="s">
        <v>7</v>
      </c>
      <c r="D8" s="44" t="s">
        <v>29</v>
      </c>
    </row>
    <row r="9" spans="1:9" x14ac:dyDescent="0.25">
      <c r="A9" s="47">
        <v>1</v>
      </c>
      <c r="B9" s="48" t="s">
        <v>103</v>
      </c>
      <c r="C9" s="92">
        <v>2599756</v>
      </c>
      <c r="D9" s="50">
        <v>42950</v>
      </c>
      <c r="E9" s="43" t="s">
        <v>132</v>
      </c>
    </row>
    <row r="10" spans="1:9" x14ac:dyDescent="0.25">
      <c r="A10" s="47">
        <v>2</v>
      </c>
      <c r="B10" s="48" t="s">
        <v>97</v>
      </c>
      <c r="C10" s="49">
        <v>2906414</v>
      </c>
      <c r="D10" s="50">
        <v>42950</v>
      </c>
      <c r="E10" s="43" t="s">
        <v>232</v>
      </c>
    </row>
    <row r="11" spans="1:9" x14ac:dyDescent="0.25">
      <c r="A11" s="47">
        <v>3</v>
      </c>
      <c r="B11" s="48" t="s">
        <v>42</v>
      </c>
      <c r="C11" s="92">
        <v>492395.19999999995</v>
      </c>
      <c r="D11" s="50">
        <v>42951</v>
      </c>
      <c r="E11" s="43" t="s">
        <v>132</v>
      </c>
    </row>
    <row r="12" spans="1:9" x14ac:dyDescent="0.25">
      <c r="A12" s="47">
        <v>4</v>
      </c>
      <c r="B12" s="48" t="s">
        <v>104</v>
      </c>
      <c r="C12" s="92">
        <v>1089114.5</v>
      </c>
      <c r="D12" s="50">
        <v>42956</v>
      </c>
      <c r="E12" s="43" t="s">
        <v>133</v>
      </c>
    </row>
    <row r="13" spans="1:9" x14ac:dyDescent="0.25">
      <c r="A13" s="47">
        <v>5</v>
      </c>
      <c r="B13" s="48" t="s">
        <v>47</v>
      </c>
      <c r="C13" s="49">
        <v>1321286</v>
      </c>
      <c r="D13" s="50">
        <v>42958</v>
      </c>
      <c r="E13" s="43" t="s">
        <v>138</v>
      </c>
    </row>
    <row r="14" spans="1:9" x14ac:dyDescent="0.25">
      <c r="A14" s="47">
        <v>6</v>
      </c>
      <c r="B14" s="48" t="s">
        <v>48</v>
      </c>
      <c r="C14" s="92">
        <v>1089114.5</v>
      </c>
      <c r="D14" s="50">
        <v>42958</v>
      </c>
      <c r="E14" s="43" t="s">
        <v>134</v>
      </c>
      <c r="I14" s="60" t="e">
        <f>+#REF!+C10</f>
        <v>#REF!</v>
      </c>
    </row>
    <row r="15" spans="1:9" x14ac:dyDescent="0.25">
      <c r="A15" s="47">
        <v>7</v>
      </c>
      <c r="B15" s="48" t="s">
        <v>58</v>
      </c>
      <c r="C15" s="49">
        <v>2029255.9999999998</v>
      </c>
      <c r="D15" s="50">
        <v>42958</v>
      </c>
      <c r="E15" s="43" t="s">
        <v>138</v>
      </c>
    </row>
    <row r="16" spans="1:9" x14ac:dyDescent="0.25">
      <c r="A16" s="47">
        <v>8</v>
      </c>
      <c r="B16" s="58" t="s">
        <v>105</v>
      </c>
      <c r="C16" s="92">
        <v>2616168.9999999995</v>
      </c>
      <c r="D16" s="50">
        <v>42959</v>
      </c>
      <c r="E16" s="43" t="s">
        <v>134</v>
      </c>
    </row>
    <row r="17" spans="1:5" x14ac:dyDescent="0.25">
      <c r="A17" s="47">
        <v>9</v>
      </c>
      <c r="B17" s="48" t="s">
        <v>46</v>
      </c>
      <c r="C17" s="49">
        <v>1294883</v>
      </c>
      <c r="D17" s="50">
        <v>42961</v>
      </c>
      <c r="E17" s="43" t="s">
        <v>138</v>
      </c>
    </row>
    <row r="18" spans="1:5" x14ac:dyDescent="0.25">
      <c r="A18" s="47">
        <v>10</v>
      </c>
      <c r="B18" s="48" t="s">
        <v>78</v>
      </c>
      <c r="C18" s="49">
        <v>661492.69999999995</v>
      </c>
      <c r="D18" s="50">
        <v>42961</v>
      </c>
      <c r="E18" s="43" t="s">
        <v>138</v>
      </c>
    </row>
    <row r="19" spans="1:5" x14ac:dyDescent="0.25">
      <c r="A19" s="47">
        <v>11</v>
      </c>
      <c r="B19" s="48" t="s">
        <v>50</v>
      </c>
      <c r="C19" s="49">
        <v>1601541</v>
      </c>
      <c r="D19" s="50">
        <v>42961</v>
      </c>
      <c r="E19" s="43" t="s">
        <v>138</v>
      </c>
    </row>
    <row r="20" spans="1:5" x14ac:dyDescent="0.25">
      <c r="A20" s="47">
        <v>12</v>
      </c>
      <c r="B20" s="48" t="s">
        <v>44</v>
      </c>
      <c r="C20" s="49">
        <v>1833712.5</v>
      </c>
      <c r="D20" s="50">
        <v>42961</v>
      </c>
      <c r="E20" s="43" t="s">
        <v>138</v>
      </c>
    </row>
    <row r="21" spans="1:5" x14ac:dyDescent="0.25">
      <c r="A21" s="47">
        <v>13</v>
      </c>
      <c r="B21" s="48" t="s">
        <v>106</v>
      </c>
      <c r="C21" s="92">
        <v>2554837.4</v>
      </c>
      <c r="D21" s="50">
        <v>42964</v>
      </c>
      <c r="E21" s="43" t="s">
        <v>135</v>
      </c>
    </row>
    <row r="22" spans="1:5" x14ac:dyDescent="0.25">
      <c r="A22" s="47">
        <v>14</v>
      </c>
      <c r="B22" s="58" t="s">
        <v>107</v>
      </c>
      <c r="C22" s="92">
        <v>1840905.1999999997</v>
      </c>
      <c r="D22" s="50">
        <v>42965</v>
      </c>
      <c r="E22" s="43" t="s">
        <v>135</v>
      </c>
    </row>
    <row r="23" spans="1:5" x14ac:dyDescent="0.25">
      <c r="A23" s="47">
        <v>16</v>
      </c>
      <c r="B23" s="48" t="s">
        <v>108</v>
      </c>
      <c r="C23" s="92">
        <v>784155.9</v>
      </c>
      <c r="D23" s="50">
        <v>42966</v>
      </c>
      <c r="E23" s="43" t="s">
        <v>135</v>
      </c>
    </row>
    <row r="24" spans="1:5" x14ac:dyDescent="0.25">
      <c r="A24" s="47">
        <v>17</v>
      </c>
      <c r="B24" s="48" t="s">
        <v>108</v>
      </c>
      <c r="C24" s="49">
        <v>1608733.6999999997</v>
      </c>
      <c r="D24" s="50">
        <v>42969</v>
      </c>
      <c r="E24" s="43" t="s">
        <v>139</v>
      </c>
    </row>
    <row r="25" spans="1:5" x14ac:dyDescent="0.25">
      <c r="A25" s="47">
        <v>18</v>
      </c>
      <c r="B25" s="48" t="s">
        <v>113</v>
      </c>
      <c r="C25" s="49">
        <v>713932.2</v>
      </c>
      <c r="D25" s="50">
        <v>42970</v>
      </c>
      <c r="E25" s="43" t="s">
        <v>137</v>
      </c>
    </row>
    <row r="26" spans="1:5" x14ac:dyDescent="0.25">
      <c r="A26" s="47">
        <v>19</v>
      </c>
      <c r="B26" s="58" t="s">
        <v>105</v>
      </c>
      <c r="C26" s="49">
        <v>1101098.7</v>
      </c>
      <c r="D26" s="50">
        <v>42971</v>
      </c>
      <c r="E26" s="43" t="s">
        <v>137</v>
      </c>
    </row>
    <row r="27" spans="1:5" x14ac:dyDescent="0.25">
      <c r="A27" s="47">
        <v>20</v>
      </c>
      <c r="B27" s="48" t="s">
        <v>58</v>
      </c>
      <c r="C27" s="49">
        <v>1977594.4999999998</v>
      </c>
      <c r="D27" s="50">
        <v>42971</v>
      </c>
      <c r="E27" s="43" t="s">
        <v>139</v>
      </c>
    </row>
    <row r="28" spans="1:5" x14ac:dyDescent="0.25">
      <c r="A28" s="47">
        <v>21</v>
      </c>
      <c r="B28" s="48" t="s">
        <v>44</v>
      </c>
      <c r="C28" s="49">
        <v>1014627.9999999999</v>
      </c>
      <c r="D28" s="50">
        <v>42971</v>
      </c>
      <c r="E28" s="43" t="s">
        <v>139</v>
      </c>
    </row>
    <row r="29" spans="1:5" x14ac:dyDescent="0.25">
      <c r="A29" s="47">
        <v>22</v>
      </c>
      <c r="B29" s="48" t="s">
        <v>114</v>
      </c>
      <c r="C29" s="49">
        <v>1496388.7</v>
      </c>
      <c r="D29" s="50">
        <v>42972</v>
      </c>
      <c r="E29" s="43" t="s">
        <v>136</v>
      </c>
    </row>
    <row r="30" spans="1:5" x14ac:dyDescent="0.25">
      <c r="A30" s="47">
        <v>23</v>
      </c>
      <c r="B30" s="48" t="s">
        <v>82</v>
      </c>
      <c r="C30" s="92">
        <v>275992.19999999995</v>
      </c>
      <c r="D30" s="50">
        <v>42972</v>
      </c>
      <c r="E30" s="43" t="s">
        <v>137</v>
      </c>
    </row>
    <row r="31" spans="1:5" x14ac:dyDescent="0.25">
      <c r="A31" s="47">
        <v>24</v>
      </c>
      <c r="B31" s="48" t="s">
        <v>46</v>
      </c>
      <c r="C31" s="49">
        <v>1608733.6999999997</v>
      </c>
      <c r="D31" s="50">
        <v>42972</v>
      </c>
      <c r="E31" s="43" t="s">
        <v>139</v>
      </c>
    </row>
    <row r="32" spans="1:5" x14ac:dyDescent="0.25">
      <c r="A32" s="47">
        <v>25</v>
      </c>
      <c r="B32" s="48" t="s">
        <v>50</v>
      </c>
      <c r="C32" s="49">
        <v>1220396.5</v>
      </c>
      <c r="D32" s="50">
        <v>42973</v>
      </c>
      <c r="E32" s="22" t="s">
        <v>140</v>
      </c>
    </row>
    <row r="33" spans="1:5" x14ac:dyDescent="0.25">
      <c r="A33" s="47">
        <v>26</v>
      </c>
      <c r="B33" s="48" t="s">
        <v>115</v>
      </c>
      <c r="C33" s="49">
        <v>1058448.7</v>
      </c>
      <c r="D33" s="50">
        <v>42973</v>
      </c>
      <c r="E33" s="43" t="s">
        <v>137</v>
      </c>
    </row>
    <row r="34" spans="1:5" x14ac:dyDescent="0.25">
      <c r="A34" s="47">
        <v>27</v>
      </c>
      <c r="B34" s="48" t="s">
        <v>116</v>
      </c>
      <c r="C34" s="49">
        <v>551984.39999999991</v>
      </c>
      <c r="D34" s="50">
        <v>42973</v>
      </c>
      <c r="E34" s="22" t="s">
        <v>140</v>
      </c>
    </row>
    <row r="35" spans="1:5" x14ac:dyDescent="0.25">
      <c r="A35" s="47">
        <v>28</v>
      </c>
      <c r="B35" s="48" t="s">
        <v>117</v>
      </c>
      <c r="C35" s="49">
        <v>1385991.8199999998</v>
      </c>
      <c r="D35" s="50">
        <v>42973</v>
      </c>
      <c r="E35" s="43" t="s">
        <v>137</v>
      </c>
    </row>
    <row r="36" spans="1:5" ht="20.25" x14ac:dyDescent="0.3">
      <c r="A36" s="48"/>
      <c r="B36" s="44" t="s">
        <v>99</v>
      </c>
      <c r="C36" s="51">
        <f>SUM(C9:C35)</f>
        <v>38728956.019999996</v>
      </c>
      <c r="D36" s="48"/>
    </row>
    <row r="38" spans="1:5" x14ac:dyDescent="0.25">
      <c r="C38" s="45" t="e">
        <f>+C36-#REF!-C10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E22" sqref="E22"/>
    </sheetView>
  </sheetViews>
  <sheetFormatPr defaultColWidth="9.140625" defaultRowHeight="15" x14ac:dyDescent="0.25"/>
  <cols>
    <col min="1" max="1" width="9.140625" style="22"/>
    <col min="2" max="2" width="34.42578125" style="22" customWidth="1"/>
    <col min="3" max="3" width="34.42578125" style="52" customWidth="1"/>
    <col min="4" max="4" width="34.42578125" style="22" customWidth="1"/>
    <col min="5" max="10" width="9.140625" style="22"/>
    <col min="11" max="11" width="10.28515625" style="22" bestFit="1" customWidth="1"/>
    <col min="12" max="16384" width="9.140625" style="22"/>
  </cols>
  <sheetData>
    <row r="1" spans="1:11" ht="15.75" x14ac:dyDescent="0.25">
      <c r="A1" s="43" t="s">
        <v>0</v>
      </c>
      <c r="B1" s="43"/>
      <c r="C1" s="45"/>
      <c r="D1" s="43"/>
    </row>
    <row r="2" spans="1:11" ht="15.75" x14ac:dyDescent="0.25">
      <c r="A2" s="43" t="s">
        <v>1</v>
      </c>
      <c r="B2" s="43"/>
      <c r="C2" s="45"/>
      <c r="D2" s="43"/>
    </row>
    <row r="3" spans="1:11" ht="15.75" x14ac:dyDescent="0.25">
      <c r="A3" s="43" t="s">
        <v>2</v>
      </c>
      <c r="B3" s="43"/>
      <c r="C3" s="45"/>
      <c r="D3" s="43"/>
    </row>
    <row r="4" spans="1:11" ht="15.75" x14ac:dyDescent="0.25">
      <c r="A4" s="43" t="s">
        <v>3</v>
      </c>
      <c r="B4" s="43"/>
      <c r="C4" s="45"/>
      <c r="D4" s="43"/>
    </row>
    <row r="5" spans="1:11" ht="15.75" x14ac:dyDescent="0.25">
      <c r="A5" s="43"/>
      <c r="B5" s="43"/>
      <c r="C5" s="45"/>
      <c r="D5" s="43"/>
    </row>
    <row r="6" spans="1:11" ht="15.75" x14ac:dyDescent="0.25">
      <c r="A6" s="43"/>
      <c r="B6" s="43"/>
      <c r="C6" s="45"/>
      <c r="D6" s="43"/>
    </row>
    <row r="7" spans="1:11" ht="15.75" x14ac:dyDescent="0.25">
      <c r="A7" s="43"/>
      <c r="B7" s="43"/>
      <c r="C7" s="45"/>
      <c r="D7" s="43"/>
    </row>
    <row r="8" spans="1:11" ht="15.75" x14ac:dyDescent="0.25">
      <c r="A8" s="44" t="s">
        <v>5</v>
      </c>
      <c r="B8" s="44" t="s">
        <v>6</v>
      </c>
      <c r="C8" s="46" t="s">
        <v>7</v>
      </c>
      <c r="D8" s="44" t="s">
        <v>29</v>
      </c>
    </row>
    <row r="9" spans="1:11" x14ac:dyDescent="0.25">
      <c r="A9" s="57">
        <v>1</v>
      </c>
      <c r="B9" s="7" t="s">
        <v>107</v>
      </c>
      <c r="C9" s="53">
        <v>1652554.4</v>
      </c>
      <c r="D9" s="54">
        <v>42979</v>
      </c>
      <c r="E9" s="22" t="s">
        <v>140</v>
      </c>
    </row>
    <row r="10" spans="1:11" x14ac:dyDescent="0.25">
      <c r="A10" s="57">
        <v>2</v>
      </c>
      <c r="B10" s="7" t="s">
        <v>106</v>
      </c>
      <c r="C10" s="53">
        <v>1276274.6999999997</v>
      </c>
      <c r="D10" s="54">
        <v>42982</v>
      </c>
      <c r="E10" s="22" t="s">
        <v>141</v>
      </c>
    </row>
    <row r="11" spans="1:11" x14ac:dyDescent="0.25">
      <c r="A11" s="57">
        <v>3</v>
      </c>
      <c r="B11" s="7" t="s">
        <v>120</v>
      </c>
      <c r="C11" s="53">
        <v>2029162.7999999998</v>
      </c>
      <c r="D11" s="54">
        <v>42985</v>
      </c>
      <c r="E11" s="22" t="s">
        <v>141</v>
      </c>
    </row>
    <row r="12" spans="1:11" x14ac:dyDescent="0.25">
      <c r="A12" s="57">
        <v>4</v>
      </c>
      <c r="B12" s="7" t="s">
        <v>90</v>
      </c>
      <c r="C12" s="53">
        <v>1946057.4999999998</v>
      </c>
      <c r="D12" s="54">
        <v>42985</v>
      </c>
      <c r="E12" s="22" t="s">
        <v>148</v>
      </c>
      <c r="K12" s="59">
        <f>C12+C20</f>
        <v>4124286.5</v>
      </c>
    </row>
    <row r="13" spans="1:11" x14ac:dyDescent="0.25">
      <c r="A13" s="57">
        <v>5</v>
      </c>
      <c r="B13" s="7" t="s">
        <v>121</v>
      </c>
      <c r="C13" s="53">
        <v>2197166</v>
      </c>
      <c r="D13" s="54">
        <v>42986</v>
      </c>
      <c r="E13" s="22" t="s">
        <v>148</v>
      </c>
      <c r="K13" s="59">
        <f>+C12+C21</f>
        <v>4562226.4999999991</v>
      </c>
    </row>
    <row r="14" spans="1:11" x14ac:dyDescent="0.25">
      <c r="A14" s="57">
        <v>6</v>
      </c>
      <c r="B14" s="7" t="s">
        <v>46</v>
      </c>
      <c r="C14" s="53">
        <v>1601541</v>
      </c>
      <c r="D14" s="54">
        <v>42986</v>
      </c>
      <c r="E14" s="22" t="s">
        <v>141</v>
      </c>
    </row>
    <row r="15" spans="1:11" x14ac:dyDescent="0.25">
      <c r="A15" s="57">
        <v>7</v>
      </c>
      <c r="B15" s="7" t="s">
        <v>47</v>
      </c>
      <c r="C15" s="53">
        <v>2941764</v>
      </c>
      <c r="D15" s="54">
        <v>42986</v>
      </c>
      <c r="E15" s="22" t="s">
        <v>148</v>
      </c>
    </row>
    <row r="16" spans="1:11" x14ac:dyDescent="0.25">
      <c r="A16" s="57">
        <v>8</v>
      </c>
      <c r="B16" s="7" t="s">
        <v>122</v>
      </c>
      <c r="C16" s="53">
        <v>860730.39999999991</v>
      </c>
      <c r="D16" s="54">
        <v>42986</v>
      </c>
      <c r="E16" s="22" t="s">
        <v>141</v>
      </c>
    </row>
    <row r="17" spans="1:5" x14ac:dyDescent="0.25">
      <c r="A17" s="57">
        <v>9</v>
      </c>
      <c r="B17" s="7" t="s">
        <v>123</v>
      </c>
      <c r="C17" s="53">
        <v>935163.5</v>
      </c>
      <c r="D17" s="54">
        <v>42986</v>
      </c>
      <c r="E17" s="22" t="s">
        <v>147</v>
      </c>
    </row>
    <row r="18" spans="1:5" x14ac:dyDescent="0.25">
      <c r="A18" s="57">
        <v>10</v>
      </c>
      <c r="B18" s="7" t="s">
        <v>124</v>
      </c>
      <c r="C18" s="53">
        <v>306657.99999999994</v>
      </c>
      <c r="D18" s="54">
        <v>42987</v>
      </c>
      <c r="E18" s="22" t="s">
        <v>147</v>
      </c>
    </row>
    <row r="19" spans="1:5" x14ac:dyDescent="0.25">
      <c r="A19" s="57">
        <v>11</v>
      </c>
      <c r="B19" s="7" t="s">
        <v>125</v>
      </c>
      <c r="C19" s="53">
        <v>613315.99999999988</v>
      </c>
      <c r="D19" s="54">
        <v>42987</v>
      </c>
      <c r="E19" s="22" t="s">
        <v>144</v>
      </c>
    </row>
    <row r="20" spans="1:5" x14ac:dyDescent="0.25">
      <c r="A20" s="57">
        <v>12</v>
      </c>
      <c r="B20" s="7" t="s">
        <v>126</v>
      </c>
      <c r="C20" s="53">
        <v>2178229</v>
      </c>
      <c r="D20" s="54">
        <v>42991</v>
      </c>
      <c r="E20" s="22" t="s">
        <v>142</v>
      </c>
    </row>
    <row r="21" spans="1:5" x14ac:dyDescent="0.25">
      <c r="A21" s="57">
        <v>13</v>
      </c>
      <c r="B21" s="7" t="s">
        <v>105</v>
      </c>
      <c r="C21" s="53">
        <v>2616168.9999999995</v>
      </c>
      <c r="D21" s="54">
        <v>42998</v>
      </c>
      <c r="E21" s="22" t="s">
        <v>143</v>
      </c>
    </row>
    <row r="22" spans="1:5" x14ac:dyDescent="0.25">
      <c r="A22" s="57">
        <v>14</v>
      </c>
      <c r="B22" s="7" t="s">
        <v>127</v>
      </c>
      <c r="C22" s="53">
        <v>613315.99999999988</v>
      </c>
      <c r="D22" s="54">
        <v>42999</v>
      </c>
      <c r="E22" s="22" t="s">
        <v>144</v>
      </c>
    </row>
    <row r="23" spans="1:5" x14ac:dyDescent="0.25">
      <c r="A23" s="57">
        <v>15</v>
      </c>
      <c r="B23" s="7" t="s">
        <v>47</v>
      </c>
      <c r="C23" s="53">
        <v>1395772.5</v>
      </c>
      <c r="D23" s="54">
        <v>43000</v>
      </c>
      <c r="E23" s="22" t="s">
        <v>148</v>
      </c>
    </row>
    <row r="24" spans="1:5" x14ac:dyDescent="0.25">
      <c r="A24" s="57">
        <v>16</v>
      </c>
      <c r="B24" s="7" t="s">
        <v>117</v>
      </c>
      <c r="C24" s="53">
        <v>3911052</v>
      </c>
      <c r="D24" s="54">
        <v>43000</v>
      </c>
      <c r="E24" s="22" t="s">
        <v>144</v>
      </c>
    </row>
    <row r="25" spans="1:5" x14ac:dyDescent="0.25">
      <c r="A25" s="57">
        <v>17</v>
      </c>
      <c r="B25" s="7" t="s">
        <v>46</v>
      </c>
      <c r="C25" s="53">
        <v>1713885.9999999998</v>
      </c>
      <c r="D25" s="54">
        <v>43000</v>
      </c>
      <c r="E25" s="22" t="s">
        <v>144</v>
      </c>
    </row>
    <row r="26" spans="1:5" x14ac:dyDescent="0.25">
      <c r="A26" s="57">
        <v>18</v>
      </c>
      <c r="B26" s="7" t="s">
        <v>128</v>
      </c>
      <c r="C26" s="53">
        <v>538829.5</v>
      </c>
      <c r="D26" s="54">
        <v>43000</v>
      </c>
      <c r="E26" s="22" t="s">
        <v>144</v>
      </c>
    </row>
    <row r="27" spans="1:5" x14ac:dyDescent="0.25">
      <c r="A27" s="57">
        <v>19</v>
      </c>
      <c r="B27" s="7" t="s">
        <v>129</v>
      </c>
      <c r="C27" s="53">
        <v>1890708</v>
      </c>
      <c r="D27" s="54">
        <v>43000</v>
      </c>
      <c r="E27" s="22" t="s">
        <v>148</v>
      </c>
    </row>
    <row r="28" spans="1:5" x14ac:dyDescent="0.25">
      <c r="A28" s="57">
        <v>20</v>
      </c>
      <c r="B28" s="7" t="s">
        <v>130</v>
      </c>
      <c r="C28" s="53">
        <v>1527054.5</v>
      </c>
      <c r="D28" s="54">
        <v>43005</v>
      </c>
      <c r="E28" s="22" t="s">
        <v>146</v>
      </c>
    </row>
    <row r="29" spans="1:5" x14ac:dyDescent="0.25">
      <c r="A29" s="57">
        <v>21</v>
      </c>
      <c r="B29" s="7" t="s">
        <v>131</v>
      </c>
      <c r="C29" s="53">
        <v>2500382.1999999997</v>
      </c>
      <c r="D29" s="54">
        <v>43005</v>
      </c>
      <c r="E29" s="22" t="s">
        <v>145</v>
      </c>
    </row>
    <row r="30" spans="1:5" x14ac:dyDescent="0.25">
      <c r="A30" s="7"/>
      <c r="B30" s="7"/>
      <c r="C30" s="53"/>
      <c r="D30" s="7"/>
    </row>
    <row r="31" spans="1:5" x14ac:dyDescent="0.25">
      <c r="A31" s="7"/>
      <c r="B31" s="7"/>
      <c r="C31" s="53"/>
      <c r="D31" s="7"/>
    </row>
    <row r="32" spans="1:5" x14ac:dyDescent="0.25">
      <c r="A32" s="7"/>
      <c r="B32" s="7"/>
      <c r="C32" s="53"/>
      <c r="D32" s="7"/>
    </row>
    <row r="33" spans="1:4" x14ac:dyDescent="0.25">
      <c r="A33" s="7"/>
      <c r="B33" s="7"/>
      <c r="C33" s="53"/>
      <c r="D33" s="7"/>
    </row>
    <row r="34" spans="1:4" ht="18.75" x14ac:dyDescent="0.3">
      <c r="A34" s="7"/>
      <c r="B34" s="55" t="s">
        <v>99</v>
      </c>
      <c r="C34" s="56">
        <f>SUM(C9:C29)</f>
        <v>35245787</v>
      </c>
      <c r="D34" s="7"/>
    </row>
    <row r="35" spans="1:4" x14ac:dyDescent="0.25">
      <c r="C35" s="52">
        <f>C22</f>
        <v>613315.99999999988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D28" sqref="D28"/>
    </sheetView>
  </sheetViews>
  <sheetFormatPr defaultColWidth="9.140625" defaultRowHeight="15" x14ac:dyDescent="0.25"/>
  <cols>
    <col min="1" max="1" width="9.140625" style="22"/>
    <col min="2" max="2" width="24.7109375" style="22" customWidth="1"/>
    <col min="3" max="3" width="24.7109375" style="52" customWidth="1"/>
    <col min="4" max="4" width="24.7109375" style="22" customWidth="1"/>
    <col min="5" max="11" width="9.140625" style="22"/>
    <col min="12" max="12" width="11.28515625" style="22" bestFit="1" customWidth="1"/>
    <col min="13" max="16384" width="9.140625" style="22"/>
  </cols>
  <sheetData>
    <row r="1" spans="1:12" ht="15.75" x14ac:dyDescent="0.25">
      <c r="A1" s="43" t="s">
        <v>0</v>
      </c>
      <c r="B1" s="43"/>
      <c r="C1" s="45"/>
      <c r="D1" s="43"/>
      <c r="K1" s="22" t="s">
        <v>161</v>
      </c>
      <c r="L1" s="59" t="e">
        <f>+C33-C31-#REF!</f>
        <v>#REF!</v>
      </c>
    </row>
    <row r="2" spans="1:12" ht="15.75" x14ac:dyDescent="0.25">
      <c r="A2" s="43" t="s">
        <v>1</v>
      </c>
      <c r="B2" s="43"/>
      <c r="C2" s="45"/>
      <c r="D2" s="43"/>
    </row>
    <row r="3" spans="1:12" ht="15.75" x14ac:dyDescent="0.25">
      <c r="A3" s="43" t="s">
        <v>2</v>
      </c>
      <c r="B3" s="43"/>
      <c r="C3" s="45"/>
      <c r="D3" s="43"/>
    </row>
    <row r="4" spans="1:12" ht="15.75" x14ac:dyDescent="0.25">
      <c r="A4" s="43" t="s">
        <v>3</v>
      </c>
      <c r="B4" s="43"/>
      <c r="C4" s="45"/>
      <c r="D4" s="43"/>
    </row>
    <row r="5" spans="1:12" ht="15.75" x14ac:dyDescent="0.25">
      <c r="A5" s="43"/>
      <c r="B5" s="43"/>
      <c r="C5" s="45"/>
      <c r="D5" s="43"/>
    </row>
    <row r="6" spans="1:12" ht="15.75" x14ac:dyDescent="0.25">
      <c r="A6" s="43"/>
      <c r="B6" s="43"/>
      <c r="C6" s="45"/>
      <c r="D6" s="43"/>
    </row>
    <row r="7" spans="1:12" ht="15.75" x14ac:dyDescent="0.25">
      <c r="A7" s="43"/>
      <c r="B7" s="43"/>
      <c r="C7" s="45"/>
      <c r="D7" s="43"/>
    </row>
    <row r="8" spans="1:12" ht="15.75" x14ac:dyDescent="0.25">
      <c r="A8" s="44" t="s">
        <v>5</v>
      </c>
      <c r="B8" s="44" t="s">
        <v>6</v>
      </c>
      <c r="C8" s="46" t="s">
        <v>7</v>
      </c>
      <c r="D8" s="44" t="s">
        <v>29</v>
      </c>
    </row>
    <row r="9" spans="1:12" x14ac:dyDescent="0.25">
      <c r="A9" s="57">
        <v>1</v>
      </c>
      <c r="B9" s="7" t="s">
        <v>149</v>
      </c>
      <c r="C9" s="53">
        <v>1527054.5</v>
      </c>
      <c r="D9" s="54">
        <v>43013</v>
      </c>
      <c r="E9" s="22" t="s">
        <v>157</v>
      </c>
    </row>
    <row r="10" spans="1:12" x14ac:dyDescent="0.25">
      <c r="A10" s="57">
        <v>2</v>
      </c>
      <c r="B10" s="7" t="s">
        <v>150</v>
      </c>
      <c r="C10" s="53">
        <v>1953539</v>
      </c>
      <c r="D10" s="54">
        <v>43013</v>
      </c>
      <c r="E10" s="22" t="s">
        <v>157</v>
      </c>
    </row>
    <row r="11" spans="1:12" x14ac:dyDescent="0.25">
      <c r="A11" s="57">
        <v>3</v>
      </c>
      <c r="B11" s="7" t="s">
        <v>47</v>
      </c>
      <c r="C11" s="53">
        <v>1077659</v>
      </c>
      <c r="D11" s="54">
        <v>43014</v>
      </c>
      <c r="E11" s="22" t="s">
        <v>157</v>
      </c>
    </row>
    <row r="12" spans="1:12" x14ac:dyDescent="0.25">
      <c r="A12" s="57">
        <v>4</v>
      </c>
      <c r="B12" s="7" t="s">
        <v>46</v>
      </c>
      <c r="C12" s="53">
        <v>2395453</v>
      </c>
      <c r="D12" s="54">
        <v>43014</v>
      </c>
      <c r="E12" s="22" t="s">
        <v>158</v>
      </c>
    </row>
    <row r="13" spans="1:12" x14ac:dyDescent="0.25">
      <c r="A13" s="57">
        <v>5</v>
      </c>
      <c r="B13" s="7" t="s">
        <v>106</v>
      </c>
      <c r="C13" s="53">
        <v>699903</v>
      </c>
      <c r="D13" s="54">
        <v>43014</v>
      </c>
      <c r="E13" s="22" t="s">
        <v>157</v>
      </c>
    </row>
    <row r="14" spans="1:12" x14ac:dyDescent="0.25">
      <c r="A14" s="57">
        <v>6</v>
      </c>
      <c r="B14" s="7" t="s">
        <v>44</v>
      </c>
      <c r="C14" s="53">
        <v>934119.49999999977</v>
      </c>
      <c r="D14" s="54">
        <v>43015</v>
      </c>
      <c r="E14" s="22" t="s">
        <v>158</v>
      </c>
    </row>
    <row r="15" spans="1:12" x14ac:dyDescent="0.25">
      <c r="A15" s="57">
        <v>7</v>
      </c>
      <c r="B15" s="7" t="s">
        <v>151</v>
      </c>
      <c r="C15" s="53">
        <v>1833712.5</v>
      </c>
      <c r="D15" s="54">
        <v>43015</v>
      </c>
      <c r="E15" s="22" t="s">
        <v>157</v>
      </c>
    </row>
    <row r="16" spans="1:12" x14ac:dyDescent="0.25">
      <c r="A16" s="57">
        <v>8</v>
      </c>
      <c r="B16" s="7" t="s">
        <v>125</v>
      </c>
      <c r="C16" s="53">
        <v>437940</v>
      </c>
      <c r="D16" s="54">
        <v>43015</v>
      </c>
      <c r="E16" s="22" t="s">
        <v>157</v>
      </c>
    </row>
    <row r="17" spans="1:5" x14ac:dyDescent="0.25">
      <c r="A17" s="57">
        <v>9</v>
      </c>
      <c r="B17" s="7" t="s">
        <v>152</v>
      </c>
      <c r="C17" s="53">
        <v>1184826</v>
      </c>
      <c r="D17" s="54">
        <v>43015</v>
      </c>
      <c r="E17" s="22" t="s">
        <v>158</v>
      </c>
    </row>
    <row r="18" spans="1:5" x14ac:dyDescent="0.25">
      <c r="A18" s="57">
        <v>10</v>
      </c>
      <c r="B18" s="7" t="s">
        <v>50</v>
      </c>
      <c r="C18" s="53">
        <v>538829.5</v>
      </c>
      <c r="D18" s="54">
        <v>43015</v>
      </c>
      <c r="E18" s="22" t="s">
        <v>158</v>
      </c>
    </row>
    <row r="19" spans="1:5" x14ac:dyDescent="0.25">
      <c r="A19" s="57">
        <v>11</v>
      </c>
      <c r="B19" s="7" t="s">
        <v>90</v>
      </c>
      <c r="C19" s="53">
        <v>1721367.5</v>
      </c>
      <c r="D19" s="54">
        <v>43019</v>
      </c>
      <c r="E19" s="22" t="s">
        <v>156</v>
      </c>
    </row>
    <row r="20" spans="1:5" x14ac:dyDescent="0.25">
      <c r="A20" s="57">
        <v>12</v>
      </c>
      <c r="B20" s="7" t="s">
        <v>150</v>
      </c>
      <c r="C20" s="53">
        <v>1395772.5</v>
      </c>
      <c r="D20" s="54">
        <v>43021</v>
      </c>
      <c r="E20" s="22" t="s">
        <v>156</v>
      </c>
    </row>
    <row r="21" spans="1:5" x14ac:dyDescent="0.25">
      <c r="A21" s="57">
        <v>14</v>
      </c>
      <c r="B21" s="7" t="s">
        <v>44</v>
      </c>
      <c r="C21" s="53">
        <v>1163601</v>
      </c>
      <c r="D21" s="54">
        <v>43027</v>
      </c>
      <c r="E21" s="22" t="s">
        <v>159</v>
      </c>
    </row>
    <row r="22" spans="1:5" x14ac:dyDescent="0.25">
      <c r="A22" s="57">
        <v>15</v>
      </c>
      <c r="B22" s="7" t="s">
        <v>153</v>
      </c>
      <c r="C22" s="53">
        <v>1089114.5</v>
      </c>
      <c r="D22" s="54">
        <v>43027</v>
      </c>
      <c r="E22" s="22" t="s">
        <v>159</v>
      </c>
    </row>
    <row r="23" spans="1:5" x14ac:dyDescent="0.25">
      <c r="A23" s="57">
        <v>16</v>
      </c>
      <c r="B23" s="7" t="s">
        <v>47</v>
      </c>
      <c r="C23" s="53">
        <v>1934602</v>
      </c>
      <c r="D23" s="54">
        <v>43028</v>
      </c>
      <c r="E23" s="22" t="s">
        <v>159</v>
      </c>
    </row>
    <row r="24" spans="1:5" x14ac:dyDescent="0.25">
      <c r="A24" s="57">
        <v>17</v>
      </c>
      <c r="B24" s="7" t="s">
        <v>125</v>
      </c>
      <c r="C24" s="53">
        <v>845487.49999999988</v>
      </c>
      <c r="D24" s="54">
        <v>43028</v>
      </c>
      <c r="E24" s="22" t="s">
        <v>159</v>
      </c>
    </row>
    <row r="25" spans="1:5" x14ac:dyDescent="0.25">
      <c r="A25" s="57">
        <v>18</v>
      </c>
      <c r="B25" s="7" t="s">
        <v>154</v>
      </c>
      <c r="C25" s="53">
        <v>1283427.4999999998</v>
      </c>
      <c r="D25" s="54">
        <v>43028</v>
      </c>
      <c r="E25" s="22" t="s">
        <v>160</v>
      </c>
    </row>
    <row r="26" spans="1:5" x14ac:dyDescent="0.25">
      <c r="A26" s="57">
        <v>19</v>
      </c>
      <c r="B26" s="7" t="s">
        <v>155</v>
      </c>
      <c r="C26" s="53">
        <v>445960.89999999991</v>
      </c>
      <c r="D26" s="54">
        <v>43028</v>
      </c>
      <c r="E26" s="22" t="s">
        <v>159</v>
      </c>
    </row>
    <row r="27" spans="1:5" x14ac:dyDescent="0.25">
      <c r="A27" s="57">
        <v>20</v>
      </c>
      <c r="B27" s="7" t="s">
        <v>151</v>
      </c>
      <c r="C27" s="53">
        <v>2140370.4999999995</v>
      </c>
      <c r="D27" s="54">
        <v>43028</v>
      </c>
      <c r="E27" s="22" t="s">
        <v>159</v>
      </c>
    </row>
    <row r="28" spans="1:5" x14ac:dyDescent="0.25">
      <c r="A28" s="57">
        <v>21</v>
      </c>
      <c r="B28" s="7" t="s">
        <v>117</v>
      </c>
      <c r="C28" s="53">
        <v>1395772.5</v>
      </c>
      <c r="D28" s="54">
        <v>43029</v>
      </c>
      <c r="E28" s="22" t="s">
        <v>159</v>
      </c>
    </row>
    <row r="29" spans="1:5" x14ac:dyDescent="0.25">
      <c r="A29" s="57">
        <v>22</v>
      </c>
      <c r="B29" s="7" t="s">
        <v>122</v>
      </c>
      <c r="C29" s="53">
        <v>976769.5</v>
      </c>
      <c r="D29" s="54">
        <v>43029</v>
      </c>
      <c r="E29" s="22" t="s">
        <v>159</v>
      </c>
    </row>
    <row r="30" spans="1:5" x14ac:dyDescent="0.25">
      <c r="A30" s="57">
        <v>23</v>
      </c>
      <c r="B30" s="7" t="s">
        <v>114</v>
      </c>
      <c r="C30" s="53">
        <v>1527054.5</v>
      </c>
      <c r="D30" s="54">
        <v>43036</v>
      </c>
      <c r="E30" s="22" t="s">
        <v>160</v>
      </c>
    </row>
    <row r="31" spans="1:5" x14ac:dyDescent="0.25">
      <c r="A31" s="57">
        <v>24</v>
      </c>
      <c r="B31" s="7" t="s">
        <v>122</v>
      </c>
      <c r="C31" s="53">
        <v>825106.49999999988</v>
      </c>
      <c r="D31" s="54">
        <v>43036</v>
      </c>
      <c r="E31" s="22" t="s">
        <v>172</v>
      </c>
    </row>
    <row r="32" spans="1:5" x14ac:dyDescent="0.25">
      <c r="A32" s="57">
        <v>25</v>
      </c>
      <c r="B32" s="7" t="s">
        <v>151</v>
      </c>
      <c r="C32" s="53">
        <v>1627944</v>
      </c>
      <c r="D32" s="54">
        <v>43038</v>
      </c>
      <c r="E32" s="22" t="s">
        <v>160</v>
      </c>
    </row>
    <row r="33" spans="1:4" x14ac:dyDescent="0.25">
      <c r="A33" s="7"/>
      <c r="B33" s="7"/>
      <c r="C33" s="61">
        <f>SUM(C9:C32)</f>
        <v>30955386.899999999</v>
      </c>
      <c r="D33" s="7"/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C24" sqref="C24"/>
    </sheetView>
  </sheetViews>
  <sheetFormatPr defaultColWidth="9.140625" defaultRowHeight="15" x14ac:dyDescent="0.25"/>
  <cols>
    <col min="1" max="1" width="9.140625" style="22"/>
    <col min="2" max="2" width="33.42578125" style="22" customWidth="1"/>
    <col min="3" max="3" width="33.42578125" style="52" customWidth="1"/>
    <col min="4" max="4" width="33.42578125" style="22" customWidth="1"/>
    <col min="5" max="16384" width="9.140625" style="22"/>
  </cols>
  <sheetData>
    <row r="1" spans="1:5" ht="15.75" x14ac:dyDescent="0.25">
      <c r="A1" s="43" t="s">
        <v>0</v>
      </c>
      <c r="B1" s="43"/>
      <c r="C1" s="45"/>
      <c r="D1" s="43"/>
    </row>
    <row r="2" spans="1:5" ht="15.75" x14ac:dyDescent="0.25">
      <c r="A2" s="43" t="s">
        <v>1</v>
      </c>
      <c r="B2" s="43"/>
      <c r="C2" s="45"/>
      <c r="D2" s="43"/>
    </row>
    <row r="3" spans="1:5" ht="15.75" x14ac:dyDescent="0.25">
      <c r="A3" s="43" t="s">
        <v>2</v>
      </c>
      <c r="B3" s="43"/>
      <c r="C3" s="45"/>
      <c r="D3" s="43"/>
    </row>
    <row r="4" spans="1:5" ht="15.75" x14ac:dyDescent="0.25">
      <c r="A4" s="43" t="s">
        <v>3</v>
      </c>
      <c r="B4" s="43"/>
      <c r="C4" s="45"/>
      <c r="D4" s="43"/>
    </row>
    <row r="5" spans="1:5" ht="15.75" x14ac:dyDescent="0.25">
      <c r="A5" s="43"/>
      <c r="B5" s="43"/>
      <c r="C5" s="45"/>
      <c r="D5" s="43"/>
    </row>
    <row r="6" spans="1:5" ht="15.75" x14ac:dyDescent="0.25">
      <c r="A6" s="43"/>
      <c r="B6" s="43"/>
      <c r="C6" s="45"/>
      <c r="D6" s="43"/>
    </row>
    <row r="7" spans="1:5" ht="15.75" x14ac:dyDescent="0.25">
      <c r="A7" s="43"/>
      <c r="B7" s="43"/>
      <c r="C7" s="45"/>
      <c r="D7" s="43"/>
    </row>
    <row r="8" spans="1:5" ht="15.75" x14ac:dyDescent="0.25">
      <c r="A8" s="44" t="s">
        <v>5</v>
      </c>
      <c r="B8" s="44" t="s">
        <v>6</v>
      </c>
      <c r="C8" s="46" t="s">
        <v>7</v>
      </c>
      <c r="D8" s="44" t="s">
        <v>29</v>
      </c>
    </row>
    <row r="9" spans="1:5" x14ac:dyDescent="0.25">
      <c r="A9" s="57">
        <v>2</v>
      </c>
      <c r="B9" s="7" t="s">
        <v>50</v>
      </c>
      <c r="C9" s="53">
        <v>845487.49999999988</v>
      </c>
      <c r="D9" s="54">
        <v>43041</v>
      </c>
      <c r="E9" s="22" t="s">
        <v>172</v>
      </c>
    </row>
    <row r="10" spans="1:5" x14ac:dyDescent="0.25">
      <c r="A10" s="57">
        <v>3</v>
      </c>
      <c r="B10" s="7" t="s">
        <v>153</v>
      </c>
      <c r="C10" s="53">
        <v>1211531.5999999996</v>
      </c>
      <c r="D10" s="54">
        <v>43041</v>
      </c>
      <c r="E10" s="22" t="s">
        <v>172</v>
      </c>
    </row>
    <row r="11" spans="1:5" x14ac:dyDescent="0.25">
      <c r="A11" s="57">
        <v>4</v>
      </c>
      <c r="B11" s="7" t="s">
        <v>108</v>
      </c>
      <c r="C11" s="53">
        <v>2690655.4999999995</v>
      </c>
      <c r="D11" s="54">
        <v>43042</v>
      </c>
      <c r="E11" s="22" t="s">
        <v>172</v>
      </c>
    </row>
    <row r="12" spans="1:5" s="66" customFormat="1" x14ac:dyDescent="0.25">
      <c r="A12" s="62">
        <v>5</v>
      </c>
      <c r="B12" s="63" t="s">
        <v>162</v>
      </c>
      <c r="C12" s="64">
        <v>1113778.2</v>
      </c>
      <c r="D12" s="65">
        <v>43042</v>
      </c>
      <c r="E12" s="22" t="s">
        <v>172</v>
      </c>
    </row>
    <row r="13" spans="1:5" x14ac:dyDescent="0.25">
      <c r="A13" s="57">
        <v>7</v>
      </c>
      <c r="B13" s="7" t="s">
        <v>163</v>
      </c>
      <c r="C13" s="53">
        <v>1395772.5</v>
      </c>
      <c r="D13" s="54">
        <v>43043</v>
      </c>
      <c r="E13" s="22" t="s">
        <v>172</v>
      </c>
    </row>
    <row r="14" spans="1:5" x14ac:dyDescent="0.25">
      <c r="A14" s="57">
        <v>8</v>
      </c>
      <c r="B14" s="7" t="s">
        <v>122</v>
      </c>
      <c r="C14" s="53">
        <v>653468.69999999995</v>
      </c>
      <c r="D14" s="54">
        <v>43043</v>
      </c>
      <c r="E14" s="22" t="s">
        <v>172</v>
      </c>
    </row>
    <row r="15" spans="1:5" s="66" customFormat="1" x14ac:dyDescent="0.25">
      <c r="A15" s="62">
        <v>10</v>
      </c>
      <c r="B15" s="63" t="s">
        <v>164</v>
      </c>
      <c r="C15" s="64">
        <v>1489196</v>
      </c>
      <c r="D15" s="65">
        <v>43048</v>
      </c>
      <c r="E15" s="22" t="s">
        <v>172</v>
      </c>
    </row>
    <row r="16" spans="1:5" x14ac:dyDescent="0.25">
      <c r="A16" s="57">
        <v>11</v>
      </c>
      <c r="B16" s="7" t="s">
        <v>47</v>
      </c>
      <c r="C16" s="53">
        <v>2717058.5</v>
      </c>
      <c r="D16" s="54">
        <v>43055</v>
      </c>
      <c r="E16" s="22" t="s">
        <v>172</v>
      </c>
    </row>
    <row r="17" spans="1:5" x14ac:dyDescent="0.25">
      <c r="A17" s="57">
        <v>12</v>
      </c>
      <c r="B17" s="7" t="s">
        <v>165</v>
      </c>
      <c r="C17" s="53">
        <v>966999.99999999988</v>
      </c>
      <c r="D17" s="54">
        <v>43055</v>
      </c>
      <c r="E17" s="22" t="s">
        <v>172</v>
      </c>
    </row>
    <row r="18" spans="1:5" x14ac:dyDescent="0.25">
      <c r="A18" s="57">
        <v>13</v>
      </c>
      <c r="B18" s="7" t="s">
        <v>78</v>
      </c>
      <c r="C18" s="53">
        <v>522189.79999999993</v>
      </c>
      <c r="D18" s="54">
        <v>43055</v>
      </c>
      <c r="E18" s="22" t="s">
        <v>172</v>
      </c>
    </row>
    <row r="19" spans="1:5" x14ac:dyDescent="0.25">
      <c r="A19" s="57">
        <v>14</v>
      </c>
      <c r="B19" s="7" t="s">
        <v>166</v>
      </c>
      <c r="C19" s="53">
        <v>1702430.5</v>
      </c>
      <c r="D19" s="54">
        <v>43057</v>
      </c>
      <c r="E19" s="22" t="s">
        <v>172</v>
      </c>
    </row>
    <row r="20" spans="1:5" x14ac:dyDescent="0.25">
      <c r="A20" s="57">
        <v>15</v>
      </c>
      <c r="B20" s="7" t="s">
        <v>153</v>
      </c>
      <c r="C20" s="53">
        <v>734279.79999999993</v>
      </c>
      <c r="D20" s="54">
        <v>43057</v>
      </c>
      <c r="E20" s="22" t="s">
        <v>172</v>
      </c>
    </row>
    <row r="21" spans="1:5" x14ac:dyDescent="0.25">
      <c r="A21" s="57">
        <v>16</v>
      </c>
      <c r="B21" s="7" t="s">
        <v>117</v>
      </c>
      <c r="C21" s="53">
        <v>856942.99999999988</v>
      </c>
      <c r="D21" s="54">
        <v>43057</v>
      </c>
      <c r="E21" s="22" t="s">
        <v>172</v>
      </c>
    </row>
    <row r="22" spans="1:5" x14ac:dyDescent="0.25">
      <c r="A22" s="57">
        <v>17</v>
      </c>
      <c r="B22" s="7" t="s">
        <v>167</v>
      </c>
      <c r="C22" s="53">
        <v>698160.59999999986</v>
      </c>
      <c r="D22" s="54">
        <v>43059</v>
      </c>
      <c r="E22" s="22" t="s">
        <v>172</v>
      </c>
    </row>
    <row r="23" spans="1:5" x14ac:dyDescent="0.25">
      <c r="A23" s="57">
        <v>18</v>
      </c>
      <c r="B23" s="7" t="s">
        <v>168</v>
      </c>
      <c r="C23" s="53">
        <v>1759226</v>
      </c>
      <c r="D23" s="54">
        <v>43059</v>
      </c>
      <c r="E23" s="22" t="s">
        <v>172</v>
      </c>
    </row>
    <row r="24" spans="1:5" x14ac:dyDescent="0.25">
      <c r="A24" s="57"/>
      <c r="B24" s="7" t="s">
        <v>107</v>
      </c>
      <c r="C24" s="53">
        <v>2485351</v>
      </c>
      <c r="D24" s="54">
        <v>43059</v>
      </c>
      <c r="E24" s="22" t="s">
        <v>172</v>
      </c>
    </row>
    <row r="25" spans="1:5" x14ac:dyDescent="0.25">
      <c r="A25" s="57">
        <v>19</v>
      </c>
      <c r="B25" s="7" t="s">
        <v>44</v>
      </c>
      <c r="C25" s="53">
        <v>1395772.5</v>
      </c>
      <c r="D25" s="54">
        <v>43059</v>
      </c>
      <c r="E25" s="22" t="s">
        <v>172</v>
      </c>
    </row>
    <row r="26" spans="1:5" x14ac:dyDescent="0.25">
      <c r="A26" s="57">
        <v>20</v>
      </c>
      <c r="B26" s="7" t="s">
        <v>169</v>
      </c>
      <c r="C26" s="53">
        <v>232171.5</v>
      </c>
      <c r="D26" s="54">
        <v>43060</v>
      </c>
      <c r="E26" s="22" t="s">
        <v>172</v>
      </c>
    </row>
    <row r="27" spans="1:5" x14ac:dyDescent="0.25">
      <c r="A27" s="57">
        <v>21</v>
      </c>
      <c r="B27" s="7" t="s">
        <v>107</v>
      </c>
      <c r="C27" s="53">
        <v>2383997.4999999995</v>
      </c>
      <c r="D27" s="54">
        <v>43060</v>
      </c>
      <c r="E27" s="22" t="s">
        <v>172</v>
      </c>
    </row>
    <row r="28" spans="1:5" x14ac:dyDescent="0.25">
      <c r="A28" s="57">
        <v>22</v>
      </c>
      <c r="B28" s="7" t="s">
        <v>170</v>
      </c>
      <c r="C28" s="53">
        <v>1527054.5</v>
      </c>
      <c r="D28" s="54">
        <v>43060</v>
      </c>
      <c r="E28" s="22" t="s">
        <v>172</v>
      </c>
    </row>
    <row r="29" spans="1:5" x14ac:dyDescent="0.25">
      <c r="A29" s="57">
        <v>23</v>
      </c>
      <c r="B29" s="7" t="s">
        <v>171</v>
      </c>
      <c r="C29" s="53">
        <v>1321286</v>
      </c>
      <c r="D29" s="54">
        <v>43063</v>
      </c>
      <c r="E29" s="22" t="s">
        <v>172</v>
      </c>
    </row>
    <row r="30" spans="1:5" x14ac:dyDescent="0.25">
      <c r="A30" s="57">
        <v>24</v>
      </c>
      <c r="B30" s="7" t="s">
        <v>47</v>
      </c>
      <c r="C30" s="53">
        <v>2214856.9999999995</v>
      </c>
      <c r="D30" s="54">
        <v>43064</v>
      </c>
      <c r="E30" s="22" t="s">
        <v>172</v>
      </c>
    </row>
    <row r="31" spans="1:5" x14ac:dyDescent="0.25">
      <c r="A31" s="57">
        <v>25</v>
      </c>
      <c r="B31" s="7" t="s">
        <v>47</v>
      </c>
      <c r="C31" s="53">
        <v>845487.49999999988</v>
      </c>
      <c r="D31" s="54">
        <v>43069</v>
      </c>
      <c r="E31" s="22" t="s">
        <v>172</v>
      </c>
    </row>
    <row r="32" spans="1:5" x14ac:dyDescent="0.25">
      <c r="A32" s="7"/>
      <c r="B32" s="7"/>
      <c r="C32" s="61">
        <f>+SUM(C9:C31)</f>
        <v>31763155.700000003</v>
      </c>
      <c r="D32" s="7"/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25" workbookViewId="0">
      <selection activeCell="C29" sqref="C29"/>
    </sheetView>
  </sheetViews>
  <sheetFormatPr defaultColWidth="9.140625" defaultRowHeight="15" x14ac:dyDescent="0.25"/>
  <cols>
    <col min="1" max="1" width="9.140625" style="72"/>
    <col min="2" max="2" width="29.85546875" style="72" customWidth="1"/>
    <col min="3" max="3" width="29.85546875" style="73" customWidth="1"/>
    <col min="4" max="4" width="29.85546875" style="72" customWidth="1"/>
    <col min="5" max="5" width="9.140625" style="74"/>
    <col min="6" max="8" width="9.140625" style="72"/>
    <col min="9" max="9" width="11.5703125" style="72" bestFit="1" customWidth="1"/>
    <col min="10" max="16384" width="9.140625" style="72"/>
  </cols>
  <sheetData>
    <row r="1" spans="1:9" s="69" customFormat="1" ht="15.75" x14ac:dyDescent="0.25">
      <c r="A1" s="67" t="s">
        <v>0</v>
      </c>
      <c r="B1" s="67"/>
      <c r="C1" s="68"/>
      <c r="D1" s="67"/>
    </row>
    <row r="2" spans="1:9" s="69" customFormat="1" ht="15.75" x14ac:dyDescent="0.25">
      <c r="A2" s="67" t="s">
        <v>1</v>
      </c>
      <c r="B2" s="67"/>
      <c r="C2" s="68"/>
      <c r="D2" s="67"/>
    </row>
    <row r="3" spans="1:9" s="69" customFormat="1" ht="15.75" x14ac:dyDescent="0.25">
      <c r="A3" s="67" t="s">
        <v>2</v>
      </c>
      <c r="B3" s="67"/>
      <c r="C3" s="68"/>
      <c r="D3" s="67"/>
    </row>
    <row r="4" spans="1:9" s="69" customFormat="1" ht="15.75" x14ac:dyDescent="0.25">
      <c r="A4" s="67" t="s">
        <v>3</v>
      </c>
      <c r="B4" s="67"/>
      <c r="C4" s="68"/>
      <c r="D4" s="67"/>
    </row>
    <row r="5" spans="1:9" s="69" customFormat="1" ht="15.75" x14ac:dyDescent="0.25">
      <c r="A5" s="67"/>
      <c r="B5" s="67"/>
      <c r="C5" s="68"/>
      <c r="D5" s="67"/>
    </row>
    <row r="6" spans="1:9" s="69" customFormat="1" ht="15.75" x14ac:dyDescent="0.25">
      <c r="A6" s="67"/>
      <c r="B6" s="67"/>
      <c r="C6" s="68"/>
      <c r="D6" s="67"/>
    </row>
    <row r="7" spans="1:9" s="69" customFormat="1" ht="15.75" x14ac:dyDescent="0.25">
      <c r="A7" s="67"/>
      <c r="B7" s="67"/>
      <c r="C7" s="68"/>
      <c r="D7" s="67"/>
    </row>
    <row r="8" spans="1:9" s="69" customFormat="1" ht="15.75" x14ac:dyDescent="0.25">
      <c r="A8" s="70" t="s">
        <v>5</v>
      </c>
      <c r="B8" s="70" t="s">
        <v>6</v>
      </c>
      <c r="C8" s="71" t="s">
        <v>7</v>
      </c>
      <c r="D8" s="70" t="s">
        <v>29</v>
      </c>
    </row>
    <row r="9" spans="1:9" x14ac:dyDescent="0.25">
      <c r="A9" s="76">
        <v>1</v>
      </c>
      <c r="B9" s="77" t="s">
        <v>46</v>
      </c>
      <c r="C9" s="78">
        <v>613315.99999999988</v>
      </c>
      <c r="D9" s="79">
        <v>43070</v>
      </c>
      <c r="E9" s="69" t="s">
        <v>172</v>
      </c>
    </row>
    <row r="10" spans="1:9" x14ac:dyDescent="0.25">
      <c r="A10" s="76">
        <v>2</v>
      </c>
      <c r="B10" s="77" t="s">
        <v>173</v>
      </c>
      <c r="C10" s="78">
        <v>782456.49999999988</v>
      </c>
      <c r="D10" s="79">
        <v>43070</v>
      </c>
      <c r="E10" s="74" t="s">
        <v>174</v>
      </c>
    </row>
    <row r="11" spans="1:9" x14ac:dyDescent="0.25">
      <c r="A11" s="76">
        <v>3</v>
      </c>
      <c r="B11" s="77" t="s">
        <v>153</v>
      </c>
      <c r="C11" s="78">
        <v>538829.5</v>
      </c>
      <c r="D11" s="79">
        <v>43070</v>
      </c>
      <c r="E11" s="74" t="s">
        <v>174</v>
      </c>
    </row>
    <row r="12" spans="1:9" x14ac:dyDescent="0.25">
      <c r="A12" s="76">
        <v>4</v>
      </c>
      <c r="B12" s="77" t="s">
        <v>78</v>
      </c>
      <c r="C12" s="78">
        <v>1163601</v>
      </c>
      <c r="D12" s="79">
        <v>43070</v>
      </c>
      <c r="E12" s="74" t="s">
        <v>174</v>
      </c>
    </row>
    <row r="13" spans="1:9" x14ac:dyDescent="0.25">
      <c r="A13" s="76">
        <v>5</v>
      </c>
      <c r="B13" s="77" t="s">
        <v>165</v>
      </c>
      <c r="C13" s="78">
        <v>550285</v>
      </c>
      <c r="D13" s="79">
        <v>43070</v>
      </c>
      <c r="E13" s="74" t="s">
        <v>182</v>
      </c>
      <c r="I13" s="75">
        <f>+C13+C14+C16+C17+C18+C19+C20+C21+C22+C23+C24+C25+C26+C28+C27+C29+C30+C32+C39+C15</f>
        <v>25070514.739999995</v>
      </c>
    </row>
    <row r="14" spans="1:9" x14ac:dyDescent="0.25">
      <c r="A14" s="76">
        <v>6</v>
      </c>
      <c r="B14" s="77" t="s">
        <v>58</v>
      </c>
      <c r="C14" s="78">
        <v>744598</v>
      </c>
      <c r="D14" s="79">
        <v>43071</v>
      </c>
      <c r="E14" s="74" t="s">
        <v>182</v>
      </c>
    </row>
    <row r="15" spans="1:9" x14ac:dyDescent="0.25">
      <c r="A15" s="76">
        <v>7</v>
      </c>
      <c r="B15" s="77" t="s">
        <v>175</v>
      </c>
      <c r="C15" s="78">
        <v>976769.5</v>
      </c>
      <c r="D15" s="79">
        <v>43073</v>
      </c>
      <c r="E15" s="74" t="s">
        <v>182</v>
      </c>
    </row>
    <row r="16" spans="1:9" x14ac:dyDescent="0.25">
      <c r="A16" s="76">
        <v>8</v>
      </c>
      <c r="B16" s="77" t="s">
        <v>176</v>
      </c>
      <c r="C16" s="78">
        <v>3661189.5</v>
      </c>
      <c r="D16" s="79">
        <v>43073</v>
      </c>
      <c r="E16" s="74" t="s">
        <v>182</v>
      </c>
    </row>
    <row r="17" spans="1:5" x14ac:dyDescent="0.25">
      <c r="A17" s="76">
        <v>9</v>
      </c>
      <c r="B17" s="77" t="s">
        <v>47</v>
      </c>
      <c r="C17" s="78">
        <v>1336140.3</v>
      </c>
      <c r="D17" s="79">
        <v>43077</v>
      </c>
      <c r="E17" s="74" t="s">
        <v>182</v>
      </c>
    </row>
    <row r="18" spans="1:5" x14ac:dyDescent="0.25">
      <c r="A18" s="76">
        <v>10</v>
      </c>
      <c r="B18" s="77" t="s">
        <v>177</v>
      </c>
      <c r="C18" s="78">
        <v>814748.39999999991</v>
      </c>
      <c r="D18" s="79">
        <v>43081</v>
      </c>
      <c r="E18" s="74" t="s">
        <v>182</v>
      </c>
    </row>
    <row r="19" spans="1:5" x14ac:dyDescent="0.25">
      <c r="A19" s="76">
        <v>11</v>
      </c>
      <c r="B19" s="77" t="s">
        <v>117</v>
      </c>
      <c r="C19" s="78">
        <v>275992.19999999995</v>
      </c>
      <c r="D19" s="79">
        <v>43081</v>
      </c>
      <c r="E19" s="74" t="s">
        <v>182</v>
      </c>
    </row>
    <row r="20" spans="1:5" x14ac:dyDescent="0.25">
      <c r="A20" s="76">
        <v>12</v>
      </c>
      <c r="B20" s="77" t="s">
        <v>178</v>
      </c>
      <c r="C20" s="78">
        <v>2554837.4</v>
      </c>
      <c r="D20" s="79">
        <v>43081</v>
      </c>
      <c r="E20" s="74" t="s">
        <v>182</v>
      </c>
    </row>
    <row r="21" spans="1:5" x14ac:dyDescent="0.25">
      <c r="A21" s="76">
        <v>13</v>
      </c>
      <c r="B21" s="77" t="s">
        <v>126</v>
      </c>
      <c r="C21" s="78">
        <v>2004552.4</v>
      </c>
      <c r="D21" s="79">
        <v>43083</v>
      </c>
      <c r="E21" s="74" t="s">
        <v>182</v>
      </c>
    </row>
    <row r="22" spans="1:5" x14ac:dyDescent="0.25">
      <c r="A22" s="76">
        <v>15</v>
      </c>
      <c r="B22" s="77" t="s">
        <v>47</v>
      </c>
      <c r="C22" s="78">
        <v>1639175.1400000001</v>
      </c>
      <c r="D22" s="79">
        <v>43084</v>
      </c>
      <c r="E22" s="74" t="s">
        <v>182</v>
      </c>
    </row>
    <row r="23" spans="1:5" x14ac:dyDescent="0.25">
      <c r="A23" s="76">
        <v>16</v>
      </c>
      <c r="B23" s="77" t="s">
        <v>46</v>
      </c>
      <c r="C23" s="78">
        <v>1651383.7000000002</v>
      </c>
      <c r="D23" s="79">
        <v>43084</v>
      </c>
      <c r="E23" s="74" t="s">
        <v>182</v>
      </c>
    </row>
    <row r="24" spans="1:5" x14ac:dyDescent="0.25">
      <c r="A24" s="76">
        <v>17</v>
      </c>
      <c r="B24" s="77" t="s">
        <v>121</v>
      </c>
      <c r="C24" s="78">
        <v>1496388.7</v>
      </c>
      <c r="D24" s="79">
        <v>43084</v>
      </c>
      <c r="E24" s="74" t="s">
        <v>182</v>
      </c>
    </row>
    <row r="25" spans="1:5" x14ac:dyDescent="0.25">
      <c r="A25" s="76">
        <v>18</v>
      </c>
      <c r="B25" s="77" t="s">
        <v>123</v>
      </c>
      <c r="C25" s="78">
        <v>783136.25999999989</v>
      </c>
      <c r="D25" s="79">
        <v>43085</v>
      </c>
      <c r="E25" s="74" t="s">
        <v>182</v>
      </c>
    </row>
    <row r="26" spans="1:5" x14ac:dyDescent="0.25">
      <c r="A26" s="76">
        <v>19</v>
      </c>
      <c r="B26" s="77" t="s">
        <v>171</v>
      </c>
      <c r="C26" s="78">
        <v>551984.39999999991</v>
      </c>
      <c r="D26" s="79">
        <v>43085</v>
      </c>
      <c r="E26" s="74" t="s">
        <v>182</v>
      </c>
    </row>
    <row r="27" spans="1:5" x14ac:dyDescent="0.25">
      <c r="A27" s="76">
        <v>20</v>
      </c>
      <c r="B27" s="77" t="s">
        <v>117</v>
      </c>
      <c r="C27" s="78">
        <v>713932.2</v>
      </c>
      <c r="D27" s="79">
        <v>43085</v>
      </c>
      <c r="E27" s="74" t="s">
        <v>182</v>
      </c>
    </row>
    <row r="28" spans="1:5" x14ac:dyDescent="0.25">
      <c r="A28" s="76">
        <v>21</v>
      </c>
      <c r="B28" s="77" t="s">
        <v>153</v>
      </c>
      <c r="C28" s="78">
        <v>583694.19999999995</v>
      </c>
      <c r="D28" s="79">
        <v>43088</v>
      </c>
      <c r="E28" s="74" t="s">
        <v>182</v>
      </c>
    </row>
    <row r="29" spans="1:5" x14ac:dyDescent="0.25">
      <c r="A29" s="76">
        <v>22</v>
      </c>
      <c r="B29" s="77" t="s">
        <v>180</v>
      </c>
      <c r="C29" s="78">
        <v>1992155.02</v>
      </c>
      <c r="D29" s="79">
        <v>43091</v>
      </c>
      <c r="E29" s="74" t="s">
        <v>182</v>
      </c>
    </row>
    <row r="30" spans="1:5" x14ac:dyDescent="0.25">
      <c r="A30" s="76">
        <v>23</v>
      </c>
      <c r="B30" s="77" t="s">
        <v>175</v>
      </c>
      <c r="C30" s="78">
        <v>1058448.7</v>
      </c>
      <c r="D30" s="79">
        <v>43091</v>
      </c>
      <c r="E30" s="74" t="s">
        <v>182</v>
      </c>
    </row>
    <row r="31" spans="1:5" x14ac:dyDescent="0.25">
      <c r="A31" s="76">
        <v>24</v>
      </c>
      <c r="B31" s="77" t="s">
        <v>153</v>
      </c>
      <c r="C31" s="81">
        <v>508163.7</v>
      </c>
      <c r="D31" s="79">
        <v>43095</v>
      </c>
      <c r="E31" s="22" t="s">
        <v>191</v>
      </c>
    </row>
    <row r="32" spans="1:5" x14ac:dyDescent="0.25">
      <c r="A32" s="76">
        <v>25</v>
      </c>
      <c r="B32" s="77" t="s">
        <v>44</v>
      </c>
      <c r="C32" s="78">
        <v>953943.32</v>
      </c>
      <c r="D32" s="79">
        <v>43098</v>
      </c>
      <c r="E32" s="74" t="s">
        <v>182</v>
      </c>
    </row>
    <row r="33" spans="1:5" x14ac:dyDescent="0.25">
      <c r="A33" s="76">
        <v>26</v>
      </c>
      <c r="B33" s="77" t="s">
        <v>117</v>
      </c>
      <c r="C33" s="81">
        <v>1244493.7999999998</v>
      </c>
      <c r="D33" s="79">
        <v>43098</v>
      </c>
      <c r="E33" s="22" t="s">
        <v>191</v>
      </c>
    </row>
    <row r="34" spans="1:5" x14ac:dyDescent="0.25">
      <c r="A34" s="76">
        <v>27</v>
      </c>
      <c r="B34" s="77" t="s">
        <v>47</v>
      </c>
      <c r="C34" s="81">
        <v>1520485.9999999998</v>
      </c>
      <c r="D34" s="79">
        <v>43098</v>
      </c>
      <c r="E34" s="22" t="s">
        <v>191</v>
      </c>
    </row>
    <row r="35" spans="1:5" x14ac:dyDescent="0.25">
      <c r="A35" s="76">
        <v>28</v>
      </c>
      <c r="B35" s="77" t="s">
        <v>181</v>
      </c>
      <c r="C35" s="81">
        <v>1520485.9999999998</v>
      </c>
      <c r="D35" s="79">
        <v>43098</v>
      </c>
      <c r="E35" s="22" t="s">
        <v>191</v>
      </c>
    </row>
    <row r="36" spans="1:5" x14ac:dyDescent="0.25">
      <c r="A36" s="76">
        <v>29</v>
      </c>
      <c r="B36" s="77" t="s">
        <v>153</v>
      </c>
      <c r="C36" s="81">
        <v>484250.79999999993</v>
      </c>
      <c r="D36" s="79">
        <v>43098</v>
      </c>
      <c r="E36" s="22" t="s">
        <v>191</v>
      </c>
    </row>
    <row r="37" spans="1:5" x14ac:dyDescent="0.25">
      <c r="A37" s="76">
        <v>30</v>
      </c>
      <c r="B37" s="77" t="s">
        <v>180</v>
      </c>
      <c r="C37" s="81">
        <v>1154362.3</v>
      </c>
      <c r="D37" s="79">
        <v>43099</v>
      </c>
      <c r="E37" s="22" t="s">
        <v>191</v>
      </c>
    </row>
    <row r="38" spans="1:5" x14ac:dyDescent="0.25">
      <c r="A38" s="76">
        <v>31</v>
      </c>
      <c r="B38" s="77" t="s">
        <v>47</v>
      </c>
      <c r="C38" s="81">
        <v>2628537.5</v>
      </c>
      <c r="D38" s="79">
        <v>43099</v>
      </c>
      <c r="E38" s="22" t="s">
        <v>191</v>
      </c>
    </row>
    <row r="39" spans="1:5" x14ac:dyDescent="0.25">
      <c r="A39" s="76">
        <v>32</v>
      </c>
      <c r="B39" s="77" t="s">
        <v>46</v>
      </c>
      <c r="C39" s="78">
        <v>727160.39999999991</v>
      </c>
      <c r="D39" s="79">
        <v>43099</v>
      </c>
      <c r="E39" s="74" t="s">
        <v>182</v>
      </c>
    </row>
    <row r="40" spans="1:5" x14ac:dyDescent="0.25">
      <c r="A40" s="76">
        <v>33</v>
      </c>
      <c r="B40" s="77" t="s">
        <v>152</v>
      </c>
      <c r="C40" s="81">
        <v>1770021.7999999998</v>
      </c>
      <c r="D40" s="79">
        <v>43099</v>
      </c>
      <c r="E40" s="22" t="s">
        <v>191</v>
      </c>
    </row>
    <row r="41" spans="1:5" x14ac:dyDescent="0.25">
      <c r="A41" s="76">
        <v>34</v>
      </c>
      <c r="B41" s="77" t="s">
        <v>122</v>
      </c>
      <c r="C41" s="81">
        <v>2190597.4999999995</v>
      </c>
      <c r="D41" s="79">
        <v>43099</v>
      </c>
      <c r="E41" s="22" t="s">
        <v>191</v>
      </c>
    </row>
    <row r="42" spans="1:5" x14ac:dyDescent="0.25">
      <c r="A42" s="77"/>
      <c r="B42" s="77"/>
      <c r="C42" s="80">
        <f>SUM(C9:C41)</f>
        <v>41190117.139999993</v>
      </c>
      <c r="D42" s="77"/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opLeftCell="A25" workbookViewId="0">
      <selection activeCell="A31" sqref="A31:XFD33"/>
    </sheetView>
  </sheetViews>
  <sheetFormatPr defaultColWidth="9.140625" defaultRowHeight="15" x14ac:dyDescent="0.25"/>
  <cols>
    <col min="1" max="1" width="9.140625" style="22"/>
    <col min="2" max="2" width="29.85546875" style="22" customWidth="1"/>
    <col min="3" max="3" width="24.85546875" style="52" customWidth="1"/>
    <col min="4" max="4" width="21" style="22" customWidth="1"/>
    <col min="5" max="16384" width="9.140625" style="22"/>
  </cols>
  <sheetData>
    <row r="1" spans="1:5" s="69" customFormat="1" ht="15.75" x14ac:dyDescent="0.25">
      <c r="A1" s="67" t="s">
        <v>0</v>
      </c>
      <c r="B1" s="67"/>
      <c r="C1" s="68"/>
      <c r="D1" s="67"/>
    </row>
    <row r="2" spans="1:5" s="69" customFormat="1" ht="15.75" x14ac:dyDescent="0.25">
      <c r="A2" s="67" t="s">
        <v>1</v>
      </c>
      <c r="B2" s="67"/>
      <c r="C2" s="68"/>
      <c r="D2" s="67"/>
    </row>
    <row r="3" spans="1:5" s="69" customFormat="1" ht="15.75" x14ac:dyDescent="0.25">
      <c r="A3" s="67" t="s">
        <v>2</v>
      </c>
      <c r="B3" s="67"/>
      <c r="C3" s="68"/>
      <c r="D3" s="67"/>
    </row>
    <row r="4" spans="1:5" s="69" customFormat="1" ht="15.75" x14ac:dyDescent="0.25">
      <c r="A4" s="67" t="s">
        <v>3</v>
      </c>
      <c r="B4" s="67"/>
      <c r="C4" s="68"/>
      <c r="D4" s="67"/>
    </row>
    <row r="5" spans="1:5" s="69" customFormat="1" ht="15.75" x14ac:dyDescent="0.25">
      <c r="A5" s="67"/>
      <c r="B5" s="67"/>
      <c r="C5" s="68"/>
      <c r="D5" s="67"/>
    </row>
    <row r="6" spans="1:5" s="69" customFormat="1" ht="15.75" x14ac:dyDescent="0.25">
      <c r="A6" s="67"/>
      <c r="B6" s="67"/>
      <c r="C6" s="68"/>
      <c r="D6" s="67"/>
    </row>
    <row r="7" spans="1:5" s="69" customFormat="1" ht="15.75" x14ac:dyDescent="0.25">
      <c r="A7" s="67"/>
      <c r="B7" s="67"/>
      <c r="C7" s="68"/>
      <c r="D7" s="67"/>
    </row>
    <row r="8" spans="1:5" s="69" customFormat="1" ht="15.75" x14ac:dyDescent="0.25">
      <c r="A8" s="70" t="s">
        <v>5</v>
      </c>
      <c r="B8" s="70" t="s">
        <v>6</v>
      </c>
      <c r="C8" s="71" t="s">
        <v>7</v>
      </c>
      <c r="D8" s="70" t="s">
        <v>29</v>
      </c>
    </row>
    <row r="9" spans="1:5" x14ac:dyDescent="0.25">
      <c r="A9" s="57">
        <v>1</v>
      </c>
      <c r="B9" s="7" t="s">
        <v>44</v>
      </c>
      <c r="C9" s="82">
        <v>1216388.8</v>
      </c>
      <c r="D9" s="54">
        <v>43102</v>
      </c>
      <c r="E9" s="22" t="s">
        <v>191</v>
      </c>
    </row>
    <row r="10" spans="1:5" x14ac:dyDescent="0.25">
      <c r="A10" s="57">
        <v>2</v>
      </c>
      <c r="B10" s="7" t="s">
        <v>106</v>
      </c>
      <c r="C10" s="82">
        <v>713932.2</v>
      </c>
      <c r="D10" s="54">
        <v>43102</v>
      </c>
      <c r="E10" s="22" t="s">
        <v>191</v>
      </c>
    </row>
    <row r="11" spans="1:5" x14ac:dyDescent="0.25">
      <c r="A11" s="57">
        <v>4</v>
      </c>
      <c r="B11" s="7" t="s">
        <v>183</v>
      </c>
      <c r="C11" s="82">
        <v>1023080.2999999998</v>
      </c>
      <c r="D11" s="54">
        <v>43103</v>
      </c>
      <c r="E11" s="22" t="s">
        <v>191</v>
      </c>
    </row>
    <row r="12" spans="1:5" x14ac:dyDescent="0.25">
      <c r="A12" s="57">
        <v>5</v>
      </c>
      <c r="B12" s="7" t="s">
        <v>150</v>
      </c>
      <c r="C12" s="82">
        <v>2698761.1999999997</v>
      </c>
      <c r="D12" s="54">
        <v>43103</v>
      </c>
      <c r="E12" s="22" t="s">
        <v>191</v>
      </c>
    </row>
    <row r="13" spans="1:5" x14ac:dyDescent="0.25">
      <c r="A13" s="57">
        <v>6</v>
      </c>
      <c r="B13" s="7" t="s">
        <v>179</v>
      </c>
      <c r="C13" s="82">
        <v>760242.99999999988</v>
      </c>
      <c r="D13" s="54">
        <v>43103</v>
      </c>
      <c r="E13" s="89" t="s">
        <v>196</v>
      </c>
    </row>
    <row r="14" spans="1:5" x14ac:dyDescent="0.25">
      <c r="A14" s="57">
        <v>7</v>
      </c>
      <c r="B14" s="7" t="s">
        <v>125</v>
      </c>
      <c r="C14" s="82">
        <v>481834</v>
      </c>
      <c r="D14" s="54">
        <v>43104</v>
      </c>
      <c r="E14" s="22" t="s">
        <v>191</v>
      </c>
    </row>
    <row r="15" spans="1:5" x14ac:dyDescent="0.25">
      <c r="A15" s="57">
        <v>8</v>
      </c>
      <c r="B15" s="7" t="s">
        <v>46</v>
      </c>
      <c r="C15" s="82">
        <v>2022174.3999999997</v>
      </c>
      <c r="D15" s="54">
        <v>43105</v>
      </c>
      <c r="E15" s="22" t="s">
        <v>191</v>
      </c>
    </row>
    <row r="16" spans="1:5" x14ac:dyDescent="0.25">
      <c r="A16" s="57">
        <v>9</v>
      </c>
      <c r="B16" s="7" t="s">
        <v>47</v>
      </c>
      <c r="C16" s="82">
        <v>1581817.5999999996</v>
      </c>
      <c r="D16" s="54">
        <v>43105</v>
      </c>
      <c r="E16" s="22" t="s">
        <v>191</v>
      </c>
    </row>
    <row r="17" spans="1:5" x14ac:dyDescent="0.25">
      <c r="A17" s="57">
        <v>10</v>
      </c>
      <c r="B17" s="7" t="s">
        <v>184</v>
      </c>
      <c r="C17" s="82">
        <v>2046160.5999999996</v>
      </c>
      <c r="D17" s="54">
        <v>43105</v>
      </c>
      <c r="E17" s="22" t="s">
        <v>191</v>
      </c>
    </row>
    <row r="18" spans="1:5" x14ac:dyDescent="0.25">
      <c r="A18" s="57">
        <v>11</v>
      </c>
      <c r="B18" s="7" t="s">
        <v>131</v>
      </c>
      <c r="C18" s="82">
        <v>1638613.0999999996</v>
      </c>
      <c r="D18" s="54">
        <v>43106</v>
      </c>
      <c r="E18" s="22" t="s">
        <v>191</v>
      </c>
    </row>
    <row r="19" spans="1:5" x14ac:dyDescent="0.25">
      <c r="A19" s="57">
        <v>12</v>
      </c>
      <c r="B19" s="7" t="s">
        <v>185</v>
      </c>
      <c r="C19" s="82">
        <v>2313550.1599999997</v>
      </c>
      <c r="D19" s="54">
        <v>43108</v>
      </c>
      <c r="E19" s="22" t="s">
        <v>191</v>
      </c>
    </row>
    <row r="20" spans="1:5" x14ac:dyDescent="0.25">
      <c r="A20" s="57">
        <v>13</v>
      </c>
      <c r="B20" s="7" t="s">
        <v>113</v>
      </c>
      <c r="C20" s="82">
        <v>845487.49999999988</v>
      </c>
      <c r="D20" s="54">
        <v>43109</v>
      </c>
      <c r="E20" s="22" t="s">
        <v>191</v>
      </c>
    </row>
    <row r="21" spans="1:5" x14ac:dyDescent="0.25">
      <c r="A21" s="57">
        <v>14</v>
      </c>
      <c r="B21" s="7" t="s">
        <v>122</v>
      </c>
      <c r="C21" s="82">
        <v>1329738.3</v>
      </c>
      <c r="D21" s="54">
        <v>43112</v>
      </c>
      <c r="E21" s="22" t="s">
        <v>191</v>
      </c>
    </row>
    <row r="22" spans="1:5" x14ac:dyDescent="0.25">
      <c r="A22" s="57">
        <v>15</v>
      </c>
      <c r="B22" s="7" t="s">
        <v>152</v>
      </c>
      <c r="C22" s="82">
        <v>1389640.9999999998</v>
      </c>
      <c r="D22" s="54">
        <v>43113</v>
      </c>
      <c r="E22" s="22" t="s">
        <v>191</v>
      </c>
    </row>
    <row r="23" spans="1:5" x14ac:dyDescent="0.25">
      <c r="A23" s="57">
        <v>16</v>
      </c>
      <c r="B23" s="7" t="s">
        <v>46</v>
      </c>
      <c r="C23" s="82">
        <v>2765338.3999999994</v>
      </c>
      <c r="D23" s="54">
        <v>43113</v>
      </c>
      <c r="E23" s="22" t="s">
        <v>191</v>
      </c>
    </row>
    <row r="24" spans="1:5" x14ac:dyDescent="0.25">
      <c r="A24" s="57">
        <v>17</v>
      </c>
      <c r="B24" s="7" t="s">
        <v>186</v>
      </c>
      <c r="C24" s="82">
        <v>618639.99999999988</v>
      </c>
      <c r="D24" s="54">
        <v>43113</v>
      </c>
      <c r="E24" s="22" t="s">
        <v>191</v>
      </c>
    </row>
    <row r="25" spans="1:5" x14ac:dyDescent="0.25">
      <c r="A25" s="57">
        <v>18</v>
      </c>
      <c r="B25" s="7" t="s">
        <v>187</v>
      </c>
      <c r="C25" s="82">
        <v>1102890.7999999998</v>
      </c>
      <c r="D25" s="54">
        <v>43113</v>
      </c>
      <c r="E25" s="22" t="s">
        <v>191</v>
      </c>
    </row>
    <row r="26" spans="1:5" x14ac:dyDescent="0.25">
      <c r="A26" s="57">
        <v>19</v>
      </c>
      <c r="B26" s="7" t="s">
        <v>181</v>
      </c>
      <c r="C26" s="82">
        <v>2333959.0999999996</v>
      </c>
      <c r="D26" s="54">
        <v>43113</v>
      </c>
      <c r="E26" s="22" t="s">
        <v>191</v>
      </c>
    </row>
    <row r="27" spans="1:5" x14ac:dyDescent="0.25">
      <c r="A27" s="57">
        <v>20</v>
      </c>
      <c r="B27" s="7" t="s">
        <v>47</v>
      </c>
      <c r="C27" s="82">
        <v>2819917.0999999996</v>
      </c>
      <c r="D27" s="54">
        <v>43113</v>
      </c>
      <c r="E27" s="22" t="s">
        <v>191</v>
      </c>
    </row>
    <row r="28" spans="1:5" x14ac:dyDescent="0.25">
      <c r="A28" s="57">
        <v>21</v>
      </c>
      <c r="B28" s="7" t="s">
        <v>44</v>
      </c>
      <c r="C28" s="82">
        <v>577119.4</v>
      </c>
      <c r="D28" s="54">
        <v>43113</v>
      </c>
      <c r="E28" s="22" t="s">
        <v>191</v>
      </c>
    </row>
    <row r="29" spans="1:5" x14ac:dyDescent="0.25">
      <c r="A29" s="57">
        <v>22</v>
      </c>
      <c r="B29" s="7" t="s">
        <v>117</v>
      </c>
      <c r="C29" s="82">
        <v>1014905.4999999999</v>
      </c>
      <c r="D29" s="54">
        <v>43115</v>
      </c>
      <c r="E29" s="22" t="s">
        <v>191</v>
      </c>
    </row>
    <row r="30" spans="1:5" x14ac:dyDescent="0.25">
      <c r="A30" s="57">
        <v>23</v>
      </c>
      <c r="B30" s="7" t="s">
        <v>122</v>
      </c>
      <c r="C30" s="82">
        <v>1564912.9999999998</v>
      </c>
      <c r="D30" s="54">
        <v>43122</v>
      </c>
      <c r="E30" s="22" t="s">
        <v>191</v>
      </c>
    </row>
    <row r="31" spans="1:5" s="134" customFormat="1" x14ac:dyDescent="0.25">
      <c r="A31" s="130">
        <v>24</v>
      </c>
      <c r="B31" s="131" t="s">
        <v>188</v>
      </c>
      <c r="C31" s="132">
        <v>1762300.2</v>
      </c>
      <c r="D31" s="133">
        <v>43124</v>
      </c>
      <c r="E31" s="134" t="s">
        <v>344</v>
      </c>
    </row>
    <row r="32" spans="1:5" s="134" customFormat="1" x14ac:dyDescent="0.25">
      <c r="A32" s="130">
        <v>25</v>
      </c>
      <c r="B32" s="131" t="s">
        <v>189</v>
      </c>
      <c r="C32" s="132">
        <v>3961980.5999999996</v>
      </c>
      <c r="D32" s="133">
        <v>43124</v>
      </c>
      <c r="E32" s="134" t="s">
        <v>344</v>
      </c>
    </row>
    <row r="33" spans="1:5" s="134" customFormat="1" x14ac:dyDescent="0.25">
      <c r="A33" s="130">
        <v>26</v>
      </c>
      <c r="B33" s="131" t="s">
        <v>183</v>
      </c>
      <c r="C33" s="132">
        <v>1788384.5</v>
      </c>
      <c r="D33" s="133">
        <v>43124</v>
      </c>
      <c r="E33" s="134" t="s">
        <v>344</v>
      </c>
    </row>
    <row r="34" spans="1:5" x14ac:dyDescent="0.25">
      <c r="A34" s="57">
        <v>27</v>
      </c>
      <c r="B34" s="7" t="s">
        <v>117</v>
      </c>
      <c r="C34" s="82">
        <v>613315.99999999988</v>
      </c>
      <c r="D34" s="54">
        <v>43125</v>
      </c>
      <c r="E34" s="22" t="s">
        <v>191</v>
      </c>
    </row>
    <row r="35" spans="1:5" x14ac:dyDescent="0.25">
      <c r="A35" s="57">
        <v>28</v>
      </c>
      <c r="B35" s="7" t="s">
        <v>190</v>
      </c>
      <c r="C35" s="82">
        <v>2345301.2000000002</v>
      </c>
      <c r="D35" s="54">
        <v>43126</v>
      </c>
      <c r="E35" s="22" t="s">
        <v>191</v>
      </c>
    </row>
    <row r="36" spans="1:5" x14ac:dyDescent="0.25">
      <c r="A36" s="57">
        <v>29</v>
      </c>
      <c r="B36" s="7" t="s">
        <v>47</v>
      </c>
      <c r="C36" s="82">
        <v>987997.99999999977</v>
      </c>
      <c r="D36" s="54">
        <v>43126</v>
      </c>
      <c r="E36" s="22" t="s">
        <v>191</v>
      </c>
    </row>
    <row r="37" spans="1:5" x14ac:dyDescent="0.25">
      <c r="A37" s="57">
        <v>30</v>
      </c>
      <c r="B37" s="7" t="s">
        <v>66</v>
      </c>
      <c r="C37" s="82">
        <v>1901603.0999999999</v>
      </c>
      <c r="D37" s="54">
        <v>43126</v>
      </c>
      <c r="E37" s="89" t="s">
        <v>196</v>
      </c>
    </row>
    <row r="38" spans="1:5" x14ac:dyDescent="0.25">
      <c r="A38" s="57">
        <v>31</v>
      </c>
      <c r="B38" s="7" t="s">
        <v>180</v>
      </c>
      <c r="C38" s="82">
        <v>826627.99999999988</v>
      </c>
      <c r="D38" s="54">
        <v>43126</v>
      </c>
      <c r="E38" s="89" t="s">
        <v>196</v>
      </c>
    </row>
    <row r="39" spans="1:5" x14ac:dyDescent="0.25">
      <c r="A39" s="57">
        <v>32</v>
      </c>
      <c r="B39" s="7" t="s">
        <v>44</v>
      </c>
      <c r="C39" s="82">
        <v>1660643.88</v>
      </c>
      <c r="D39" s="54">
        <v>43126</v>
      </c>
      <c r="E39" s="22" t="s">
        <v>191</v>
      </c>
    </row>
    <row r="40" spans="1:5" x14ac:dyDescent="0.25">
      <c r="A40" s="57">
        <v>33</v>
      </c>
      <c r="B40" s="7" t="s">
        <v>78</v>
      </c>
      <c r="C40" s="82">
        <v>1974863.3199999996</v>
      </c>
      <c r="D40" s="54">
        <v>43126</v>
      </c>
      <c r="E40" s="89" t="s">
        <v>196</v>
      </c>
    </row>
    <row r="41" spans="1:5" x14ac:dyDescent="0.25">
      <c r="A41" s="57">
        <v>34</v>
      </c>
      <c r="B41" s="7" t="s">
        <v>131</v>
      </c>
      <c r="C41" s="82">
        <v>871345.19999999984</v>
      </c>
      <c r="D41" s="54">
        <v>43126</v>
      </c>
      <c r="E41" s="22" t="s">
        <v>191</v>
      </c>
    </row>
    <row r="42" spans="1:5" x14ac:dyDescent="0.25">
      <c r="A42" s="57">
        <v>35</v>
      </c>
      <c r="B42" s="7" t="s">
        <v>153</v>
      </c>
      <c r="C42" s="82">
        <v>1011097.88</v>
      </c>
      <c r="D42" s="54">
        <v>43126</v>
      </c>
      <c r="E42" s="89" t="s">
        <v>196</v>
      </c>
    </row>
    <row r="43" spans="1:5" x14ac:dyDescent="0.25">
      <c r="A43" s="57">
        <v>36</v>
      </c>
      <c r="B43" s="7" t="s">
        <v>46</v>
      </c>
      <c r="C43" s="82">
        <v>2644345.1999999997</v>
      </c>
      <c r="D43" s="54">
        <v>43127</v>
      </c>
      <c r="E43" s="22" t="s">
        <v>191</v>
      </c>
    </row>
    <row r="44" spans="1:5" x14ac:dyDescent="0.25">
      <c r="A44" s="7"/>
      <c r="B44" s="7"/>
      <c r="C44" s="61">
        <f>SUM(C9:C43)</f>
        <v>55208912.540000021</v>
      </c>
      <c r="D44" s="7"/>
    </row>
    <row r="46" spans="1:5" x14ac:dyDescent="0.25">
      <c r="C46" s="52">
        <f>+C33+C32+C31</f>
        <v>7512665.2999999998</v>
      </c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16" workbookViewId="0">
      <selection activeCell="C38" sqref="C38"/>
    </sheetView>
  </sheetViews>
  <sheetFormatPr defaultRowHeight="15" x14ac:dyDescent="0.25"/>
  <cols>
    <col min="2" max="2" width="28.85546875" customWidth="1"/>
    <col min="3" max="3" width="28.85546875" style="1" customWidth="1"/>
    <col min="4" max="4" width="28.85546875" customWidth="1"/>
    <col min="5" max="5" width="9.140625" style="89"/>
  </cols>
  <sheetData>
    <row r="1" spans="1:5" s="69" customFormat="1" ht="15.75" x14ac:dyDescent="0.25">
      <c r="A1" s="67" t="s">
        <v>0</v>
      </c>
      <c r="B1" s="67"/>
      <c r="C1" s="68"/>
      <c r="D1" s="67"/>
    </row>
    <row r="2" spans="1:5" s="69" customFormat="1" ht="15.75" x14ac:dyDescent="0.25">
      <c r="A2" s="67" t="s">
        <v>1</v>
      </c>
      <c r="B2" s="67"/>
      <c r="C2" s="68"/>
      <c r="D2" s="67"/>
    </row>
    <row r="3" spans="1:5" s="69" customFormat="1" ht="15.75" x14ac:dyDescent="0.25">
      <c r="A3" s="67" t="s">
        <v>2</v>
      </c>
      <c r="B3" s="67"/>
      <c r="C3" s="68"/>
      <c r="D3" s="67"/>
    </row>
    <row r="4" spans="1:5" s="69" customFormat="1" ht="15.75" x14ac:dyDescent="0.25">
      <c r="A4" s="67" t="s">
        <v>3</v>
      </c>
      <c r="B4" s="67"/>
      <c r="C4" s="68"/>
      <c r="D4" s="67"/>
    </row>
    <row r="5" spans="1:5" s="69" customFormat="1" ht="15.75" x14ac:dyDescent="0.25">
      <c r="A5" s="67"/>
      <c r="B5" s="67"/>
      <c r="C5" s="68"/>
      <c r="D5" s="67"/>
    </row>
    <row r="6" spans="1:5" s="69" customFormat="1" ht="15.75" x14ac:dyDescent="0.25">
      <c r="A6" s="67"/>
      <c r="B6" s="67"/>
      <c r="C6" s="68"/>
      <c r="D6" s="67"/>
    </row>
    <row r="7" spans="1:5" s="69" customFormat="1" ht="15.75" x14ac:dyDescent="0.25">
      <c r="A7" s="67"/>
      <c r="B7" s="67"/>
      <c r="C7" s="68"/>
      <c r="D7" s="67"/>
    </row>
    <row r="8" spans="1:5" s="69" customFormat="1" ht="14.25" customHeight="1" x14ac:dyDescent="0.25">
      <c r="A8" s="70" t="s">
        <v>5</v>
      </c>
      <c r="B8" s="70" t="s">
        <v>6</v>
      </c>
      <c r="C8" s="71" t="s">
        <v>7</v>
      </c>
      <c r="D8" s="70" t="s">
        <v>29</v>
      </c>
    </row>
    <row r="9" spans="1:5" x14ac:dyDescent="0.25">
      <c r="A9" s="83"/>
      <c r="B9" s="83" t="s">
        <v>47</v>
      </c>
      <c r="C9" s="84">
        <v>2162304.1999999997</v>
      </c>
      <c r="D9" s="85">
        <v>43137</v>
      </c>
      <c r="E9" s="89" t="s">
        <v>196</v>
      </c>
    </row>
    <row r="10" spans="1:5" x14ac:dyDescent="0.25">
      <c r="A10" s="83"/>
      <c r="B10" s="83" t="s">
        <v>192</v>
      </c>
      <c r="C10" s="84">
        <v>1407227.9999999998</v>
      </c>
      <c r="D10" s="85">
        <v>43138</v>
      </c>
      <c r="E10" s="89" t="s">
        <v>196</v>
      </c>
    </row>
    <row r="11" spans="1:5" x14ac:dyDescent="0.25">
      <c r="A11" s="83"/>
      <c r="B11" s="83" t="s">
        <v>193</v>
      </c>
      <c r="C11" s="84">
        <v>1776916.9999999995</v>
      </c>
      <c r="D11" s="85">
        <v>43141</v>
      </c>
      <c r="E11" s="89" t="s">
        <v>196</v>
      </c>
    </row>
    <row r="12" spans="1:5" x14ac:dyDescent="0.25">
      <c r="A12" s="83"/>
      <c r="B12" s="83" t="s">
        <v>46</v>
      </c>
      <c r="C12" s="84">
        <v>2327202</v>
      </c>
      <c r="D12" s="85">
        <v>43141</v>
      </c>
      <c r="E12" s="89" t="s">
        <v>196</v>
      </c>
    </row>
    <row r="13" spans="1:5" x14ac:dyDescent="0.25">
      <c r="A13" s="83"/>
      <c r="B13" s="83" t="s">
        <v>194</v>
      </c>
      <c r="C13" s="84">
        <v>2940518</v>
      </c>
      <c r="D13" s="85">
        <v>43141</v>
      </c>
      <c r="E13" s="89" t="s">
        <v>196</v>
      </c>
    </row>
    <row r="14" spans="1:5" x14ac:dyDescent="0.25">
      <c r="A14" s="83"/>
      <c r="B14" s="83" t="s">
        <v>153</v>
      </c>
      <c r="C14" s="84">
        <v>1470259</v>
      </c>
      <c r="D14" s="85">
        <v>43141</v>
      </c>
      <c r="E14" s="89" t="s">
        <v>196</v>
      </c>
    </row>
    <row r="15" spans="1:5" x14ac:dyDescent="0.25">
      <c r="A15" s="83"/>
      <c r="B15" s="83" t="s">
        <v>186</v>
      </c>
      <c r="C15" s="84">
        <v>856942.99999999988</v>
      </c>
      <c r="D15" s="85">
        <v>43141</v>
      </c>
      <c r="E15" s="89" t="s">
        <v>196</v>
      </c>
    </row>
    <row r="16" spans="1:5" x14ac:dyDescent="0.25">
      <c r="A16" s="83"/>
      <c r="B16" s="83" t="s">
        <v>117</v>
      </c>
      <c r="C16" s="84">
        <v>306657.99999999994</v>
      </c>
      <c r="D16" s="85">
        <v>43143</v>
      </c>
      <c r="E16" s="89" t="s">
        <v>196</v>
      </c>
    </row>
    <row r="17" spans="1:5" x14ac:dyDescent="0.25">
      <c r="A17" s="83"/>
      <c r="B17" s="83" t="s">
        <v>78</v>
      </c>
      <c r="C17" s="84">
        <v>526771.99999999988</v>
      </c>
      <c r="D17" s="85">
        <v>43143</v>
      </c>
      <c r="E17" s="89" t="s">
        <v>196</v>
      </c>
    </row>
    <row r="18" spans="1:5" x14ac:dyDescent="0.25">
      <c r="A18" s="83"/>
      <c r="B18" s="83" t="s">
        <v>44</v>
      </c>
      <c r="C18" s="84">
        <v>1470259</v>
      </c>
      <c r="D18" s="85">
        <v>43143</v>
      </c>
      <c r="E18" s="89" t="s">
        <v>196</v>
      </c>
    </row>
    <row r="19" spans="1:5" x14ac:dyDescent="0.25">
      <c r="A19" s="83"/>
      <c r="B19" s="83" t="s">
        <v>121</v>
      </c>
      <c r="C19" s="84">
        <v>2335687.4</v>
      </c>
      <c r="D19" s="85">
        <v>43144</v>
      </c>
      <c r="E19" s="89" t="s">
        <v>196</v>
      </c>
    </row>
    <row r="20" spans="1:5" x14ac:dyDescent="0.25">
      <c r="A20" s="83"/>
      <c r="B20" s="83" t="s">
        <v>195</v>
      </c>
      <c r="C20" s="84">
        <v>1470259</v>
      </c>
      <c r="D20" s="85">
        <v>43144</v>
      </c>
      <c r="E20" s="89" t="s">
        <v>196</v>
      </c>
    </row>
    <row r="21" spans="1:5" x14ac:dyDescent="0.25">
      <c r="A21" s="83"/>
      <c r="B21" s="83" t="s">
        <v>113</v>
      </c>
      <c r="C21" s="84">
        <v>844548.31999999983</v>
      </c>
      <c r="D21" s="85">
        <v>43144</v>
      </c>
      <c r="E21" s="89" t="s">
        <v>196</v>
      </c>
    </row>
    <row r="22" spans="1:5" x14ac:dyDescent="0.25">
      <c r="A22" s="83"/>
      <c r="B22" s="83" t="s">
        <v>152</v>
      </c>
      <c r="C22" s="84">
        <v>1848433.4</v>
      </c>
      <c r="D22" s="85">
        <v>43144</v>
      </c>
      <c r="E22" s="89" t="s">
        <v>196</v>
      </c>
    </row>
    <row r="23" spans="1:5" x14ac:dyDescent="0.25">
      <c r="A23" s="83"/>
      <c r="B23" s="83" t="s">
        <v>47</v>
      </c>
      <c r="C23" s="84">
        <v>3592938.5</v>
      </c>
      <c r="D23" s="85">
        <v>43155</v>
      </c>
      <c r="E23" s="89" t="s">
        <v>196</v>
      </c>
    </row>
    <row r="24" spans="1:5" x14ac:dyDescent="0.25">
      <c r="A24" s="83"/>
      <c r="B24" s="83" t="s">
        <v>58</v>
      </c>
      <c r="C24" s="84">
        <v>1470259</v>
      </c>
      <c r="D24" s="85">
        <v>43155</v>
      </c>
      <c r="E24" s="89" t="s">
        <v>196</v>
      </c>
    </row>
    <row r="25" spans="1:5" x14ac:dyDescent="0.25">
      <c r="A25" s="83"/>
      <c r="B25" s="83" t="s">
        <v>185</v>
      </c>
      <c r="C25" s="84">
        <v>306657.99999999994</v>
      </c>
      <c r="D25" s="85">
        <v>43155</v>
      </c>
      <c r="E25" s="89" t="s">
        <v>196</v>
      </c>
    </row>
    <row r="26" spans="1:5" x14ac:dyDescent="0.25">
      <c r="A26" s="15"/>
      <c r="B26" s="15"/>
      <c r="C26" s="86">
        <f>SUM(C9:C23)</f>
        <v>25336926.819999997</v>
      </c>
      <c r="D26" s="15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25" workbookViewId="0">
      <selection activeCell="E36" sqref="E36"/>
    </sheetView>
  </sheetViews>
  <sheetFormatPr defaultRowHeight="15" x14ac:dyDescent="0.25"/>
  <cols>
    <col min="2" max="2" width="33.85546875" customWidth="1"/>
    <col min="3" max="3" width="22.140625" style="1" customWidth="1"/>
    <col min="4" max="4" width="16.140625" customWidth="1"/>
    <col min="6" max="7" width="10.5703125" bestFit="1" customWidth="1"/>
    <col min="8" max="8" width="11.5703125" bestFit="1" customWidth="1"/>
    <col min="9" max="9" width="13.28515625" bestFit="1" customWidth="1"/>
  </cols>
  <sheetData>
    <row r="1" spans="1:5" s="69" customFormat="1" ht="15.75" x14ac:dyDescent="0.25">
      <c r="A1" s="67" t="s">
        <v>0</v>
      </c>
      <c r="B1" s="67"/>
      <c r="C1" s="68"/>
      <c r="D1" s="67"/>
    </row>
    <row r="2" spans="1:5" s="69" customFormat="1" ht="15.75" x14ac:dyDescent="0.25">
      <c r="A2" s="67" t="s">
        <v>1</v>
      </c>
      <c r="B2" s="67"/>
      <c r="C2" s="68"/>
      <c r="D2" s="67"/>
    </row>
    <row r="3" spans="1:5" s="69" customFormat="1" ht="15.75" x14ac:dyDescent="0.25">
      <c r="A3" s="67" t="s">
        <v>2</v>
      </c>
      <c r="B3" s="67"/>
      <c r="C3" s="68"/>
      <c r="D3" s="67"/>
    </row>
    <row r="4" spans="1:5" s="69" customFormat="1" ht="15.75" x14ac:dyDescent="0.25">
      <c r="A4" s="67" t="s">
        <v>3</v>
      </c>
      <c r="B4" s="67"/>
      <c r="C4" s="68"/>
      <c r="D4" s="67"/>
    </row>
    <row r="5" spans="1:5" s="69" customFormat="1" ht="15.75" x14ac:dyDescent="0.25">
      <c r="A5" s="67"/>
      <c r="B5" s="67"/>
      <c r="C5" s="68"/>
      <c r="D5" s="67"/>
    </row>
    <row r="6" spans="1:5" s="69" customFormat="1" ht="15.75" x14ac:dyDescent="0.25">
      <c r="A6" s="67"/>
      <c r="B6" s="67"/>
      <c r="C6" s="68"/>
      <c r="D6" s="67"/>
    </row>
    <row r="7" spans="1:5" s="69" customFormat="1" ht="15.75" x14ac:dyDescent="0.25">
      <c r="A7" s="67"/>
      <c r="B7" s="67"/>
      <c r="C7" s="68"/>
      <c r="D7" s="67"/>
    </row>
    <row r="8" spans="1:5" s="69" customFormat="1" ht="14.25" customHeight="1" x14ac:dyDescent="0.25">
      <c r="A8" s="70" t="s">
        <v>5</v>
      </c>
      <c r="B8" s="70" t="s">
        <v>6</v>
      </c>
      <c r="C8" s="71" t="s">
        <v>7</v>
      </c>
      <c r="D8" s="70" t="s">
        <v>29</v>
      </c>
    </row>
    <row r="9" spans="1:5" x14ac:dyDescent="0.25">
      <c r="A9" s="15"/>
      <c r="B9" s="87" t="s">
        <v>150</v>
      </c>
      <c r="C9" s="18">
        <v>2151826</v>
      </c>
      <c r="D9" s="88">
        <v>43160</v>
      </c>
      <c r="E9" t="s">
        <v>204</v>
      </c>
    </row>
    <row r="10" spans="1:5" x14ac:dyDescent="0.25">
      <c r="A10" s="15"/>
      <c r="B10" s="15" t="s">
        <v>90</v>
      </c>
      <c r="C10" s="18">
        <v>3054109</v>
      </c>
      <c r="D10" s="88">
        <v>43160</v>
      </c>
      <c r="E10" t="s">
        <v>204</v>
      </c>
    </row>
    <row r="11" spans="1:5" x14ac:dyDescent="0.25">
      <c r="A11" s="15"/>
      <c r="B11" s="15" t="s">
        <v>179</v>
      </c>
      <c r="C11" s="18">
        <v>1089114.5</v>
      </c>
      <c r="D11" s="88">
        <v>43160</v>
      </c>
      <c r="E11" t="s">
        <v>204</v>
      </c>
    </row>
    <row r="12" spans="1:5" x14ac:dyDescent="0.25">
      <c r="A12" s="15"/>
      <c r="B12" s="15" t="s">
        <v>180</v>
      </c>
      <c r="C12" s="18">
        <v>1089114.5</v>
      </c>
      <c r="D12" s="88">
        <v>43161</v>
      </c>
      <c r="E12" t="s">
        <v>204</v>
      </c>
    </row>
    <row r="13" spans="1:5" x14ac:dyDescent="0.25">
      <c r="A13" s="15"/>
      <c r="B13" s="15" t="s">
        <v>44</v>
      </c>
      <c r="C13" s="18">
        <v>869000.49999999988</v>
      </c>
      <c r="D13" s="88">
        <v>43161</v>
      </c>
      <c r="E13" t="s">
        <v>204</v>
      </c>
    </row>
    <row r="14" spans="1:5" x14ac:dyDescent="0.25">
      <c r="A14" s="15"/>
      <c r="B14" s="15" t="s">
        <v>197</v>
      </c>
      <c r="C14" s="18">
        <v>670111.5</v>
      </c>
      <c r="D14" s="88">
        <v>43162</v>
      </c>
      <c r="E14" t="s">
        <v>204</v>
      </c>
    </row>
    <row r="15" spans="1:5" x14ac:dyDescent="0.25">
      <c r="A15" s="15"/>
      <c r="B15" s="15" t="s">
        <v>122</v>
      </c>
      <c r="C15" s="18">
        <v>1946057.4999999998</v>
      </c>
      <c r="D15" s="88">
        <v>43162</v>
      </c>
      <c r="E15" t="s">
        <v>204</v>
      </c>
    </row>
    <row r="16" spans="1:5" x14ac:dyDescent="0.25">
      <c r="A16" s="15"/>
      <c r="B16" s="15" t="s">
        <v>117</v>
      </c>
      <c r="C16" s="18">
        <v>976769.5</v>
      </c>
      <c r="D16" s="88">
        <v>43162</v>
      </c>
      <c r="E16" t="s">
        <v>204</v>
      </c>
    </row>
    <row r="17" spans="1:9" x14ac:dyDescent="0.25">
      <c r="A17" s="15"/>
      <c r="B17" s="15" t="s">
        <v>185</v>
      </c>
      <c r="C17" s="18">
        <v>744598</v>
      </c>
      <c r="D17" s="88">
        <v>43162</v>
      </c>
      <c r="E17" t="s">
        <v>204</v>
      </c>
      <c r="H17" s="26"/>
    </row>
    <row r="18" spans="1:9" x14ac:dyDescent="0.25">
      <c r="A18" s="15"/>
      <c r="B18" s="15" t="s">
        <v>153</v>
      </c>
      <c r="C18" s="18">
        <v>1089114.5</v>
      </c>
      <c r="D18" s="88">
        <v>43166</v>
      </c>
      <c r="E18" t="s">
        <v>204</v>
      </c>
      <c r="I18" s="1"/>
    </row>
    <row r="19" spans="1:9" x14ac:dyDescent="0.25">
      <c r="A19" s="15"/>
      <c r="B19" s="15" t="s">
        <v>76</v>
      </c>
      <c r="C19" s="18">
        <v>1964994.5</v>
      </c>
      <c r="D19" s="88">
        <v>43167</v>
      </c>
      <c r="E19" t="s">
        <v>204</v>
      </c>
      <c r="I19" s="1"/>
    </row>
    <row r="20" spans="1:9" x14ac:dyDescent="0.25">
      <c r="A20" s="15"/>
      <c r="B20" s="15" t="s">
        <v>199</v>
      </c>
      <c r="C20" s="18">
        <v>1759226</v>
      </c>
      <c r="D20" s="88">
        <v>43168</v>
      </c>
      <c r="E20" t="s">
        <v>204</v>
      </c>
      <c r="F20" s="26"/>
      <c r="I20" s="1"/>
    </row>
    <row r="21" spans="1:9" x14ac:dyDescent="0.25">
      <c r="A21" s="15"/>
      <c r="B21" s="15" t="s">
        <v>122</v>
      </c>
      <c r="C21" s="18">
        <v>1564912.9999999998</v>
      </c>
      <c r="D21" s="88">
        <v>43168</v>
      </c>
      <c r="E21" t="s">
        <v>204</v>
      </c>
      <c r="F21" s="26"/>
      <c r="I21" s="1"/>
    </row>
    <row r="22" spans="1:9" x14ac:dyDescent="0.25">
      <c r="A22" s="15"/>
      <c r="B22" s="15" t="s">
        <v>47</v>
      </c>
      <c r="C22" s="18">
        <v>1395772.5</v>
      </c>
      <c r="D22" s="88">
        <v>43168</v>
      </c>
      <c r="E22" t="s">
        <v>204</v>
      </c>
      <c r="F22" s="26"/>
      <c r="G22" s="26"/>
      <c r="I22" s="1"/>
    </row>
    <row r="23" spans="1:9" x14ac:dyDescent="0.25">
      <c r="A23" s="15"/>
      <c r="B23" s="15" t="s">
        <v>46</v>
      </c>
      <c r="C23" s="18">
        <v>2140370.5</v>
      </c>
      <c r="D23" s="88">
        <v>43168</v>
      </c>
      <c r="E23" t="s">
        <v>204</v>
      </c>
      <c r="I23" s="1"/>
    </row>
    <row r="24" spans="1:9" x14ac:dyDescent="0.25">
      <c r="A24" s="15"/>
      <c r="B24" s="15" t="s">
        <v>78</v>
      </c>
      <c r="C24" s="18">
        <v>869000.5</v>
      </c>
      <c r="D24" s="88">
        <v>43169</v>
      </c>
      <c r="E24" t="s">
        <v>204</v>
      </c>
      <c r="H24" s="26"/>
      <c r="I24" s="1"/>
    </row>
    <row r="25" spans="1:9" x14ac:dyDescent="0.25">
      <c r="A25" s="15"/>
      <c r="B25" s="15" t="s">
        <v>153</v>
      </c>
      <c r="C25" s="18">
        <v>741056.7</v>
      </c>
      <c r="D25" s="88">
        <v>43169</v>
      </c>
      <c r="E25" t="s">
        <v>204</v>
      </c>
      <c r="F25" s="26"/>
      <c r="G25" s="26"/>
      <c r="I25" s="1"/>
    </row>
    <row r="26" spans="1:9" x14ac:dyDescent="0.25">
      <c r="A26" s="15"/>
      <c r="B26" s="15" t="s">
        <v>186</v>
      </c>
      <c r="C26" s="18">
        <v>648337.80000000005</v>
      </c>
      <c r="D26" s="88">
        <v>43169</v>
      </c>
      <c r="E26" t="s">
        <v>204</v>
      </c>
      <c r="H26" s="26"/>
      <c r="I26" s="1"/>
    </row>
    <row r="27" spans="1:9" x14ac:dyDescent="0.25">
      <c r="A27" s="15"/>
      <c r="B27" s="15" t="s">
        <v>117</v>
      </c>
      <c r="C27" s="18">
        <v>1294883</v>
      </c>
      <c r="D27" s="88">
        <v>43173</v>
      </c>
      <c r="E27" t="s">
        <v>204</v>
      </c>
      <c r="H27" s="26"/>
      <c r="I27" s="1"/>
    </row>
    <row r="28" spans="1:9" x14ac:dyDescent="0.25">
      <c r="A28" s="15"/>
      <c r="B28" s="15" t="s">
        <v>200</v>
      </c>
      <c r="C28" s="18">
        <v>2383997.4999999995</v>
      </c>
      <c r="D28" s="88">
        <v>43175</v>
      </c>
      <c r="E28" t="s">
        <v>204</v>
      </c>
      <c r="I28" s="1"/>
    </row>
    <row r="29" spans="1:9" x14ac:dyDescent="0.25">
      <c r="A29" s="15"/>
      <c r="B29" s="15" t="s">
        <v>201</v>
      </c>
      <c r="C29" s="18">
        <v>1527054.5</v>
      </c>
      <c r="D29" s="88">
        <v>43175</v>
      </c>
      <c r="E29" t="s">
        <v>204</v>
      </c>
      <c r="I29" s="1"/>
    </row>
    <row r="30" spans="1:9" x14ac:dyDescent="0.25">
      <c r="A30" s="15"/>
      <c r="B30" s="15" t="s">
        <v>202</v>
      </c>
      <c r="C30" s="18">
        <v>2515279.5</v>
      </c>
      <c r="D30" s="88">
        <v>43175</v>
      </c>
      <c r="E30" t="s">
        <v>204</v>
      </c>
      <c r="I30" s="1"/>
    </row>
    <row r="31" spans="1:9" x14ac:dyDescent="0.25">
      <c r="A31" s="15"/>
      <c r="B31" s="15" t="s">
        <v>116</v>
      </c>
      <c r="C31" s="18">
        <v>902283</v>
      </c>
      <c r="D31" s="88">
        <v>43179</v>
      </c>
      <c r="E31" t="s">
        <v>204</v>
      </c>
    </row>
    <row r="32" spans="1:9" x14ac:dyDescent="0.25">
      <c r="A32" s="15"/>
      <c r="B32" s="15" t="s">
        <v>185</v>
      </c>
      <c r="C32" s="18">
        <v>306657.99999999994</v>
      </c>
      <c r="D32" s="88">
        <v>43181</v>
      </c>
      <c r="E32" t="s">
        <v>204</v>
      </c>
    </row>
    <row r="33" spans="1:5" x14ac:dyDescent="0.25">
      <c r="A33" s="15"/>
      <c r="B33" s="15" t="s">
        <v>47</v>
      </c>
      <c r="C33" s="18">
        <v>1564912.9999999998</v>
      </c>
      <c r="D33" s="88">
        <v>43182</v>
      </c>
      <c r="E33" t="s">
        <v>204</v>
      </c>
    </row>
    <row r="34" spans="1:5" x14ac:dyDescent="0.25">
      <c r="A34" s="15"/>
      <c r="B34" s="15" t="s">
        <v>123</v>
      </c>
      <c r="C34" s="18">
        <v>494935.5</v>
      </c>
      <c r="D34" s="88">
        <v>43182</v>
      </c>
      <c r="E34" t="s">
        <v>204</v>
      </c>
    </row>
    <row r="35" spans="1:5" x14ac:dyDescent="0.25">
      <c r="A35" s="15"/>
      <c r="B35" s="15" t="s">
        <v>203</v>
      </c>
      <c r="C35" s="18">
        <v>1896743.4999999998</v>
      </c>
      <c r="D35" s="88">
        <v>43183</v>
      </c>
      <c r="E35" t="s">
        <v>204</v>
      </c>
    </row>
    <row r="36" spans="1:5" x14ac:dyDescent="0.25">
      <c r="A36" s="15"/>
      <c r="B36" s="15" t="s">
        <v>76</v>
      </c>
      <c r="C36" s="18">
        <v>1089114.5</v>
      </c>
      <c r="D36" s="88">
        <v>43187</v>
      </c>
      <c r="E36" s="111" t="s">
        <v>254</v>
      </c>
    </row>
    <row r="37" spans="1:5" x14ac:dyDescent="0.25">
      <c r="A37" s="15"/>
      <c r="B37" s="15"/>
      <c r="C37" s="86">
        <f>SUM(C9:C36)</f>
        <v>38739349</v>
      </c>
      <c r="D37" s="15"/>
    </row>
    <row r="40" spans="1:5" x14ac:dyDescent="0.25">
      <c r="C40" s="1">
        <f>+C34+C30+C26</f>
        <v>3658552.8</v>
      </c>
    </row>
    <row r="41" spans="1:5" x14ac:dyDescent="0.25">
      <c r="D41" s="2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23" workbookViewId="0">
      <selection activeCell="D33" sqref="D32:D33"/>
    </sheetView>
  </sheetViews>
  <sheetFormatPr defaultColWidth="9.140625" defaultRowHeight="15" x14ac:dyDescent="0.25"/>
  <cols>
    <col min="1" max="1" width="9.140625" style="22"/>
    <col min="2" max="2" width="29.42578125" style="22" customWidth="1"/>
    <col min="3" max="3" width="22" style="52" customWidth="1"/>
    <col min="4" max="4" width="22" style="22" customWidth="1"/>
    <col min="5" max="5" width="21.42578125" style="22" customWidth="1"/>
    <col min="6" max="6" width="9.140625" style="111"/>
    <col min="7" max="16384" width="9.140625" style="22"/>
  </cols>
  <sheetData>
    <row r="1" spans="1:6" s="69" customFormat="1" ht="15.75" x14ac:dyDescent="0.25">
      <c r="A1" s="67" t="s">
        <v>0</v>
      </c>
      <c r="B1" s="67"/>
      <c r="C1" s="68"/>
      <c r="D1" s="67"/>
      <c r="F1" s="110"/>
    </row>
    <row r="2" spans="1:6" s="69" customFormat="1" ht="15.75" x14ac:dyDescent="0.25">
      <c r="A2" s="67" t="s">
        <v>1</v>
      </c>
      <c r="B2" s="67"/>
      <c r="C2" s="68"/>
      <c r="D2" s="67"/>
      <c r="F2" s="110"/>
    </row>
    <row r="3" spans="1:6" s="69" customFormat="1" ht="15.75" x14ac:dyDescent="0.25">
      <c r="A3" s="67" t="s">
        <v>2</v>
      </c>
      <c r="B3" s="67"/>
      <c r="C3" s="68"/>
      <c r="D3" s="67"/>
      <c r="F3" s="110"/>
    </row>
    <row r="4" spans="1:6" s="69" customFormat="1" ht="15.75" x14ac:dyDescent="0.25">
      <c r="A4" s="67" t="s">
        <v>3</v>
      </c>
      <c r="B4" s="67"/>
      <c r="C4" s="68"/>
      <c r="D4" s="67"/>
      <c r="F4" s="110"/>
    </row>
    <row r="5" spans="1:6" s="69" customFormat="1" ht="15.75" x14ac:dyDescent="0.25">
      <c r="A5" s="67"/>
      <c r="B5" s="67"/>
      <c r="C5" s="68"/>
      <c r="D5" s="67"/>
      <c r="F5" s="110"/>
    </row>
    <row r="6" spans="1:6" s="69" customFormat="1" ht="15.75" x14ac:dyDescent="0.25">
      <c r="A6" s="67"/>
      <c r="B6" s="67"/>
      <c r="C6" s="68"/>
      <c r="D6" s="67"/>
      <c r="F6" s="110"/>
    </row>
    <row r="7" spans="1:6" s="69" customFormat="1" ht="15.75" x14ac:dyDescent="0.25">
      <c r="A7" s="67"/>
      <c r="B7" s="67"/>
      <c r="C7" s="68"/>
      <c r="D7" s="67"/>
      <c r="F7" s="110"/>
    </row>
    <row r="8" spans="1:6" s="69" customFormat="1" ht="14.25" customHeight="1" x14ac:dyDescent="0.25">
      <c r="A8" s="70" t="s">
        <v>5</v>
      </c>
      <c r="B8" s="70" t="s">
        <v>6</v>
      </c>
      <c r="C8" s="71" t="s">
        <v>7</v>
      </c>
      <c r="D8" s="70" t="s">
        <v>29</v>
      </c>
      <c r="F8" s="110"/>
    </row>
    <row r="9" spans="1:6" x14ac:dyDescent="0.25">
      <c r="A9" s="57">
        <v>1</v>
      </c>
      <c r="B9" s="7" t="s">
        <v>44</v>
      </c>
      <c r="C9" s="53">
        <v>1658536.5</v>
      </c>
      <c r="D9" s="54">
        <v>43192</v>
      </c>
      <c r="E9" s="22" t="s">
        <v>219</v>
      </c>
      <c r="F9" s="111" t="s">
        <v>259</v>
      </c>
    </row>
    <row r="10" spans="1:6" x14ac:dyDescent="0.25">
      <c r="A10" s="57">
        <v>2</v>
      </c>
      <c r="B10" s="7" t="s">
        <v>180</v>
      </c>
      <c r="C10" s="53">
        <v>856942.99999999988</v>
      </c>
      <c r="D10" s="54">
        <v>43194</v>
      </c>
      <c r="E10" s="22" t="s">
        <v>217</v>
      </c>
      <c r="F10" s="111" t="s">
        <v>254</v>
      </c>
    </row>
    <row r="11" spans="1:6" x14ac:dyDescent="0.25">
      <c r="A11" s="57">
        <v>3</v>
      </c>
      <c r="B11" s="7" t="s">
        <v>185</v>
      </c>
      <c r="C11" s="53">
        <v>746886</v>
      </c>
      <c r="D11" s="54">
        <v>43195</v>
      </c>
      <c r="E11" s="22" t="s">
        <v>217</v>
      </c>
      <c r="F11" s="111" t="s">
        <v>254</v>
      </c>
    </row>
    <row r="12" spans="1:6" s="100" customFormat="1" x14ac:dyDescent="0.25">
      <c r="A12" s="96">
        <v>4</v>
      </c>
      <c r="B12" s="97" t="s">
        <v>108</v>
      </c>
      <c r="C12" s="93">
        <v>1407227.9999999998</v>
      </c>
      <c r="D12" s="98">
        <v>43195</v>
      </c>
      <c r="E12" s="99" t="s">
        <v>222</v>
      </c>
      <c r="F12" s="111" t="s">
        <v>251</v>
      </c>
    </row>
    <row r="13" spans="1:6" s="66" customFormat="1" x14ac:dyDescent="0.25">
      <c r="A13" s="62">
        <v>5</v>
      </c>
      <c r="B13" s="63" t="s">
        <v>205</v>
      </c>
      <c r="C13" s="64">
        <v>1527054.5</v>
      </c>
      <c r="D13" s="65">
        <v>43195</v>
      </c>
      <c r="E13" s="66" t="s">
        <v>220</v>
      </c>
      <c r="F13" s="111" t="s">
        <v>242</v>
      </c>
    </row>
    <row r="14" spans="1:6" s="66" customFormat="1" x14ac:dyDescent="0.25">
      <c r="A14" s="62">
        <v>6</v>
      </c>
      <c r="B14" s="63" t="s">
        <v>206</v>
      </c>
      <c r="C14" s="64">
        <v>1527054.5</v>
      </c>
      <c r="D14" s="65">
        <v>43195</v>
      </c>
      <c r="E14" s="66" t="s">
        <v>221</v>
      </c>
      <c r="F14" s="111" t="s">
        <v>243</v>
      </c>
    </row>
    <row r="15" spans="1:6" x14ac:dyDescent="0.25">
      <c r="A15" s="57">
        <v>7</v>
      </c>
      <c r="B15" s="7" t="s">
        <v>170</v>
      </c>
      <c r="C15" s="53">
        <v>2178229</v>
      </c>
      <c r="D15" s="54">
        <v>43195</v>
      </c>
      <c r="E15" s="89" t="s">
        <v>222</v>
      </c>
      <c r="F15" s="111" t="s">
        <v>268</v>
      </c>
    </row>
    <row r="16" spans="1:6" x14ac:dyDescent="0.25">
      <c r="A16" s="57">
        <v>8</v>
      </c>
      <c r="B16" s="7" t="s">
        <v>207</v>
      </c>
      <c r="C16" s="53">
        <v>306657.99999999994</v>
      </c>
      <c r="D16" s="54">
        <v>43196</v>
      </c>
      <c r="E16" s="89" t="s">
        <v>222</v>
      </c>
      <c r="F16" s="111" t="s">
        <v>266</v>
      </c>
    </row>
    <row r="17" spans="1:6" s="66" customFormat="1" x14ac:dyDescent="0.25">
      <c r="A17" s="62">
        <v>9</v>
      </c>
      <c r="B17" s="63" t="s">
        <v>208</v>
      </c>
      <c r="C17" s="64">
        <v>1407227.9999999998</v>
      </c>
      <c r="D17" s="65">
        <v>43196</v>
      </c>
      <c r="E17" s="95" t="s">
        <v>222</v>
      </c>
      <c r="F17" s="111" t="s">
        <v>251</v>
      </c>
    </row>
    <row r="18" spans="1:6" x14ac:dyDescent="0.25">
      <c r="A18" s="57">
        <v>10</v>
      </c>
      <c r="B18" s="7" t="s">
        <v>209</v>
      </c>
      <c r="C18" s="53">
        <v>732237.89999999991</v>
      </c>
      <c r="D18" s="54">
        <v>43196</v>
      </c>
      <c r="E18" s="22" t="s">
        <v>218</v>
      </c>
      <c r="F18" s="111" t="s">
        <v>264</v>
      </c>
    </row>
    <row r="19" spans="1:6" x14ac:dyDescent="0.25">
      <c r="A19" s="57">
        <v>11</v>
      </c>
      <c r="B19" s="7" t="s">
        <v>210</v>
      </c>
      <c r="C19" s="53">
        <v>744598</v>
      </c>
      <c r="D19" s="54">
        <v>43196</v>
      </c>
      <c r="E19" s="22" t="s">
        <v>219</v>
      </c>
      <c r="F19" s="111" t="s">
        <v>259</v>
      </c>
    </row>
    <row r="20" spans="1:6" s="66" customFormat="1" x14ac:dyDescent="0.25">
      <c r="A20" s="62">
        <v>12</v>
      </c>
      <c r="B20" s="63" t="s">
        <v>211</v>
      </c>
      <c r="C20" s="64">
        <v>550285</v>
      </c>
      <c r="D20" s="65">
        <v>43196</v>
      </c>
      <c r="E20" s="66" t="s">
        <v>215</v>
      </c>
      <c r="F20" s="111" t="s">
        <v>247</v>
      </c>
    </row>
    <row r="21" spans="1:6" x14ac:dyDescent="0.25">
      <c r="A21" s="57">
        <v>13</v>
      </c>
      <c r="B21" s="7" t="s">
        <v>153</v>
      </c>
      <c r="C21" s="53">
        <v>856942.99999999988</v>
      </c>
      <c r="D21" s="54">
        <v>43197</v>
      </c>
      <c r="E21" s="22" t="s">
        <v>217</v>
      </c>
      <c r="F21" s="111" t="s">
        <v>254</v>
      </c>
    </row>
    <row r="22" spans="1:6" x14ac:dyDescent="0.25">
      <c r="A22" s="57">
        <v>14</v>
      </c>
      <c r="B22" s="7" t="s">
        <v>175</v>
      </c>
      <c r="C22" s="53">
        <v>306657.99999999994</v>
      </c>
      <c r="D22" s="54">
        <v>43201</v>
      </c>
      <c r="E22" s="22" t="s">
        <v>216</v>
      </c>
      <c r="F22" s="111" t="s">
        <v>254</v>
      </c>
    </row>
    <row r="23" spans="1:6" s="66" customFormat="1" x14ac:dyDescent="0.25">
      <c r="A23" s="62">
        <v>15</v>
      </c>
      <c r="B23" s="63" t="s">
        <v>186</v>
      </c>
      <c r="C23" s="64">
        <v>306657.99999999994</v>
      </c>
      <c r="D23" s="65">
        <v>43202</v>
      </c>
      <c r="E23" s="95" t="s">
        <v>222</v>
      </c>
      <c r="F23" s="111" t="s">
        <v>251</v>
      </c>
    </row>
    <row r="24" spans="1:6" x14ac:dyDescent="0.25">
      <c r="A24" s="57">
        <v>16</v>
      </c>
      <c r="B24" s="7" t="s">
        <v>122</v>
      </c>
      <c r="C24" s="53">
        <v>966451.29999999993</v>
      </c>
      <c r="D24" s="54">
        <v>43207</v>
      </c>
      <c r="E24" s="22" t="s">
        <v>218</v>
      </c>
      <c r="F24" s="111" t="s">
        <v>264</v>
      </c>
    </row>
    <row r="25" spans="1:6" s="66" customFormat="1" x14ac:dyDescent="0.25">
      <c r="A25" s="62">
        <v>17</v>
      </c>
      <c r="B25" s="63" t="s">
        <v>108</v>
      </c>
      <c r="C25" s="64">
        <v>1089114.5</v>
      </c>
      <c r="D25" s="65">
        <v>43211</v>
      </c>
      <c r="E25" s="66" t="s">
        <v>217</v>
      </c>
      <c r="F25" s="111" t="s">
        <v>251</v>
      </c>
    </row>
    <row r="26" spans="1:6" x14ac:dyDescent="0.25">
      <c r="A26" s="57">
        <v>18</v>
      </c>
      <c r="B26" s="7" t="s">
        <v>212</v>
      </c>
      <c r="C26" s="53">
        <v>964711.99999999988</v>
      </c>
      <c r="D26" s="54">
        <v>43211</v>
      </c>
      <c r="E26" s="22" t="s">
        <v>219</v>
      </c>
      <c r="F26" s="111" t="s">
        <v>259</v>
      </c>
    </row>
    <row r="27" spans="1:6" x14ac:dyDescent="0.25">
      <c r="A27" s="57">
        <v>19</v>
      </c>
      <c r="B27" s="7" t="s">
        <v>44</v>
      </c>
      <c r="C27" s="53">
        <v>722824.3</v>
      </c>
      <c r="D27" s="54">
        <v>43211</v>
      </c>
      <c r="E27" s="22" t="s">
        <v>219</v>
      </c>
      <c r="F27" s="111" t="s">
        <v>259</v>
      </c>
    </row>
    <row r="28" spans="1:6" s="66" customFormat="1" x14ac:dyDescent="0.25">
      <c r="A28" s="62">
        <v>20</v>
      </c>
      <c r="B28" s="63" t="s">
        <v>181</v>
      </c>
      <c r="C28" s="64">
        <v>1946057.4999999998</v>
      </c>
      <c r="D28" s="65">
        <v>43211</v>
      </c>
      <c r="E28" s="95" t="s">
        <v>222</v>
      </c>
      <c r="F28" s="111" t="s">
        <v>251</v>
      </c>
    </row>
    <row r="29" spans="1:6" x14ac:dyDescent="0.25">
      <c r="A29" s="57">
        <v>21</v>
      </c>
      <c r="B29" s="7" t="s">
        <v>198</v>
      </c>
      <c r="C29" s="53">
        <v>1557646.9999999998</v>
      </c>
      <c r="D29" s="54">
        <v>43213</v>
      </c>
      <c r="E29" s="22" t="s">
        <v>217</v>
      </c>
      <c r="F29" s="111" t="s">
        <v>254</v>
      </c>
    </row>
    <row r="30" spans="1:6" x14ac:dyDescent="0.25">
      <c r="A30" s="57">
        <v>22</v>
      </c>
      <c r="B30" s="7" t="s">
        <v>213</v>
      </c>
      <c r="C30" s="53">
        <v>988224.99999999988</v>
      </c>
      <c r="D30" s="54">
        <v>43213</v>
      </c>
      <c r="E30" s="22" t="s">
        <v>218</v>
      </c>
      <c r="F30" s="111" t="s">
        <v>264</v>
      </c>
    </row>
    <row r="31" spans="1:6" x14ac:dyDescent="0.25">
      <c r="A31" s="57">
        <v>23</v>
      </c>
      <c r="B31" s="7" t="s">
        <v>214</v>
      </c>
      <c r="C31" s="53">
        <v>538829.5</v>
      </c>
      <c r="D31" s="54">
        <v>43213</v>
      </c>
      <c r="E31" s="22" t="s">
        <v>217</v>
      </c>
      <c r="F31" s="111" t="s">
        <v>267</v>
      </c>
    </row>
    <row r="32" spans="1:6" x14ac:dyDescent="0.25">
      <c r="A32" s="57">
        <v>24</v>
      </c>
      <c r="B32" s="7" t="s">
        <v>185</v>
      </c>
      <c r="C32" s="53">
        <v>306657.99999999994</v>
      </c>
      <c r="D32" s="54">
        <v>43217</v>
      </c>
      <c r="E32" s="22" t="s">
        <v>217</v>
      </c>
      <c r="F32" s="111" t="s">
        <v>256</v>
      </c>
    </row>
    <row r="33" spans="1:4" x14ac:dyDescent="0.25">
      <c r="A33" s="7"/>
      <c r="B33" s="7"/>
      <c r="C33" s="61">
        <f>SUM(C9:C32)</f>
        <v>24193716.500000004</v>
      </c>
      <c r="D33" s="7"/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3" workbookViewId="0">
      <selection activeCell="E41" sqref="E41"/>
    </sheetView>
  </sheetViews>
  <sheetFormatPr defaultRowHeight="15" x14ac:dyDescent="0.25"/>
  <cols>
    <col min="2" max="2" width="16.42578125" customWidth="1"/>
    <col min="3" max="3" width="18.42578125" style="1" customWidth="1"/>
    <col min="4" max="4" width="10.7109375" bestFit="1" customWidth="1"/>
    <col min="5" max="5" width="32.140625" customWidth="1"/>
    <col min="6" max="6" width="9.140625" style="112"/>
    <col min="12" max="12" width="13.28515625" style="1" bestFit="1" customWidth="1"/>
  </cols>
  <sheetData>
    <row r="1" spans="1:12" s="69" customFormat="1" ht="15.75" x14ac:dyDescent="0.25">
      <c r="A1" s="67" t="s">
        <v>0</v>
      </c>
      <c r="B1" s="67"/>
      <c r="C1" s="68"/>
      <c r="D1" s="67"/>
      <c r="F1" s="110"/>
      <c r="L1" s="94"/>
    </row>
    <row r="2" spans="1:12" s="69" customFormat="1" ht="15.75" x14ac:dyDescent="0.25">
      <c r="A2" s="67" t="s">
        <v>1</v>
      </c>
      <c r="B2" s="67"/>
      <c r="C2" s="68"/>
      <c r="D2" s="67"/>
      <c r="F2" s="110"/>
      <c r="L2" s="94"/>
    </row>
    <row r="3" spans="1:12" s="69" customFormat="1" ht="15.75" x14ac:dyDescent="0.25">
      <c r="A3" s="67" t="s">
        <v>2</v>
      </c>
      <c r="B3" s="67"/>
      <c r="C3" s="68"/>
      <c r="D3" s="67"/>
      <c r="F3" s="110"/>
      <c r="L3" s="94"/>
    </row>
    <row r="4" spans="1:12" s="69" customFormat="1" ht="15.75" x14ac:dyDescent="0.25">
      <c r="A4" s="67" t="s">
        <v>3</v>
      </c>
      <c r="B4" s="67"/>
      <c r="C4" s="68"/>
      <c r="D4" s="67"/>
      <c r="F4" s="110"/>
      <c r="L4" s="94"/>
    </row>
    <row r="5" spans="1:12" s="69" customFormat="1" ht="15.75" x14ac:dyDescent="0.25">
      <c r="A5" s="67"/>
      <c r="B5" s="67"/>
      <c r="C5" s="68"/>
      <c r="D5" s="67"/>
      <c r="F5" s="110"/>
      <c r="L5" s="94"/>
    </row>
    <row r="6" spans="1:12" s="69" customFormat="1" ht="15.75" x14ac:dyDescent="0.25">
      <c r="A6" s="67"/>
      <c r="B6" s="67"/>
      <c r="C6" s="68"/>
      <c r="D6" s="67"/>
      <c r="F6" s="110"/>
      <c r="L6" s="94"/>
    </row>
    <row r="7" spans="1:12" s="69" customFormat="1" ht="15.75" x14ac:dyDescent="0.25">
      <c r="A7" s="67"/>
      <c r="B7" s="67"/>
      <c r="C7" s="68"/>
      <c r="D7" s="67"/>
      <c r="F7" s="110"/>
      <c r="L7" s="94"/>
    </row>
    <row r="8" spans="1:12" s="69" customFormat="1" ht="14.25" customHeight="1" x14ac:dyDescent="0.25">
      <c r="A8" s="70" t="s">
        <v>5</v>
      </c>
      <c r="B8" s="70" t="s">
        <v>6</v>
      </c>
      <c r="C8" s="71" t="s">
        <v>7</v>
      </c>
      <c r="D8" s="70" t="s">
        <v>29</v>
      </c>
      <c r="F8" s="110"/>
      <c r="L8" s="94"/>
    </row>
    <row r="9" spans="1:12" x14ac:dyDescent="0.25">
      <c r="A9" s="15"/>
      <c r="B9" s="15" t="s">
        <v>165</v>
      </c>
      <c r="C9" s="18">
        <v>1527054.5</v>
      </c>
      <c r="D9" s="88">
        <v>43224</v>
      </c>
      <c r="E9" s="22" t="s">
        <v>217</v>
      </c>
      <c r="F9" s="112" t="s">
        <v>262</v>
      </c>
    </row>
    <row r="10" spans="1:12" x14ac:dyDescent="0.25">
      <c r="A10" s="15"/>
      <c r="B10" s="15" t="s">
        <v>223</v>
      </c>
      <c r="C10" s="18">
        <v>1570948.5</v>
      </c>
      <c r="D10" s="88">
        <v>43224</v>
      </c>
      <c r="E10" s="22" t="s">
        <v>217</v>
      </c>
      <c r="F10" s="111" t="s">
        <v>260</v>
      </c>
    </row>
    <row r="11" spans="1:12" s="95" customFormat="1" x14ac:dyDescent="0.25">
      <c r="A11" s="101"/>
      <c r="B11" s="101" t="s">
        <v>47</v>
      </c>
      <c r="C11" s="102">
        <v>1395772.5</v>
      </c>
      <c r="D11" s="103">
        <v>43224</v>
      </c>
      <c r="E11" s="66" t="s">
        <v>217</v>
      </c>
      <c r="F11" s="112" t="s">
        <v>250</v>
      </c>
      <c r="L11" s="104"/>
    </row>
    <row r="12" spans="1:12" x14ac:dyDescent="0.25">
      <c r="A12" s="15"/>
      <c r="B12" s="15" t="s">
        <v>78</v>
      </c>
      <c r="C12" s="18">
        <v>550285</v>
      </c>
      <c r="D12" s="88">
        <v>43224</v>
      </c>
      <c r="E12" s="22" t="s">
        <v>217</v>
      </c>
      <c r="F12" s="111" t="s">
        <v>257</v>
      </c>
      <c r="L12" s="1">
        <v>538830</v>
      </c>
    </row>
    <row r="13" spans="1:12" s="95" customFormat="1" x14ac:dyDescent="0.25">
      <c r="A13" s="101"/>
      <c r="B13" s="101" t="s">
        <v>224</v>
      </c>
      <c r="C13" s="102">
        <v>1601541</v>
      </c>
      <c r="D13" s="103">
        <v>43224</v>
      </c>
      <c r="E13" s="66" t="s">
        <v>217</v>
      </c>
      <c r="F13" s="112" t="s">
        <v>250</v>
      </c>
      <c r="L13" s="104">
        <v>306658</v>
      </c>
    </row>
    <row r="14" spans="1:12" x14ac:dyDescent="0.25">
      <c r="A14" s="15"/>
      <c r="B14" s="15" t="s">
        <v>225</v>
      </c>
      <c r="C14" s="18">
        <v>744598</v>
      </c>
      <c r="D14" s="88">
        <v>43224</v>
      </c>
      <c r="E14" s="22" t="s">
        <v>235</v>
      </c>
      <c r="L14" s="1">
        <v>976767</v>
      </c>
    </row>
    <row r="15" spans="1:12" s="95" customFormat="1" x14ac:dyDescent="0.25">
      <c r="A15" s="101"/>
      <c r="B15" s="101" t="s">
        <v>47</v>
      </c>
      <c r="C15" s="102">
        <v>2283308</v>
      </c>
      <c r="D15" s="103">
        <v>43229</v>
      </c>
      <c r="E15" s="66" t="s">
        <v>222</v>
      </c>
      <c r="F15" s="112" t="s">
        <v>249</v>
      </c>
      <c r="L15" s="104">
        <v>613316</v>
      </c>
    </row>
    <row r="16" spans="1:12" s="95" customFormat="1" x14ac:dyDescent="0.25">
      <c r="A16" s="101"/>
      <c r="B16" s="101" t="s">
        <v>226</v>
      </c>
      <c r="C16" s="102">
        <v>306657.99999999994</v>
      </c>
      <c r="D16" s="103">
        <v>43229</v>
      </c>
      <c r="E16" s="66" t="s">
        <v>231</v>
      </c>
      <c r="F16" s="112" t="s">
        <v>246</v>
      </c>
      <c r="L16" s="104">
        <v>306658</v>
      </c>
    </row>
    <row r="17" spans="1:12" s="95" customFormat="1" x14ac:dyDescent="0.25">
      <c r="A17" s="101"/>
      <c r="B17" s="101" t="s">
        <v>226</v>
      </c>
      <c r="C17" s="102">
        <v>464343</v>
      </c>
      <c r="D17" s="103">
        <v>43235</v>
      </c>
      <c r="E17" s="66" t="s">
        <v>231</v>
      </c>
      <c r="F17" s="112" t="s">
        <v>246</v>
      </c>
      <c r="L17" s="104">
        <v>856944</v>
      </c>
    </row>
    <row r="18" spans="1:12" x14ac:dyDescent="0.25">
      <c r="A18" s="15"/>
      <c r="B18" s="15" t="s">
        <v>227</v>
      </c>
      <c r="C18" s="18">
        <v>1141627.2999999998</v>
      </c>
      <c r="D18" s="88">
        <v>43238</v>
      </c>
      <c r="F18" s="112" t="s">
        <v>245</v>
      </c>
      <c r="L18" s="1">
        <v>1557644</v>
      </c>
    </row>
    <row r="19" spans="1:12" x14ac:dyDescent="0.25">
      <c r="A19" s="15"/>
      <c r="B19" s="15" t="s">
        <v>228</v>
      </c>
      <c r="C19" s="18">
        <v>2616168.9999999995</v>
      </c>
      <c r="D19" s="88">
        <v>43238</v>
      </c>
      <c r="F19" s="112" t="s">
        <v>245</v>
      </c>
      <c r="L19" s="1">
        <v>1089116</v>
      </c>
    </row>
    <row r="20" spans="1:12" x14ac:dyDescent="0.25">
      <c r="A20" s="15"/>
      <c r="B20" s="15" t="s">
        <v>90</v>
      </c>
      <c r="C20" s="18">
        <v>1294883</v>
      </c>
      <c r="D20" s="88">
        <v>43238</v>
      </c>
      <c r="E20" t="s">
        <v>230</v>
      </c>
      <c r="F20" s="112" t="s">
        <v>269</v>
      </c>
      <c r="L20" s="1">
        <v>856944</v>
      </c>
    </row>
    <row r="21" spans="1:12" x14ac:dyDescent="0.25">
      <c r="A21" s="15"/>
      <c r="B21" s="15" t="s">
        <v>90</v>
      </c>
      <c r="C21" s="18">
        <v>545442</v>
      </c>
      <c r="D21" s="88">
        <v>43238</v>
      </c>
      <c r="E21" t="s">
        <v>277</v>
      </c>
    </row>
    <row r="22" spans="1:12" x14ac:dyDescent="0.25">
      <c r="A22" s="15"/>
      <c r="B22" s="15" t="s">
        <v>44</v>
      </c>
      <c r="C22" s="18">
        <v>1279390.8999999999</v>
      </c>
      <c r="D22" s="88">
        <v>43238</v>
      </c>
      <c r="F22" s="112" t="s">
        <v>261</v>
      </c>
      <c r="L22" s="1">
        <v>746887</v>
      </c>
    </row>
    <row r="23" spans="1:12" s="95" customFormat="1" x14ac:dyDescent="0.25">
      <c r="A23" s="101"/>
      <c r="B23" s="101" t="s">
        <v>58</v>
      </c>
      <c r="C23" s="102">
        <v>1871570.9999999998</v>
      </c>
      <c r="D23" s="103">
        <v>43238</v>
      </c>
      <c r="E23" s="66" t="s">
        <v>222</v>
      </c>
      <c r="F23" s="112" t="s">
        <v>249</v>
      </c>
      <c r="L23" s="104">
        <v>306658</v>
      </c>
    </row>
    <row r="24" spans="1:12" x14ac:dyDescent="0.25">
      <c r="A24" s="15"/>
      <c r="B24" s="15" t="s">
        <v>153</v>
      </c>
      <c r="C24" s="18">
        <v>538829.5</v>
      </c>
      <c r="D24" s="88">
        <v>43238</v>
      </c>
      <c r="F24" s="112" t="s">
        <v>255</v>
      </c>
      <c r="L24" s="1">
        <v>856944</v>
      </c>
    </row>
    <row r="25" spans="1:12" x14ac:dyDescent="0.25">
      <c r="A25" s="15"/>
      <c r="B25" s="15" t="s">
        <v>78</v>
      </c>
      <c r="C25" s="18">
        <v>306657.99999999994</v>
      </c>
      <c r="D25" s="88">
        <v>43238</v>
      </c>
      <c r="F25" s="112" t="s">
        <v>255</v>
      </c>
    </row>
    <row r="26" spans="1:12" x14ac:dyDescent="0.25">
      <c r="A26" s="15"/>
      <c r="B26" s="15" t="s">
        <v>180</v>
      </c>
      <c r="C26" s="18">
        <v>976769.5</v>
      </c>
      <c r="D26" s="88">
        <v>43238</v>
      </c>
      <c r="F26" s="112" t="s">
        <v>255</v>
      </c>
    </row>
    <row r="27" spans="1:12" s="95" customFormat="1" x14ac:dyDescent="0.25">
      <c r="A27" s="101"/>
      <c r="B27" s="101" t="s">
        <v>47</v>
      </c>
      <c r="C27" s="102">
        <v>1321286</v>
      </c>
      <c r="D27" s="103">
        <v>43238</v>
      </c>
      <c r="E27" s="66" t="s">
        <v>222</v>
      </c>
      <c r="F27" s="112" t="s">
        <v>249</v>
      </c>
      <c r="L27" s="104"/>
    </row>
    <row r="28" spans="1:12" x14ac:dyDescent="0.25">
      <c r="A28" s="15"/>
      <c r="B28" s="15" t="s">
        <v>46</v>
      </c>
      <c r="C28" s="18">
        <v>782456.49999999988</v>
      </c>
      <c r="D28" s="88">
        <v>43239</v>
      </c>
      <c r="F28" s="112" t="s">
        <v>261</v>
      </c>
    </row>
    <row r="29" spans="1:12" x14ac:dyDescent="0.25">
      <c r="A29" s="15"/>
      <c r="B29" s="15" t="s">
        <v>46</v>
      </c>
      <c r="C29" s="18">
        <v>584607</v>
      </c>
      <c r="D29" s="88">
        <v>43239</v>
      </c>
      <c r="E29" t="s">
        <v>277</v>
      </c>
    </row>
    <row r="30" spans="1:12" x14ac:dyDescent="0.25">
      <c r="A30" s="15"/>
      <c r="B30" s="15" t="s">
        <v>122</v>
      </c>
      <c r="C30" s="18">
        <v>538829.5</v>
      </c>
      <c r="D30" s="88">
        <v>43243</v>
      </c>
      <c r="F30" s="112" t="s">
        <v>263</v>
      </c>
    </row>
    <row r="31" spans="1:12" s="95" customFormat="1" x14ac:dyDescent="0.25">
      <c r="A31" s="101"/>
      <c r="B31" s="101" t="s">
        <v>229</v>
      </c>
      <c r="C31" s="102">
        <v>464343</v>
      </c>
      <c r="D31" s="103">
        <v>43250</v>
      </c>
      <c r="E31" s="66" t="s">
        <v>231</v>
      </c>
      <c r="F31" s="112" t="s">
        <v>246</v>
      </c>
      <c r="L31" s="104"/>
    </row>
    <row r="32" spans="1:12" x14ac:dyDescent="0.25">
      <c r="A32" s="15"/>
      <c r="B32" s="15" t="s">
        <v>122</v>
      </c>
      <c r="C32" s="18">
        <v>405851.2</v>
      </c>
      <c r="D32" s="88">
        <v>43250</v>
      </c>
      <c r="F32" s="112" t="s">
        <v>263</v>
      </c>
    </row>
    <row r="33" spans="1:12" x14ac:dyDescent="0.25">
      <c r="A33" s="15"/>
      <c r="B33" s="15" t="s">
        <v>122</v>
      </c>
      <c r="C33" s="18">
        <v>35997</v>
      </c>
      <c r="D33" s="88">
        <v>43250</v>
      </c>
      <c r="E33" t="s">
        <v>276</v>
      </c>
    </row>
    <row r="34" spans="1:12" x14ac:dyDescent="0.25">
      <c r="A34" s="15"/>
      <c r="B34" s="15" t="s">
        <v>175</v>
      </c>
      <c r="C34" s="18">
        <v>856942.99999999988</v>
      </c>
      <c r="D34" s="88">
        <v>43250</v>
      </c>
      <c r="F34" s="112" t="s">
        <v>265</v>
      </c>
    </row>
    <row r="35" spans="1:12" s="95" customFormat="1" x14ac:dyDescent="0.25">
      <c r="A35" s="101"/>
      <c r="B35" s="101" t="s">
        <v>201</v>
      </c>
      <c r="C35" s="102">
        <v>306657.99999999994</v>
      </c>
      <c r="D35" s="103">
        <v>43250</v>
      </c>
      <c r="F35" s="112" t="s">
        <v>244</v>
      </c>
      <c r="L35" s="104"/>
    </row>
    <row r="36" spans="1:12" x14ac:dyDescent="0.25">
      <c r="A36" s="15"/>
      <c r="B36" s="15"/>
      <c r="C36" s="86">
        <f>SUM(C9:C35)</f>
        <v>26312819.899999999</v>
      </c>
      <c r="D36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7" workbookViewId="0">
      <selection activeCell="C30" sqref="C30"/>
    </sheetView>
  </sheetViews>
  <sheetFormatPr defaultRowHeight="15" x14ac:dyDescent="0.25"/>
  <cols>
    <col min="2" max="2" width="21.42578125" customWidth="1"/>
    <col min="3" max="3" width="17.140625" customWidth="1"/>
    <col min="4" max="4" width="13.28515625" customWidth="1"/>
    <col min="5" max="5" width="11.42578125" customWidth="1"/>
    <col min="8" max="8" width="13.28515625" customWidth="1"/>
    <col min="9" max="9" width="14.85546875" style="1" customWidth="1"/>
  </cols>
  <sheetData>
    <row r="1" spans="1:9" x14ac:dyDescent="0.25">
      <c r="A1" t="s">
        <v>0</v>
      </c>
      <c r="H1" s="15" t="s">
        <v>54</v>
      </c>
      <c r="I1" s="18">
        <f>SUMIF(E:E,H1,C:C)</f>
        <v>3364469.4</v>
      </c>
    </row>
    <row r="2" spans="1:9" x14ac:dyDescent="0.25">
      <c r="A2" t="s">
        <v>1</v>
      </c>
      <c r="H2" s="15" t="s">
        <v>56</v>
      </c>
      <c r="I2" s="18">
        <f t="shared" ref="I2:I4" si="0">SUMIF(E:E,H2,C:C)</f>
        <v>4931351.5</v>
      </c>
    </row>
    <row r="3" spans="1:9" x14ac:dyDescent="0.25">
      <c r="A3" t="s">
        <v>2</v>
      </c>
      <c r="H3" s="15" t="s">
        <v>53</v>
      </c>
      <c r="I3" s="18">
        <f t="shared" si="0"/>
        <v>6668529</v>
      </c>
    </row>
    <row r="4" spans="1:9" x14ac:dyDescent="0.25">
      <c r="A4" t="s">
        <v>3</v>
      </c>
      <c r="H4" s="15" t="s">
        <v>55</v>
      </c>
      <c r="I4" s="18">
        <f t="shared" si="0"/>
        <v>5145555.8499999996</v>
      </c>
    </row>
    <row r="5" spans="1:9" x14ac:dyDescent="0.25">
      <c r="I5" s="1">
        <f>SUM(I1:I4)</f>
        <v>20109905.75</v>
      </c>
    </row>
    <row r="6" spans="1:9" ht="21" x14ac:dyDescent="0.35">
      <c r="A6" s="17" t="s">
        <v>4</v>
      </c>
      <c r="B6" s="17"/>
      <c r="C6" s="17"/>
      <c r="D6" s="17"/>
    </row>
    <row r="7" spans="1:9" ht="21" x14ac:dyDescent="0.35">
      <c r="A7" s="16"/>
      <c r="B7" s="16"/>
      <c r="C7" s="16"/>
      <c r="D7" s="16"/>
    </row>
    <row r="8" spans="1:9" ht="15.75" x14ac:dyDescent="0.25">
      <c r="A8" s="5" t="s">
        <v>5</v>
      </c>
      <c r="B8" s="5" t="s">
        <v>6</v>
      </c>
      <c r="C8" s="5" t="s">
        <v>7</v>
      </c>
      <c r="D8" s="8" t="s">
        <v>29</v>
      </c>
      <c r="E8" s="5" t="s">
        <v>52</v>
      </c>
    </row>
    <row r="9" spans="1:9" ht="15.75" x14ac:dyDescent="0.25">
      <c r="A9" s="2">
        <v>1</v>
      </c>
      <c r="B9" s="3" t="s">
        <v>8</v>
      </c>
      <c r="C9" s="4">
        <v>1566191</v>
      </c>
      <c r="D9" s="7" t="s">
        <v>18</v>
      </c>
      <c r="E9" s="15" t="s">
        <v>53</v>
      </c>
    </row>
    <row r="10" spans="1:9" ht="15.75" x14ac:dyDescent="0.25">
      <c r="A10" s="2">
        <v>2</v>
      </c>
      <c r="B10" s="3" t="s">
        <v>9</v>
      </c>
      <c r="C10" s="4">
        <v>783095.5</v>
      </c>
      <c r="D10" s="7" t="s">
        <v>19</v>
      </c>
      <c r="E10" s="15" t="s">
        <v>54</v>
      </c>
    </row>
    <row r="11" spans="1:9" ht="15.75" x14ac:dyDescent="0.25">
      <c r="A11" s="2">
        <v>3</v>
      </c>
      <c r="B11" s="3" t="s">
        <v>10</v>
      </c>
      <c r="C11" s="4">
        <v>2114357.85</v>
      </c>
      <c r="D11" s="7" t="s">
        <v>19</v>
      </c>
      <c r="E11" s="15" t="s">
        <v>55</v>
      </c>
    </row>
    <row r="12" spans="1:9" ht="18" customHeight="1" x14ac:dyDescent="0.25">
      <c r="A12" s="2">
        <v>4</v>
      </c>
      <c r="B12" s="3" t="s">
        <v>11</v>
      </c>
      <c r="C12" s="4">
        <v>1378720.5</v>
      </c>
      <c r="D12" s="7" t="s">
        <v>20</v>
      </c>
      <c r="E12" s="15" t="s">
        <v>56</v>
      </c>
    </row>
    <row r="13" spans="1:9" ht="15.75" x14ac:dyDescent="0.25">
      <c r="A13" s="2">
        <v>5</v>
      </c>
      <c r="B13" s="3" t="s">
        <v>12</v>
      </c>
      <c r="C13" s="4">
        <v>744598</v>
      </c>
      <c r="D13" s="7" t="s">
        <v>21</v>
      </c>
      <c r="E13" s="15" t="s">
        <v>53</v>
      </c>
    </row>
    <row r="14" spans="1:9" ht="15.75" x14ac:dyDescent="0.25">
      <c r="A14" s="2">
        <v>6</v>
      </c>
      <c r="B14" s="3" t="s">
        <v>13</v>
      </c>
      <c r="C14" s="4">
        <v>940780.5</v>
      </c>
      <c r="D14" s="7" t="s">
        <v>22</v>
      </c>
      <c r="E14" s="15" t="s">
        <v>53</v>
      </c>
    </row>
    <row r="15" spans="1:9" ht="15.75" x14ac:dyDescent="0.25">
      <c r="A15" s="2">
        <v>7</v>
      </c>
      <c r="B15" s="3" t="s">
        <v>14</v>
      </c>
      <c r="C15" s="4">
        <v>1146549</v>
      </c>
      <c r="D15" s="7" t="s">
        <v>22</v>
      </c>
      <c r="E15" s="15" t="s">
        <v>56</v>
      </c>
    </row>
    <row r="16" spans="1:9" ht="15.75" x14ac:dyDescent="0.25">
      <c r="A16" s="2">
        <v>8</v>
      </c>
      <c r="B16" s="3" t="s">
        <v>15</v>
      </c>
      <c r="C16" s="4">
        <v>3031197.9999999995</v>
      </c>
      <c r="D16" s="7" t="s">
        <v>23</v>
      </c>
      <c r="E16" s="15" t="s">
        <v>55</v>
      </c>
    </row>
    <row r="17" spans="1:5" ht="15.75" x14ac:dyDescent="0.25">
      <c r="A17" s="2">
        <v>9</v>
      </c>
      <c r="B17" s="3" t="s">
        <v>16</v>
      </c>
      <c r="C17" s="4">
        <v>1489196</v>
      </c>
      <c r="D17" s="7" t="s">
        <v>24</v>
      </c>
      <c r="E17" s="15" t="s">
        <v>54</v>
      </c>
    </row>
    <row r="18" spans="1:5" ht="15.75" x14ac:dyDescent="0.25">
      <c r="A18" s="2">
        <v>10</v>
      </c>
      <c r="B18" s="3" t="s">
        <v>11</v>
      </c>
      <c r="C18" s="4">
        <v>1453207</v>
      </c>
      <c r="D18" s="7" t="s">
        <v>25</v>
      </c>
      <c r="E18" s="15" t="s">
        <v>56</v>
      </c>
    </row>
    <row r="19" spans="1:5" ht="15.75" x14ac:dyDescent="0.25">
      <c r="A19" s="2">
        <v>11</v>
      </c>
      <c r="B19" s="3" t="s">
        <v>9</v>
      </c>
      <c r="C19" s="4">
        <v>1092177.8999999999</v>
      </c>
      <c r="D19" s="7" t="s">
        <v>26</v>
      </c>
      <c r="E19" s="15" t="s">
        <v>54</v>
      </c>
    </row>
    <row r="20" spans="1:5" ht="15.75" x14ac:dyDescent="0.25">
      <c r="A20" s="2">
        <v>12</v>
      </c>
      <c r="B20" s="3" t="s">
        <v>13</v>
      </c>
      <c r="C20" s="4">
        <v>2231913</v>
      </c>
      <c r="D20" s="7" t="s">
        <v>27</v>
      </c>
      <c r="E20" s="15" t="s">
        <v>53</v>
      </c>
    </row>
    <row r="21" spans="1:5" ht="15.75" x14ac:dyDescent="0.25">
      <c r="A21" s="2">
        <v>13</v>
      </c>
      <c r="B21" s="3" t="s">
        <v>8</v>
      </c>
      <c r="C21" s="4">
        <v>1185046.5</v>
      </c>
      <c r="D21" s="7" t="s">
        <v>28</v>
      </c>
      <c r="E21" s="15" t="s">
        <v>53</v>
      </c>
    </row>
    <row r="22" spans="1:5" ht="15.75" x14ac:dyDescent="0.25">
      <c r="A22" s="2">
        <v>14</v>
      </c>
      <c r="B22" s="3" t="s">
        <v>17</v>
      </c>
      <c r="C22" s="4">
        <v>952875</v>
      </c>
      <c r="D22" s="7" t="s">
        <v>28</v>
      </c>
      <c r="E22" s="15" t="s">
        <v>56</v>
      </c>
    </row>
    <row r="23" spans="1:5" ht="20.25" x14ac:dyDescent="0.3">
      <c r="A23" s="2"/>
      <c r="B23" s="2"/>
      <c r="C23" s="6">
        <f>SUM(C9:C22)</f>
        <v>20109905.75</v>
      </c>
      <c r="D23" s="7"/>
      <c r="E23" s="15"/>
    </row>
    <row r="24" spans="1:5" x14ac:dyDescent="0.25">
      <c r="C24" s="1"/>
    </row>
    <row r="25" spans="1:5" x14ac:dyDescent="0.25">
      <c r="C25" s="1"/>
    </row>
    <row r="26" spans="1:5" x14ac:dyDescent="0.25">
      <c r="C26" s="1"/>
    </row>
  </sheetData>
  <pageMargins left="0.7" right="0.7" top="0.75" bottom="0.75" header="0.3" footer="0.3"/>
  <pageSetup orientation="portrait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10" workbookViewId="0">
      <selection activeCell="D23" sqref="D23"/>
    </sheetView>
  </sheetViews>
  <sheetFormatPr defaultColWidth="9.140625" defaultRowHeight="15.75" x14ac:dyDescent="0.25"/>
  <cols>
    <col min="1" max="1" width="9.140625" style="43"/>
    <col min="2" max="2" width="35.5703125" style="43" customWidth="1"/>
    <col min="3" max="3" width="22.42578125" style="45" customWidth="1"/>
    <col min="4" max="4" width="34" style="43" customWidth="1"/>
    <col min="5" max="5" width="34" style="67" customWidth="1"/>
    <col min="6" max="16384" width="9.140625" style="43"/>
  </cols>
  <sheetData>
    <row r="1" spans="1:12" s="67" customFormat="1" x14ac:dyDescent="0.25">
      <c r="A1" s="67" t="s">
        <v>0</v>
      </c>
      <c r="C1" s="68"/>
      <c r="L1" s="68"/>
    </row>
    <row r="2" spans="1:12" s="67" customFormat="1" x14ac:dyDescent="0.25">
      <c r="A2" s="67" t="s">
        <v>1</v>
      </c>
      <c r="C2" s="68"/>
      <c r="L2" s="68"/>
    </row>
    <row r="3" spans="1:12" s="67" customFormat="1" x14ac:dyDescent="0.25">
      <c r="A3" s="67" t="s">
        <v>2</v>
      </c>
      <c r="C3" s="68"/>
      <c r="L3" s="68"/>
    </row>
    <row r="4" spans="1:12" s="67" customFormat="1" x14ac:dyDescent="0.25">
      <c r="A4" s="67" t="s">
        <v>3</v>
      </c>
      <c r="C4" s="68"/>
      <c r="L4" s="68"/>
    </row>
    <row r="5" spans="1:12" s="67" customFormat="1" x14ac:dyDescent="0.25">
      <c r="C5" s="68"/>
      <c r="L5" s="68"/>
    </row>
    <row r="6" spans="1:12" s="67" customFormat="1" x14ac:dyDescent="0.25">
      <c r="C6" s="68"/>
      <c r="L6" s="68"/>
    </row>
    <row r="7" spans="1:12" s="67" customFormat="1" x14ac:dyDescent="0.25">
      <c r="C7" s="68"/>
      <c r="L7" s="68"/>
    </row>
    <row r="8" spans="1:12" s="67" customFormat="1" ht="14.25" customHeight="1" x14ac:dyDescent="0.25">
      <c r="A8" s="70" t="s">
        <v>5</v>
      </c>
      <c r="B8" s="70" t="s">
        <v>6</v>
      </c>
      <c r="C8" s="71" t="s">
        <v>7</v>
      </c>
      <c r="D8" s="70" t="s">
        <v>29</v>
      </c>
      <c r="L8" s="68"/>
    </row>
    <row r="9" spans="1:12" x14ac:dyDescent="0.25">
      <c r="A9" s="109">
        <v>1</v>
      </c>
      <c r="B9" s="48" t="s">
        <v>78</v>
      </c>
      <c r="C9" s="49">
        <v>306657.99999999994</v>
      </c>
      <c r="D9" s="50">
        <v>43252</v>
      </c>
      <c r="E9" s="69" t="s">
        <v>275</v>
      </c>
    </row>
    <row r="10" spans="1:12" x14ac:dyDescent="0.25">
      <c r="A10" s="109">
        <v>2</v>
      </c>
      <c r="B10" s="48" t="s">
        <v>154</v>
      </c>
      <c r="C10" s="49">
        <v>306657.99999999994</v>
      </c>
      <c r="D10" s="50">
        <v>43252</v>
      </c>
      <c r="E10" s="74" t="s">
        <v>255</v>
      </c>
    </row>
    <row r="11" spans="1:12" x14ac:dyDescent="0.25">
      <c r="A11" s="109">
        <v>3</v>
      </c>
      <c r="B11" s="48" t="s">
        <v>153</v>
      </c>
      <c r="C11" s="49">
        <v>613315.99999999988</v>
      </c>
      <c r="D11" s="50">
        <v>43252</v>
      </c>
      <c r="E11" s="74" t="s">
        <v>255</v>
      </c>
    </row>
    <row r="12" spans="1:12" x14ac:dyDescent="0.25">
      <c r="A12" s="109">
        <v>4</v>
      </c>
      <c r="B12" s="48" t="s">
        <v>236</v>
      </c>
      <c r="C12" s="49">
        <v>845487.49999999988</v>
      </c>
      <c r="D12" s="50">
        <v>43252</v>
      </c>
      <c r="E12" s="69" t="s">
        <v>252</v>
      </c>
    </row>
    <row r="13" spans="1:12" x14ac:dyDescent="0.25">
      <c r="A13" s="109">
        <v>5</v>
      </c>
      <c r="B13" s="48" t="s">
        <v>185</v>
      </c>
      <c r="C13" s="49">
        <v>856942.99999999988</v>
      </c>
      <c r="D13" s="50">
        <v>43252</v>
      </c>
      <c r="E13" s="74" t="s">
        <v>255</v>
      </c>
    </row>
    <row r="14" spans="1:12" x14ac:dyDescent="0.25">
      <c r="A14" s="109">
        <v>6</v>
      </c>
      <c r="B14" s="48" t="s">
        <v>170</v>
      </c>
      <c r="C14" s="49">
        <v>2383997.4999999995</v>
      </c>
      <c r="D14" s="50">
        <v>43253</v>
      </c>
      <c r="E14" s="67" t="s">
        <v>274</v>
      </c>
    </row>
    <row r="15" spans="1:12" x14ac:dyDescent="0.25">
      <c r="A15" s="109">
        <v>7</v>
      </c>
      <c r="B15" s="48" t="s">
        <v>237</v>
      </c>
      <c r="C15" s="49">
        <v>833429.99999999988</v>
      </c>
      <c r="D15" s="50">
        <v>43257</v>
      </c>
      <c r="E15" s="67" t="s">
        <v>248</v>
      </c>
    </row>
    <row r="16" spans="1:12" s="105" customFormat="1" x14ac:dyDescent="0.25">
      <c r="A16" s="109">
        <v>8</v>
      </c>
      <c r="B16" s="106" t="s">
        <v>310</v>
      </c>
      <c r="C16" s="92">
        <v>306657.99999999994</v>
      </c>
      <c r="D16" s="107">
        <v>43257</v>
      </c>
      <c r="E16" s="119" t="s">
        <v>336</v>
      </c>
    </row>
    <row r="17" spans="1:5" x14ac:dyDescent="0.25">
      <c r="A17" s="109">
        <v>9</v>
      </c>
      <c r="B17" s="48" t="s">
        <v>90</v>
      </c>
      <c r="C17" s="49">
        <v>2383997.4999999995</v>
      </c>
      <c r="D17" s="50">
        <v>43265</v>
      </c>
      <c r="E17" s="69" t="s">
        <v>271</v>
      </c>
    </row>
    <row r="18" spans="1:5" x14ac:dyDescent="0.25">
      <c r="A18" s="109">
        <v>10</v>
      </c>
      <c r="B18" s="48" t="s">
        <v>213</v>
      </c>
      <c r="C18" s="49">
        <v>232171.5</v>
      </c>
      <c r="D18" s="50">
        <v>43265</v>
      </c>
      <c r="E18" s="67" t="s">
        <v>273</v>
      </c>
    </row>
    <row r="19" spans="1:5" x14ac:dyDescent="0.25">
      <c r="A19" s="109">
        <v>11</v>
      </c>
      <c r="B19" s="48" t="s">
        <v>238</v>
      </c>
      <c r="C19" s="49">
        <v>2309510.9999999995</v>
      </c>
      <c r="D19" s="50">
        <v>43265</v>
      </c>
      <c r="E19" s="119" t="s">
        <v>336</v>
      </c>
    </row>
    <row r="20" spans="1:5" x14ac:dyDescent="0.25">
      <c r="A20" s="109">
        <v>12</v>
      </c>
      <c r="B20" s="48" t="s">
        <v>223</v>
      </c>
      <c r="C20" s="49">
        <v>446758.80000000005</v>
      </c>
      <c r="D20" s="50">
        <v>43266</v>
      </c>
      <c r="E20" s="67" t="s">
        <v>271</v>
      </c>
    </row>
    <row r="21" spans="1:5" x14ac:dyDescent="0.25">
      <c r="A21" s="109">
        <v>13</v>
      </c>
      <c r="B21" s="48" t="s">
        <v>239</v>
      </c>
      <c r="C21" s="49">
        <v>1527054.5</v>
      </c>
      <c r="D21" s="50">
        <v>43266</v>
      </c>
      <c r="E21" s="67" t="s">
        <v>271</v>
      </c>
    </row>
    <row r="22" spans="1:5" x14ac:dyDescent="0.25">
      <c r="A22" s="109">
        <v>14</v>
      </c>
      <c r="B22" s="48" t="s">
        <v>108</v>
      </c>
      <c r="C22" s="49">
        <v>1759226</v>
      </c>
      <c r="D22" s="50">
        <v>43266</v>
      </c>
      <c r="E22" s="69" t="s">
        <v>253</v>
      </c>
    </row>
    <row r="23" spans="1:5" s="105" customFormat="1" x14ac:dyDescent="0.25">
      <c r="A23" s="113"/>
      <c r="B23" s="106" t="s">
        <v>108</v>
      </c>
      <c r="C23" s="92">
        <v>1728818</v>
      </c>
      <c r="D23" s="107">
        <v>43266</v>
      </c>
      <c r="E23" s="69" t="s">
        <v>271</v>
      </c>
    </row>
    <row r="24" spans="1:5" x14ac:dyDescent="0.25">
      <c r="A24" s="109">
        <v>15</v>
      </c>
      <c r="B24" s="48" t="s">
        <v>203</v>
      </c>
      <c r="C24" s="49">
        <v>1527054.5</v>
      </c>
      <c r="D24" s="50">
        <v>43266</v>
      </c>
      <c r="E24" s="67" t="s">
        <v>258</v>
      </c>
    </row>
    <row r="25" spans="1:5" x14ac:dyDescent="0.25">
      <c r="A25" s="109">
        <v>16</v>
      </c>
      <c r="B25" s="48" t="s">
        <v>236</v>
      </c>
      <c r="C25" s="49">
        <v>1627944</v>
      </c>
      <c r="D25" s="50">
        <v>43266</v>
      </c>
      <c r="E25" s="69" t="s">
        <v>271</v>
      </c>
    </row>
    <row r="26" spans="1:5" x14ac:dyDescent="0.25">
      <c r="A26" s="109">
        <v>17</v>
      </c>
      <c r="B26" s="48" t="s">
        <v>202</v>
      </c>
      <c r="C26" s="49">
        <v>2616168.9999999995</v>
      </c>
      <c r="D26" s="50">
        <v>43271</v>
      </c>
      <c r="E26" s="69" t="s">
        <v>272</v>
      </c>
    </row>
    <row r="27" spans="1:5" x14ac:dyDescent="0.25">
      <c r="A27" s="109">
        <v>18</v>
      </c>
      <c r="B27" s="48" t="s">
        <v>240</v>
      </c>
      <c r="C27" s="49">
        <v>306657.99999999994</v>
      </c>
      <c r="D27" s="50">
        <v>43271</v>
      </c>
      <c r="E27" s="67" t="s">
        <v>270</v>
      </c>
    </row>
    <row r="28" spans="1:5" x14ac:dyDescent="0.25">
      <c r="A28" s="109">
        <v>19</v>
      </c>
      <c r="B28" s="48" t="s">
        <v>228</v>
      </c>
      <c r="C28" s="49">
        <v>1294205</v>
      </c>
      <c r="D28" s="50">
        <v>43271</v>
      </c>
      <c r="E28" s="67" t="s">
        <v>270</v>
      </c>
    </row>
    <row r="29" spans="1:5" x14ac:dyDescent="0.25">
      <c r="A29" s="109">
        <v>20</v>
      </c>
      <c r="B29" s="48" t="s">
        <v>47</v>
      </c>
      <c r="C29" s="49">
        <v>2151826</v>
      </c>
      <c r="D29" s="50">
        <v>43277</v>
      </c>
      <c r="E29" s="67" t="s">
        <v>270</v>
      </c>
    </row>
    <row r="30" spans="1:5" x14ac:dyDescent="0.25">
      <c r="A30" s="109">
        <v>21</v>
      </c>
      <c r="B30" s="48" t="s">
        <v>202</v>
      </c>
      <c r="C30" s="49">
        <v>845487.49999999988</v>
      </c>
      <c r="D30" s="50">
        <v>43278</v>
      </c>
      <c r="E30" s="67" t="s">
        <v>270</v>
      </c>
    </row>
    <row r="31" spans="1:5" x14ac:dyDescent="0.25">
      <c r="A31" s="109">
        <v>22</v>
      </c>
      <c r="B31" s="48" t="s">
        <v>213</v>
      </c>
      <c r="C31" s="49">
        <v>139302.9</v>
      </c>
      <c r="D31" s="50">
        <v>43278</v>
      </c>
      <c r="E31" s="67" t="s">
        <v>270</v>
      </c>
    </row>
    <row r="32" spans="1:5" x14ac:dyDescent="0.25">
      <c r="A32" s="109">
        <v>23</v>
      </c>
      <c r="B32" s="48" t="s">
        <v>153</v>
      </c>
      <c r="C32" s="49">
        <v>714005.5</v>
      </c>
      <c r="D32" s="50">
        <v>43280</v>
      </c>
      <c r="E32" s="119" t="s">
        <v>337</v>
      </c>
    </row>
    <row r="33" spans="1:5" x14ac:dyDescent="0.25">
      <c r="A33" s="109">
        <v>24</v>
      </c>
      <c r="B33" s="48" t="s">
        <v>186</v>
      </c>
      <c r="C33" s="49">
        <v>1184826</v>
      </c>
      <c r="D33" s="50">
        <v>43280</v>
      </c>
      <c r="E33" s="114" t="s">
        <v>278</v>
      </c>
    </row>
    <row r="34" spans="1:5" x14ac:dyDescent="0.25">
      <c r="A34" s="109">
        <v>25</v>
      </c>
      <c r="B34" s="48" t="s">
        <v>122</v>
      </c>
      <c r="C34" s="49">
        <v>306657.99999999994</v>
      </c>
      <c r="D34" s="50">
        <v>43280</v>
      </c>
      <c r="E34" s="114" t="s">
        <v>278</v>
      </c>
    </row>
    <row r="35" spans="1:5" x14ac:dyDescent="0.25">
      <c r="A35" s="109">
        <v>26</v>
      </c>
      <c r="B35" s="48" t="s">
        <v>78</v>
      </c>
      <c r="C35" s="49">
        <v>856942.99999999988</v>
      </c>
      <c r="D35" s="50">
        <v>43280</v>
      </c>
      <c r="E35" s="119" t="s">
        <v>337</v>
      </c>
    </row>
    <row r="36" spans="1:5" x14ac:dyDescent="0.25">
      <c r="A36" s="109">
        <v>27</v>
      </c>
      <c r="B36" s="48" t="s">
        <v>180</v>
      </c>
      <c r="C36" s="49">
        <v>670111.5</v>
      </c>
      <c r="D36" s="50">
        <v>43280</v>
      </c>
      <c r="E36" s="119" t="s">
        <v>337</v>
      </c>
    </row>
    <row r="37" spans="1:5" x14ac:dyDescent="0.25">
      <c r="A37" s="109">
        <v>28</v>
      </c>
      <c r="B37" s="48" t="s">
        <v>185</v>
      </c>
      <c r="C37" s="49">
        <v>591342.29999999993</v>
      </c>
      <c r="D37" s="50">
        <v>43280</v>
      </c>
      <c r="E37" s="119" t="s">
        <v>337</v>
      </c>
    </row>
    <row r="38" spans="1:5" x14ac:dyDescent="0.25">
      <c r="A38" s="109">
        <v>29</v>
      </c>
      <c r="B38" s="48" t="s">
        <v>58</v>
      </c>
      <c r="C38" s="49">
        <v>1527054.5</v>
      </c>
      <c r="D38" s="50">
        <v>43281</v>
      </c>
      <c r="E38" s="114" t="s">
        <v>278</v>
      </c>
    </row>
    <row r="39" spans="1:5" x14ac:dyDescent="0.25">
      <c r="A39" s="109">
        <v>30</v>
      </c>
      <c r="B39" s="48" t="s">
        <v>241</v>
      </c>
      <c r="C39" s="49">
        <v>1294883</v>
      </c>
      <c r="D39" s="50">
        <v>43281</v>
      </c>
      <c r="E39" s="114" t="s">
        <v>278</v>
      </c>
    </row>
    <row r="40" spans="1:5" x14ac:dyDescent="0.25">
      <c r="A40" s="48"/>
      <c r="B40" s="48"/>
      <c r="C40" s="108">
        <f>SUM(C9:C39)</f>
        <v>34495156</v>
      </c>
      <c r="D40" s="48"/>
    </row>
    <row r="42" spans="1:5" x14ac:dyDescent="0.25">
      <c r="C42" s="45">
        <f>+C37+C36+C35+C32+C19+C16</f>
        <v>5448571.2999999989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E22" sqref="E22"/>
    </sheetView>
  </sheetViews>
  <sheetFormatPr defaultRowHeight="15" x14ac:dyDescent="0.25"/>
  <cols>
    <col min="2" max="2" width="37.7109375" customWidth="1"/>
    <col min="3" max="3" width="27.85546875" style="1" customWidth="1"/>
    <col min="4" max="4" width="10.7109375" bestFit="1" customWidth="1"/>
    <col min="5" max="5" width="38.42578125" style="72" customWidth="1"/>
    <col min="6" max="6" width="11.5703125" bestFit="1" customWidth="1"/>
  </cols>
  <sheetData>
    <row r="1" spans="1:12" s="67" customFormat="1" ht="15.75" x14ac:dyDescent="0.25">
      <c r="A1" s="67" t="s">
        <v>0</v>
      </c>
      <c r="C1" s="68"/>
      <c r="L1" s="68"/>
    </row>
    <row r="2" spans="1:12" s="67" customFormat="1" ht="15.75" x14ac:dyDescent="0.25">
      <c r="A2" s="67" t="s">
        <v>1</v>
      </c>
      <c r="C2" s="68"/>
      <c r="L2" s="68"/>
    </row>
    <row r="3" spans="1:12" s="67" customFormat="1" ht="15.75" x14ac:dyDescent="0.25">
      <c r="A3" s="67" t="s">
        <v>2</v>
      </c>
      <c r="C3" s="68"/>
      <c r="L3" s="68"/>
    </row>
    <row r="4" spans="1:12" s="67" customFormat="1" ht="15.75" x14ac:dyDescent="0.25">
      <c r="A4" s="67" t="s">
        <v>3</v>
      </c>
      <c r="C4" s="68"/>
      <c r="L4" s="68"/>
    </row>
    <row r="5" spans="1:12" s="67" customFormat="1" ht="15.75" x14ac:dyDescent="0.25">
      <c r="C5" s="68"/>
      <c r="L5" s="68"/>
    </row>
    <row r="6" spans="1:12" s="67" customFormat="1" ht="15.75" x14ac:dyDescent="0.25">
      <c r="C6" s="68"/>
      <c r="L6" s="68"/>
    </row>
    <row r="7" spans="1:12" s="67" customFormat="1" ht="15.75" x14ac:dyDescent="0.25">
      <c r="C7" s="68"/>
      <c r="L7" s="68"/>
    </row>
    <row r="8" spans="1:12" s="67" customFormat="1" ht="15.75" x14ac:dyDescent="0.25">
      <c r="A8" s="70" t="s">
        <v>5</v>
      </c>
      <c r="B8" s="70" t="s">
        <v>6</v>
      </c>
      <c r="C8" s="71" t="s">
        <v>7</v>
      </c>
      <c r="D8" s="70" t="s">
        <v>29</v>
      </c>
      <c r="L8" s="68"/>
    </row>
    <row r="9" spans="1:12" ht="15.75" x14ac:dyDescent="0.25">
      <c r="A9" s="15"/>
      <c r="B9" s="15" t="s">
        <v>279</v>
      </c>
      <c r="C9" s="18">
        <v>481834</v>
      </c>
      <c r="D9" s="88">
        <v>43284</v>
      </c>
      <c r="E9" s="67" t="s">
        <v>278</v>
      </c>
    </row>
    <row r="10" spans="1:12" ht="15.75" x14ac:dyDescent="0.25">
      <c r="A10" s="15"/>
      <c r="B10" s="15" t="s">
        <v>240</v>
      </c>
      <c r="C10" s="18">
        <v>306657.99999999994</v>
      </c>
      <c r="D10" s="88">
        <v>43284</v>
      </c>
      <c r="E10" s="67" t="s">
        <v>278</v>
      </c>
    </row>
    <row r="11" spans="1:12" ht="15.75" x14ac:dyDescent="0.25">
      <c r="A11" s="15"/>
      <c r="B11" s="15" t="s">
        <v>280</v>
      </c>
      <c r="C11" s="18">
        <v>2503824</v>
      </c>
      <c r="D11" s="88">
        <v>43286</v>
      </c>
      <c r="E11" s="67" t="s">
        <v>278</v>
      </c>
    </row>
    <row r="12" spans="1:12" ht="15.75" x14ac:dyDescent="0.25">
      <c r="A12" s="15"/>
      <c r="B12" s="15" t="s">
        <v>186</v>
      </c>
      <c r="C12" s="18">
        <v>976769.5</v>
      </c>
      <c r="D12" s="88">
        <v>43290</v>
      </c>
      <c r="E12" s="67" t="s">
        <v>278</v>
      </c>
    </row>
    <row r="13" spans="1:12" ht="15.75" x14ac:dyDescent="0.25">
      <c r="A13" s="15"/>
      <c r="B13" s="15" t="s">
        <v>281</v>
      </c>
      <c r="C13" s="18">
        <v>744598</v>
      </c>
      <c r="D13" s="88">
        <v>43292</v>
      </c>
      <c r="E13" s="67" t="s">
        <v>278</v>
      </c>
    </row>
    <row r="14" spans="1:12" ht="15.75" x14ac:dyDescent="0.25">
      <c r="A14" s="15"/>
      <c r="B14" s="15" t="s">
        <v>228</v>
      </c>
      <c r="C14" s="18">
        <v>1845168</v>
      </c>
      <c r="D14" s="88">
        <v>43292</v>
      </c>
      <c r="E14" s="67" t="s">
        <v>278</v>
      </c>
    </row>
    <row r="15" spans="1:12" ht="15.75" x14ac:dyDescent="0.25">
      <c r="A15" s="15"/>
      <c r="B15" s="15" t="s">
        <v>213</v>
      </c>
      <c r="C15" s="18">
        <v>988224.99999999988</v>
      </c>
      <c r="D15" s="88">
        <v>43294</v>
      </c>
      <c r="E15" s="67" t="s">
        <v>278</v>
      </c>
    </row>
    <row r="16" spans="1:12" ht="15.75" x14ac:dyDescent="0.25">
      <c r="A16" s="15"/>
      <c r="B16" s="15" t="s">
        <v>125</v>
      </c>
      <c r="C16" s="18">
        <v>550285</v>
      </c>
      <c r="D16" s="88">
        <v>43294</v>
      </c>
      <c r="E16" s="67" t="s">
        <v>278</v>
      </c>
    </row>
    <row r="17" spans="1:7" ht="15.75" x14ac:dyDescent="0.25">
      <c r="A17" s="15"/>
      <c r="B17" s="15" t="s">
        <v>47</v>
      </c>
      <c r="C17" s="18">
        <v>2020543.9999999998</v>
      </c>
      <c r="D17" s="88">
        <v>43294</v>
      </c>
      <c r="E17" s="67" t="s">
        <v>278</v>
      </c>
    </row>
    <row r="18" spans="1:7" ht="15.75" x14ac:dyDescent="0.25">
      <c r="A18" s="15"/>
      <c r="B18" s="15" t="s">
        <v>58</v>
      </c>
      <c r="C18" s="18">
        <v>1601541</v>
      </c>
      <c r="D18" s="88">
        <v>43294</v>
      </c>
      <c r="E18" s="67" t="s">
        <v>278</v>
      </c>
    </row>
    <row r="19" spans="1:7" x14ac:dyDescent="0.25">
      <c r="A19" s="15"/>
      <c r="B19" s="15" t="s">
        <v>153</v>
      </c>
      <c r="C19" s="18">
        <v>514165.79999999993</v>
      </c>
      <c r="D19" s="88">
        <v>43294</v>
      </c>
      <c r="E19" s="119" t="s">
        <v>337</v>
      </c>
    </row>
    <row r="20" spans="1:7" x14ac:dyDescent="0.25">
      <c r="A20" s="15"/>
      <c r="B20" s="15" t="s">
        <v>198</v>
      </c>
      <c r="C20" s="18">
        <v>678132.4</v>
      </c>
      <c r="D20" s="88">
        <v>43295</v>
      </c>
      <c r="E20" s="119" t="s">
        <v>337</v>
      </c>
    </row>
    <row r="21" spans="1:7" x14ac:dyDescent="0.25">
      <c r="A21" s="15"/>
      <c r="B21" s="15" t="s">
        <v>185</v>
      </c>
      <c r="C21" s="18">
        <v>306657.99999999994</v>
      </c>
      <c r="D21" s="88">
        <v>43295</v>
      </c>
      <c r="E21" s="119" t="s">
        <v>338</v>
      </c>
    </row>
    <row r="22" spans="1:7" ht="15.75" x14ac:dyDescent="0.25">
      <c r="A22" s="15"/>
      <c r="B22" s="15" t="s">
        <v>46</v>
      </c>
      <c r="C22" s="18">
        <v>1395772.5</v>
      </c>
      <c r="D22" s="88">
        <v>43295</v>
      </c>
      <c r="E22" s="67" t="s">
        <v>278</v>
      </c>
    </row>
    <row r="23" spans="1:7" ht="15.75" x14ac:dyDescent="0.25">
      <c r="A23" s="15"/>
      <c r="B23" s="15" t="s">
        <v>117</v>
      </c>
      <c r="C23" s="18">
        <v>1089114.5</v>
      </c>
      <c r="D23" s="88">
        <v>43295</v>
      </c>
      <c r="E23" s="67" t="s">
        <v>278</v>
      </c>
    </row>
    <row r="24" spans="1:7" ht="15.75" x14ac:dyDescent="0.25">
      <c r="A24" s="15"/>
      <c r="B24" s="15" t="s">
        <v>213</v>
      </c>
      <c r="C24" s="18">
        <v>976769.5</v>
      </c>
      <c r="D24" s="88">
        <v>43298</v>
      </c>
      <c r="E24" s="67" t="s">
        <v>278</v>
      </c>
    </row>
    <row r="25" spans="1:7" ht="15.75" x14ac:dyDescent="0.25">
      <c r="A25" s="15"/>
      <c r="B25" s="15" t="s">
        <v>225</v>
      </c>
      <c r="C25" s="18">
        <v>2791545</v>
      </c>
      <c r="D25" s="88">
        <v>43299</v>
      </c>
      <c r="E25" s="67" t="s">
        <v>278</v>
      </c>
    </row>
    <row r="26" spans="1:7" s="95" customFormat="1" ht="15.75" x14ac:dyDescent="0.25">
      <c r="A26" s="101"/>
      <c r="B26" s="101" t="s">
        <v>213</v>
      </c>
      <c r="C26" s="102">
        <v>672399.5</v>
      </c>
      <c r="D26" s="103">
        <v>43301</v>
      </c>
      <c r="E26" s="115" t="s">
        <v>278</v>
      </c>
      <c r="F26" s="104">
        <v>179960</v>
      </c>
      <c r="G26" s="115" t="s">
        <v>290</v>
      </c>
    </row>
    <row r="27" spans="1:7" ht="15.75" x14ac:dyDescent="0.25">
      <c r="A27" s="15"/>
      <c r="B27" s="15" t="s">
        <v>282</v>
      </c>
      <c r="C27" s="18">
        <v>1713885.9999999998</v>
      </c>
      <c r="D27" s="88">
        <v>43305</v>
      </c>
      <c r="E27" s="67" t="s">
        <v>278</v>
      </c>
    </row>
    <row r="28" spans="1:7" ht="15.75" x14ac:dyDescent="0.25">
      <c r="A28" s="15"/>
      <c r="B28" s="15" t="s">
        <v>186</v>
      </c>
      <c r="C28" s="18">
        <v>782456.49999999988</v>
      </c>
      <c r="D28" s="88">
        <v>43308</v>
      </c>
      <c r="E28" s="67" t="s">
        <v>278</v>
      </c>
    </row>
    <row r="29" spans="1:7" ht="15.75" x14ac:dyDescent="0.25">
      <c r="A29" s="15"/>
      <c r="B29" s="15" t="s">
        <v>47</v>
      </c>
      <c r="C29" s="18">
        <v>928686</v>
      </c>
      <c r="D29" s="88">
        <v>43308</v>
      </c>
      <c r="E29" s="67" t="s">
        <v>278</v>
      </c>
    </row>
    <row r="30" spans="1:7" ht="15.75" x14ac:dyDescent="0.25">
      <c r="A30" s="15"/>
      <c r="B30" s="15" t="s">
        <v>44</v>
      </c>
      <c r="C30" s="18">
        <v>1277392</v>
      </c>
      <c r="D30" s="88">
        <v>43308</v>
      </c>
      <c r="E30" s="67" t="s">
        <v>278</v>
      </c>
    </row>
    <row r="31" spans="1:7" ht="15.75" x14ac:dyDescent="0.25">
      <c r="A31" s="15"/>
      <c r="B31" s="15" t="s">
        <v>283</v>
      </c>
      <c r="C31" s="18">
        <v>464343</v>
      </c>
      <c r="D31" s="88">
        <v>43308</v>
      </c>
      <c r="E31" s="115" t="s">
        <v>298</v>
      </c>
    </row>
    <row r="32" spans="1:7" ht="15.75" x14ac:dyDescent="0.25">
      <c r="A32" s="15"/>
      <c r="B32" s="15" t="s">
        <v>78</v>
      </c>
      <c r="C32" s="18">
        <v>538829.5</v>
      </c>
      <c r="D32" s="88">
        <v>43309</v>
      </c>
      <c r="E32" s="67" t="s">
        <v>278</v>
      </c>
    </row>
    <row r="33" spans="1:5" ht="15.75" x14ac:dyDescent="0.25">
      <c r="A33" s="15"/>
      <c r="B33" s="15" t="s">
        <v>284</v>
      </c>
      <c r="C33" s="18">
        <v>306657.99999999994</v>
      </c>
      <c r="D33" s="88">
        <v>43309</v>
      </c>
      <c r="E33" s="67" t="s">
        <v>278</v>
      </c>
    </row>
    <row r="34" spans="1:5" ht="15.75" x14ac:dyDescent="0.25">
      <c r="A34" s="15"/>
      <c r="B34" s="15" t="s">
        <v>203</v>
      </c>
      <c r="C34" s="18">
        <v>1848057.9999999998</v>
      </c>
      <c r="D34" s="88">
        <v>43309</v>
      </c>
      <c r="E34" s="67" t="s">
        <v>278</v>
      </c>
    </row>
    <row r="35" spans="1:5" ht="15.75" x14ac:dyDescent="0.25">
      <c r="A35" s="15"/>
      <c r="B35" s="15" t="s">
        <v>181</v>
      </c>
      <c r="C35" s="18">
        <v>2616168.9999999995</v>
      </c>
      <c r="D35" s="88">
        <v>43311</v>
      </c>
      <c r="E35" s="67" t="s">
        <v>278</v>
      </c>
    </row>
    <row r="36" spans="1:5" ht="15.75" x14ac:dyDescent="0.25">
      <c r="A36" s="15"/>
      <c r="B36" s="15" t="s">
        <v>76</v>
      </c>
      <c r="C36" s="18">
        <v>1527054.5</v>
      </c>
      <c r="D36" s="88">
        <v>43311</v>
      </c>
      <c r="E36" s="67" t="s">
        <v>278</v>
      </c>
    </row>
    <row r="37" spans="1:5" ht="15.75" x14ac:dyDescent="0.25">
      <c r="A37" s="15"/>
      <c r="B37" s="15" t="s">
        <v>131</v>
      </c>
      <c r="C37" s="18">
        <v>464343</v>
      </c>
      <c r="D37" s="88">
        <v>43311</v>
      </c>
      <c r="E37" s="67" t="s">
        <v>278</v>
      </c>
    </row>
    <row r="38" spans="1:5" x14ac:dyDescent="0.25">
      <c r="A38" s="15"/>
      <c r="B38" s="15"/>
      <c r="C38" s="18">
        <f>SUM(C9:C37)</f>
        <v>32911879.200000003</v>
      </c>
      <c r="D38" s="15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25"/>
  <sheetViews>
    <sheetView workbookViewId="0">
      <selection activeCell="F14" sqref="F14"/>
    </sheetView>
  </sheetViews>
  <sheetFormatPr defaultRowHeight="15" x14ac:dyDescent="0.25"/>
  <cols>
    <col min="2" max="2" width="22.140625" customWidth="1"/>
    <col min="3" max="3" width="22.28515625" style="1" customWidth="1"/>
    <col min="4" max="4" width="10.7109375" bestFit="1" customWidth="1"/>
    <col min="5" max="5" width="9.140625" style="89"/>
  </cols>
  <sheetData>
    <row r="5" spans="1:12" s="67" customFormat="1" ht="15.75" x14ac:dyDescent="0.25">
      <c r="A5" s="70" t="s">
        <v>5</v>
      </c>
      <c r="B5" s="70" t="s">
        <v>6</v>
      </c>
      <c r="C5" s="71" t="s">
        <v>7</v>
      </c>
      <c r="D5" s="70" t="s">
        <v>29</v>
      </c>
      <c r="L5" s="68"/>
    </row>
    <row r="6" spans="1:12" ht="15.75" x14ac:dyDescent="0.25">
      <c r="A6" s="15"/>
      <c r="B6" s="15" t="s">
        <v>240</v>
      </c>
      <c r="C6" s="18">
        <v>306657.99999999994</v>
      </c>
      <c r="D6" s="88">
        <v>43313</v>
      </c>
      <c r="E6" s="114" t="s">
        <v>278</v>
      </c>
    </row>
    <row r="7" spans="1:12" ht="15.75" x14ac:dyDescent="0.25">
      <c r="A7" s="15"/>
      <c r="B7" s="15" t="s">
        <v>225</v>
      </c>
      <c r="C7" s="18">
        <v>1833712.5</v>
      </c>
      <c r="D7" s="88">
        <v>43313</v>
      </c>
      <c r="E7" s="114" t="s">
        <v>278</v>
      </c>
    </row>
    <row r="8" spans="1:12" x14ac:dyDescent="0.25">
      <c r="A8" s="15"/>
      <c r="B8" s="15" t="s">
        <v>185</v>
      </c>
      <c r="C8" s="18">
        <v>737518.5</v>
      </c>
      <c r="D8" s="88">
        <v>43314</v>
      </c>
      <c r="E8" s="89" t="s">
        <v>295</v>
      </c>
    </row>
    <row r="9" spans="1:12" ht="15.75" x14ac:dyDescent="0.25">
      <c r="A9" s="15"/>
      <c r="B9" s="15" t="s">
        <v>285</v>
      </c>
      <c r="C9" s="18">
        <v>538829.5</v>
      </c>
      <c r="D9" s="88">
        <v>43322</v>
      </c>
      <c r="E9" s="67" t="s">
        <v>298</v>
      </c>
    </row>
    <row r="10" spans="1:12" ht="15.75" x14ac:dyDescent="0.25">
      <c r="A10" s="15"/>
      <c r="B10" s="15" t="s">
        <v>286</v>
      </c>
      <c r="C10" s="18">
        <v>2151826</v>
      </c>
      <c r="D10" s="88">
        <v>43322</v>
      </c>
      <c r="E10" s="67" t="s">
        <v>298</v>
      </c>
    </row>
    <row r="11" spans="1:12" ht="15.75" x14ac:dyDescent="0.25">
      <c r="A11" s="15"/>
      <c r="B11" s="15" t="s">
        <v>90</v>
      </c>
      <c r="C11" s="18">
        <v>2178229</v>
      </c>
      <c r="D11" s="88">
        <v>43322</v>
      </c>
      <c r="E11" s="67" t="s">
        <v>298</v>
      </c>
    </row>
    <row r="12" spans="1:12" ht="15.75" x14ac:dyDescent="0.25">
      <c r="A12" s="15"/>
      <c r="B12" s="15" t="s">
        <v>164</v>
      </c>
      <c r="C12" s="18">
        <v>1089114.5</v>
      </c>
      <c r="D12" s="88">
        <v>43322</v>
      </c>
      <c r="E12" s="67" t="s">
        <v>298</v>
      </c>
    </row>
    <row r="13" spans="1:12" ht="15.75" x14ac:dyDescent="0.25">
      <c r="A13" s="15"/>
      <c r="B13" s="15" t="s">
        <v>47</v>
      </c>
      <c r="C13" s="18">
        <v>1163601</v>
      </c>
      <c r="D13" s="88">
        <v>43323</v>
      </c>
      <c r="E13" s="67" t="s">
        <v>298</v>
      </c>
    </row>
    <row r="14" spans="1:12" ht="15.75" x14ac:dyDescent="0.25">
      <c r="A14" s="15"/>
      <c r="B14" s="15" t="s">
        <v>287</v>
      </c>
      <c r="C14" s="18">
        <v>613315.99999999988</v>
      </c>
      <c r="D14" s="88">
        <v>43327</v>
      </c>
      <c r="E14" s="67" t="s">
        <v>298</v>
      </c>
    </row>
    <row r="15" spans="1:12" ht="15.75" x14ac:dyDescent="0.25">
      <c r="A15" s="15"/>
      <c r="B15" s="15" t="s">
        <v>223</v>
      </c>
      <c r="C15" s="18">
        <v>569422</v>
      </c>
      <c r="D15" s="88">
        <v>43327</v>
      </c>
      <c r="E15" s="67" t="s">
        <v>298</v>
      </c>
    </row>
    <row r="16" spans="1:12" ht="15.75" x14ac:dyDescent="0.25">
      <c r="A16" s="15"/>
      <c r="B16" s="15" t="s">
        <v>122</v>
      </c>
      <c r="C16" s="18">
        <v>185737.2</v>
      </c>
      <c r="D16" s="88">
        <v>43327</v>
      </c>
      <c r="E16" s="67" t="s">
        <v>298</v>
      </c>
    </row>
    <row r="17" spans="1:5" ht="15.75" x14ac:dyDescent="0.25">
      <c r="A17" s="15"/>
      <c r="B17" s="15" t="s">
        <v>122</v>
      </c>
      <c r="C17" s="18">
        <v>306657.99999999994</v>
      </c>
      <c r="D17" s="88">
        <v>43329</v>
      </c>
      <c r="E17" s="67" t="s">
        <v>298</v>
      </c>
    </row>
    <row r="18" spans="1:5" ht="15.75" x14ac:dyDescent="0.25">
      <c r="A18" s="15"/>
      <c r="B18" s="15" t="s">
        <v>223</v>
      </c>
      <c r="C18" s="18">
        <v>1152145.5</v>
      </c>
      <c r="D18" s="88">
        <v>43336</v>
      </c>
      <c r="E18" s="67" t="s">
        <v>298</v>
      </c>
    </row>
    <row r="19" spans="1:5" ht="15.75" x14ac:dyDescent="0.25">
      <c r="A19" s="15"/>
      <c r="B19" s="15" t="s">
        <v>284</v>
      </c>
      <c r="C19" s="18">
        <v>1089114.5</v>
      </c>
      <c r="D19" s="88">
        <v>43336</v>
      </c>
      <c r="E19" s="67" t="s">
        <v>298</v>
      </c>
    </row>
    <row r="20" spans="1:5" ht="15.75" x14ac:dyDescent="0.25">
      <c r="A20" s="15"/>
      <c r="B20" s="15" t="s">
        <v>113</v>
      </c>
      <c r="C20" s="18">
        <v>943486.99999999977</v>
      </c>
      <c r="D20" s="88">
        <v>43336</v>
      </c>
      <c r="E20" s="67" t="s">
        <v>298</v>
      </c>
    </row>
    <row r="21" spans="1:5" ht="15.75" x14ac:dyDescent="0.25">
      <c r="A21" s="15"/>
      <c r="B21" s="15" t="s">
        <v>78</v>
      </c>
      <c r="C21" s="18">
        <v>685554.4</v>
      </c>
      <c r="D21" s="88">
        <v>43339</v>
      </c>
      <c r="E21" s="67" t="s">
        <v>298</v>
      </c>
    </row>
    <row r="22" spans="1:5" ht="15.75" x14ac:dyDescent="0.25">
      <c r="A22" s="15"/>
      <c r="B22" s="15" t="s">
        <v>186</v>
      </c>
      <c r="C22" s="18">
        <v>613315.99999999988</v>
      </c>
      <c r="D22" s="88">
        <v>43339</v>
      </c>
      <c r="E22" s="67" t="s">
        <v>298</v>
      </c>
    </row>
    <row r="23" spans="1:5" ht="15.75" x14ac:dyDescent="0.25">
      <c r="A23" s="15"/>
      <c r="B23" s="15" t="s">
        <v>288</v>
      </c>
      <c r="C23" s="18">
        <v>1601541</v>
      </c>
      <c r="D23" s="88">
        <v>43339</v>
      </c>
      <c r="E23" s="67" t="s">
        <v>298</v>
      </c>
    </row>
    <row r="24" spans="1:5" ht="15.75" x14ac:dyDescent="0.25">
      <c r="A24" s="15"/>
      <c r="B24" s="15" t="s">
        <v>289</v>
      </c>
      <c r="C24" s="18">
        <v>4303652</v>
      </c>
      <c r="D24" s="88">
        <v>43340</v>
      </c>
      <c r="E24" s="67" t="s">
        <v>298</v>
      </c>
    </row>
    <row r="25" spans="1:5" x14ac:dyDescent="0.25">
      <c r="A25" s="15"/>
      <c r="B25" s="15"/>
      <c r="C25" s="18">
        <f>SUM(C6:C24)</f>
        <v>22063432.600000001</v>
      </c>
      <c r="D25" s="15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27"/>
  <sheetViews>
    <sheetView topLeftCell="B7" workbookViewId="0">
      <selection activeCell="E23" sqref="E23"/>
    </sheetView>
  </sheetViews>
  <sheetFormatPr defaultRowHeight="15" x14ac:dyDescent="0.25"/>
  <cols>
    <col min="2" max="2" width="31.140625" customWidth="1"/>
    <col min="3" max="3" width="20.140625" style="1" customWidth="1"/>
    <col min="4" max="4" width="20.140625" customWidth="1"/>
    <col min="8" max="8" width="11.5703125" style="1" bestFit="1" customWidth="1"/>
    <col min="9" max="27" width="9.140625" style="1"/>
  </cols>
  <sheetData>
    <row r="4" spans="1:27" s="67" customFormat="1" ht="15.75" x14ac:dyDescent="0.25">
      <c r="A4" s="70" t="s">
        <v>5</v>
      </c>
      <c r="B4" s="70" t="s">
        <v>6</v>
      </c>
      <c r="C4" s="71" t="s">
        <v>7</v>
      </c>
      <c r="D4" s="70" t="s">
        <v>29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</row>
    <row r="5" spans="1:27" x14ac:dyDescent="0.25">
      <c r="A5" s="116">
        <v>1</v>
      </c>
      <c r="B5" s="15" t="s">
        <v>175</v>
      </c>
      <c r="C5" s="18">
        <v>1163601</v>
      </c>
      <c r="D5" s="88">
        <v>43344</v>
      </c>
      <c r="E5" t="s">
        <v>295</v>
      </c>
      <c r="G5" t="s">
        <v>296</v>
      </c>
      <c r="H5" s="1">
        <v>800668</v>
      </c>
      <c r="I5" s="1" t="s">
        <v>297</v>
      </c>
      <c r="J5" s="1">
        <f>+C5-H5</f>
        <v>362933</v>
      </c>
    </row>
    <row r="6" spans="1:27" x14ac:dyDescent="0.25">
      <c r="A6" s="116">
        <v>2</v>
      </c>
      <c r="B6" s="15" t="s">
        <v>239</v>
      </c>
      <c r="C6" s="18">
        <v>306657.99999999994</v>
      </c>
      <c r="D6" s="88">
        <v>43350</v>
      </c>
      <c r="E6" t="s">
        <v>295</v>
      </c>
    </row>
    <row r="7" spans="1:27" x14ac:dyDescent="0.25">
      <c r="A7" s="116">
        <v>3</v>
      </c>
      <c r="B7" s="15" t="s">
        <v>108</v>
      </c>
      <c r="C7" s="18">
        <v>1713885.9999999998</v>
      </c>
      <c r="D7" s="88">
        <v>43350</v>
      </c>
      <c r="E7" t="s">
        <v>295</v>
      </c>
    </row>
    <row r="8" spans="1:27" x14ac:dyDescent="0.25">
      <c r="A8" s="116">
        <v>4</v>
      </c>
      <c r="B8" s="15" t="s">
        <v>203</v>
      </c>
      <c r="C8" s="18">
        <v>919973.99999999988</v>
      </c>
      <c r="D8" s="88">
        <v>43350</v>
      </c>
      <c r="E8" t="s">
        <v>295</v>
      </c>
    </row>
    <row r="9" spans="1:27" x14ac:dyDescent="0.25">
      <c r="A9" s="116">
        <v>5</v>
      </c>
      <c r="B9" s="15" t="s">
        <v>291</v>
      </c>
      <c r="C9" s="18">
        <v>550285</v>
      </c>
      <c r="D9" s="88">
        <v>43350</v>
      </c>
      <c r="E9" t="s">
        <v>295</v>
      </c>
    </row>
    <row r="10" spans="1:27" x14ac:dyDescent="0.25">
      <c r="A10" s="116">
        <v>6</v>
      </c>
      <c r="B10" s="15" t="s">
        <v>292</v>
      </c>
      <c r="C10" s="18">
        <v>1163601</v>
      </c>
      <c r="D10" s="88">
        <v>43350</v>
      </c>
      <c r="E10" t="s">
        <v>295</v>
      </c>
    </row>
    <row r="11" spans="1:27" x14ac:dyDescent="0.25">
      <c r="A11" s="116">
        <v>7</v>
      </c>
      <c r="B11" s="15" t="s">
        <v>293</v>
      </c>
      <c r="C11" s="18">
        <v>1163601</v>
      </c>
      <c r="D11" s="88">
        <v>43350</v>
      </c>
      <c r="E11" t="s">
        <v>295</v>
      </c>
      <c r="G11" t="s">
        <v>296</v>
      </c>
      <c r="H11" s="1">
        <v>566681</v>
      </c>
      <c r="I11" s="1" t="s">
        <v>297</v>
      </c>
      <c r="J11" s="1">
        <f>+C11-H11</f>
        <v>596920</v>
      </c>
    </row>
    <row r="12" spans="1:27" x14ac:dyDescent="0.25">
      <c r="A12" s="116">
        <v>8</v>
      </c>
      <c r="B12" s="15" t="s">
        <v>185</v>
      </c>
      <c r="C12" s="18">
        <v>636828.99999999988</v>
      </c>
      <c r="D12" s="88">
        <v>43351</v>
      </c>
      <c r="E12" t="s">
        <v>295</v>
      </c>
    </row>
    <row r="13" spans="1:27" x14ac:dyDescent="0.25">
      <c r="A13" s="116">
        <v>9</v>
      </c>
      <c r="B13" s="15" t="s">
        <v>164</v>
      </c>
      <c r="C13" s="18">
        <v>1089114.5</v>
      </c>
      <c r="D13" s="88">
        <v>43351</v>
      </c>
      <c r="E13" t="s">
        <v>295</v>
      </c>
    </row>
    <row r="14" spans="1:27" x14ac:dyDescent="0.25">
      <c r="A14" s="116">
        <v>10</v>
      </c>
      <c r="B14" s="15" t="s">
        <v>90</v>
      </c>
      <c r="C14" s="18">
        <v>1601541</v>
      </c>
      <c r="D14" s="88">
        <v>43351</v>
      </c>
      <c r="E14" t="s">
        <v>295</v>
      </c>
      <c r="G14" t="s">
        <v>296</v>
      </c>
      <c r="H14" s="1">
        <v>1379931</v>
      </c>
      <c r="I14" s="1" t="s">
        <v>297</v>
      </c>
      <c r="J14" s="1">
        <f>+C14-H14</f>
        <v>221610</v>
      </c>
    </row>
    <row r="15" spans="1:27" x14ac:dyDescent="0.25">
      <c r="A15" s="116">
        <v>11</v>
      </c>
      <c r="B15" s="15" t="s">
        <v>185</v>
      </c>
      <c r="C15" s="18">
        <v>1294883</v>
      </c>
      <c r="D15" s="88">
        <v>43364</v>
      </c>
      <c r="E15" t="s">
        <v>295</v>
      </c>
    </row>
    <row r="16" spans="1:27" x14ac:dyDescent="0.25">
      <c r="A16" s="116">
        <v>12</v>
      </c>
      <c r="B16" s="15" t="s">
        <v>47</v>
      </c>
      <c r="C16" s="18">
        <v>538829.5</v>
      </c>
      <c r="D16" s="88">
        <v>43364</v>
      </c>
      <c r="E16" t="s">
        <v>295</v>
      </c>
    </row>
    <row r="17" spans="1:5" x14ac:dyDescent="0.25">
      <c r="A17" s="116">
        <v>13</v>
      </c>
      <c r="B17" s="15" t="s">
        <v>122</v>
      </c>
      <c r="C17" s="18">
        <v>1163601</v>
      </c>
      <c r="D17" s="88">
        <v>43364</v>
      </c>
      <c r="E17" t="s">
        <v>295</v>
      </c>
    </row>
    <row r="18" spans="1:5" x14ac:dyDescent="0.25">
      <c r="A18" s="116">
        <v>14</v>
      </c>
      <c r="B18" s="15" t="s">
        <v>44</v>
      </c>
      <c r="C18" s="18">
        <v>1163601</v>
      </c>
      <c r="D18" s="88">
        <v>43364</v>
      </c>
      <c r="E18" t="s">
        <v>295</v>
      </c>
    </row>
    <row r="19" spans="1:5" x14ac:dyDescent="0.25">
      <c r="A19" s="116">
        <v>15</v>
      </c>
      <c r="B19" s="15" t="s">
        <v>294</v>
      </c>
      <c r="C19" s="18">
        <v>1639399.4999999998</v>
      </c>
      <c r="D19" s="88">
        <v>43364</v>
      </c>
      <c r="E19" t="s">
        <v>295</v>
      </c>
    </row>
    <row r="20" spans="1:5" x14ac:dyDescent="0.25">
      <c r="A20" s="116">
        <v>16</v>
      </c>
      <c r="B20" s="15" t="s">
        <v>46</v>
      </c>
      <c r="C20" s="18">
        <v>538829.5</v>
      </c>
      <c r="D20" s="88">
        <v>43364</v>
      </c>
      <c r="E20" t="s">
        <v>295</v>
      </c>
    </row>
    <row r="21" spans="1:5" x14ac:dyDescent="0.25">
      <c r="A21" s="116">
        <v>17</v>
      </c>
      <c r="B21" s="15" t="s">
        <v>153</v>
      </c>
      <c r="C21" s="18">
        <v>988224.99999999988</v>
      </c>
      <c r="D21" s="88">
        <v>43364</v>
      </c>
      <c r="E21" t="s">
        <v>295</v>
      </c>
    </row>
    <row r="22" spans="1:5" x14ac:dyDescent="0.25">
      <c r="A22" s="116">
        <v>18</v>
      </c>
      <c r="B22" s="15" t="s">
        <v>66</v>
      </c>
      <c r="C22" s="18">
        <v>1627944</v>
      </c>
      <c r="D22" s="88">
        <v>43364</v>
      </c>
      <c r="E22" t="s">
        <v>295</v>
      </c>
    </row>
    <row r="23" spans="1:5" x14ac:dyDescent="0.25">
      <c r="A23" s="116">
        <v>19</v>
      </c>
      <c r="B23" s="15" t="s">
        <v>286</v>
      </c>
      <c r="C23" s="18">
        <v>2383997.4999999995</v>
      </c>
      <c r="D23" s="88">
        <v>43365</v>
      </c>
      <c r="E23" t="s">
        <v>350</v>
      </c>
    </row>
    <row r="24" spans="1:5" x14ac:dyDescent="0.25">
      <c r="A24" s="116">
        <v>20</v>
      </c>
      <c r="B24" s="15" t="s">
        <v>164</v>
      </c>
      <c r="C24" s="18">
        <v>782456.49999999988</v>
      </c>
      <c r="D24" s="88">
        <v>43365</v>
      </c>
      <c r="E24" t="s">
        <v>295</v>
      </c>
    </row>
    <row r="25" spans="1:5" x14ac:dyDescent="0.25">
      <c r="A25" s="116">
        <v>21</v>
      </c>
      <c r="B25" s="15" t="s">
        <v>185</v>
      </c>
      <c r="C25" s="18">
        <v>735979.19999999984</v>
      </c>
      <c r="D25" s="88">
        <v>43371</v>
      </c>
      <c r="E25" t="s">
        <v>295</v>
      </c>
    </row>
    <row r="26" spans="1:5" x14ac:dyDescent="0.25">
      <c r="A26" s="116">
        <v>23</v>
      </c>
      <c r="B26" s="15" t="s">
        <v>285</v>
      </c>
      <c r="C26" s="18">
        <v>1089114.5</v>
      </c>
      <c r="D26" s="88">
        <v>43371</v>
      </c>
      <c r="E26" s="119" t="s">
        <v>339</v>
      </c>
    </row>
    <row r="27" spans="1:5" x14ac:dyDescent="0.25">
      <c r="A27" s="15"/>
      <c r="B27" s="15"/>
      <c r="C27" s="18">
        <f>SUM(C5:C26)</f>
        <v>24255950.699999999</v>
      </c>
      <c r="D27" s="15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opLeftCell="A7" workbookViewId="0">
      <selection activeCell="F22" sqref="F22"/>
    </sheetView>
  </sheetViews>
  <sheetFormatPr defaultRowHeight="15" x14ac:dyDescent="0.25"/>
  <cols>
    <col min="2" max="2" width="30.42578125" customWidth="1"/>
    <col min="3" max="3" width="14.85546875" style="1" customWidth="1"/>
    <col min="4" max="4" width="12" customWidth="1"/>
  </cols>
  <sheetData>
    <row r="1" spans="1:27" x14ac:dyDescent="0.25"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25"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s="67" customFormat="1" ht="15.75" x14ac:dyDescent="0.25">
      <c r="A4" s="70" t="s">
        <v>5</v>
      </c>
      <c r="B4" s="70" t="s">
        <v>6</v>
      </c>
      <c r="C4" s="71" t="s">
        <v>7</v>
      </c>
      <c r="D4" s="70" t="s">
        <v>29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</row>
    <row r="5" spans="1:27" x14ac:dyDescent="0.25">
      <c r="A5" s="116">
        <v>1</v>
      </c>
      <c r="B5" s="15" t="s">
        <v>299</v>
      </c>
      <c r="C5" s="18">
        <v>538829.5</v>
      </c>
      <c r="D5" s="88">
        <v>43376</v>
      </c>
      <c r="E5" t="s">
        <v>309</v>
      </c>
    </row>
    <row r="6" spans="1:27" x14ac:dyDescent="0.25">
      <c r="A6" s="116">
        <v>2</v>
      </c>
      <c r="B6" s="15" t="s">
        <v>300</v>
      </c>
      <c r="C6" s="18">
        <v>1163602</v>
      </c>
      <c r="D6" s="88">
        <v>43376</v>
      </c>
      <c r="E6" t="s">
        <v>309</v>
      </c>
    </row>
    <row r="7" spans="1:27" x14ac:dyDescent="0.25">
      <c r="A7" s="116">
        <v>3</v>
      </c>
      <c r="B7" s="15" t="s">
        <v>301</v>
      </c>
      <c r="C7" s="18">
        <v>744598</v>
      </c>
      <c r="D7" s="88">
        <v>43376</v>
      </c>
      <c r="E7" t="s">
        <v>309</v>
      </c>
    </row>
    <row r="8" spans="1:27" x14ac:dyDescent="0.25">
      <c r="A8" s="116">
        <v>4</v>
      </c>
      <c r="B8" s="15" t="s">
        <v>302</v>
      </c>
      <c r="C8" s="18">
        <v>1089114.5</v>
      </c>
      <c r="D8" s="88">
        <v>43376</v>
      </c>
      <c r="E8" t="s">
        <v>309</v>
      </c>
    </row>
    <row r="9" spans="1:27" x14ac:dyDescent="0.25">
      <c r="A9" s="116">
        <v>5</v>
      </c>
      <c r="B9" s="15" t="s">
        <v>47</v>
      </c>
      <c r="C9" s="18">
        <v>2284954</v>
      </c>
      <c r="D9" s="88">
        <v>43379</v>
      </c>
      <c r="E9" t="s">
        <v>309</v>
      </c>
    </row>
    <row r="10" spans="1:27" x14ac:dyDescent="0.25">
      <c r="A10" s="116">
        <v>6</v>
      </c>
      <c r="B10" s="15" t="s">
        <v>116</v>
      </c>
      <c r="C10" s="18">
        <v>1702430.5</v>
      </c>
      <c r="D10" s="88">
        <v>43379</v>
      </c>
      <c r="E10" t="s">
        <v>309</v>
      </c>
    </row>
    <row r="11" spans="1:27" x14ac:dyDescent="0.25">
      <c r="A11" s="116">
        <v>7</v>
      </c>
      <c r="B11" s="15" t="s">
        <v>78</v>
      </c>
      <c r="C11" s="18">
        <v>1527054.5</v>
      </c>
      <c r="D11" s="88">
        <v>43379</v>
      </c>
      <c r="E11" t="s">
        <v>309</v>
      </c>
    </row>
    <row r="12" spans="1:27" x14ac:dyDescent="0.25">
      <c r="A12" s="116">
        <v>8</v>
      </c>
      <c r="B12" s="15" t="s">
        <v>185</v>
      </c>
      <c r="C12" s="18">
        <v>1163601</v>
      </c>
      <c r="D12" s="88">
        <v>43379</v>
      </c>
      <c r="E12" t="s">
        <v>309</v>
      </c>
    </row>
    <row r="13" spans="1:27" x14ac:dyDescent="0.25">
      <c r="A13" s="116">
        <v>9</v>
      </c>
      <c r="B13" s="15" t="s">
        <v>44</v>
      </c>
      <c r="C13" s="18">
        <v>2170763</v>
      </c>
      <c r="D13" s="88">
        <v>43388</v>
      </c>
      <c r="E13" t="s">
        <v>309</v>
      </c>
    </row>
    <row r="14" spans="1:27" s="138" customFormat="1" x14ac:dyDescent="0.25">
      <c r="A14" s="135">
        <v>10</v>
      </c>
      <c r="B14" s="136" t="s">
        <v>303</v>
      </c>
      <c r="C14" s="81">
        <v>538829.5</v>
      </c>
      <c r="D14" s="137">
        <v>43388</v>
      </c>
      <c r="E14" s="138" t="s">
        <v>344</v>
      </c>
    </row>
    <row r="15" spans="1:27" x14ac:dyDescent="0.25">
      <c r="A15" s="116">
        <v>11</v>
      </c>
      <c r="B15" s="15" t="s">
        <v>304</v>
      </c>
      <c r="C15" s="18">
        <v>1833712.4999999995</v>
      </c>
      <c r="D15" s="88">
        <v>43388</v>
      </c>
      <c r="E15" t="s">
        <v>350</v>
      </c>
    </row>
    <row r="16" spans="1:27" s="138" customFormat="1" x14ac:dyDescent="0.25">
      <c r="A16" s="135">
        <v>12</v>
      </c>
      <c r="B16" s="136" t="s">
        <v>305</v>
      </c>
      <c r="C16" s="81">
        <v>744598</v>
      </c>
      <c r="D16" s="137">
        <v>43388</v>
      </c>
      <c r="E16" s="138" t="s">
        <v>344</v>
      </c>
    </row>
    <row r="17" spans="1:8" x14ac:dyDescent="0.25">
      <c r="A17" s="116">
        <v>13</v>
      </c>
      <c r="B17" s="15" t="s">
        <v>125</v>
      </c>
      <c r="C17" s="18">
        <v>1564912.9999999998</v>
      </c>
      <c r="D17" s="88">
        <v>43391</v>
      </c>
      <c r="E17" t="s">
        <v>309</v>
      </c>
    </row>
    <row r="18" spans="1:8" x14ac:dyDescent="0.25">
      <c r="A18" s="116">
        <v>14</v>
      </c>
      <c r="B18" s="15" t="s">
        <v>153</v>
      </c>
      <c r="C18" s="18">
        <v>1220396.5</v>
      </c>
      <c r="D18" s="88">
        <v>43391</v>
      </c>
      <c r="E18" t="s">
        <v>309</v>
      </c>
    </row>
    <row r="19" spans="1:8" x14ac:dyDescent="0.25">
      <c r="A19" s="116">
        <v>15</v>
      </c>
      <c r="B19" s="15" t="s">
        <v>122</v>
      </c>
      <c r="C19" s="18">
        <v>1163601</v>
      </c>
      <c r="D19" s="88">
        <v>43391</v>
      </c>
      <c r="E19" t="s">
        <v>309</v>
      </c>
      <c r="G19">
        <v>983642</v>
      </c>
      <c r="H19" t="s">
        <v>297</v>
      </c>
    </row>
    <row r="20" spans="1:8" x14ac:dyDescent="0.25">
      <c r="A20" s="116">
        <v>16</v>
      </c>
      <c r="B20" s="15" t="s">
        <v>66</v>
      </c>
      <c r="C20" s="18">
        <v>1946057.4999999998</v>
      </c>
      <c r="D20" s="88">
        <v>43391</v>
      </c>
      <c r="E20" t="s">
        <v>309</v>
      </c>
    </row>
    <row r="21" spans="1:8" x14ac:dyDescent="0.25">
      <c r="A21" s="116">
        <v>17</v>
      </c>
      <c r="B21" s="15" t="s">
        <v>44</v>
      </c>
      <c r="C21" s="18">
        <v>306657.99999999994</v>
      </c>
      <c r="D21" s="88">
        <v>43392</v>
      </c>
      <c r="E21" t="s">
        <v>309</v>
      </c>
    </row>
    <row r="22" spans="1:8" x14ac:dyDescent="0.25">
      <c r="A22" s="116">
        <v>18</v>
      </c>
      <c r="B22" s="15" t="s">
        <v>194</v>
      </c>
      <c r="C22" s="18">
        <v>1946057.4999999998</v>
      </c>
      <c r="D22" s="88">
        <v>43392</v>
      </c>
      <c r="E22" t="s">
        <v>309</v>
      </c>
    </row>
    <row r="23" spans="1:8" x14ac:dyDescent="0.25">
      <c r="A23" s="116">
        <v>19</v>
      </c>
      <c r="B23" s="15" t="s">
        <v>185</v>
      </c>
      <c r="C23" s="18">
        <v>856942.99999999988</v>
      </c>
      <c r="D23" s="88">
        <v>43392</v>
      </c>
      <c r="E23" t="s">
        <v>309</v>
      </c>
    </row>
    <row r="24" spans="1:8" x14ac:dyDescent="0.25">
      <c r="A24" s="116">
        <v>20</v>
      </c>
      <c r="B24" s="15" t="s">
        <v>46</v>
      </c>
      <c r="C24" s="18">
        <v>670111.5</v>
      </c>
      <c r="D24" s="88">
        <v>43392</v>
      </c>
      <c r="E24" t="s">
        <v>309</v>
      </c>
    </row>
    <row r="25" spans="1:8" x14ac:dyDescent="0.25">
      <c r="A25" s="116">
        <v>21</v>
      </c>
      <c r="B25" s="15" t="s">
        <v>306</v>
      </c>
      <c r="C25" s="18">
        <v>1283427.4999999998</v>
      </c>
      <c r="D25" s="88">
        <v>43397</v>
      </c>
      <c r="E25" t="s">
        <v>350</v>
      </c>
    </row>
    <row r="26" spans="1:8" x14ac:dyDescent="0.25">
      <c r="A26" s="116">
        <v>22</v>
      </c>
      <c r="B26" s="15" t="s">
        <v>307</v>
      </c>
      <c r="C26" s="18">
        <v>1833712.4999999995</v>
      </c>
      <c r="D26" s="88">
        <v>43397</v>
      </c>
      <c r="E26" t="s">
        <v>350</v>
      </c>
    </row>
    <row r="27" spans="1:8" x14ac:dyDescent="0.25">
      <c r="A27" s="116">
        <v>23</v>
      </c>
      <c r="B27" s="15" t="s">
        <v>308</v>
      </c>
      <c r="C27" s="18">
        <v>306657.99999999994</v>
      </c>
      <c r="D27" s="88">
        <v>43397</v>
      </c>
      <c r="E27" t="s">
        <v>350</v>
      </c>
    </row>
    <row r="28" spans="1:8" x14ac:dyDescent="0.25">
      <c r="A28" s="116">
        <v>24</v>
      </c>
      <c r="B28" s="15" t="s">
        <v>58</v>
      </c>
      <c r="C28" s="18">
        <v>1616488.5</v>
      </c>
      <c r="D28" s="88">
        <v>43397</v>
      </c>
      <c r="E28" t="s">
        <v>309</v>
      </c>
    </row>
    <row r="29" spans="1:8" x14ac:dyDescent="0.25">
      <c r="A29" s="15"/>
      <c r="B29" s="15"/>
      <c r="C29" s="86">
        <f>SUM(C5:C28)</f>
        <v>30217111.5</v>
      </c>
      <c r="D29" s="15"/>
    </row>
    <row r="32" spans="1:8" x14ac:dyDescent="0.25">
      <c r="C32" s="1">
        <f>+C16+C14</f>
        <v>1283427.5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workbookViewId="0">
      <selection activeCell="E1" sqref="E1:E1048576"/>
    </sheetView>
  </sheetViews>
  <sheetFormatPr defaultRowHeight="15" x14ac:dyDescent="0.25"/>
  <cols>
    <col min="1" max="1" width="6.42578125" customWidth="1"/>
    <col min="2" max="2" width="20.28515625" customWidth="1"/>
    <col min="3" max="3" width="15" style="1" customWidth="1"/>
    <col min="4" max="4" width="14.28515625" customWidth="1"/>
    <col min="5" max="5" width="9" style="89"/>
  </cols>
  <sheetData>
    <row r="1" spans="1:27" x14ac:dyDescent="0.25"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25"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s="67" customFormat="1" ht="15.75" x14ac:dyDescent="0.25">
      <c r="A4" s="70" t="s">
        <v>5</v>
      </c>
      <c r="B4" s="70" t="s">
        <v>6</v>
      </c>
      <c r="C4" s="71" t="s">
        <v>7</v>
      </c>
      <c r="D4" s="70" t="s">
        <v>29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</row>
    <row r="5" spans="1:27" x14ac:dyDescent="0.25">
      <c r="A5" s="116">
        <v>1</v>
      </c>
      <c r="B5" s="15" t="s">
        <v>181</v>
      </c>
      <c r="C5" s="18">
        <v>2155318</v>
      </c>
      <c r="D5" s="88">
        <v>43416</v>
      </c>
      <c r="E5" s="89" t="s">
        <v>311</v>
      </c>
    </row>
    <row r="6" spans="1:27" x14ac:dyDescent="0.25">
      <c r="A6" s="116">
        <v>2</v>
      </c>
      <c r="B6" s="15" t="s">
        <v>125</v>
      </c>
      <c r="C6" s="18">
        <v>538829.5</v>
      </c>
      <c r="D6" s="88">
        <v>43416</v>
      </c>
      <c r="E6" s="89" t="s">
        <v>311</v>
      </c>
    </row>
    <row r="7" spans="1:27" x14ac:dyDescent="0.25">
      <c r="A7" s="116">
        <v>3</v>
      </c>
      <c r="B7" s="15" t="s">
        <v>66</v>
      </c>
      <c r="C7" s="18">
        <v>1384317</v>
      </c>
      <c r="D7" s="88">
        <v>43416</v>
      </c>
      <c r="E7" s="89" t="s">
        <v>311</v>
      </c>
    </row>
    <row r="8" spans="1:27" x14ac:dyDescent="0.25">
      <c r="A8" s="116">
        <v>4</v>
      </c>
      <c r="B8" s="15" t="s">
        <v>117</v>
      </c>
      <c r="C8" s="18">
        <v>845487.49999999988</v>
      </c>
      <c r="D8" s="88">
        <v>43416</v>
      </c>
      <c r="E8" s="89" t="s">
        <v>311</v>
      </c>
    </row>
    <row r="9" spans="1:27" x14ac:dyDescent="0.25">
      <c r="A9" s="116">
        <v>5</v>
      </c>
      <c r="B9" s="15" t="s">
        <v>78</v>
      </c>
      <c r="C9" s="18">
        <v>845487.49999999988</v>
      </c>
      <c r="D9" s="88">
        <v>43416</v>
      </c>
      <c r="E9" s="89" t="s">
        <v>311</v>
      </c>
    </row>
    <row r="10" spans="1:27" x14ac:dyDescent="0.25">
      <c r="A10" s="116">
        <v>6</v>
      </c>
      <c r="B10" s="15" t="s">
        <v>185</v>
      </c>
      <c r="C10" s="18">
        <v>919973.99999999988</v>
      </c>
      <c r="D10" s="88">
        <v>43416</v>
      </c>
      <c r="E10" s="89" t="s">
        <v>311</v>
      </c>
    </row>
    <row r="11" spans="1:27" x14ac:dyDescent="0.25">
      <c r="A11" s="116">
        <v>7</v>
      </c>
      <c r="B11" s="15" t="s">
        <v>47</v>
      </c>
      <c r="C11" s="18">
        <v>1226631.9999999998</v>
      </c>
      <c r="D11" s="88">
        <v>43416</v>
      </c>
      <c r="E11" s="89" t="s">
        <v>311</v>
      </c>
    </row>
    <row r="12" spans="1:27" x14ac:dyDescent="0.25">
      <c r="A12" s="116">
        <v>8</v>
      </c>
      <c r="B12" s="15" t="s">
        <v>46</v>
      </c>
      <c r="C12" s="18">
        <v>550285</v>
      </c>
      <c r="D12" s="88">
        <v>43431</v>
      </c>
      <c r="E12" s="89" t="s">
        <v>311</v>
      </c>
    </row>
    <row r="13" spans="1:27" x14ac:dyDescent="0.25">
      <c r="A13" s="116">
        <v>9</v>
      </c>
      <c r="B13" s="15" t="s">
        <v>44</v>
      </c>
      <c r="C13" s="18">
        <v>1100570</v>
      </c>
      <c r="D13" s="88">
        <v>43431</v>
      </c>
      <c r="E13" s="89" t="s">
        <v>311</v>
      </c>
    </row>
    <row r="14" spans="1:27" x14ac:dyDescent="0.25">
      <c r="A14" s="116">
        <v>10</v>
      </c>
      <c r="B14" s="15" t="s">
        <v>125</v>
      </c>
      <c r="C14" s="18">
        <v>550285</v>
      </c>
      <c r="D14" s="88">
        <v>43431</v>
      </c>
      <c r="E14" s="89" t="s">
        <v>311</v>
      </c>
    </row>
    <row r="15" spans="1:27" x14ac:dyDescent="0.25">
      <c r="A15" s="116">
        <v>11</v>
      </c>
      <c r="B15" s="15" t="s">
        <v>47</v>
      </c>
      <c r="C15" s="18">
        <v>917374</v>
      </c>
      <c r="D15" s="88">
        <v>43431</v>
      </c>
      <c r="E15" s="89" t="s">
        <v>311</v>
      </c>
    </row>
    <row r="16" spans="1:27" x14ac:dyDescent="0.25">
      <c r="A16" s="116">
        <v>12</v>
      </c>
      <c r="B16" s="15" t="s">
        <v>78</v>
      </c>
      <c r="C16" s="18">
        <v>550285</v>
      </c>
      <c r="D16" s="88">
        <v>43431</v>
      </c>
      <c r="E16" s="89" t="s">
        <v>311</v>
      </c>
    </row>
    <row r="17" spans="1:4" x14ac:dyDescent="0.25">
      <c r="A17" s="15"/>
      <c r="B17" s="15"/>
      <c r="C17" s="18">
        <f>SUM(C5:C16)</f>
        <v>11584844.5</v>
      </c>
      <c r="D17" s="15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topLeftCell="A7" workbookViewId="0">
      <selection activeCell="E28" sqref="E28"/>
    </sheetView>
  </sheetViews>
  <sheetFormatPr defaultRowHeight="15" x14ac:dyDescent="0.25"/>
  <cols>
    <col min="2" max="2" width="37.85546875" customWidth="1"/>
    <col min="3" max="3" width="18.140625" style="1" customWidth="1"/>
    <col min="4" max="4" width="11.5703125" customWidth="1"/>
    <col min="5" max="5" width="9" style="89"/>
    <col min="6" max="6" width="11.140625" style="1" bestFit="1" customWidth="1"/>
  </cols>
  <sheetData>
    <row r="1" spans="1:27" x14ac:dyDescent="0.25"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25"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s="67" customFormat="1" ht="15.75" x14ac:dyDescent="0.25">
      <c r="A4" s="70" t="s">
        <v>5</v>
      </c>
      <c r="B4" s="70" t="s">
        <v>6</v>
      </c>
      <c r="C4" s="71" t="s">
        <v>7</v>
      </c>
      <c r="D4" s="70" t="s">
        <v>29</v>
      </c>
      <c r="F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</row>
    <row r="5" spans="1:27" x14ac:dyDescent="0.25">
      <c r="A5" s="116">
        <v>1</v>
      </c>
      <c r="B5" s="15" t="s">
        <v>285</v>
      </c>
      <c r="C5" s="18">
        <v>1089114.5</v>
      </c>
      <c r="D5" s="88">
        <v>43447</v>
      </c>
      <c r="E5" s="119" t="s">
        <v>340</v>
      </c>
    </row>
    <row r="6" spans="1:27" x14ac:dyDescent="0.25">
      <c r="A6" s="116">
        <v>2</v>
      </c>
      <c r="B6" s="15" t="s">
        <v>107</v>
      </c>
      <c r="C6" s="18">
        <v>1283427.4999999998</v>
      </c>
      <c r="D6" s="88">
        <v>43447</v>
      </c>
      <c r="E6" s="119" t="s">
        <v>341</v>
      </c>
    </row>
    <row r="7" spans="1:27" x14ac:dyDescent="0.25">
      <c r="A7" s="116">
        <v>3</v>
      </c>
      <c r="B7" s="15" t="s">
        <v>90</v>
      </c>
      <c r="C7" s="18">
        <v>670111.5</v>
      </c>
      <c r="D7" s="88">
        <v>43447</v>
      </c>
      <c r="E7" s="119" t="s">
        <v>342</v>
      </c>
    </row>
    <row r="8" spans="1:27" x14ac:dyDescent="0.25">
      <c r="A8" s="116">
        <v>4</v>
      </c>
      <c r="B8" s="15" t="s">
        <v>164</v>
      </c>
      <c r="C8" s="18">
        <v>976769.5</v>
      </c>
      <c r="D8" s="88">
        <v>43447</v>
      </c>
      <c r="E8" s="1" t="s">
        <v>325</v>
      </c>
    </row>
    <row r="9" spans="1:27" x14ac:dyDescent="0.25">
      <c r="A9" s="116">
        <v>5</v>
      </c>
      <c r="B9" s="15" t="s">
        <v>125</v>
      </c>
      <c r="C9" s="18">
        <v>1527054.5</v>
      </c>
      <c r="D9" s="88">
        <v>43452</v>
      </c>
      <c r="E9" s="89" t="s">
        <v>322</v>
      </c>
      <c r="F9" s="1">
        <v>977053</v>
      </c>
    </row>
    <row r="10" spans="1:27" x14ac:dyDescent="0.25">
      <c r="A10" s="116">
        <v>6</v>
      </c>
      <c r="B10" s="15" t="s">
        <v>180</v>
      </c>
      <c r="C10" s="18">
        <v>1527054.5</v>
      </c>
      <c r="D10" s="88">
        <v>43452</v>
      </c>
      <c r="E10" s="119" t="s">
        <v>343</v>
      </c>
    </row>
    <row r="11" spans="1:27" x14ac:dyDescent="0.25">
      <c r="A11" s="116">
        <v>7</v>
      </c>
      <c r="B11" s="15" t="s">
        <v>164</v>
      </c>
      <c r="C11" s="18">
        <v>976769.5</v>
      </c>
      <c r="D11" s="88">
        <v>43455</v>
      </c>
      <c r="E11" s="1" t="s">
        <v>323</v>
      </c>
      <c r="F11" s="1">
        <v>976769.5</v>
      </c>
    </row>
    <row r="12" spans="1:27" x14ac:dyDescent="0.25">
      <c r="A12" s="116">
        <v>8</v>
      </c>
      <c r="B12" s="15" t="s">
        <v>107</v>
      </c>
      <c r="C12" s="18">
        <v>1833712.4999999995</v>
      </c>
      <c r="D12" s="88">
        <v>43455</v>
      </c>
      <c r="E12" s="89" t="s">
        <v>321</v>
      </c>
      <c r="F12" s="1">
        <v>1796017</v>
      </c>
    </row>
    <row r="13" spans="1:27" x14ac:dyDescent="0.25">
      <c r="A13" s="116">
        <v>9</v>
      </c>
      <c r="B13" s="15" t="s">
        <v>90</v>
      </c>
      <c r="C13" s="18">
        <v>670111.5</v>
      </c>
      <c r="D13" s="88">
        <v>43455</v>
      </c>
      <c r="E13" s="1" t="s">
        <v>325</v>
      </c>
    </row>
    <row r="14" spans="1:27" x14ac:dyDescent="0.25">
      <c r="A14" s="116">
        <v>10</v>
      </c>
      <c r="B14" s="15" t="s">
        <v>185</v>
      </c>
      <c r="C14" s="18">
        <v>1208941</v>
      </c>
      <c r="D14" s="88">
        <v>43459</v>
      </c>
      <c r="E14" s="89" t="s">
        <v>319</v>
      </c>
    </row>
    <row r="15" spans="1:27" x14ac:dyDescent="0.25">
      <c r="A15" s="116">
        <v>11</v>
      </c>
      <c r="B15" s="15" t="s">
        <v>47</v>
      </c>
      <c r="C15" s="18">
        <v>2128914.9999999995</v>
      </c>
      <c r="D15" s="88">
        <v>43459</v>
      </c>
      <c r="E15" s="89" t="s">
        <v>318</v>
      </c>
      <c r="F15" s="1">
        <v>478913</v>
      </c>
    </row>
    <row r="16" spans="1:27" x14ac:dyDescent="0.25">
      <c r="A16" s="116">
        <v>12</v>
      </c>
      <c r="B16" s="15" t="s">
        <v>122</v>
      </c>
      <c r="C16" s="18">
        <v>1163601</v>
      </c>
      <c r="D16" s="88">
        <v>43459</v>
      </c>
      <c r="F16" s="1">
        <v>613602</v>
      </c>
    </row>
    <row r="17" spans="1:6" x14ac:dyDescent="0.25">
      <c r="A17" s="116">
        <v>13</v>
      </c>
      <c r="B17" s="15" t="s">
        <v>66</v>
      </c>
      <c r="C17" s="18">
        <v>1833712.5</v>
      </c>
      <c r="D17" s="88">
        <v>43459</v>
      </c>
      <c r="E17" s="89" t="s">
        <v>320</v>
      </c>
      <c r="F17" s="1">
        <v>414382</v>
      </c>
    </row>
    <row r="18" spans="1:6" x14ac:dyDescent="0.25">
      <c r="A18" s="116">
        <v>14</v>
      </c>
      <c r="B18" s="15" t="s">
        <v>78</v>
      </c>
      <c r="C18" s="18">
        <v>1182538</v>
      </c>
      <c r="D18" s="88">
        <v>43459</v>
      </c>
      <c r="E18" s="89" t="s">
        <v>319</v>
      </c>
    </row>
    <row r="19" spans="1:6" x14ac:dyDescent="0.25">
      <c r="A19" s="116">
        <v>15</v>
      </c>
      <c r="B19" s="15" t="s">
        <v>46</v>
      </c>
      <c r="C19" s="18">
        <v>1515598.9999999998</v>
      </c>
      <c r="D19" s="88">
        <v>43459</v>
      </c>
      <c r="E19" s="89" t="s">
        <v>316</v>
      </c>
      <c r="F19" s="1">
        <v>415597</v>
      </c>
    </row>
    <row r="20" spans="1:6" x14ac:dyDescent="0.25">
      <c r="A20" s="116">
        <v>16</v>
      </c>
      <c r="B20" s="15" t="s">
        <v>44</v>
      </c>
      <c r="C20" s="18">
        <v>1395772.5</v>
      </c>
      <c r="D20" s="88">
        <v>43459</v>
      </c>
      <c r="F20" s="1">
        <v>1395772.5</v>
      </c>
    </row>
    <row r="21" spans="1:6" x14ac:dyDescent="0.25">
      <c r="A21" s="116">
        <v>17</v>
      </c>
      <c r="B21" s="15" t="s">
        <v>312</v>
      </c>
      <c r="C21" s="18">
        <v>1089114.5</v>
      </c>
      <c r="D21" s="88">
        <v>43459</v>
      </c>
      <c r="F21" s="1">
        <v>1089114.5</v>
      </c>
    </row>
    <row r="22" spans="1:6" x14ac:dyDescent="0.25">
      <c r="A22" s="116">
        <v>18</v>
      </c>
      <c r="B22" s="15" t="s">
        <v>117</v>
      </c>
      <c r="C22" s="18">
        <v>1163601</v>
      </c>
      <c r="D22" s="88">
        <v>43459</v>
      </c>
      <c r="E22" s="89" t="s">
        <v>317</v>
      </c>
      <c r="F22" s="1">
        <v>613602</v>
      </c>
    </row>
    <row r="23" spans="1:6" x14ac:dyDescent="0.25">
      <c r="A23" s="116">
        <v>19</v>
      </c>
      <c r="B23" s="15" t="s">
        <v>153</v>
      </c>
      <c r="C23" s="18">
        <v>1152145.5</v>
      </c>
      <c r="D23" s="88">
        <v>43460</v>
      </c>
      <c r="E23" s="89" t="s">
        <v>319</v>
      </c>
    </row>
    <row r="24" spans="1:6" x14ac:dyDescent="0.25">
      <c r="A24" s="116">
        <v>20</v>
      </c>
      <c r="B24" s="15" t="s">
        <v>236</v>
      </c>
      <c r="C24" s="18">
        <v>2679199.9999999995</v>
      </c>
      <c r="D24" s="88">
        <v>43460</v>
      </c>
      <c r="F24" s="1">
        <v>2679199.9999999995</v>
      </c>
    </row>
    <row r="25" spans="1:6" x14ac:dyDescent="0.25">
      <c r="A25" s="116">
        <v>21</v>
      </c>
      <c r="B25" s="15" t="s">
        <v>164</v>
      </c>
      <c r="C25" s="18">
        <v>550285</v>
      </c>
      <c r="D25" s="88">
        <v>43462</v>
      </c>
      <c r="E25" s="1" t="s">
        <v>325</v>
      </c>
    </row>
    <row r="26" spans="1:6" x14ac:dyDescent="0.25">
      <c r="A26" s="116">
        <v>22</v>
      </c>
      <c r="B26" s="15" t="s">
        <v>164</v>
      </c>
      <c r="C26" s="18">
        <v>613315.99999999988</v>
      </c>
      <c r="D26" s="88">
        <v>43462</v>
      </c>
      <c r="E26" s="1" t="s">
        <v>325</v>
      </c>
    </row>
    <row r="27" spans="1:6" x14ac:dyDescent="0.25">
      <c r="A27" s="116">
        <v>23</v>
      </c>
      <c r="B27" s="15" t="s">
        <v>90</v>
      </c>
      <c r="C27" s="18">
        <v>1089114.5</v>
      </c>
      <c r="D27" s="88">
        <v>43462</v>
      </c>
      <c r="E27" s="1" t="s">
        <v>325</v>
      </c>
    </row>
    <row r="28" spans="1:6" x14ac:dyDescent="0.25">
      <c r="A28" s="116">
        <v>24</v>
      </c>
      <c r="B28" s="15" t="s">
        <v>107</v>
      </c>
      <c r="C28" s="18">
        <v>538829.5</v>
      </c>
      <c r="D28" s="88">
        <v>43462</v>
      </c>
      <c r="F28" s="1">
        <v>538829.5</v>
      </c>
    </row>
    <row r="29" spans="1:6" x14ac:dyDescent="0.25">
      <c r="A29" s="15"/>
      <c r="B29" s="15"/>
      <c r="C29" s="86">
        <f>SUM(C5:C28)</f>
        <v>29858810.5</v>
      </c>
      <c r="D29" s="15"/>
    </row>
  </sheetData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topLeftCell="A4" workbookViewId="0">
      <selection activeCell="E25" sqref="E25"/>
    </sheetView>
  </sheetViews>
  <sheetFormatPr defaultRowHeight="15" x14ac:dyDescent="0.25"/>
  <cols>
    <col min="2" max="2" width="21.28515625" customWidth="1"/>
    <col min="3" max="3" width="12.5703125" style="1" bestFit="1" customWidth="1"/>
    <col min="4" max="4" width="9.85546875" bestFit="1" customWidth="1"/>
    <col min="5" max="5" width="12.5703125" style="118" bestFit="1" customWidth="1"/>
  </cols>
  <sheetData>
    <row r="1" spans="1:27" x14ac:dyDescent="0.25"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25"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s="67" customFormat="1" ht="15.75" x14ac:dyDescent="0.25">
      <c r="A4" s="70" t="s">
        <v>5</v>
      </c>
      <c r="B4" s="70" t="s">
        <v>6</v>
      </c>
      <c r="C4" s="71" t="s">
        <v>7</v>
      </c>
      <c r="D4" s="70" t="s">
        <v>29</v>
      </c>
      <c r="E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</row>
    <row r="5" spans="1:27" x14ac:dyDescent="0.25">
      <c r="A5">
        <v>1</v>
      </c>
      <c r="B5" t="s">
        <v>313</v>
      </c>
      <c r="C5" s="1">
        <v>1208941</v>
      </c>
      <c r="D5" s="117">
        <v>43472</v>
      </c>
      <c r="E5" s="118" t="s">
        <v>324</v>
      </c>
    </row>
    <row r="6" spans="1:27" x14ac:dyDescent="0.25">
      <c r="A6">
        <v>2</v>
      </c>
      <c r="B6" t="s">
        <v>76</v>
      </c>
      <c r="C6" s="1">
        <v>1871570.9999999998</v>
      </c>
      <c r="D6" s="117">
        <v>43472</v>
      </c>
      <c r="E6" s="118" t="s">
        <v>324</v>
      </c>
    </row>
    <row r="7" spans="1:27" x14ac:dyDescent="0.25">
      <c r="A7">
        <v>3</v>
      </c>
      <c r="B7" t="s">
        <v>185</v>
      </c>
      <c r="C7" s="1">
        <v>1294883</v>
      </c>
      <c r="D7" s="117">
        <v>43472</v>
      </c>
      <c r="E7" s="118" t="s">
        <v>324</v>
      </c>
    </row>
    <row r="8" spans="1:27" x14ac:dyDescent="0.25">
      <c r="A8">
        <v>4</v>
      </c>
      <c r="B8" t="s">
        <v>47</v>
      </c>
      <c r="C8" s="1">
        <v>2140370.4999999995</v>
      </c>
      <c r="D8" s="117">
        <v>43472</v>
      </c>
      <c r="E8" s="118" t="s">
        <v>324</v>
      </c>
    </row>
    <row r="9" spans="1:27" x14ac:dyDescent="0.25">
      <c r="A9">
        <v>5</v>
      </c>
      <c r="B9" t="s">
        <v>314</v>
      </c>
      <c r="C9" s="1">
        <v>1759226</v>
      </c>
      <c r="D9" s="117">
        <v>43472</v>
      </c>
      <c r="E9" s="118" t="s">
        <v>325</v>
      </c>
    </row>
    <row r="10" spans="1:27" x14ac:dyDescent="0.25">
      <c r="A10">
        <v>6</v>
      </c>
      <c r="B10" t="s">
        <v>122</v>
      </c>
      <c r="C10" s="1">
        <v>1527054.5</v>
      </c>
      <c r="D10" s="117">
        <v>43472</v>
      </c>
      <c r="E10" s="118" t="s">
        <v>325</v>
      </c>
    </row>
    <row r="11" spans="1:27" x14ac:dyDescent="0.25">
      <c r="A11">
        <v>7</v>
      </c>
      <c r="B11" t="s">
        <v>186</v>
      </c>
      <c r="C11" s="1">
        <v>1527054.5</v>
      </c>
      <c r="D11" s="117">
        <v>43472</v>
      </c>
      <c r="E11" s="118" t="s">
        <v>324</v>
      </c>
    </row>
    <row r="12" spans="1:27" x14ac:dyDescent="0.25">
      <c r="A12">
        <v>8</v>
      </c>
      <c r="B12" t="s">
        <v>46</v>
      </c>
      <c r="C12" s="1">
        <v>2065884</v>
      </c>
      <c r="D12" s="117">
        <v>43472</v>
      </c>
      <c r="E12" s="118" t="s">
        <v>324</v>
      </c>
    </row>
    <row r="13" spans="1:27" x14ac:dyDescent="0.25">
      <c r="A13">
        <v>9</v>
      </c>
      <c r="B13" t="s">
        <v>44</v>
      </c>
      <c r="C13" s="1">
        <v>1163601</v>
      </c>
      <c r="D13" s="117">
        <v>43472</v>
      </c>
      <c r="E13" s="118" t="s">
        <v>324</v>
      </c>
    </row>
    <row r="14" spans="1:27" x14ac:dyDescent="0.25">
      <c r="A14">
        <v>10</v>
      </c>
      <c r="B14" t="s">
        <v>107</v>
      </c>
      <c r="C14" s="1">
        <v>1089114.5</v>
      </c>
      <c r="D14" s="117">
        <v>43472</v>
      </c>
      <c r="E14" s="118" t="s">
        <v>324</v>
      </c>
    </row>
    <row r="15" spans="1:27" x14ac:dyDescent="0.25">
      <c r="A15">
        <v>11</v>
      </c>
      <c r="B15" t="s">
        <v>285</v>
      </c>
      <c r="C15" s="1">
        <v>1527054.5</v>
      </c>
      <c r="D15" s="117">
        <v>43474</v>
      </c>
      <c r="E15" s="118" t="s">
        <v>324</v>
      </c>
    </row>
    <row r="16" spans="1:27" x14ac:dyDescent="0.25">
      <c r="A16">
        <v>12</v>
      </c>
      <c r="B16" t="s">
        <v>90</v>
      </c>
      <c r="C16" s="1">
        <v>2197166</v>
      </c>
      <c r="D16" s="117">
        <v>43474</v>
      </c>
      <c r="E16" s="118">
        <v>1647162</v>
      </c>
    </row>
    <row r="17" spans="1:5" x14ac:dyDescent="0.25">
      <c r="A17">
        <v>13</v>
      </c>
      <c r="B17" t="s">
        <v>164</v>
      </c>
      <c r="C17" s="1">
        <v>538829.5</v>
      </c>
      <c r="D17" s="117">
        <v>43474</v>
      </c>
      <c r="E17" s="118" t="s">
        <v>325</v>
      </c>
    </row>
    <row r="18" spans="1:5" x14ac:dyDescent="0.25">
      <c r="A18">
        <v>14</v>
      </c>
      <c r="B18" t="s">
        <v>153</v>
      </c>
      <c r="C18" s="1">
        <v>1089114.5</v>
      </c>
      <c r="D18" s="117">
        <v>43480</v>
      </c>
      <c r="E18" s="118" t="s">
        <v>325</v>
      </c>
    </row>
    <row r="19" spans="1:5" x14ac:dyDescent="0.25">
      <c r="A19">
        <v>15</v>
      </c>
      <c r="B19" t="s">
        <v>164</v>
      </c>
      <c r="C19" s="1">
        <v>856942.99999999988</v>
      </c>
      <c r="D19" s="117">
        <v>43480</v>
      </c>
      <c r="E19" s="118" t="s">
        <v>325</v>
      </c>
    </row>
    <row r="20" spans="1:5" x14ac:dyDescent="0.25">
      <c r="A20">
        <v>16</v>
      </c>
      <c r="B20" t="s">
        <v>285</v>
      </c>
      <c r="C20" s="1">
        <v>782456.49999999988</v>
      </c>
      <c r="D20" s="117">
        <v>43480</v>
      </c>
      <c r="E20" s="118" t="s">
        <v>325</v>
      </c>
    </row>
    <row r="21" spans="1:5" x14ac:dyDescent="0.25">
      <c r="A21">
        <v>17</v>
      </c>
      <c r="B21" t="s">
        <v>107</v>
      </c>
      <c r="C21" s="1">
        <v>550285</v>
      </c>
      <c r="D21" s="117">
        <v>43480</v>
      </c>
      <c r="E21" s="118" t="s">
        <v>325</v>
      </c>
    </row>
    <row r="22" spans="1:5" x14ac:dyDescent="0.25">
      <c r="A22">
        <v>18</v>
      </c>
      <c r="B22" t="s">
        <v>90</v>
      </c>
      <c r="C22" s="1">
        <v>1527054.5</v>
      </c>
      <c r="D22" s="117">
        <v>43480</v>
      </c>
      <c r="E22" s="118" t="s">
        <v>325</v>
      </c>
    </row>
    <row r="23" spans="1:5" x14ac:dyDescent="0.25">
      <c r="A23">
        <v>19</v>
      </c>
      <c r="B23" t="s">
        <v>58</v>
      </c>
      <c r="C23" s="1">
        <v>1089114.5</v>
      </c>
      <c r="D23" s="117">
        <v>43486</v>
      </c>
      <c r="E23" s="118" t="s">
        <v>325</v>
      </c>
    </row>
    <row r="24" spans="1:5" x14ac:dyDescent="0.25">
      <c r="A24">
        <v>20</v>
      </c>
      <c r="B24" t="s">
        <v>58</v>
      </c>
      <c r="C24" s="1">
        <v>2065884</v>
      </c>
      <c r="D24" s="117">
        <v>43486</v>
      </c>
      <c r="E24" s="118" t="s">
        <v>325</v>
      </c>
    </row>
    <row r="25" spans="1:5" x14ac:dyDescent="0.25">
      <c r="A25">
        <v>21</v>
      </c>
      <c r="B25" t="s">
        <v>185</v>
      </c>
      <c r="C25" s="1">
        <v>1163601</v>
      </c>
      <c r="D25" s="117">
        <v>43486</v>
      </c>
      <c r="E25" s="118" t="s">
        <v>325</v>
      </c>
    </row>
    <row r="26" spans="1:5" x14ac:dyDescent="0.25">
      <c r="A26">
        <v>22</v>
      </c>
      <c r="B26" t="s">
        <v>66</v>
      </c>
      <c r="C26" s="1">
        <v>2020543.9999999998</v>
      </c>
      <c r="D26" s="117">
        <v>43486</v>
      </c>
      <c r="E26" s="118" t="s">
        <v>325</v>
      </c>
    </row>
    <row r="27" spans="1:5" x14ac:dyDescent="0.25">
      <c r="A27">
        <v>23</v>
      </c>
      <c r="B27" t="s">
        <v>47</v>
      </c>
      <c r="C27" s="1">
        <v>1747770.4999999998</v>
      </c>
      <c r="D27" s="117">
        <v>43486</v>
      </c>
      <c r="E27" s="118" t="s">
        <v>325</v>
      </c>
    </row>
    <row r="28" spans="1:5" x14ac:dyDescent="0.25">
      <c r="A28">
        <v>24</v>
      </c>
      <c r="B28" t="s">
        <v>314</v>
      </c>
      <c r="C28" s="1">
        <v>1208941</v>
      </c>
      <c r="D28" s="117">
        <v>43486</v>
      </c>
      <c r="E28" s="118" t="s">
        <v>325</v>
      </c>
    </row>
    <row r="29" spans="1:5" x14ac:dyDescent="0.25">
      <c r="A29">
        <v>25</v>
      </c>
      <c r="B29" t="s">
        <v>122</v>
      </c>
      <c r="C29" s="1">
        <v>1283427.4999999998</v>
      </c>
      <c r="D29" s="117">
        <v>43486</v>
      </c>
      <c r="E29" s="118" t="s">
        <v>325</v>
      </c>
    </row>
    <row r="30" spans="1:5" x14ac:dyDescent="0.25">
      <c r="A30">
        <v>26</v>
      </c>
      <c r="B30" t="s">
        <v>46</v>
      </c>
      <c r="C30" s="1">
        <v>2372541.9999999995</v>
      </c>
      <c r="D30" s="117">
        <v>43486</v>
      </c>
      <c r="E30" s="118" t="s">
        <v>325</v>
      </c>
    </row>
    <row r="31" spans="1:5" x14ac:dyDescent="0.25">
      <c r="A31">
        <v>27</v>
      </c>
      <c r="B31" t="s">
        <v>164</v>
      </c>
      <c r="C31" s="1">
        <v>232171.5</v>
      </c>
      <c r="D31" s="117">
        <v>43487</v>
      </c>
      <c r="E31" s="118" t="s">
        <v>325</v>
      </c>
    </row>
    <row r="32" spans="1:5" x14ac:dyDescent="0.25">
      <c r="A32">
        <v>28</v>
      </c>
      <c r="B32" t="s">
        <v>285</v>
      </c>
      <c r="C32" s="1">
        <v>306657.99999999994</v>
      </c>
      <c r="D32" s="117">
        <v>43487</v>
      </c>
      <c r="E32" s="118" t="s">
        <v>325</v>
      </c>
    </row>
    <row r="33" spans="1:5" x14ac:dyDescent="0.25">
      <c r="A33">
        <v>29</v>
      </c>
      <c r="B33" t="s">
        <v>107</v>
      </c>
      <c r="C33" s="1">
        <v>437940</v>
      </c>
      <c r="D33" s="117">
        <v>43487</v>
      </c>
      <c r="E33" s="118" t="s">
        <v>325</v>
      </c>
    </row>
    <row r="34" spans="1:5" x14ac:dyDescent="0.25">
      <c r="A34">
        <v>30</v>
      </c>
      <c r="B34" t="s">
        <v>90</v>
      </c>
      <c r="C34" s="1">
        <v>1527054.5</v>
      </c>
      <c r="D34" s="117">
        <v>43487</v>
      </c>
      <c r="E34" s="118" t="s">
        <v>325</v>
      </c>
    </row>
    <row r="35" spans="1:5" x14ac:dyDescent="0.25">
      <c r="A35">
        <v>31</v>
      </c>
      <c r="B35" t="s">
        <v>113</v>
      </c>
      <c r="C35" s="1">
        <v>1627944</v>
      </c>
      <c r="D35" s="117">
        <v>43493</v>
      </c>
      <c r="E35" s="118" t="s">
        <v>325</v>
      </c>
    </row>
    <row r="36" spans="1:5" x14ac:dyDescent="0.25">
      <c r="A36">
        <v>32</v>
      </c>
      <c r="B36" t="s">
        <v>315</v>
      </c>
      <c r="C36" s="1">
        <v>1664571.9999999998</v>
      </c>
      <c r="D36" s="117">
        <v>43493</v>
      </c>
      <c r="E36" s="118" t="s">
        <v>325</v>
      </c>
    </row>
    <row r="37" spans="1:5" x14ac:dyDescent="0.25">
      <c r="A37">
        <v>33</v>
      </c>
      <c r="B37" t="s">
        <v>175</v>
      </c>
      <c r="C37" s="1">
        <v>1527054.5</v>
      </c>
      <c r="D37" s="117">
        <v>43493</v>
      </c>
      <c r="E37" s="118" t="s">
        <v>325</v>
      </c>
    </row>
    <row r="38" spans="1:5" x14ac:dyDescent="0.25">
      <c r="A38">
        <v>34</v>
      </c>
      <c r="B38" t="s">
        <v>47</v>
      </c>
      <c r="C38" s="1">
        <v>5489682</v>
      </c>
      <c r="D38" s="117">
        <v>43494</v>
      </c>
      <c r="E38" s="118" t="s">
        <v>325</v>
      </c>
    </row>
    <row r="39" spans="1:5" x14ac:dyDescent="0.25">
      <c r="A39">
        <v>35</v>
      </c>
      <c r="B39" t="s">
        <v>185</v>
      </c>
      <c r="C39" s="1">
        <v>919973.99999999988</v>
      </c>
      <c r="D39" s="117">
        <v>43494</v>
      </c>
      <c r="E39" s="118" t="s">
        <v>325</v>
      </c>
    </row>
    <row r="40" spans="1:5" x14ac:dyDescent="0.25">
      <c r="A40">
        <v>36</v>
      </c>
      <c r="B40" t="s">
        <v>58</v>
      </c>
      <c r="C40" s="1">
        <v>3667425</v>
      </c>
      <c r="D40" s="117">
        <v>43495</v>
      </c>
      <c r="E40" s="104" t="s">
        <v>329</v>
      </c>
    </row>
    <row r="41" spans="1:5" x14ac:dyDescent="0.25">
      <c r="A41">
        <v>37</v>
      </c>
      <c r="B41" t="s">
        <v>44</v>
      </c>
      <c r="C41" s="1">
        <v>2203401.4999999995</v>
      </c>
      <c r="D41" s="117">
        <v>43495</v>
      </c>
      <c r="E41" s="104" t="s">
        <v>329</v>
      </c>
    </row>
    <row r="42" spans="1:5" x14ac:dyDescent="0.25">
      <c r="A42">
        <v>38</v>
      </c>
      <c r="B42" t="s">
        <v>185</v>
      </c>
      <c r="C42" s="1">
        <v>919973.99999999988</v>
      </c>
      <c r="D42" s="117">
        <v>43495</v>
      </c>
      <c r="E42" s="104" t="s">
        <v>329</v>
      </c>
    </row>
    <row r="43" spans="1:5" x14ac:dyDescent="0.25">
      <c r="A43">
        <v>39</v>
      </c>
      <c r="B43" t="s">
        <v>46</v>
      </c>
      <c r="C43" s="1">
        <v>2372541.9999999995</v>
      </c>
      <c r="D43" s="117">
        <v>43496</v>
      </c>
      <c r="E43" s="104" t="s">
        <v>329</v>
      </c>
    </row>
    <row r="44" spans="1:5" x14ac:dyDescent="0.25">
      <c r="C44" s="1">
        <f>SUM(C5:C43)</f>
        <v>60564821</v>
      </c>
    </row>
    <row r="45" spans="1:5" x14ac:dyDescent="0.25">
      <c r="B45" t="s">
        <v>328</v>
      </c>
      <c r="C45" s="1">
        <f>+C5+C6+C7++C8+C9+C10+C11+C12+C13+C14+C15+C18+C19+C20+C21+C22+C23+C24+C25+C26+C28+C29+C30+C35+C36+C37+C38+C39</f>
        <v>44413888.5</v>
      </c>
    </row>
  </sheetData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"/>
  <sheetViews>
    <sheetView topLeftCell="A4" workbookViewId="0">
      <selection activeCell="E28" sqref="E28"/>
    </sheetView>
  </sheetViews>
  <sheetFormatPr defaultRowHeight="15" x14ac:dyDescent="0.25"/>
  <cols>
    <col min="1" max="1" width="5.7109375" customWidth="1"/>
    <col min="2" max="2" width="16.42578125" customWidth="1"/>
    <col min="3" max="3" width="12.42578125" style="1" customWidth="1"/>
    <col min="4" max="4" width="10.5703125" customWidth="1"/>
  </cols>
  <sheetData>
    <row r="1" spans="1:27" x14ac:dyDescent="0.25">
      <c r="E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E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25">
      <c r="E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s="67" customFormat="1" ht="15.75" x14ac:dyDescent="0.25">
      <c r="A4" s="70" t="s">
        <v>5</v>
      </c>
      <c r="B4" s="70" t="s">
        <v>6</v>
      </c>
      <c r="C4" s="71" t="s">
        <v>7</v>
      </c>
      <c r="D4" s="70" t="s">
        <v>29</v>
      </c>
      <c r="E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</row>
    <row r="5" spans="1:27" x14ac:dyDescent="0.25">
      <c r="B5" t="s">
        <v>326</v>
      </c>
      <c r="C5" s="1">
        <v>1131764.5</v>
      </c>
      <c r="D5" s="117">
        <v>43509</v>
      </c>
      <c r="E5" s="104" t="s">
        <v>329</v>
      </c>
    </row>
    <row r="6" spans="1:27" x14ac:dyDescent="0.25">
      <c r="B6" t="s">
        <v>46</v>
      </c>
      <c r="C6" s="1">
        <v>2065884</v>
      </c>
      <c r="D6" s="117">
        <v>43511</v>
      </c>
      <c r="E6" s="104" t="s">
        <v>329</v>
      </c>
    </row>
    <row r="7" spans="1:27" x14ac:dyDescent="0.25">
      <c r="B7" t="s">
        <v>58</v>
      </c>
      <c r="C7" s="1">
        <v>2166773.5</v>
      </c>
      <c r="D7" s="117">
        <v>43512</v>
      </c>
      <c r="E7" s="104" t="s">
        <v>329</v>
      </c>
    </row>
    <row r="8" spans="1:27" x14ac:dyDescent="0.25">
      <c r="B8" t="s">
        <v>107</v>
      </c>
      <c r="C8" s="1">
        <v>744598</v>
      </c>
      <c r="D8" s="117">
        <v>43515</v>
      </c>
      <c r="E8" s="104" t="s">
        <v>329</v>
      </c>
    </row>
    <row r="9" spans="1:27" x14ac:dyDescent="0.25">
      <c r="B9" t="s">
        <v>58</v>
      </c>
      <c r="C9" s="1">
        <v>464343</v>
      </c>
      <c r="D9" s="117">
        <v>43512</v>
      </c>
      <c r="E9" s="104" t="s">
        <v>329</v>
      </c>
    </row>
    <row r="10" spans="1:27" x14ac:dyDescent="0.25">
      <c r="B10" t="s">
        <v>213</v>
      </c>
      <c r="C10" s="1">
        <v>2383997.4999999995</v>
      </c>
      <c r="D10" s="117">
        <v>43514</v>
      </c>
      <c r="E10" s="104" t="s">
        <v>329</v>
      </c>
    </row>
    <row r="11" spans="1:27" x14ac:dyDescent="0.25">
      <c r="B11" t="s">
        <v>44</v>
      </c>
      <c r="C11" s="1">
        <v>1589330.6</v>
      </c>
      <c r="D11" s="117">
        <v>43514</v>
      </c>
      <c r="E11" s="104" t="s">
        <v>329</v>
      </c>
    </row>
    <row r="12" spans="1:27" x14ac:dyDescent="0.25">
      <c r="B12" t="s">
        <v>285</v>
      </c>
      <c r="C12" s="1">
        <v>1527054.5</v>
      </c>
      <c r="D12" s="117">
        <v>43515</v>
      </c>
      <c r="E12" s="104" t="s">
        <v>329</v>
      </c>
    </row>
    <row r="13" spans="1:27" x14ac:dyDescent="0.25">
      <c r="B13" t="s">
        <v>90</v>
      </c>
      <c r="C13" s="1">
        <v>2503824</v>
      </c>
      <c r="D13" s="117">
        <v>43515</v>
      </c>
      <c r="E13" s="104" t="s">
        <v>329</v>
      </c>
    </row>
    <row r="14" spans="1:27" x14ac:dyDescent="0.25">
      <c r="B14" t="s">
        <v>164</v>
      </c>
      <c r="C14" s="1">
        <v>1527054.5</v>
      </c>
      <c r="D14" s="117">
        <v>43515</v>
      </c>
      <c r="E14" s="104" t="s">
        <v>329</v>
      </c>
    </row>
    <row r="15" spans="1:27" x14ac:dyDescent="0.25">
      <c r="B15" t="s">
        <v>153</v>
      </c>
      <c r="C15" s="1">
        <v>550285</v>
      </c>
      <c r="D15" s="117">
        <v>43515</v>
      </c>
      <c r="E15" s="104" t="s">
        <v>329</v>
      </c>
    </row>
    <row r="16" spans="1:27" x14ac:dyDescent="0.25">
      <c r="B16" t="s">
        <v>327</v>
      </c>
      <c r="C16" s="1">
        <v>2065884</v>
      </c>
      <c r="D16" s="117">
        <v>43515</v>
      </c>
      <c r="E16" s="104" t="s">
        <v>329</v>
      </c>
    </row>
    <row r="17" spans="2:5" x14ac:dyDescent="0.25">
      <c r="B17" t="s">
        <v>46</v>
      </c>
      <c r="C17" s="1">
        <v>1833712.5</v>
      </c>
      <c r="D17" s="117">
        <v>43515</v>
      </c>
      <c r="E17" s="104" t="s">
        <v>329</v>
      </c>
    </row>
    <row r="18" spans="2:5" x14ac:dyDescent="0.25">
      <c r="B18" t="s">
        <v>180</v>
      </c>
      <c r="C18" s="1">
        <v>430365.19999999995</v>
      </c>
      <c r="D18" s="117">
        <v>43515</v>
      </c>
      <c r="E18" s="104" t="s">
        <v>329</v>
      </c>
    </row>
    <row r="19" spans="2:5" x14ac:dyDescent="0.25">
      <c r="B19" t="s">
        <v>185</v>
      </c>
      <c r="C19" s="1">
        <v>1239281.1999999997</v>
      </c>
      <c r="D19" s="117">
        <v>43515</v>
      </c>
      <c r="E19" s="104" t="s">
        <v>329</v>
      </c>
    </row>
    <row r="20" spans="2:5" x14ac:dyDescent="0.25">
      <c r="B20" t="s">
        <v>76</v>
      </c>
      <c r="C20" s="1">
        <v>2065884</v>
      </c>
      <c r="D20" s="117">
        <v>43515</v>
      </c>
      <c r="E20" s="104" t="s">
        <v>329</v>
      </c>
    </row>
    <row r="21" spans="2:5" x14ac:dyDescent="0.25">
      <c r="B21" t="s">
        <v>47</v>
      </c>
      <c r="C21" s="1">
        <v>3012261</v>
      </c>
      <c r="D21" s="117">
        <v>43515</v>
      </c>
      <c r="E21" s="104" t="s">
        <v>329</v>
      </c>
    </row>
    <row r="22" spans="2:5" x14ac:dyDescent="0.25">
      <c r="B22" t="s">
        <v>44</v>
      </c>
      <c r="C22" s="1">
        <v>856942.99999999988</v>
      </c>
      <c r="D22" s="117">
        <v>43516</v>
      </c>
      <c r="E22" s="104" t="s">
        <v>329</v>
      </c>
    </row>
    <row r="23" spans="2:5" x14ac:dyDescent="0.25">
      <c r="C23" s="1">
        <f>SUM(C5:C22)</f>
        <v>28159240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17" sqref="D17"/>
    </sheetView>
  </sheetViews>
  <sheetFormatPr defaultRowHeight="15" x14ac:dyDescent="0.25"/>
  <cols>
    <col min="2" max="2" width="30.85546875" customWidth="1"/>
    <col min="3" max="3" width="13.140625" customWidth="1"/>
    <col min="4" max="4" width="19.42578125" customWidth="1"/>
  </cols>
  <sheetData>
    <row r="1" spans="1:5" x14ac:dyDescent="0.25">
      <c r="C1" s="1"/>
    </row>
    <row r="2" spans="1:5" x14ac:dyDescent="0.25">
      <c r="C2" s="1"/>
    </row>
    <row r="3" spans="1:5" x14ac:dyDescent="0.25">
      <c r="C3" s="1"/>
    </row>
    <row r="4" spans="1:5" ht="15.75" x14ac:dyDescent="0.25">
      <c r="A4" s="70" t="s">
        <v>5</v>
      </c>
      <c r="B4" s="70" t="s">
        <v>6</v>
      </c>
      <c r="C4" s="71" t="s">
        <v>7</v>
      </c>
      <c r="D4" s="70" t="s">
        <v>29</v>
      </c>
    </row>
    <row r="5" spans="1:5" x14ac:dyDescent="0.25">
      <c r="A5" s="15">
        <v>1</v>
      </c>
      <c r="B5" s="15" t="s">
        <v>330</v>
      </c>
      <c r="C5" s="18">
        <v>1470259</v>
      </c>
      <c r="D5" s="88">
        <v>43532</v>
      </c>
      <c r="E5" t="s">
        <v>345</v>
      </c>
    </row>
    <row r="6" spans="1:5" x14ac:dyDescent="0.25">
      <c r="A6" s="15">
        <v>2</v>
      </c>
      <c r="B6" s="15" t="s">
        <v>330</v>
      </c>
      <c r="C6" s="18">
        <v>2494829.9999999995</v>
      </c>
      <c r="D6" s="88">
        <v>43535</v>
      </c>
      <c r="E6" t="s">
        <v>345</v>
      </c>
    </row>
    <row r="7" spans="1:5" x14ac:dyDescent="0.25">
      <c r="A7" s="15">
        <v>3</v>
      </c>
      <c r="B7" s="15" t="s">
        <v>203</v>
      </c>
      <c r="C7" s="18">
        <v>3567060</v>
      </c>
      <c r="D7" s="88">
        <v>43535</v>
      </c>
      <c r="E7" t="s">
        <v>345</v>
      </c>
    </row>
    <row r="8" spans="1:5" x14ac:dyDescent="0.25">
      <c r="A8" s="15">
        <v>4</v>
      </c>
      <c r="B8" s="15" t="s">
        <v>291</v>
      </c>
      <c r="C8" s="18">
        <v>1596230</v>
      </c>
      <c r="D8" s="88">
        <v>43535</v>
      </c>
      <c r="E8" t="s">
        <v>345</v>
      </c>
    </row>
    <row r="9" spans="1:5" x14ac:dyDescent="0.25">
      <c r="A9" s="15">
        <v>5</v>
      </c>
      <c r="B9" s="15" t="s">
        <v>223</v>
      </c>
      <c r="C9" s="18">
        <v>1256010</v>
      </c>
      <c r="D9" s="88">
        <v>43535</v>
      </c>
      <c r="E9" t="s">
        <v>345</v>
      </c>
    </row>
    <row r="10" spans="1:5" x14ac:dyDescent="0.25">
      <c r="A10" s="15">
        <v>6</v>
      </c>
      <c r="B10" s="15" t="s">
        <v>331</v>
      </c>
      <c r="C10" s="18">
        <v>1342825</v>
      </c>
      <c r="D10" s="88">
        <v>43535</v>
      </c>
      <c r="E10" t="s">
        <v>345</v>
      </c>
    </row>
    <row r="11" spans="1:5" x14ac:dyDescent="0.25">
      <c r="A11" s="15">
        <v>7</v>
      </c>
      <c r="B11" s="15" t="s">
        <v>209</v>
      </c>
      <c r="C11" s="18">
        <v>1884014.9999999998</v>
      </c>
      <c r="D11" s="88">
        <v>43535</v>
      </c>
      <c r="E11" t="s">
        <v>345</v>
      </c>
    </row>
    <row r="12" spans="1:5" x14ac:dyDescent="0.25">
      <c r="A12" s="15">
        <v>8</v>
      </c>
      <c r="B12" s="15" t="s">
        <v>326</v>
      </c>
      <c r="C12" s="18">
        <v>1110835</v>
      </c>
      <c r="D12" s="88">
        <v>43535</v>
      </c>
      <c r="E12" t="s">
        <v>345</v>
      </c>
    </row>
    <row r="13" spans="1:5" x14ac:dyDescent="0.25">
      <c r="A13" s="15">
        <v>9</v>
      </c>
      <c r="B13" s="15" t="s">
        <v>108</v>
      </c>
      <c r="C13" s="18">
        <v>4067080</v>
      </c>
      <c r="D13" s="88">
        <v>43535</v>
      </c>
      <c r="E13" t="s">
        <v>345</v>
      </c>
    </row>
    <row r="14" spans="1:5" x14ac:dyDescent="0.25">
      <c r="A14" s="15">
        <v>10</v>
      </c>
      <c r="B14" s="15" t="s">
        <v>175</v>
      </c>
      <c r="C14" s="18">
        <v>1492225</v>
      </c>
      <c r="D14" s="88">
        <v>43535</v>
      </c>
      <c r="E14" t="s">
        <v>345</v>
      </c>
    </row>
    <row r="15" spans="1:5" x14ac:dyDescent="0.25">
      <c r="A15" s="15">
        <v>11</v>
      </c>
      <c r="B15" s="15" t="s">
        <v>315</v>
      </c>
      <c r="C15" s="18">
        <v>753424.99999999988</v>
      </c>
      <c r="D15" s="88">
        <v>43535</v>
      </c>
      <c r="E15" t="s">
        <v>345</v>
      </c>
    </row>
    <row r="16" spans="1:5" x14ac:dyDescent="0.25">
      <c r="A16" s="15">
        <v>12</v>
      </c>
      <c r="B16" s="15" t="s">
        <v>332</v>
      </c>
      <c r="C16" s="18">
        <v>4498340</v>
      </c>
      <c r="D16" s="88">
        <v>43535</v>
      </c>
      <c r="E16" t="s">
        <v>345</v>
      </c>
    </row>
    <row r="17" spans="1:5" x14ac:dyDescent="0.25">
      <c r="A17" s="15">
        <v>13</v>
      </c>
      <c r="B17" s="15" t="s">
        <v>90</v>
      </c>
      <c r="C17" s="18">
        <v>5365919.9999999991</v>
      </c>
      <c r="D17" s="88">
        <v>43535</v>
      </c>
      <c r="E17" t="s">
        <v>345</v>
      </c>
    </row>
    <row r="18" spans="1:5" x14ac:dyDescent="0.25">
      <c r="A18" s="15">
        <v>14</v>
      </c>
      <c r="B18" s="15" t="s">
        <v>107</v>
      </c>
      <c r="C18" s="18">
        <v>3172705</v>
      </c>
      <c r="D18" s="88">
        <v>43535</v>
      </c>
      <c r="E18" t="s">
        <v>354</v>
      </c>
    </row>
    <row r="19" spans="1:5" x14ac:dyDescent="0.25">
      <c r="A19" s="15">
        <v>15</v>
      </c>
      <c r="B19" s="15" t="s">
        <v>285</v>
      </c>
      <c r="C19" s="18">
        <v>1780009.9999999998</v>
      </c>
      <c r="D19" s="88">
        <v>43535</v>
      </c>
      <c r="E19" t="s">
        <v>345</v>
      </c>
    </row>
    <row r="20" spans="1:5" x14ac:dyDescent="0.25">
      <c r="A20" s="15">
        <v>16</v>
      </c>
      <c r="B20" s="15" t="s">
        <v>333</v>
      </c>
      <c r="C20" s="18">
        <v>1451055</v>
      </c>
      <c r="D20" s="88">
        <v>43535</v>
      </c>
      <c r="E20" t="s">
        <v>345</v>
      </c>
    </row>
    <row r="21" spans="1:5" x14ac:dyDescent="0.25">
      <c r="A21" s="15"/>
      <c r="B21" s="15"/>
      <c r="C21" s="18"/>
      <c r="D21" s="88"/>
    </row>
    <row r="22" spans="1:5" x14ac:dyDescent="0.25">
      <c r="A22" s="15"/>
      <c r="B22" s="15"/>
      <c r="C22" s="86">
        <f>SUM(C5:C21)</f>
        <v>37302824</v>
      </c>
      <c r="D22" s="88"/>
    </row>
    <row r="23" spans="1:5" x14ac:dyDescent="0.25">
      <c r="C23" s="1"/>
    </row>
    <row r="24" spans="1:5" x14ac:dyDescent="0.25">
      <c r="C24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L13" sqref="L13"/>
    </sheetView>
  </sheetViews>
  <sheetFormatPr defaultRowHeight="15" x14ac:dyDescent="0.25"/>
  <cols>
    <col min="2" max="2" width="21.7109375" bestFit="1" customWidth="1"/>
    <col min="3" max="3" width="14.5703125" bestFit="1" customWidth="1"/>
    <col min="4" max="4" width="13.7109375" customWidth="1"/>
    <col min="11" max="11" width="13.28515625" bestFit="1" customWidth="1"/>
  </cols>
  <sheetData>
    <row r="1" spans="1:11" x14ac:dyDescent="0.25">
      <c r="A1" t="s">
        <v>0</v>
      </c>
      <c r="J1" s="15" t="s">
        <v>53</v>
      </c>
      <c r="K1" s="18">
        <f>SUMIF(E:E,J1,C:C)</f>
        <v>5362874</v>
      </c>
    </row>
    <row r="2" spans="1:11" x14ac:dyDescent="0.25">
      <c r="A2" t="s">
        <v>1</v>
      </c>
      <c r="J2" s="15" t="s">
        <v>56</v>
      </c>
      <c r="K2" s="18">
        <f>SUMIF(E:E,J2,C:C)</f>
        <v>1491704.5</v>
      </c>
    </row>
    <row r="3" spans="1:11" x14ac:dyDescent="0.25">
      <c r="A3" t="s">
        <v>2</v>
      </c>
      <c r="K3" s="26">
        <f>SUM(K1:K2)</f>
        <v>6854578.5</v>
      </c>
    </row>
    <row r="4" spans="1:11" x14ac:dyDescent="0.25">
      <c r="A4" t="s">
        <v>3</v>
      </c>
    </row>
    <row r="6" spans="1:11" ht="15.75" x14ac:dyDescent="0.25">
      <c r="A6" s="13" t="s">
        <v>5</v>
      </c>
      <c r="B6" s="13" t="s">
        <v>6</v>
      </c>
      <c r="C6" s="13" t="s">
        <v>7</v>
      </c>
      <c r="D6" s="13" t="s">
        <v>29</v>
      </c>
      <c r="E6" s="13" t="s">
        <v>57</v>
      </c>
      <c r="F6" s="13"/>
      <c r="G6" s="13"/>
    </row>
    <row r="7" spans="1:11" ht="15.75" x14ac:dyDescent="0.25">
      <c r="A7" s="10">
        <v>1</v>
      </c>
      <c r="B7" s="12" t="s">
        <v>42</v>
      </c>
      <c r="C7" s="11">
        <v>1649384</v>
      </c>
      <c r="D7" s="10" t="s">
        <v>43</v>
      </c>
      <c r="E7" s="10" t="s">
        <v>53</v>
      </c>
      <c r="F7" s="10"/>
      <c r="G7" s="10"/>
    </row>
    <row r="8" spans="1:11" ht="15.75" x14ac:dyDescent="0.25">
      <c r="A8" s="10">
        <v>2</v>
      </c>
      <c r="B8" s="12" t="s">
        <v>44</v>
      </c>
      <c r="C8" s="11">
        <v>1015267</v>
      </c>
      <c r="D8" s="10" t="s">
        <v>45</v>
      </c>
      <c r="E8" s="10" t="s">
        <v>53</v>
      </c>
      <c r="F8" s="10"/>
      <c r="G8" s="10"/>
    </row>
    <row r="9" spans="1:11" ht="15.75" x14ac:dyDescent="0.25">
      <c r="A9" s="10">
        <v>3</v>
      </c>
      <c r="B9" s="12" t="s">
        <v>46</v>
      </c>
      <c r="C9" s="11">
        <v>1629265</v>
      </c>
      <c r="D9" s="10" t="s">
        <v>45</v>
      </c>
      <c r="E9" s="10" t="s">
        <v>53</v>
      </c>
      <c r="F9" s="10"/>
      <c r="G9" s="10"/>
    </row>
    <row r="10" spans="1:11" ht="15.75" x14ac:dyDescent="0.25">
      <c r="A10" s="10">
        <v>4</v>
      </c>
      <c r="B10" s="12" t="s">
        <v>47</v>
      </c>
      <c r="C10" s="11">
        <v>1491704.5</v>
      </c>
      <c r="D10" s="10" t="s">
        <v>45</v>
      </c>
      <c r="E10" s="10" t="s">
        <v>56</v>
      </c>
      <c r="F10" s="10"/>
      <c r="G10" s="10"/>
    </row>
    <row r="11" spans="1:11" ht="15.75" x14ac:dyDescent="0.25">
      <c r="A11" s="10">
        <v>5</v>
      </c>
      <c r="B11" s="12" t="s">
        <v>48</v>
      </c>
      <c r="C11" s="11">
        <v>476437.5</v>
      </c>
      <c r="D11" s="10" t="s">
        <v>49</v>
      </c>
      <c r="E11" s="10" t="s">
        <v>53</v>
      </c>
      <c r="F11" s="10"/>
      <c r="G11" s="10"/>
    </row>
    <row r="12" spans="1:11" ht="15.75" x14ac:dyDescent="0.25">
      <c r="A12" s="10">
        <v>6</v>
      </c>
      <c r="B12" s="12" t="s">
        <v>50</v>
      </c>
      <c r="C12" s="11">
        <v>592520.5</v>
      </c>
      <c r="D12" s="10" t="s">
        <v>51</v>
      </c>
      <c r="E12" s="10" t="s">
        <v>53</v>
      </c>
      <c r="F12" s="10"/>
      <c r="G12" s="10"/>
    </row>
    <row r="13" spans="1:11" ht="18.75" x14ac:dyDescent="0.3">
      <c r="A13" s="10"/>
      <c r="B13" s="10"/>
      <c r="C13" s="14">
        <f>SUM(C7:C12)</f>
        <v>6854578.5</v>
      </c>
      <c r="D13" s="10"/>
      <c r="E13" s="10"/>
      <c r="F13" s="10"/>
      <c r="G13" s="10"/>
    </row>
    <row r="14" spans="1:11" ht="15.75" x14ac:dyDescent="0.25">
      <c r="A14" s="10"/>
      <c r="B14" s="10"/>
      <c r="C14" s="10"/>
      <c r="D14" s="10"/>
      <c r="E14" s="10"/>
      <c r="F14" s="10"/>
      <c r="G14" s="10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K95"/>
  <sheetViews>
    <sheetView tabSelected="1" topLeftCell="A86" workbookViewId="0">
      <selection activeCell="D95" sqref="D95"/>
    </sheetView>
  </sheetViews>
  <sheetFormatPr defaultRowHeight="15" x14ac:dyDescent="0.25"/>
  <cols>
    <col min="1" max="1" width="12" customWidth="1"/>
    <col min="2" max="2" width="46" customWidth="1"/>
    <col min="3" max="3" width="16.140625" style="1" customWidth="1"/>
    <col min="4" max="4" width="15.42578125" customWidth="1"/>
    <col min="5" max="5" width="12.42578125" style="1" customWidth="1"/>
    <col min="6" max="8" width="10.140625" style="1" bestFit="1" customWidth="1"/>
    <col min="9" max="9" width="11.140625" bestFit="1" customWidth="1"/>
  </cols>
  <sheetData>
    <row r="4" spans="1:9" ht="15.75" x14ac:dyDescent="0.25">
      <c r="A4" s="70" t="s">
        <v>5</v>
      </c>
      <c r="B4" s="70" t="s">
        <v>6</v>
      </c>
      <c r="C4" s="71" t="s">
        <v>7</v>
      </c>
      <c r="D4" s="70" t="s">
        <v>29</v>
      </c>
    </row>
    <row r="5" spans="1:9" x14ac:dyDescent="0.25">
      <c r="A5" s="15"/>
      <c r="B5" s="15" t="s">
        <v>47</v>
      </c>
      <c r="C5" s="18">
        <v>3134100</v>
      </c>
      <c r="D5" s="88">
        <v>43558</v>
      </c>
      <c r="E5" s="139">
        <v>3134643</v>
      </c>
      <c r="G5" s="1">
        <f>+C5-E5-F5</f>
        <v>-543</v>
      </c>
      <c r="I5" s="26">
        <f>+C5-E5-F5-H5</f>
        <v>-543</v>
      </c>
    </row>
    <row r="6" spans="1:9" x14ac:dyDescent="0.25">
      <c r="A6" s="15"/>
      <c r="B6" s="15" t="s">
        <v>194</v>
      </c>
      <c r="C6" s="18">
        <v>1325635</v>
      </c>
      <c r="D6" s="88">
        <v>43558</v>
      </c>
      <c r="E6" s="139">
        <v>1325643</v>
      </c>
      <c r="G6" s="1">
        <f t="shared" ref="G6:G22" si="0">+C6-E6-F6</f>
        <v>-8</v>
      </c>
      <c r="I6" s="26">
        <f t="shared" ref="I6:I22" si="1">+C6-E6-F6-H6</f>
        <v>-8</v>
      </c>
    </row>
    <row r="7" spans="1:9" x14ac:dyDescent="0.25">
      <c r="A7" s="15"/>
      <c r="B7" s="15" t="s">
        <v>346</v>
      </c>
      <c r="C7" s="18">
        <v>628005</v>
      </c>
      <c r="D7" s="88">
        <v>43563</v>
      </c>
      <c r="E7" s="139">
        <v>628007</v>
      </c>
      <c r="G7" s="1">
        <f t="shared" si="0"/>
        <v>-2</v>
      </c>
      <c r="I7" s="26">
        <f t="shared" si="1"/>
        <v>-2</v>
      </c>
    </row>
    <row r="8" spans="1:9" x14ac:dyDescent="0.25">
      <c r="A8" s="15"/>
      <c r="B8" s="15" t="s">
        <v>46</v>
      </c>
      <c r="C8" s="18">
        <v>1975055</v>
      </c>
      <c r="D8" s="88">
        <v>43563</v>
      </c>
      <c r="E8" s="139">
        <v>1475442</v>
      </c>
      <c r="F8" s="139"/>
      <c r="G8" s="139">
        <f>+C8-E8-F8</f>
        <v>499613</v>
      </c>
      <c r="H8" s="139">
        <v>499620</v>
      </c>
      <c r="I8" s="26">
        <f t="shared" si="1"/>
        <v>-7</v>
      </c>
    </row>
    <row r="9" spans="1:9" x14ac:dyDescent="0.25">
      <c r="A9" s="15"/>
      <c r="B9" s="15" t="s">
        <v>153</v>
      </c>
      <c r="C9" s="18">
        <v>2776690</v>
      </c>
      <c r="D9" s="88">
        <v>43563</v>
      </c>
      <c r="E9" s="139">
        <v>2776703</v>
      </c>
      <c r="G9" s="1">
        <f t="shared" si="0"/>
        <v>-13</v>
      </c>
      <c r="I9" s="26">
        <f t="shared" si="1"/>
        <v>-13</v>
      </c>
    </row>
    <row r="10" spans="1:9" x14ac:dyDescent="0.25">
      <c r="A10" s="15"/>
      <c r="B10" s="15" t="s">
        <v>44</v>
      </c>
      <c r="C10" s="18">
        <v>1808465</v>
      </c>
      <c r="D10" s="88">
        <v>43563</v>
      </c>
      <c r="E10" s="139">
        <v>1808472</v>
      </c>
      <c r="G10" s="1">
        <f t="shared" si="0"/>
        <v>-7</v>
      </c>
      <c r="I10" s="26">
        <f t="shared" si="1"/>
        <v>-7</v>
      </c>
    </row>
    <row r="11" spans="1:9" x14ac:dyDescent="0.25">
      <c r="A11" s="15"/>
      <c r="B11" s="15" t="s">
        <v>347</v>
      </c>
      <c r="C11" s="18">
        <v>3554095</v>
      </c>
      <c r="D11" s="88">
        <v>43563</v>
      </c>
      <c r="E11" s="139">
        <v>3213175</v>
      </c>
      <c r="F11" s="139">
        <v>340937</v>
      </c>
      <c r="G11" s="1">
        <f>+C11-E11-F11</f>
        <v>-17</v>
      </c>
      <c r="I11" s="26">
        <f t="shared" si="1"/>
        <v>-17</v>
      </c>
    </row>
    <row r="12" spans="1:9" x14ac:dyDescent="0.25">
      <c r="A12" s="15"/>
      <c r="B12" s="15" t="s">
        <v>122</v>
      </c>
      <c r="C12" s="18">
        <v>1849635.0000000002</v>
      </c>
      <c r="D12" s="88">
        <v>43563</v>
      </c>
      <c r="E12" s="139">
        <v>1712226</v>
      </c>
      <c r="F12" s="139"/>
      <c r="G12" s="139">
        <f>+C12-E12-F12</f>
        <v>137409.00000000023</v>
      </c>
      <c r="H12" s="139">
        <v>137419</v>
      </c>
      <c r="I12" s="26">
        <f t="shared" si="1"/>
        <v>-9.9999999997671694</v>
      </c>
    </row>
    <row r="13" spans="1:9" x14ac:dyDescent="0.25">
      <c r="A13" s="15"/>
      <c r="B13" s="15" t="s">
        <v>117</v>
      </c>
      <c r="C13" s="18">
        <v>1721650</v>
      </c>
      <c r="D13" s="88">
        <v>43563</v>
      </c>
      <c r="E13" s="1">
        <v>722954</v>
      </c>
      <c r="G13" s="1">
        <f>+C13-E13-F13</f>
        <v>998696</v>
      </c>
      <c r="H13" s="1">
        <v>1009701</v>
      </c>
      <c r="I13" s="26">
        <f t="shared" si="1"/>
        <v>-11005</v>
      </c>
    </row>
    <row r="14" spans="1:9" x14ac:dyDescent="0.25">
      <c r="A14" s="15"/>
      <c r="B14" s="15" t="s">
        <v>47</v>
      </c>
      <c r="C14" s="18">
        <v>1721650</v>
      </c>
      <c r="D14" s="88">
        <v>43563</v>
      </c>
      <c r="E14" s="1">
        <v>1721655</v>
      </c>
      <c r="G14" s="1">
        <f t="shared" si="0"/>
        <v>-5</v>
      </c>
      <c r="I14" s="26">
        <f t="shared" si="1"/>
        <v>-5</v>
      </c>
    </row>
    <row r="15" spans="1:9" x14ac:dyDescent="0.25">
      <c r="A15" s="15"/>
      <c r="B15" s="15" t="s">
        <v>90</v>
      </c>
      <c r="C15" s="18">
        <v>3172704.9999999995</v>
      </c>
      <c r="D15" s="88">
        <v>43564</v>
      </c>
      <c r="E15" s="1">
        <v>2787384</v>
      </c>
      <c r="G15" s="1">
        <f t="shared" si="0"/>
        <v>385320.99999999953</v>
      </c>
      <c r="H15" s="1">
        <v>385330</v>
      </c>
      <c r="I15" s="26">
        <f t="shared" si="1"/>
        <v>-9.0000000004656613</v>
      </c>
    </row>
    <row r="16" spans="1:9" x14ac:dyDescent="0.25">
      <c r="A16" s="15"/>
      <c r="B16" s="15" t="s">
        <v>107</v>
      </c>
      <c r="C16" s="18">
        <v>4283540</v>
      </c>
      <c r="D16" s="88">
        <v>43564</v>
      </c>
      <c r="E16" s="1" t="s">
        <v>355</v>
      </c>
      <c r="I16" s="26"/>
    </row>
    <row r="17" spans="1:9" x14ac:dyDescent="0.25">
      <c r="A17" s="15"/>
      <c r="B17" s="15" t="s">
        <v>348</v>
      </c>
      <c r="C17" s="18">
        <v>2689875</v>
      </c>
      <c r="D17" s="88">
        <v>43564</v>
      </c>
      <c r="E17" s="1">
        <v>569567</v>
      </c>
      <c r="G17" s="1">
        <f t="shared" si="0"/>
        <v>2120308</v>
      </c>
      <c r="H17" s="1">
        <v>120319</v>
      </c>
      <c r="I17" s="26">
        <f>+C17-E17-F17-H17</f>
        <v>1999989</v>
      </c>
    </row>
    <row r="18" spans="1:9" x14ac:dyDescent="0.25">
      <c r="A18" s="15"/>
      <c r="B18" s="15" t="s">
        <v>349</v>
      </c>
      <c r="C18" s="18">
        <v>1238820</v>
      </c>
      <c r="D18" s="88">
        <v>43564</v>
      </c>
      <c r="E18" s="1" t="s">
        <v>355</v>
      </c>
      <c r="I18" s="26"/>
    </row>
    <row r="19" spans="1:9" x14ac:dyDescent="0.25">
      <c r="A19" s="15"/>
      <c r="B19" s="15" t="s">
        <v>108</v>
      </c>
      <c r="C19" s="18">
        <v>3515490</v>
      </c>
      <c r="D19" s="88">
        <v>43577</v>
      </c>
      <c r="E19" s="1">
        <v>1348583</v>
      </c>
      <c r="G19" s="1">
        <f t="shared" si="0"/>
        <v>2166907</v>
      </c>
      <c r="I19" s="26">
        <f t="shared" si="1"/>
        <v>2166907</v>
      </c>
    </row>
    <row r="20" spans="1:9" x14ac:dyDescent="0.25">
      <c r="A20" s="15"/>
      <c r="B20" s="15" t="s">
        <v>153</v>
      </c>
      <c r="C20" s="18">
        <v>1236254.9999999998</v>
      </c>
      <c r="D20" s="88">
        <v>43578</v>
      </c>
      <c r="E20" s="1">
        <v>1236252</v>
      </c>
      <c r="G20" s="1">
        <f t="shared" si="0"/>
        <v>2.9999999997671694</v>
      </c>
      <c r="I20" s="26">
        <f t="shared" si="1"/>
        <v>2.9999999997671694</v>
      </c>
    </row>
    <row r="21" spans="1:9" x14ac:dyDescent="0.25">
      <c r="A21" s="15">
        <v>10308</v>
      </c>
      <c r="B21" s="15" t="s">
        <v>181</v>
      </c>
      <c r="C21" s="18">
        <v>1110836</v>
      </c>
      <c r="D21" s="88">
        <v>43579</v>
      </c>
      <c r="I21" s="26">
        <f>+C21-E21-F21-H21</f>
        <v>1110836</v>
      </c>
    </row>
    <row r="22" spans="1:9" x14ac:dyDescent="0.25">
      <c r="A22" s="15"/>
      <c r="B22" s="15" t="s">
        <v>315</v>
      </c>
      <c r="C22" s="18">
        <v>846062</v>
      </c>
      <c r="D22" s="88">
        <v>43580</v>
      </c>
      <c r="E22" s="1">
        <v>548803</v>
      </c>
      <c r="G22" s="1">
        <f t="shared" si="0"/>
        <v>297259</v>
      </c>
      <c r="I22" s="26">
        <f t="shared" si="1"/>
        <v>297259</v>
      </c>
    </row>
    <row r="23" spans="1:9" x14ac:dyDescent="0.25">
      <c r="A23" s="15"/>
      <c r="B23" s="15"/>
      <c r="C23" s="18">
        <f>SUM(C5:C22)</f>
        <v>38588563</v>
      </c>
      <c r="D23" s="15"/>
      <c r="E23" s="1">
        <f>+SUM(E5:E22)</f>
        <v>25009509</v>
      </c>
      <c r="F23" s="1">
        <f t="shared" ref="F23:I23" si="2">+SUM(F5:F22)</f>
        <v>340937</v>
      </c>
      <c r="G23" s="1">
        <f t="shared" si="2"/>
        <v>6604921</v>
      </c>
      <c r="H23" s="1">
        <f t="shared" si="2"/>
        <v>2152389</v>
      </c>
      <c r="I23" s="1">
        <f t="shared" si="2"/>
        <v>5563368</v>
      </c>
    </row>
    <row r="24" spans="1:9" x14ac:dyDescent="0.25">
      <c r="C24" s="1">
        <v>23161115</v>
      </c>
      <c r="I24">
        <v>4283540</v>
      </c>
    </row>
    <row r="25" spans="1:9" x14ac:dyDescent="0.25">
      <c r="C25" s="1">
        <f>+C23-C24</f>
        <v>15427448</v>
      </c>
      <c r="I25">
        <v>1238820</v>
      </c>
    </row>
    <row r="26" spans="1:9" x14ac:dyDescent="0.25">
      <c r="I26">
        <v>1110835</v>
      </c>
    </row>
    <row r="28" spans="1:9" s="138" customFormat="1" x14ac:dyDescent="0.25">
      <c r="A28" s="138">
        <v>12354</v>
      </c>
      <c r="B28" s="138" t="s">
        <v>312</v>
      </c>
      <c r="C28" s="139">
        <v>357412</v>
      </c>
      <c r="D28" s="140">
        <v>43598</v>
      </c>
      <c r="E28" s="139" t="s">
        <v>357</v>
      </c>
      <c r="F28" s="139"/>
      <c r="G28" s="139"/>
      <c r="H28" s="139"/>
    </row>
    <row r="29" spans="1:9" s="72" customFormat="1" x14ac:dyDescent="0.25">
      <c r="C29" s="73"/>
      <c r="D29" s="141"/>
      <c r="E29" s="73"/>
      <c r="F29" s="73"/>
      <c r="G29" s="73"/>
      <c r="H29" s="73"/>
    </row>
    <row r="30" spans="1:9" s="138" customFormat="1" x14ac:dyDescent="0.25">
      <c r="A30" s="136">
        <v>10308</v>
      </c>
      <c r="B30" s="136" t="s">
        <v>181</v>
      </c>
      <c r="C30" s="81">
        <v>1110836</v>
      </c>
      <c r="D30" s="137">
        <v>43579</v>
      </c>
      <c r="F30" s="139"/>
      <c r="G30" s="139"/>
      <c r="H30" s="139"/>
      <c r="I30" s="139" t="s">
        <v>366</v>
      </c>
    </row>
    <row r="31" spans="1:9" s="138" customFormat="1" x14ac:dyDescent="0.25">
      <c r="A31" s="136">
        <v>12290</v>
      </c>
      <c r="B31" s="136" t="s">
        <v>351</v>
      </c>
      <c r="C31" s="81">
        <v>3363536</v>
      </c>
      <c r="D31" s="137">
        <v>43598</v>
      </c>
      <c r="F31" s="139" t="s">
        <v>380</v>
      </c>
      <c r="G31" s="139"/>
      <c r="H31" s="139"/>
      <c r="I31" s="139" t="s">
        <v>372</v>
      </c>
    </row>
    <row r="32" spans="1:9" s="138" customFormat="1" x14ac:dyDescent="0.25">
      <c r="A32" s="136">
        <v>12355</v>
      </c>
      <c r="B32" s="136" t="s">
        <v>44</v>
      </c>
      <c r="C32" s="81">
        <v>1683055</v>
      </c>
      <c r="D32" s="137">
        <v>43598</v>
      </c>
      <c r="E32" s="139" t="s">
        <v>392</v>
      </c>
      <c r="F32" s="139"/>
      <c r="G32" s="139"/>
      <c r="H32" s="139"/>
      <c r="I32" s="139" t="s">
        <v>373</v>
      </c>
    </row>
    <row r="33" spans="1:11" x14ac:dyDescent="0.25">
      <c r="A33" s="15">
        <v>12356</v>
      </c>
      <c r="B33" s="15" t="s">
        <v>203</v>
      </c>
      <c r="C33" s="18">
        <v>2793891</v>
      </c>
      <c r="D33" s="88">
        <v>43598</v>
      </c>
      <c r="F33" s="1">
        <f>+C33-E33</f>
        <v>2793891</v>
      </c>
      <c r="I33" s="1" t="s">
        <v>374</v>
      </c>
    </row>
    <row r="34" spans="1:11" x14ac:dyDescent="0.25">
      <c r="A34" s="15">
        <v>12357</v>
      </c>
      <c r="B34" s="15" t="s">
        <v>352</v>
      </c>
      <c r="C34" s="18">
        <v>2207057</v>
      </c>
      <c r="D34" s="88">
        <v>43598</v>
      </c>
      <c r="E34" s="1">
        <v>556760</v>
      </c>
      <c r="F34" s="1">
        <f>+C34-E34</f>
        <v>1650297</v>
      </c>
      <c r="I34" s="1" t="s">
        <v>375</v>
      </c>
    </row>
    <row r="35" spans="1:11" s="138" customFormat="1" x14ac:dyDescent="0.25">
      <c r="A35" s="136">
        <v>12358</v>
      </c>
      <c r="B35" s="136" t="s">
        <v>175</v>
      </c>
      <c r="C35" s="81">
        <v>1197653</v>
      </c>
      <c r="D35" s="137">
        <v>43598</v>
      </c>
      <c r="F35" s="139" t="s">
        <v>380</v>
      </c>
      <c r="G35" s="139"/>
      <c r="H35" s="139"/>
      <c r="I35" s="139" t="s">
        <v>376</v>
      </c>
    </row>
    <row r="36" spans="1:11" s="138" customFormat="1" x14ac:dyDescent="0.25">
      <c r="A36" s="136">
        <v>12359</v>
      </c>
      <c r="B36" s="136" t="s">
        <v>108</v>
      </c>
      <c r="C36" s="81">
        <v>3445882</v>
      </c>
      <c r="D36" s="137">
        <v>43598</v>
      </c>
      <c r="F36" s="139" t="s">
        <v>380</v>
      </c>
      <c r="G36" s="139"/>
      <c r="H36" s="139"/>
      <c r="I36" s="139" t="s">
        <v>372</v>
      </c>
    </row>
    <row r="37" spans="1:11" x14ac:dyDescent="0.25">
      <c r="A37" s="15">
        <v>12360</v>
      </c>
      <c r="B37" s="15" t="s">
        <v>326</v>
      </c>
      <c r="C37" s="18">
        <v>1238826</v>
      </c>
      <c r="D37" s="88">
        <v>43598</v>
      </c>
      <c r="E37" s="1">
        <v>593536</v>
      </c>
      <c r="F37" s="1">
        <f>+C37-E37</f>
        <v>645290</v>
      </c>
      <c r="I37" s="1" t="s">
        <v>377</v>
      </c>
    </row>
    <row r="38" spans="1:11" x14ac:dyDescent="0.25">
      <c r="A38" s="15">
        <v>12361</v>
      </c>
      <c r="B38" s="15" t="s">
        <v>353</v>
      </c>
      <c r="C38" s="18">
        <v>2349661</v>
      </c>
      <c r="D38" s="88">
        <v>43598</v>
      </c>
      <c r="E38" s="1">
        <v>999329</v>
      </c>
      <c r="F38" s="1">
        <f t="shared" ref="F38:F39" si="3">+C38-E38</f>
        <v>1350332</v>
      </c>
      <c r="I38" s="1" t="s">
        <v>378</v>
      </c>
    </row>
    <row r="39" spans="1:11" x14ac:dyDescent="0.25">
      <c r="A39" s="15">
        <v>12373</v>
      </c>
      <c r="B39" s="15" t="s">
        <v>164</v>
      </c>
      <c r="C39" s="18">
        <v>1953650</v>
      </c>
      <c r="D39" s="88">
        <v>43598</v>
      </c>
      <c r="E39" s="1">
        <v>1377340</v>
      </c>
      <c r="F39" s="1">
        <f t="shared" si="3"/>
        <v>576310</v>
      </c>
      <c r="I39" s="1" t="s">
        <v>379</v>
      </c>
    </row>
    <row r="40" spans="1:11" x14ac:dyDescent="0.25">
      <c r="B40" s="138" t="s">
        <v>356</v>
      </c>
      <c r="C40" s="142">
        <f>SUM(C31:C39)</f>
        <v>20233211</v>
      </c>
    </row>
    <row r="41" spans="1:11" x14ac:dyDescent="0.25">
      <c r="A41" t="s">
        <v>367</v>
      </c>
      <c r="C41" s="1">
        <v>978873.5</v>
      </c>
      <c r="E41" s="1" t="s">
        <v>377</v>
      </c>
    </row>
    <row r="42" spans="1:11" x14ac:dyDescent="0.25">
      <c r="C42" s="1">
        <f>+C40-C41</f>
        <v>19254337.5</v>
      </c>
    </row>
    <row r="43" spans="1:11" x14ac:dyDescent="0.25">
      <c r="B43" t="s">
        <v>292</v>
      </c>
      <c r="C43" s="1">
        <v>3151302</v>
      </c>
      <c r="D43" s="138" t="s">
        <v>393</v>
      </c>
    </row>
    <row r="44" spans="1:11" hidden="1" x14ac:dyDescent="0.25"/>
    <row r="45" spans="1:11" hidden="1" x14ac:dyDescent="0.25">
      <c r="I45" s="1"/>
      <c r="J45" s="1"/>
      <c r="K45" s="1"/>
    </row>
    <row r="46" spans="1:11" hidden="1" x14ac:dyDescent="0.25">
      <c r="B46" t="s">
        <v>361</v>
      </c>
      <c r="C46" s="1">
        <v>4561758</v>
      </c>
      <c r="E46" s="1">
        <v>3213175</v>
      </c>
      <c r="F46" s="1">
        <v>1348583</v>
      </c>
      <c r="I46" s="1">
        <f>+SUM(E46:H46)</f>
        <v>4561758</v>
      </c>
      <c r="J46" s="1"/>
      <c r="K46" s="1"/>
    </row>
    <row r="47" spans="1:11" hidden="1" x14ac:dyDescent="0.25">
      <c r="B47" t="s">
        <v>358</v>
      </c>
      <c r="C47" s="1">
        <v>2787384</v>
      </c>
      <c r="D47">
        <v>1477</v>
      </c>
      <c r="E47" s="1">
        <v>2787384</v>
      </c>
      <c r="I47" s="1">
        <f t="shared" ref="I47:I54" si="4">+SUM(E47:H47)</f>
        <v>2787384</v>
      </c>
      <c r="J47" s="1"/>
      <c r="K47" s="1"/>
    </row>
    <row r="48" spans="1:11" hidden="1" x14ac:dyDescent="0.25">
      <c r="B48" t="s">
        <v>359</v>
      </c>
      <c r="C48" s="1">
        <v>3283914</v>
      </c>
      <c r="D48">
        <v>1979</v>
      </c>
      <c r="E48" s="1">
        <v>1808472</v>
      </c>
      <c r="F48" s="1">
        <v>1475442</v>
      </c>
      <c r="I48" s="1">
        <f t="shared" si="4"/>
        <v>3283914</v>
      </c>
      <c r="J48" s="1"/>
      <c r="K48" s="1"/>
    </row>
    <row r="49" spans="2:11" hidden="1" x14ac:dyDescent="0.25">
      <c r="B49" t="s">
        <v>360</v>
      </c>
      <c r="C49" s="1">
        <v>4561758</v>
      </c>
      <c r="D49">
        <v>3174</v>
      </c>
      <c r="E49" s="1">
        <v>548803</v>
      </c>
      <c r="F49" s="1">
        <v>1236252</v>
      </c>
      <c r="G49" s="1">
        <v>2776703</v>
      </c>
      <c r="I49" s="1">
        <f t="shared" si="4"/>
        <v>4561758</v>
      </c>
      <c r="J49" s="1"/>
      <c r="K49" s="1"/>
    </row>
    <row r="50" spans="2:11" hidden="1" x14ac:dyDescent="0.25">
      <c r="B50" t="s">
        <v>361</v>
      </c>
      <c r="C50" s="1">
        <v>6522350</v>
      </c>
      <c r="D50">
        <v>3295</v>
      </c>
      <c r="E50" s="1">
        <v>1325643</v>
      </c>
      <c r="F50" s="1">
        <v>3134115</v>
      </c>
      <c r="G50" s="1">
        <v>1721655</v>
      </c>
      <c r="H50" s="1">
        <v>340937</v>
      </c>
      <c r="I50" s="1">
        <f t="shared" si="4"/>
        <v>6522350</v>
      </c>
      <c r="J50" s="1"/>
      <c r="K50" s="1"/>
    </row>
    <row r="51" spans="2:11" hidden="1" x14ac:dyDescent="0.25">
      <c r="B51" t="s">
        <v>362</v>
      </c>
      <c r="C51" s="1">
        <v>1011962</v>
      </c>
      <c r="D51">
        <v>1590</v>
      </c>
      <c r="E51" s="1">
        <v>357412</v>
      </c>
      <c r="F51" s="1">
        <v>628007</v>
      </c>
      <c r="I51" s="1">
        <f t="shared" si="4"/>
        <v>985419</v>
      </c>
      <c r="J51" s="1"/>
      <c r="K51" s="1"/>
    </row>
    <row r="52" spans="2:11" hidden="1" x14ac:dyDescent="0.25">
      <c r="B52" t="s">
        <v>363</v>
      </c>
      <c r="C52" s="1">
        <v>2569567</v>
      </c>
      <c r="D52">
        <v>2389</v>
      </c>
      <c r="E52" s="1">
        <v>2569567</v>
      </c>
      <c r="I52" s="1">
        <f t="shared" si="4"/>
        <v>2569567</v>
      </c>
      <c r="J52" s="1"/>
      <c r="K52" s="1"/>
    </row>
    <row r="53" spans="2:11" hidden="1" x14ac:dyDescent="0.25">
      <c r="B53" t="s">
        <v>364</v>
      </c>
      <c r="C53" s="1">
        <v>1712226</v>
      </c>
      <c r="D53">
        <v>5775</v>
      </c>
      <c r="E53" s="1">
        <v>1712226</v>
      </c>
      <c r="I53" s="1">
        <f t="shared" si="4"/>
        <v>1712226</v>
      </c>
      <c r="J53" s="1"/>
      <c r="K53" s="1"/>
    </row>
    <row r="54" spans="2:11" hidden="1" x14ac:dyDescent="0.25">
      <c r="B54" t="s">
        <v>365</v>
      </c>
      <c r="C54" s="1">
        <v>711954</v>
      </c>
      <c r="D54">
        <v>1305</v>
      </c>
      <c r="E54" s="1">
        <v>711954</v>
      </c>
      <c r="I54" s="1">
        <f t="shared" si="4"/>
        <v>711954</v>
      </c>
      <c r="J54" s="1"/>
      <c r="K54" s="1"/>
    </row>
    <row r="55" spans="2:11" hidden="1" x14ac:dyDescent="0.25">
      <c r="C55" s="1">
        <f>SUM(C46:C54)</f>
        <v>27722873</v>
      </c>
      <c r="E55" s="1">
        <f>SUM(E46:E54)</f>
        <v>15034636</v>
      </c>
      <c r="F55" s="1">
        <f t="shared" ref="F55:H55" si="5">SUM(F46:F54)</f>
        <v>7822399</v>
      </c>
      <c r="G55" s="1">
        <f t="shared" si="5"/>
        <v>4498358</v>
      </c>
      <c r="H55" s="1">
        <f t="shared" si="5"/>
        <v>340937</v>
      </c>
      <c r="I55" s="1">
        <f>+E55+F55+G55+H55</f>
        <v>27696330</v>
      </c>
      <c r="J55" s="1"/>
      <c r="K55" s="1"/>
    </row>
    <row r="56" spans="2:11" hidden="1" x14ac:dyDescent="0.25">
      <c r="I56" s="1"/>
      <c r="J56" s="1"/>
      <c r="K56" s="1"/>
    </row>
    <row r="57" spans="2:11" hidden="1" x14ac:dyDescent="0.25">
      <c r="C57" s="1">
        <f>+C55-I55</f>
        <v>26543</v>
      </c>
    </row>
    <row r="58" spans="2:11" hidden="1" x14ac:dyDescent="0.25"/>
    <row r="59" spans="2:11" hidden="1" x14ac:dyDescent="0.25"/>
    <row r="60" spans="2:11" hidden="1" x14ac:dyDescent="0.25"/>
    <row r="61" spans="2:11" hidden="1" x14ac:dyDescent="0.25"/>
    <row r="62" spans="2:11" hidden="1" x14ac:dyDescent="0.25"/>
    <row r="63" spans="2:11" hidden="1" x14ac:dyDescent="0.25"/>
    <row r="64" spans="2:11" hidden="1" x14ac:dyDescent="0.25"/>
    <row r="65" spans="1:8" hidden="1" x14ac:dyDescent="0.25">
      <c r="C65" s="1" t="s">
        <v>368</v>
      </c>
      <c r="D65">
        <v>3</v>
      </c>
      <c r="E65" s="1">
        <v>111058</v>
      </c>
      <c r="F65" s="1">
        <f>+D65*E65</f>
        <v>333174</v>
      </c>
      <c r="G65" s="1">
        <f>+F65*10%</f>
        <v>33317.4</v>
      </c>
    </row>
    <row r="66" spans="1:8" hidden="1" x14ac:dyDescent="0.25">
      <c r="C66" s="1" t="s">
        <v>369</v>
      </c>
      <c r="D66">
        <v>3</v>
      </c>
      <c r="E66" s="1">
        <v>64984</v>
      </c>
      <c r="F66" s="1">
        <f t="shared" ref="F66:F68" si="6">+D66*E66</f>
        <v>194952</v>
      </c>
      <c r="G66" s="1">
        <f t="shared" ref="G66:G69" si="7">+F66*10%</f>
        <v>19495.2</v>
      </c>
    </row>
    <row r="67" spans="1:8" hidden="1" x14ac:dyDescent="0.25">
      <c r="C67" s="1" t="s">
        <v>370</v>
      </c>
      <c r="D67">
        <v>3</v>
      </c>
      <c r="E67" s="1">
        <v>87787</v>
      </c>
      <c r="F67" s="1">
        <f t="shared" si="6"/>
        <v>263361</v>
      </c>
      <c r="G67" s="1">
        <f t="shared" si="7"/>
        <v>26336.100000000002</v>
      </c>
    </row>
    <row r="68" spans="1:8" hidden="1" x14ac:dyDescent="0.25">
      <c r="C68" s="1" t="s">
        <v>371</v>
      </c>
      <c r="D68">
        <v>2</v>
      </c>
      <c r="E68" s="1">
        <v>49199</v>
      </c>
      <c r="F68" s="1">
        <f t="shared" si="6"/>
        <v>98398</v>
      </c>
      <c r="G68" s="1">
        <f t="shared" si="7"/>
        <v>9839.8000000000011</v>
      </c>
    </row>
    <row r="69" spans="1:8" hidden="1" x14ac:dyDescent="0.25">
      <c r="F69" s="1">
        <f>SUM(F65:F68)</f>
        <v>889885</v>
      </c>
      <c r="G69" s="1">
        <f t="shared" si="7"/>
        <v>88988.5</v>
      </c>
      <c r="H69" s="1">
        <f>SUM(F69:G69)</f>
        <v>978873.5</v>
      </c>
    </row>
    <row r="70" spans="1:8" s="138" customFormat="1" x14ac:dyDescent="0.25">
      <c r="B70" s="138" t="s">
        <v>381</v>
      </c>
      <c r="C70" s="139"/>
      <c r="E70" s="139"/>
      <c r="F70" s="139"/>
      <c r="G70" s="139"/>
      <c r="H70" s="139"/>
    </row>
    <row r="71" spans="1:8" hidden="1" x14ac:dyDescent="0.25"/>
    <row r="72" spans="1:8" hidden="1" x14ac:dyDescent="0.25"/>
    <row r="73" spans="1:8" hidden="1" x14ac:dyDescent="0.25"/>
    <row r="74" spans="1:8" x14ac:dyDescent="0.25">
      <c r="A74" t="s">
        <v>390</v>
      </c>
      <c r="B74" t="s">
        <v>382</v>
      </c>
    </row>
    <row r="75" spans="1:8" x14ac:dyDescent="0.25">
      <c r="A75">
        <v>1665</v>
      </c>
      <c r="B75" t="s">
        <v>383</v>
      </c>
      <c r="C75" s="1">
        <v>296929</v>
      </c>
      <c r="D75" s="117">
        <v>43627</v>
      </c>
    </row>
    <row r="76" spans="1:8" x14ac:dyDescent="0.25">
      <c r="A76">
        <v>1807</v>
      </c>
      <c r="B76" t="s">
        <v>384</v>
      </c>
      <c r="C76" s="1">
        <v>738335</v>
      </c>
      <c r="D76" s="117">
        <v>43627</v>
      </c>
    </row>
    <row r="77" spans="1:8" x14ac:dyDescent="0.25">
      <c r="A77">
        <v>1920</v>
      </c>
      <c r="B77" t="s">
        <v>385</v>
      </c>
      <c r="C77" s="1">
        <v>368115</v>
      </c>
      <c r="D77" s="117">
        <v>43627</v>
      </c>
    </row>
    <row r="78" spans="1:8" x14ac:dyDescent="0.25">
      <c r="A78">
        <v>2369</v>
      </c>
      <c r="B78" t="s">
        <v>374</v>
      </c>
      <c r="C78" s="1">
        <v>1480370</v>
      </c>
      <c r="D78" s="117">
        <v>43627</v>
      </c>
      <c r="E78" s="1" t="s">
        <v>393</v>
      </c>
    </row>
    <row r="79" spans="1:8" x14ac:dyDescent="0.25">
      <c r="A79">
        <v>2876</v>
      </c>
      <c r="B79" t="s">
        <v>386</v>
      </c>
      <c r="C79" s="1">
        <v>1377340</v>
      </c>
      <c r="D79" s="117">
        <v>43627</v>
      </c>
      <c r="E79" s="1" t="s">
        <v>393</v>
      </c>
    </row>
    <row r="80" spans="1:8" x14ac:dyDescent="0.25">
      <c r="A80">
        <v>6148</v>
      </c>
      <c r="B80" t="s">
        <v>389</v>
      </c>
      <c r="C80" s="1">
        <v>556760</v>
      </c>
      <c r="D80" s="117">
        <v>43627</v>
      </c>
      <c r="E80" s="1" t="s">
        <v>393</v>
      </c>
    </row>
    <row r="81" spans="1:8" x14ac:dyDescent="0.25">
      <c r="A81">
        <v>3647</v>
      </c>
      <c r="B81" t="s">
        <v>387</v>
      </c>
      <c r="C81" s="1">
        <v>1592865</v>
      </c>
      <c r="D81" s="117">
        <v>43627</v>
      </c>
      <c r="E81" s="1" t="s">
        <v>393</v>
      </c>
    </row>
    <row r="82" spans="1:8" x14ac:dyDescent="0.25">
      <c r="A82">
        <v>3758</v>
      </c>
      <c r="B82" t="s">
        <v>388</v>
      </c>
      <c r="C82" s="1">
        <v>2681579</v>
      </c>
      <c r="D82" s="117">
        <v>43627</v>
      </c>
    </row>
    <row r="83" spans="1:8" x14ac:dyDescent="0.25">
      <c r="C83" s="1">
        <f>SUM(C75:C82)</f>
        <v>9092293</v>
      </c>
    </row>
    <row r="86" spans="1:8" s="138" customFormat="1" x14ac:dyDescent="0.25">
      <c r="C86" s="139"/>
      <c r="E86" s="139"/>
      <c r="F86" s="139"/>
      <c r="G86" s="139"/>
      <c r="H86" s="139"/>
    </row>
    <row r="89" spans="1:8" x14ac:dyDescent="0.25">
      <c r="B89" t="s">
        <v>391</v>
      </c>
      <c r="C89" s="1">
        <v>4303310</v>
      </c>
      <c r="D89" s="117">
        <v>43627</v>
      </c>
      <c r="E89" s="1" t="s">
        <v>396</v>
      </c>
    </row>
    <row r="90" spans="1:8" s="138" customFormat="1" x14ac:dyDescent="0.25">
      <c r="B90" s="138" t="s">
        <v>175</v>
      </c>
      <c r="C90" s="139">
        <v>1325643</v>
      </c>
      <c r="D90" s="140">
        <v>43627</v>
      </c>
      <c r="E90" s="1" t="s">
        <v>396</v>
      </c>
      <c r="F90" s="139"/>
      <c r="G90" s="139"/>
      <c r="H90" s="139"/>
    </row>
    <row r="91" spans="1:8" x14ac:dyDescent="0.25">
      <c r="B91" t="s">
        <v>292</v>
      </c>
      <c r="C91" s="1">
        <v>3335069.9999999995</v>
      </c>
      <c r="D91" s="117">
        <v>43652</v>
      </c>
      <c r="E91" s="1" t="s">
        <v>395</v>
      </c>
    </row>
    <row r="92" spans="1:8" x14ac:dyDescent="0.25">
      <c r="B92" t="s">
        <v>292</v>
      </c>
      <c r="C92" s="1">
        <v>6198575</v>
      </c>
      <c r="D92" s="117">
        <v>43654</v>
      </c>
      <c r="E92" s="1" t="s">
        <v>394</v>
      </c>
    </row>
    <row r="93" spans="1:8" x14ac:dyDescent="0.25">
      <c r="B93" t="s">
        <v>58</v>
      </c>
      <c r="C93" s="1">
        <v>5087740</v>
      </c>
      <c r="D93" s="117">
        <v>43689</v>
      </c>
      <c r="E93" s="1" t="s">
        <v>394</v>
      </c>
    </row>
    <row r="94" spans="1:8" x14ac:dyDescent="0.25">
      <c r="B94" t="s">
        <v>117</v>
      </c>
      <c r="C94" s="1">
        <v>1721650</v>
      </c>
      <c r="D94" s="117">
        <v>43689</v>
      </c>
      <c r="E94" s="1" t="s">
        <v>394</v>
      </c>
    </row>
    <row r="95" spans="1:8" x14ac:dyDescent="0.25">
      <c r="C95" s="1">
        <f>+C94+C93</f>
        <v>6809390</v>
      </c>
      <c r="D95" t="s">
        <v>397</v>
      </c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D27"/>
  <sheetViews>
    <sheetView workbookViewId="0">
      <selection activeCell="B12" sqref="B12:B27"/>
    </sheetView>
  </sheetViews>
  <sheetFormatPr defaultColWidth="9" defaultRowHeight="14.25" x14ac:dyDescent="0.2"/>
  <cols>
    <col min="1" max="1" width="16.140625" style="124" customWidth="1"/>
    <col min="2" max="2" width="16.7109375" style="120" customWidth="1"/>
    <col min="3" max="3" width="15" style="125" customWidth="1"/>
    <col min="4" max="16384" width="9" style="119"/>
  </cols>
  <sheetData>
    <row r="2" spans="1:4" s="129" customFormat="1" x14ac:dyDescent="0.2">
      <c r="A2" s="126" t="s">
        <v>334</v>
      </c>
      <c r="B2" s="127" t="s">
        <v>7</v>
      </c>
      <c r="C2" s="128" t="s">
        <v>335</v>
      </c>
    </row>
    <row r="3" spans="1:4" hidden="1" x14ac:dyDescent="0.2">
      <c r="A3" s="122">
        <v>2145</v>
      </c>
      <c r="B3" s="121">
        <v>306658</v>
      </c>
      <c r="C3" s="123">
        <v>43257</v>
      </c>
      <c r="D3" s="119" t="s">
        <v>336</v>
      </c>
    </row>
    <row r="4" spans="1:4" hidden="1" x14ac:dyDescent="0.2">
      <c r="A4" s="122">
        <v>2682</v>
      </c>
      <c r="B4" s="121">
        <v>2309511</v>
      </c>
      <c r="C4" s="123">
        <v>43265</v>
      </c>
      <c r="D4" s="119" t="s">
        <v>336</v>
      </c>
    </row>
    <row r="5" spans="1:4" hidden="1" x14ac:dyDescent="0.2">
      <c r="A5" s="122">
        <v>3105</v>
      </c>
      <c r="B5" s="121">
        <v>74005</v>
      </c>
      <c r="C5" s="123">
        <v>43280</v>
      </c>
      <c r="D5" s="119" t="s">
        <v>337</v>
      </c>
    </row>
    <row r="6" spans="1:4" hidden="1" x14ac:dyDescent="0.2">
      <c r="A6" s="122">
        <v>3107</v>
      </c>
      <c r="B6" s="121">
        <v>856944</v>
      </c>
      <c r="C6" s="123">
        <v>43280</v>
      </c>
      <c r="D6" s="119" t="s">
        <v>337</v>
      </c>
    </row>
    <row r="7" spans="1:4" hidden="1" x14ac:dyDescent="0.2">
      <c r="A7" s="122">
        <v>3108</v>
      </c>
      <c r="B7" s="121">
        <v>670109</v>
      </c>
      <c r="C7" s="123">
        <v>43280</v>
      </c>
      <c r="D7" s="119" t="s">
        <v>337</v>
      </c>
    </row>
    <row r="8" spans="1:4" hidden="1" x14ac:dyDescent="0.2">
      <c r="A8" s="122">
        <v>3109</v>
      </c>
      <c r="B8" s="121">
        <v>591341</v>
      </c>
      <c r="C8" s="123">
        <v>43280</v>
      </c>
      <c r="D8" s="119" t="s">
        <v>337</v>
      </c>
    </row>
    <row r="9" spans="1:4" hidden="1" x14ac:dyDescent="0.2">
      <c r="A9" s="122">
        <v>3872</v>
      </c>
      <c r="B9" s="121">
        <v>514166</v>
      </c>
      <c r="C9" s="123">
        <v>43294</v>
      </c>
      <c r="D9" s="119" t="s">
        <v>337</v>
      </c>
    </row>
    <row r="10" spans="1:4" hidden="1" x14ac:dyDescent="0.2">
      <c r="A10" s="122">
        <v>3947</v>
      </c>
      <c r="B10" s="121">
        <v>678132</v>
      </c>
      <c r="C10" s="123">
        <v>43295</v>
      </c>
      <c r="D10" s="119" t="s">
        <v>337</v>
      </c>
    </row>
    <row r="11" spans="1:4" hidden="1" x14ac:dyDescent="0.2">
      <c r="A11" s="122">
        <v>3946</v>
      </c>
      <c r="B11" s="121">
        <v>306658</v>
      </c>
      <c r="C11" s="123">
        <v>43295</v>
      </c>
      <c r="D11" s="119" t="s">
        <v>338</v>
      </c>
    </row>
    <row r="12" spans="1:4" x14ac:dyDescent="0.2">
      <c r="A12" s="122">
        <v>3381</v>
      </c>
      <c r="B12" s="121">
        <v>2383998</v>
      </c>
      <c r="C12" s="123">
        <v>43365</v>
      </c>
    </row>
    <row r="13" spans="1:4" hidden="1" x14ac:dyDescent="0.2">
      <c r="A13" s="122">
        <v>3578</v>
      </c>
      <c r="B13" s="121">
        <v>1089116</v>
      </c>
      <c r="C13" s="123">
        <v>43371</v>
      </c>
      <c r="D13" s="119" t="s">
        <v>339</v>
      </c>
    </row>
    <row r="14" spans="1:4" x14ac:dyDescent="0.2">
      <c r="A14" s="122">
        <v>5018</v>
      </c>
      <c r="B14" s="121">
        <v>538830</v>
      </c>
      <c r="C14" s="123">
        <v>43388</v>
      </c>
    </row>
    <row r="15" spans="1:4" x14ac:dyDescent="0.2">
      <c r="A15" s="122">
        <v>5017</v>
      </c>
      <c r="B15" s="121">
        <v>1833711</v>
      </c>
      <c r="C15" s="123">
        <v>43388</v>
      </c>
    </row>
    <row r="16" spans="1:4" x14ac:dyDescent="0.2">
      <c r="A16" s="122">
        <v>5016</v>
      </c>
      <c r="B16" s="121">
        <v>744596</v>
      </c>
      <c r="C16" s="123">
        <v>43388</v>
      </c>
    </row>
    <row r="17" spans="1:4" x14ac:dyDescent="0.2">
      <c r="A17" s="122">
        <v>6043</v>
      </c>
      <c r="B17" s="121">
        <v>1283425</v>
      </c>
      <c r="C17" s="123">
        <v>43397</v>
      </c>
    </row>
    <row r="18" spans="1:4" x14ac:dyDescent="0.2">
      <c r="A18" s="122">
        <v>6044</v>
      </c>
      <c r="B18" s="121">
        <v>1833711</v>
      </c>
      <c r="C18" s="123">
        <v>43397</v>
      </c>
    </row>
    <row r="19" spans="1:4" x14ac:dyDescent="0.2">
      <c r="A19" s="122">
        <v>6045</v>
      </c>
      <c r="B19" s="121">
        <v>306658</v>
      </c>
      <c r="C19" s="123">
        <v>43397</v>
      </c>
    </row>
    <row r="20" spans="1:4" hidden="1" x14ac:dyDescent="0.2">
      <c r="A20" s="122">
        <v>8027</v>
      </c>
      <c r="B20" s="121">
        <v>1089116</v>
      </c>
      <c r="C20" s="123">
        <v>43447</v>
      </c>
      <c r="D20" s="119" t="s">
        <v>340</v>
      </c>
    </row>
    <row r="21" spans="1:4" hidden="1" x14ac:dyDescent="0.2">
      <c r="A21" s="122">
        <v>8028</v>
      </c>
      <c r="B21" s="121">
        <v>1283425</v>
      </c>
      <c r="C21" s="123">
        <v>43447</v>
      </c>
      <c r="D21" s="119" t="s">
        <v>341</v>
      </c>
    </row>
    <row r="22" spans="1:4" hidden="1" x14ac:dyDescent="0.2">
      <c r="A22" s="122">
        <v>8029</v>
      </c>
      <c r="B22" s="121">
        <v>670109</v>
      </c>
      <c r="C22" s="123">
        <v>43447</v>
      </c>
      <c r="D22" s="119" t="s">
        <v>342</v>
      </c>
    </row>
    <row r="23" spans="1:4" x14ac:dyDescent="0.2">
      <c r="A23" s="122">
        <v>8030</v>
      </c>
      <c r="B23" s="121">
        <v>976767</v>
      </c>
      <c r="C23" s="123">
        <v>43447</v>
      </c>
    </row>
    <row r="24" spans="1:4" hidden="1" x14ac:dyDescent="0.2">
      <c r="A24" s="122">
        <v>8189</v>
      </c>
      <c r="B24" s="121">
        <v>1527053</v>
      </c>
      <c r="C24" s="123">
        <v>43452</v>
      </c>
      <c r="D24" s="119" t="s">
        <v>343</v>
      </c>
    </row>
    <row r="25" spans="1:4" x14ac:dyDescent="0.2">
      <c r="A25" s="122">
        <v>9288</v>
      </c>
      <c r="B25" s="121">
        <v>550286</v>
      </c>
      <c r="C25" s="123">
        <v>43462</v>
      </c>
    </row>
    <row r="26" spans="1:4" x14ac:dyDescent="0.2">
      <c r="A26" s="122">
        <v>9291</v>
      </c>
      <c r="B26" s="121">
        <v>613316</v>
      </c>
      <c r="C26" s="123">
        <v>43462</v>
      </c>
    </row>
    <row r="27" spans="1:4" x14ac:dyDescent="0.2">
      <c r="A27" s="122">
        <v>9289</v>
      </c>
      <c r="B27" s="121">
        <v>1089116</v>
      </c>
      <c r="C27" s="123">
        <v>43462</v>
      </c>
    </row>
  </sheetData>
  <autoFilter ref="A2:D27">
    <filterColumn colId="3">
      <filters blank="1"/>
    </filterColumn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C22" sqref="C22"/>
    </sheetView>
  </sheetViews>
  <sheetFormatPr defaultRowHeight="15" x14ac:dyDescent="0.25"/>
  <cols>
    <col min="2" max="2" width="30.85546875" bestFit="1" customWidth="1"/>
    <col min="3" max="3" width="15.7109375" customWidth="1"/>
    <col min="4" max="4" width="11.28515625" bestFit="1" customWidth="1"/>
    <col min="5" max="5" width="13.42578125" bestFit="1" customWidth="1"/>
    <col min="8" max="8" width="11" bestFit="1" customWidth="1"/>
    <col min="9" max="9" width="13.28515625" bestFit="1" customWidth="1"/>
  </cols>
  <sheetData>
    <row r="1" spans="1:9" x14ac:dyDescent="0.25">
      <c r="A1" t="s">
        <v>0</v>
      </c>
      <c r="H1" s="15" t="s">
        <v>53</v>
      </c>
      <c r="I1" s="18">
        <f>SUMIF(E:E,H1,C:C)</f>
        <v>7204944.5</v>
      </c>
    </row>
    <row r="2" spans="1:9" x14ac:dyDescent="0.25">
      <c r="A2" t="s">
        <v>1</v>
      </c>
      <c r="H2" s="15" t="s">
        <v>55</v>
      </c>
      <c r="I2" s="18">
        <f t="shared" ref="I2:I4" si="0">SUMIF(E:E,H2,C:C)</f>
        <v>3138585.5</v>
      </c>
    </row>
    <row r="3" spans="1:9" x14ac:dyDescent="0.25">
      <c r="A3" t="s">
        <v>2</v>
      </c>
      <c r="H3" s="15" t="s">
        <v>56</v>
      </c>
      <c r="I3" s="18">
        <f t="shared" si="0"/>
        <v>5106727.5</v>
      </c>
    </row>
    <row r="4" spans="1:9" x14ac:dyDescent="0.25">
      <c r="A4" t="s">
        <v>3</v>
      </c>
      <c r="H4" s="15" t="s">
        <v>71</v>
      </c>
      <c r="I4" s="18">
        <f t="shared" si="0"/>
        <v>4338820</v>
      </c>
    </row>
    <row r="5" spans="1:9" x14ac:dyDescent="0.25">
      <c r="C5" s="1"/>
      <c r="H5" s="15"/>
      <c r="I5" s="21">
        <f>SUM(I1:I4)</f>
        <v>19789077.5</v>
      </c>
    </row>
    <row r="6" spans="1:9" ht="15.75" x14ac:dyDescent="0.25">
      <c r="A6" s="5" t="s">
        <v>5</v>
      </c>
      <c r="B6" s="5" t="s">
        <v>6</v>
      </c>
      <c r="C6" s="19" t="s">
        <v>7</v>
      </c>
      <c r="D6" s="5" t="s">
        <v>29</v>
      </c>
      <c r="E6" s="5" t="s">
        <v>72</v>
      </c>
      <c r="F6" s="5"/>
    </row>
    <row r="7" spans="1:9" ht="15.75" x14ac:dyDescent="0.25">
      <c r="A7" s="2">
        <v>1</v>
      </c>
      <c r="B7" s="3" t="s">
        <v>58</v>
      </c>
      <c r="C7" s="4">
        <v>1221035.5</v>
      </c>
      <c r="D7" s="2" t="s">
        <v>59</v>
      </c>
      <c r="E7" s="2" t="s">
        <v>71</v>
      </c>
      <c r="F7" s="2"/>
    </row>
    <row r="8" spans="1:9" ht="15.75" x14ac:dyDescent="0.25">
      <c r="A8" s="2">
        <v>2</v>
      </c>
      <c r="B8" s="3" t="s">
        <v>48</v>
      </c>
      <c r="C8" s="4">
        <v>569422</v>
      </c>
      <c r="D8" s="2" t="s">
        <v>60</v>
      </c>
      <c r="E8" s="2" t="s">
        <v>53</v>
      </c>
      <c r="F8" s="2"/>
    </row>
    <row r="9" spans="1:9" ht="15.75" x14ac:dyDescent="0.25">
      <c r="A9" s="2">
        <v>3</v>
      </c>
      <c r="B9" s="3" t="s">
        <v>17</v>
      </c>
      <c r="C9" s="4">
        <v>1221035.5</v>
      </c>
      <c r="D9" s="2" t="s">
        <v>61</v>
      </c>
      <c r="E9" s="2" t="s">
        <v>56</v>
      </c>
      <c r="F9" s="2"/>
    </row>
    <row r="10" spans="1:9" ht="15.75" x14ac:dyDescent="0.25">
      <c r="A10" s="2">
        <v>4</v>
      </c>
      <c r="B10" s="3" t="s">
        <v>42</v>
      </c>
      <c r="C10" s="4">
        <v>914377.5</v>
      </c>
      <c r="D10" s="2" t="s">
        <v>61</v>
      </c>
      <c r="E10" s="2" t="s">
        <v>53</v>
      </c>
      <c r="F10" s="2"/>
    </row>
    <row r="11" spans="1:9" ht="15.75" x14ac:dyDescent="0.25">
      <c r="A11" s="2">
        <v>5</v>
      </c>
      <c r="B11" s="3" t="s">
        <v>48</v>
      </c>
      <c r="C11" s="4">
        <v>476437.5</v>
      </c>
      <c r="D11" s="2" t="s">
        <v>62</v>
      </c>
      <c r="E11" s="2" t="s">
        <v>53</v>
      </c>
      <c r="F11" s="2"/>
    </row>
    <row r="12" spans="1:9" ht="15.75" x14ac:dyDescent="0.25">
      <c r="A12" s="2">
        <v>6</v>
      </c>
      <c r="B12" s="3" t="s">
        <v>63</v>
      </c>
      <c r="C12" s="4">
        <v>306657.99999999994</v>
      </c>
      <c r="D12" s="2" t="s">
        <v>64</v>
      </c>
      <c r="E12" s="2" t="s">
        <v>71</v>
      </c>
      <c r="F12" s="2"/>
    </row>
    <row r="13" spans="1:9" ht="15.75" x14ac:dyDescent="0.25">
      <c r="A13" s="2">
        <v>7</v>
      </c>
      <c r="B13" s="3" t="s">
        <v>63</v>
      </c>
      <c r="C13" s="4">
        <v>285862.5</v>
      </c>
      <c r="D13" s="2" t="s">
        <v>64</v>
      </c>
      <c r="E13" s="2" t="s">
        <v>71</v>
      </c>
      <c r="F13" s="2"/>
    </row>
    <row r="14" spans="1:9" ht="15.75" x14ac:dyDescent="0.25">
      <c r="A14" s="2">
        <v>8</v>
      </c>
      <c r="B14" s="3" t="s">
        <v>47</v>
      </c>
      <c r="C14" s="4">
        <v>2468473.9999999995</v>
      </c>
      <c r="D14" s="2" t="s">
        <v>65</v>
      </c>
      <c r="E14" s="2" t="s">
        <v>56</v>
      </c>
      <c r="F14" s="2"/>
    </row>
    <row r="15" spans="1:9" ht="15.75" x14ac:dyDescent="0.25">
      <c r="A15" s="2">
        <v>9</v>
      </c>
      <c r="B15" s="3" t="s">
        <v>46</v>
      </c>
      <c r="C15" s="4">
        <v>2707343.5</v>
      </c>
      <c r="D15" s="2" t="s">
        <v>65</v>
      </c>
      <c r="E15" s="2" t="s">
        <v>53</v>
      </c>
      <c r="F15" s="2"/>
    </row>
    <row r="16" spans="1:9" ht="15.75" x14ac:dyDescent="0.25">
      <c r="A16" s="2">
        <v>10</v>
      </c>
      <c r="B16" s="3" t="s">
        <v>66</v>
      </c>
      <c r="C16" s="4">
        <v>3138585.5</v>
      </c>
      <c r="D16" s="2" t="s">
        <v>67</v>
      </c>
      <c r="E16" s="2" t="s">
        <v>55</v>
      </c>
      <c r="F16" s="2"/>
    </row>
    <row r="17" spans="1:6" ht="15.75" x14ac:dyDescent="0.25">
      <c r="A17" s="2">
        <v>11</v>
      </c>
      <c r="B17" s="3" t="s">
        <v>44</v>
      </c>
      <c r="C17" s="4">
        <v>708609</v>
      </c>
      <c r="D17" s="2" t="s">
        <v>68</v>
      </c>
      <c r="E17" s="2" t="s">
        <v>53</v>
      </c>
      <c r="F17" s="2"/>
    </row>
    <row r="18" spans="1:6" ht="15.75" x14ac:dyDescent="0.25">
      <c r="A18" s="2">
        <v>12</v>
      </c>
      <c r="B18" s="3" t="s">
        <v>58</v>
      </c>
      <c r="C18" s="4">
        <v>1056863.5</v>
      </c>
      <c r="D18" s="2" t="s">
        <v>68</v>
      </c>
      <c r="E18" s="2" t="s">
        <v>71</v>
      </c>
      <c r="F18" s="2"/>
    </row>
    <row r="19" spans="1:6" ht="15.75" x14ac:dyDescent="0.25">
      <c r="A19" s="2">
        <v>13</v>
      </c>
      <c r="B19" s="3" t="s">
        <v>47</v>
      </c>
      <c r="C19" s="4">
        <v>1417218</v>
      </c>
      <c r="D19" s="2" t="s">
        <v>69</v>
      </c>
      <c r="E19" s="2" t="s">
        <v>56</v>
      </c>
      <c r="F19" s="2"/>
    </row>
    <row r="20" spans="1:6" ht="15.75" x14ac:dyDescent="0.25">
      <c r="A20" s="2">
        <v>14</v>
      </c>
      <c r="B20" s="3" t="s">
        <v>48</v>
      </c>
      <c r="C20" s="4">
        <v>914377.5</v>
      </c>
      <c r="D20" s="2" t="s">
        <v>69</v>
      </c>
      <c r="E20" s="2" t="s">
        <v>53</v>
      </c>
      <c r="F20" s="2"/>
    </row>
    <row r="21" spans="1:6" ht="15.75" x14ac:dyDescent="0.25">
      <c r="A21" s="2">
        <v>15</v>
      </c>
      <c r="B21" s="3" t="s">
        <v>42</v>
      </c>
      <c r="C21" s="4">
        <v>914377.5</v>
      </c>
      <c r="D21" s="2" t="s">
        <v>69</v>
      </c>
      <c r="E21" s="2" t="s">
        <v>53</v>
      </c>
      <c r="F21" s="2"/>
    </row>
    <row r="22" spans="1:6" ht="15.75" x14ac:dyDescent="0.25">
      <c r="A22" s="2">
        <v>16</v>
      </c>
      <c r="B22" s="3" t="s">
        <v>58</v>
      </c>
      <c r="C22" s="4">
        <v>1468400.5</v>
      </c>
      <c r="D22" s="2" t="s">
        <v>70</v>
      </c>
      <c r="E22" s="2" t="s">
        <v>71</v>
      </c>
      <c r="F22" s="2"/>
    </row>
    <row r="23" spans="1:6" ht="15.75" x14ac:dyDescent="0.25">
      <c r="A23" s="2"/>
      <c r="B23" s="2"/>
      <c r="C23" s="20">
        <f>SUM(C7:C22)</f>
        <v>19789077.5</v>
      </c>
      <c r="D23" s="2"/>
      <c r="E23" s="2"/>
      <c r="F23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4" workbookViewId="0">
      <selection activeCell="E8" sqref="E8:E24"/>
    </sheetView>
  </sheetViews>
  <sheetFormatPr defaultRowHeight="15" x14ac:dyDescent="0.25"/>
  <cols>
    <col min="2" max="2" width="35" bestFit="1" customWidth="1"/>
    <col min="3" max="3" width="12.7109375" bestFit="1" customWidth="1"/>
    <col min="4" max="4" width="11.28515625" bestFit="1" customWidth="1"/>
    <col min="5" max="5" width="10.42578125" bestFit="1" customWidth="1"/>
    <col min="10" max="10" width="14.28515625" bestFit="1" customWidth="1"/>
  </cols>
  <sheetData>
    <row r="1" spans="1:10" x14ac:dyDescent="0.25">
      <c r="A1" t="s">
        <v>0</v>
      </c>
      <c r="I1" t="s">
        <v>71</v>
      </c>
      <c r="J1" s="1">
        <f>SUMIF(E:E,I1,C:C)</f>
        <v>18166903.149999999</v>
      </c>
    </row>
    <row r="2" spans="1:10" x14ac:dyDescent="0.25">
      <c r="A2" t="s">
        <v>1</v>
      </c>
      <c r="I2" t="s">
        <v>56</v>
      </c>
      <c r="J2" s="1">
        <f>SUMIF(E:E,I2,C:C)</f>
        <v>4374224</v>
      </c>
    </row>
    <row r="3" spans="1:10" x14ac:dyDescent="0.25">
      <c r="A3" t="s">
        <v>2</v>
      </c>
      <c r="J3" s="26">
        <f>SUM(J1:J2)</f>
        <v>22541127.149999999</v>
      </c>
    </row>
    <row r="4" spans="1:10" x14ac:dyDescent="0.25">
      <c r="A4" t="s">
        <v>3</v>
      </c>
    </row>
    <row r="5" spans="1:10" x14ac:dyDescent="0.25">
      <c r="A5" s="22"/>
      <c r="B5" s="22"/>
      <c r="C5" s="22"/>
      <c r="D5" s="22"/>
      <c r="E5" s="22"/>
      <c r="F5" s="22"/>
    </row>
    <row r="6" spans="1:10" x14ac:dyDescent="0.25">
      <c r="A6" s="22"/>
      <c r="B6" s="22"/>
      <c r="C6" s="22"/>
      <c r="D6" s="22"/>
      <c r="E6" s="22"/>
      <c r="F6" s="22"/>
    </row>
    <row r="7" spans="1:10" ht="15.75" x14ac:dyDescent="0.25">
      <c r="A7" s="5" t="s">
        <v>5</v>
      </c>
      <c r="B7" s="5" t="s">
        <v>87</v>
      </c>
      <c r="C7" s="19" t="s">
        <v>7</v>
      </c>
      <c r="D7" s="5" t="s">
        <v>29</v>
      </c>
      <c r="E7" s="5" t="s">
        <v>88</v>
      </c>
      <c r="F7" s="5"/>
    </row>
    <row r="8" spans="1:10" ht="15.75" x14ac:dyDescent="0.25">
      <c r="A8" s="2">
        <v>1</v>
      </c>
      <c r="B8" s="3" t="s">
        <v>42</v>
      </c>
      <c r="C8" s="4">
        <v>783095.5</v>
      </c>
      <c r="D8" s="2" t="s">
        <v>73</v>
      </c>
      <c r="E8" s="2" t="s">
        <v>71</v>
      </c>
      <c r="F8" s="2"/>
    </row>
    <row r="9" spans="1:10" ht="15.75" x14ac:dyDescent="0.25">
      <c r="A9" s="2">
        <v>2</v>
      </c>
      <c r="B9" s="3" t="s">
        <v>44</v>
      </c>
      <c r="C9" s="4">
        <v>2236302.4999999995</v>
      </c>
      <c r="D9" s="2" t="s">
        <v>73</v>
      </c>
      <c r="E9" s="2" t="s">
        <v>71</v>
      </c>
      <c r="F9" s="2"/>
    </row>
    <row r="10" spans="1:10" ht="15.75" x14ac:dyDescent="0.25">
      <c r="A10" s="2">
        <v>3</v>
      </c>
      <c r="B10" s="3" t="s">
        <v>50</v>
      </c>
      <c r="C10" s="4">
        <v>1453207</v>
      </c>
      <c r="D10" s="2" t="s">
        <v>74</v>
      </c>
      <c r="E10" s="2" t="s">
        <v>71</v>
      </c>
      <c r="F10" s="2"/>
    </row>
    <row r="11" spans="1:10" ht="15.75" x14ac:dyDescent="0.25">
      <c r="A11" s="2">
        <v>4</v>
      </c>
      <c r="B11" s="3" t="s">
        <v>46</v>
      </c>
      <c r="C11" s="4">
        <v>3421348.9999999995</v>
      </c>
      <c r="D11" s="2" t="s">
        <v>74</v>
      </c>
      <c r="E11" s="2" t="s">
        <v>71</v>
      </c>
      <c r="F11" s="2"/>
    </row>
    <row r="12" spans="1:10" ht="15.75" x14ac:dyDescent="0.25">
      <c r="A12" s="2">
        <v>5</v>
      </c>
      <c r="B12" s="3" t="s">
        <v>58</v>
      </c>
      <c r="C12" s="4">
        <v>1185046.5</v>
      </c>
      <c r="D12" s="2" t="s">
        <v>75</v>
      </c>
      <c r="E12" s="2" t="s">
        <v>71</v>
      </c>
      <c r="F12" s="2"/>
    </row>
    <row r="13" spans="1:10" ht="15.75" x14ac:dyDescent="0.25">
      <c r="A13" s="2">
        <v>6</v>
      </c>
      <c r="B13" s="3" t="s">
        <v>48</v>
      </c>
      <c r="C13" s="4">
        <v>1015267</v>
      </c>
      <c r="D13" s="2" t="s">
        <v>75</v>
      </c>
      <c r="E13" s="2" t="s">
        <v>71</v>
      </c>
      <c r="F13" s="2"/>
    </row>
    <row r="14" spans="1:10" ht="15.75" x14ac:dyDescent="0.25">
      <c r="A14" s="2">
        <v>7</v>
      </c>
      <c r="B14" s="3" t="s">
        <v>76</v>
      </c>
      <c r="C14" s="4">
        <v>1453207</v>
      </c>
      <c r="D14" s="2" t="s">
        <v>75</v>
      </c>
      <c r="E14" s="2" t="s">
        <v>71</v>
      </c>
      <c r="F14" s="2"/>
    </row>
    <row r="15" spans="1:10" ht="15.75" x14ac:dyDescent="0.25">
      <c r="A15" s="2">
        <v>8</v>
      </c>
      <c r="B15" s="3" t="s">
        <v>77</v>
      </c>
      <c r="C15" s="4">
        <v>2588239.35</v>
      </c>
      <c r="D15" s="2" t="s">
        <v>75</v>
      </c>
      <c r="E15" s="2" t="s">
        <v>71</v>
      </c>
      <c r="F15" s="2"/>
    </row>
    <row r="16" spans="1:10" ht="15.75" x14ac:dyDescent="0.25">
      <c r="A16" s="2">
        <v>9</v>
      </c>
      <c r="B16" s="3" t="s">
        <v>78</v>
      </c>
      <c r="C16" s="4">
        <v>1185046.5</v>
      </c>
      <c r="D16" s="2" t="s">
        <v>79</v>
      </c>
      <c r="E16" s="2" t="s">
        <v>56</v>
      </c>
      <c r="F16" s="2"/>
    </row>
    <row r="17" spans="1:6" ht="15.75" x14ac:dyDescent="0.25">
      <c r="A17" s="2">
        <v>10</v>
      </c>
      <c r="B17" s="3" t="s">
        <v>47</v>
      </c>
      <c r="C17" s="4">
        <v>2650347.9999999995</v>
      </c>
      <c r="D17" s="2" t="s">
        <v>80</v>
      </c>
      <c r="E17" s="2" t="s">
        <v>56</v>
      </c>
      <c r="F17" s="2"/>
    </row>
    <row r="18" spans="1:6" ht="15.75" x14ac:dyDescent="0.25">
      <c r="A18" s="2">
        <v>11</v>
      </c>
      <c r="B18" s="3" t="s">
        <v>58</v>
      </c>
      <c r="C18" s="4">
        <v>1146549</v>
      </c>
      <c r="D18" s="2" t="s">
        <v>81</v>
      </c>
      <c r="E18" s="2" t="s">
        <v>71</v>
      </c>
      <c r="F18" s="2"/>
    </row>
    <row r="19" spans="1:6" ht="15.75" x14ac:dyDescent="0.25">
      <c r="A19" s="2">
        <v>12</v>
      </c>
      <c r="B19" s="3" t="s">
        <v>82</v>
      </c>
      <c r="C19" s="4">
        <v>490652.79999999993</v>
      </c>
      <c r="D19" s="2" t="s">
        <v>83</v>
      </c>
      <c r="E19" s="2" t="s">
        <v>71</v>
      </c>
      <c r="F19" s="2"/>
    </row>
    <row r="20" spans="1:6" ht="15.75" x14ac:dyDescent="0.25">
      <c r="A20" s="2">
        <v>13</v>
      </c>
      <c r="B20" s="3" t="s">
        <v>44</v>
      </c>
      <c r="C20" s="4">
        <v>670111.5</v>
      </c>
      <c r="D20" s="2" t="s">
        <v>83</v>
      </c>
      <c r="E20" s="2" t="s">
        <v>71</v>
      </c>
      <c r="F20" s="2"/>
    </row>
    <row r="21" spans="1:6" ht="15.75" x14ac:dyDescent="0.25">
      <c r="A21" s="2">
        <v>14</v>
      </c>
      <c r="B21" s="3" t="s">
        <v>84</v>
      </c>
      <c r="C21" s="4">
        <v>1247438.5</v>
      </c>
      <c r="D21" s="2" t="s">
        <v>83</v>
      </c>
      <c r="E21" s="2" t="s">
        <v>71</v>
      </c>
      <c r="F21" s="2"/>
    </row>
    <row r="22" spans="1:6" ht="15.75" x14ac:dyDescent="0.25">
      <c r="A22" s="2">
        <v>15</v>
      </c>
      <c r="B22" s="3" t="s">
        <v>85</v>
      </c>
      <c r="C22" s="4">
        <v>538829.5</v>
      </c>
      <c r="D22" s="2" t="s">
        <v>83</v>
      </c>
      <c r="E22" s="2" t="s">
        <v>56</v>
      </c>
      <c r="F22" s="2"/>
    </row>
    <row r="23" spans="1:6" ht="15.75" x14ac:dyDescent="0.25">
      <c r="A23" s="2">
        <v>16</v>
      </c>
      <c r="B23" s="3" t="s">
        <v>48</v>
      </c>
      <c r="C23" s="4">
        <v>476437.5</v>
      </c>
      <c r="D23" s="2" t="s">
        <v>86</v>
      </c>
      <c r="E23" s="2" t="s">
        <v>71</v>
      </c>
      <c r="F23" s="2"/>
    </row>
    <row r="24" spans="1:6" ht="15.75" x14ac:dyDescent="0.25">
      <c r="A24" s="2"/>
      <c r="B24" s="2"/>
      <c r="C24" s="23">
        <f>SUM(C8:C23)</f>
        <v>22541127.149999999</v>
      </c>
      <c r="D24" s="2"/>
      <c r="E24" s="2"/>
      <c r="F24" s="2"/>
    </row>
    <row r="25" spans="1:6" x14ac:dyDescent="0.25">
      <c r="A25" s="22"/>
      <c r="B25" s="22"/>
      <c r="C25" s="22"/>
      <c r="D25" s="22"/>
      <c r="E25" s="22"/>
      <c r="F25" s="2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E9" sqref="E9"/>
    </sheetView>
  </sheetViews>
  <sheetFormatPr defaultRowHeight="15" x14ac:dyDescent="0.25"/>
  <cols>
    <col min="1" max="1" width="6.28515625" customWidth="1"/>
    <col min="2" max="2" width="22.85546875" customWidth="1"/>
    <col min="3" max="3" width="14.5703125" bestFit="1" customWidth="1"/>
    <col min="4" max="4" width="13" bestFit="1" customWidth="1"/>
    <col min="12" max="12" width="13.28515625" bestFit="1" customWidth="1"/>
  </cols>
  <sheetData>
    <row r="1" spans="1:12" x14ac:dyDescent="0.25">
      <c r="J1" t="s">
        <v>92</v>
      </c>
      <c r="K1" t="s">
        <v>93</v>
      </c>
      <c r="L1" s="1">
        <f>SUMIF(E:E,K1,C:C)</f>
        <v>3427664.8</v>
      </c>
    </row>
    <row r="2" spans="1:12" x14ac:dyDescent="0.25">
      <c r="A2" t="s">
        <v>0</v>
      </c>
      <c r="K2" t="s">
        <v>71</v>
      </c>
      <c r="L2" s="1">
        <f>SUMIF(E:E,K2,C:C)</f>
        <v>7074869.5</v>
      </c>
    </row>
    <row r="3" spans="1:12" x14ac:dyDescent="0.25">
      <c r="A3" t="s">
        <v>1</v>
      </c>
    </row>
    <row r="4" spans="1:12" x14ac:dyDescent="0.25">
      <c r="A4" t="s">
        <v>2</v>
      </c>
    </row>
    <row r="5" spans="1:12" x14ac:dyDescent="0.25">
      <c r="A5" t="s">
        <v>3</v>
      </c>
    </row>
    <row r="8" spans="1:12" x14ac:dyDescent="0.25">
      <c r="A8" s="8" t="s">
        <v>5</v>
      </c>
      <c r="B8" s="8" t="s">
        <v>6</v>
      </c>
      <c r="C8" s="8" t="s">
        <v>7</v>
      </c>
      <c r="D8" s="8" t="s">
        <v>29</v>
      </c>
      <c r="E8" s="15" t="s">
        <v>92</v>
      </c>
    </row>
    <row r="9" spans="1:12" ht="15.75" x14ac:dyDescent="0.25">
      <c r="A9" s="2">
        <v>1</v>
      </c>
      <c r="B9" s="3" t="s">
        <v>44</v>
      </c>
      <c r="C9" s="4">
        <v>708609</v>
      </c>
      <c r="D9" s="24">
        <v>42860</v>
      </c>
      <c r="E9" s="15" t="s">
        <v>71</v>
      </c>
    </row>
    <row r="10" spans="1:12" ht="15.75" x14ac:dyDescent="0.25">
      <c r="A10" s="2">
        <v>2</v>
      </c>
      <c r="B10" s="3" t="s">
        <v>17</v>
      </c>
      <c r="C10" s="4">
        <v>374569.8</v>
      </c>
      <c r="D10" s="24">
        <v>42861</v>
      </c>
      <c r="E10" s="15" t="s">
        <v>93</v>
      </c>
    </row>
    <row r="11" spans="1:12" ht="15.75" x14ac:dyDescent="0.25">
      <c r="A11" s="2">
        <v>3</v>
      </c>
      <c r="B11" s="3" t="s">
        <v>46</v>
      </c>
      <c r="C11" s="4">
        <v>976769.5</v>
      </c>
      <c r="D11" s="24">
        <v>42861</v>
      </c>
      <c r="E11" s="15" t="s">
        <v>71</v>
      </c>
    </row>
    <row r="12" spans="1:12" ht="15.75" x14ac:dyDescent="0.25">
      <c r="A12" s="2">
        <v>4</v>
      </c>
      <c r="B12" s="3" t="s">
        <v>50</v>
      </c>
      <c r="C12" s="4">
        <v>1015267</v>
      </c>
      <c r="D12" s="24">
        <v>42863</v>
      </c>
      <c r="E12" s="15" t="s">
        <v>71</v>
      </c>
    </row>
    <row r="13" spans="1:12" ht="15.75" x14ac:dyDescent="0.25">
      <c r="A13" s="2">
        <v>5</v>
      </c>
      <c r="B13" s="3" t="s">
        <v>47</v>
      </c>
      <c r="C13" s="4">
        <v>2161816</v>
      </c>
      <c r="D13" s="24">
        <v>42863</v>
      </c>
      <c r="E13" s="15" t="s">
        <v>93</v>
      </c>
    </row>
    <row r="14" spans="1:12" ht="15.75" x14ac:dyDescent="0.25">
      <c r="A14" s="2">
        <v>6</v>
      </c>
      <c r="B14" s="3" t="s">
        <v>42</v>
      </c>
      <c r="C14" s="4">
        <v>437940</v>
      </c>
      <c r="D14" s="24">
        <v>42867</v>
      </c>
      <c r="E14" s="15" t="s">
        <v>93</v>
      </c>
    </row>
    <row r="15" spans="1:12" ht="15.75" x14ac:dyDescent="0.25">
      <c r="A15" s="2">
        <v>7</v>
      </c>
      <c r="B15" s="3" t="s">
        <v>44</v>
      </c>
      <c r="C15" s="4">
        <v>1185046.5</v>
      </c>
      <c r="D15" s="24">
        <v>42873</v>
      </c>
      <c r="E15" s="15" t="s">
        <v>71</v>
      </c>
    </row>
    <row r="16" spans="1:12" ht="15.75" x14ac:dyDescent="0.25">
      <c r="A16" s="2">
        <v>8</v>
      </c>
      <c r="B16" s="3" t="s">
        <v>48</v>
      </c>
      <c r="C16" s="4">
        <v>476437.5</v>
      </c>
      <c r="D16" s="24">
        <v>42874</v>
      </c>
      <c r="E16" s="15" t="s">
        <v>71</v>
      </c>
    </row>
    <row r="17" spans="1:5" ht="15.75" x14ac:dyDescent="0.25">
      <c r="A17" s="2">
        <v>9</v>
      </c>
      <c r="B17" s="3" t="s">
        <v>46</v>
      </c>
      <c r="C17" s="4">
        <v>2004130.9999999998</v>
      </c>
      <c r="D17" s="24">
        <v>42874</v>
      </c>
      <c r="E17" s="15" t="s">
        <v>71</v>
      </c>
    </row>
    <row r="18" spans="1:5" ht="15.75" x14ac:dyDescent="0.25">
      <c r="A18" s="2">
        <v>10</v>
      </c>
      <c r="B18" s="3" t="s">
        <v>42</v>
      </c>
      <c r="C18" s="4">
        <v>453339</v>
      </c>
      <c r="D18" s="24">
        <v>42874</v>
      </c>
      <c r="E18" s="15" t="s">
        <v>93</v>
      </c>
    </row>
    <row r="19" spans="1:5" ht="15.75" x14ac:dyDescent="0.25">
      <c r="A19" s="2">
        <v>11</v>
      </c>
      <c r="B19" s="3" t="s">
        <v>63</v>
      </c>
      <c r="C19" s="4">
        <v>708609</v>
      </c>
      <c r="D19" s="24">
        <v>42875</v>
      </c>
      <c r="E19" s="15" t="s">
        <v>71</v>
      </c>
    </row>
    <row r="20" spans="1:5" ht="15.75" x14ac:dyDescent="0.25">
      <c r="A20" s="15"/>
      <c r="B20" s="15"/>
      <c r="C20" s="25">
        <f>SUM(C9:C19)</f>
        <v>10502534.299999999</v>
      </c>
      <c r="D20" s="15"/>
      <c r="E20" s="15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H27" sqref="H27"/>
    </sheetView>
  </sheetViews>
  <sheetFormatPr defaultRowHeight="15" x14ac:dyDescent="0.25"/>
  <cols>
    <col min="2" max="2" width="13.140625" bestFit="1" customWidth="1"/>
    <col min="3" max="3" width="13.42578125" bestFit="1" customWidth="1"/>
    <col min="4" max="4" width="11.85546875" bestFit="1" customWidth="1"/>
    <col min="12" max="12" width="10.140625" bestFit="1" customWidth="1"/>
  </cols>
  <sheetData>
    <row r="2" spans="1:5" x14ac:dyDescent="0.25">
      <c r="A2" t="s">
        <v>0</v>
      </c>
    </row>
    <row r="3" spans="1:5" x14ac:dyDescent="0.25">
      <c r="A3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9" spans="1:5" ht="15.75" x14ac:dyDescent="0.25">
      <c r="A9" s="5" t="s">
        <v>5</v>
      </c>
      <c r="B9" s="5" t="s">
        <v>6</v>
      </c>
      <c r="C9" s="5" t="s">
        <v>91</v>
      </c>
      <c r="D9" s="5" t="s">
        <v>29</v>
      </c>
      <c r="E9" s="15" t="s">
        <v>92</v>
      </c>
    </row>
    <row r="10" spans="1:5" ht="15.75" x14ac:dyDescent="0.25">
      <c r="A10" s="2">
        <v>1</v>
      </c>
      <c r="B10" s="3" t="s">
        <v>90</v>
      </c>
      <c r="C10" s="4">
        <v>1685378.5</v>
      </c>
      <c r="D10" s="24">
        <v>42866</v>
      </c>
      <c r="E10" s="15" t="s">
        <v>71</v>
      </c>
    </row>
    <row r="11" spans="1:5" ht="15.75" x14ac:dyDescent="0.25">
      <c r="A11" s="2">
        <v>2</v>
      </c>
      <c r="B11" s="3" t="s">
        <v>89</v>
      </c>
      <c r="C11" s="4">
        <v>2468473.9999999995</v>
      </c>
      <c r="D11" s="24">
        <v>42866</v>
      </c>
      <c r="E11" s="15" t="s">
        <v>71</v>
      </c>
    </row>
    <row r="12" spans="1:5" ht="15.75" x14ac:dyDescent="0.25">
      <c r="A12" s="2"/>
      <c r="B12" s="2"/>
      <c r="C12" s="20">
        <f>SUM(C10:C11)</f>
        <v>4153852.4999999995</v>
      </c>
      <c r="D12" s="2"/>
      <c r="E12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F22" sqref="F22"/>
    </sheetView>
  </sheetViews>
  <sheetFormatPr defaultRowHeight="15" x14ac:dyDescent="0.25"/>
  <cols>
    <col min="2" max="2" width="24.85546875" customWidth="1"/>
    <col min="3" max="3" width="13.28515625" bestFit="1" customWidth="1"/>
    <col min="4" max="4" width="12.5703125" customWidth="1"/>
    <col min="13" max="13" width="10.140625" bestFit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A3" t="s">
        <v>2</v>
      </c>
    </row>
    <row r="4" spans="1:5" x14ac:dyDescent="0.25">
      <c r="A4" t="s">
        <v>3</v>
      </c>
    </row>
    <row r="8" spans="1:5" x14ac:dyDescent="0.25">
      <c r="A8" s="8" t="s">
        <v>5</v>
      </c>
      <c r="B8" s="8" t="s">
        <v>6</v>
      </c>
      <c r="C8" s="8" t="s">
        <v>7</v>
      </c>
      <c r="D8" s="8" t="s">
        <v>29</v>
      </c>
    </row>
    <row r="9" spans="1:5" ht="18.75" x14ac:dyDescent="0.25">
      <c r="A9" s="15">
        <v>1</v>
      </c>
      <c r="B9" s="29" t="s">
        <v>94</v>
      </c>
      <c r="C9" s="27">
        <v>976769.5</v>
      </c>
      <c r="D9" s="28">
        <v>42888</v>
      </c>
      <c r="E9" t="s">
        <v>233</v>
      </c>
    </row>
    <row r="10" spans="1:5" ht="18.75" x14ac:dyDescent="0.25">
      <c r="A10" s="15">
        <v>2</v>
      </c>
      <c r="B10" s="29" t="s">
        <v>82</v>
      </c>
      <c r="C10" s="90">
        <v>1015267</v>
      </c>
      <c r="D10" s="28">
        <v>42891</v>
      </c>
      <c r="E10" t="s">
        <v>102</v>
      </c>
    </row>
    <row r="11" spans="1:5" ht="18.75" x14ac:dyDescent="0.25">
      <c r="A11" s="15">
        <v>3</v>
      </c>
      <c r="B11" s="29" t="s">
        <v>78</v>
      </c>
      <c r="C11" s="90">
        <v>327459</v>
      </c>
      <c r="D11" s="28">
        <v>42891</v>
      </c>
      <c r="E11" t="s">
        <v>102</v>
      </c>
    </row>
    <row r="12" spans="1:5" ht="18.75" x14ac:dyDescent="0.25">
      <c r="A12" s="15">
        <v>4</v>
      </c>
      <c r="B12" s="29" t="s">
        <v>47</v>
      </c>
      <c r="C12" s="90">
        <v>670111.5</v>
      </c>
      <c r="D12" s="28">
        <v>42902</v>
      </c>
      <c r="E12" t="s">
        <v>101</v>
      </c>
    </row>
    <row r="13" spans="1:5" ht="18.75" x14ac:dyDescent="0.25">
      <c r="A13" s="15">
        <v>5</v>
      </c>
      <c r="B13" s="29" t="s">
        <v>47</v>
      </c>
      <c r="C13" s="90">
        <v>783095.5</v>
      </c>
      <c r="D13" s="28">
        <v>42903</v>
      </c>
      <c r="E13" t="s">
        <v>100</v>
      </c>
    </row>
    <row r="14" spans="1:5" x14ac:dyDescent="0.25">
      <c r="C14" s="26">
        <f>SUM(C9:C13)</f>
        <v>3772702.5</v>
      </c>
    </row>
    <row r="17" spans="4:4" x14ac:dyDescent="0.25">
      <c r="D17" s="26">
        <f>SUM(C10:C13)</f>
        <v>2795933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opLeftCell="A7" workbookViewId="0">
      <selection activeCell="B13" sqref="B13:D13"/>
    </sheetView>
  </sheetViews>
  <sheetFormatPr defaultRowHeight="15" x14ac:dyDescent="0.25"/>
  <cols>
    <col min="1" max="1" width="7.28515625" style="30" customWidth="1"/>
    <col min="2" max="2" width="33.7109375" customWidth="1"/>
    <col min="3" max="3" width="25.7109375" style="1" customWidth="1"/>
    <col min="4" max="4" width="33.7109375" customWidth="1"/>
  </cols>
  <sheetData>
    <row r="1" spans="1:5" x14ac:dyDescent="0.25">
      <c r="A1" s="143" t="s">
        <v>0</v>
      </c>
      <c r="B1" s="143"/>
      <c r="C1" s="143"/>
      <c r="D1" s="143"/>
    </row>
    <row r="2" spans="1:5" x14ac:dyDescent="0.25">
      <c r="A2" s="143" t="s">
        <v>1</v>
      </c>
      <c r="B2" s="143"/>
      <c r="C2" s="143"/>
      <c r="D2" s="143"/>
    </row>
    <row r="3" spans="1:5" x14ac:dyDescent="0.25">
      <c r="A3" s="143" t="s">
        <v>2</v>
      </c>
      <c r="B3" s="143"/>
      <c r="C3" s="143"/>
      <c r="D3" s="143"/>
    </row>
    <row r="4" spans="1:5" x14ac:dyDescent="0.25">
      <c r="A4" s="143" t="s">
        <v>3</v>
      </c>
      <c r="B4" s="143"/>
      <c r="C4" s="143"/>
      <c r="D4" s="143"/>
    </row>
    <row r="8" spans="1:5" x14ac:dyDescent="0.25">
      <c r="A8" s="8" t="s">
        <v>5</v>
      </c>
      <c r="B8" s="8" t="s">
        <v>6</v>
      </c>
      <c r="C8" s="31" t="s">
        <v>7</v>
      </c>
      <c r="D8" s="8" t="s">
        <v>29</v>
      </c>
    </row>
    <row r="9" spans="1:5" s="33" customFormat="1" ht="18.75" x14ac:dyDescent="0.3">
      <c r="A9" s="35">
        <v>1</v>
      </c>
      <c r="B9" s="36" t="s">
        <v>48</v>
      </c>
      <c r="C9" s="91">
        <v>476437.5</v>
      </c>
      <c r="D9" s="38">
        <v>42930</v>
      </c>
      <c r="E9" s="33" t="s">
        <v>110</v>
      </c>
    </row>
    <row r="10" spans="1:5" s="33" customFormat="1" ht="18.75" x14ac:dyDescent="0.3">
      <c r="A10" s="35">
        <v>2</v>
      </c>
      <c r="B10" s="36" t="s">
        <v>78</v>
      </c>
      <c r="C10" s="91">
        <v>783095.5</v>
      </c>
      <c r="D10" s="38">
        <v>42930</v>
      </c>
      <c r="E10" s="33" t="s">
        <v>112</v>
      </c>
    </row>
    <row r="11" spans="1:5" s="33" customFormat="1" ht="18.75" x14ac:dyDescent="0.3">
      <c r="A11" s="35">
        <v>3</v>
      </c>
      <c r="B11" s="36" t="s">
        <v>47</v>
      </c>
      <c r="C11" s="91">
        <v>1554096.5</v>
      </c>
      <c r="D11" s="36"/>
      <c r="E11" s="33" t="s">
        <v>111</v>
      </c>
    </row>
    <row r="12" spans="1:5" s="33" customFormat="1" ht="18.75" x14ac:dyDescent="0.3">
      <c r="A12" s="35">
        <v>4</v>
      </c>
      <c r="B12" s="36" t="s">
        <v>42</v>
      </c>
      <c r="C12" s="91">
        <v>626476.4</v>
      </c>
      <c r="D12" s="36"/>
      <c r="E12" s="33" t="s">
        <v>112</v>
      </c>
    </row>
    <row r="13" spans="1:5" s="33" customFormat="1" ht="18.75" x14ac:dyDescent="0.3">
      <c r="A13" s="35">
        <v>5</v>
      </c>
      <c r="B13" s="36" t="s">
        <v>95</v>
      </c>
      <c r="C13" s="37">
        <v>1247438.5</v>
      </c>
      <c r="D13" s="36"/>
      <c r="E13" s="33" t="s">
        <v>234</v>
      </c>
    </row>
    <row r="14" spans="1:5" s="33" customFormat="1" ht="18.75" x14ac:dyDescent="0.3">
      <c r="A14" s="35">
        <v>6</v>
      </c>
      <c r="B14" s="36" t="s">
        <v>58</v>
      </c>
      <c r="C14" s="91">
        <v>476437.5</v>
      </c>
      <c r="D14" s="38">
        <v>42936</v>
      </c>
      <c r="E14" s="33" t="s">
        <v>112</v>
      </c>
    </row>
    <row r="15" spans="1:5" s="33" customFormat="1" ht="18.75" x14ac:dyDescent="0.3">
      <c r="A15" s="35">
        <v>7</v>
      </c>
      <c r="B15" s="36" t="s">
        <v>96</v>
      </c>
      <c r="C15" s="91">
        <v>3108193</v>
      </c>
      <c r="D15" s="38">
        <v>42941</v>
      </c>
      <c r="E15" s="33" t="s">
        <v>109</v>
      </c>
    </row>
    <row r="16" spans="1:5" s="33" customFormat="1" ht="18.75" x14ac:dyDescent="0.3">
      <c r="A16" s="35">
        <v>9</v>
      </c>
      <c r="B16" s="36" t="s">
        <v>46</v>
      </c>
      <c r="C16" s="91">
        <v>1301129.5</v>
      </c>
      <c r="D16" s="38">
        <v>42943</v>
      </c>
      <c r="E16" s="33" t="s">
        <v>118</v>
      </c>
    </row>
    <row r="17" spans="1:5" s="33" customFormat="1" ht="18.75" x14ac:dyDescent="0.3">
      <c r="A17" s="35">
        <v>10</v>
      </c>
      <c r="B17" s="36" t="s">
        <v>98</v>
      </c>
      <c r="C17" s="91">
        <v>437940</v>
      </c>
      <c r="D17" s="38">
        <v>42944</v>
      </c>
      <c r="E17" s="33" t="s">
        <v>118</v>
      </c>
    </row>
    <row r="18" spans="1:5" s="33" customFormat="1" ht="18.75" x14ac:dyDescent="0.3">
      <c r="A18" s="35">
        <v>11</v>
      </c>
      <c r="B18" s="36" t="s">
        <v>42</v>
      </c>
      <c r="C18" s="91">
        <v>1030460.5</v>
      </c>
      <c r="D18" s="38">
        <v>42944</v>
      </c>
      <c r="E18" s="33" t="s">
        <v>118</v>
      </c>
    </row>
    <row r="19" spans="1:5" s="33" customFormat="1" ht="18.75" x14ac:dyDescent="0.3">
      <c r="A19" s="35">
        <v>12</v>
      </c>
      <c r="B19" s="36" t="s">
        <v>47</v>
      </c>
      <c r="C19" s="91">
        <v>1221035.5</v>
      </c>
      <c r="D19" s="38">
        <v>42944</v>
      </c>
      <c r="E19" s="33" t="s">
        <v>118</v>
      </c>
    </row>
    <row r="20" spans="1:5" s="33" customFormat="1" ht="18.75" x14ac:dyDescent="0.3">
      <c r="A20" s="35">
        <v>13</v>
      </c>
      <c r="B20" s="36" t="s">
        <v>96</v>
      </c>
      <c r="C20" s="91">
        <v>721763.9</v>
      </c>
      <c r="D20" s="38">
        <v>42944</v>
      </c>
      <c r="E20" s="33" t="s">
        <v>119</v>
      </c>
    </row>
    <row r="21" spans="1:5" s="33" customFormat="1" ht="18.75" x14ac:dyDescent="0.3">
      <c r="A21" s="35">
        <v>14</v>
      </c>
      <c r="B21" s="36" t="s">
        <v>47</v>
      </c>
      <c r="C21" s="91">
        <v>1221035.5</v>
      </c>
      <c r="D21" s="38">
        <v>42944</v>
      </c>
      <c r="E21" s="33" t="s">
        <v>118</v>
      </c>
    </row>
    <row r="22" spans="1:5" s="42" customFormat="1" ht="22.5" x14ac:dyDescent="0.3">
      <c r="A22" s="39"/>
      <c r="B22" s="40" t="s">
        <v>99</v>
      </c>
      <c r="C22" s="41">
        <f>SUM(C9:C21)</f>
        <v>14205539.800000001</v>
      </c>
      <c r="D22" s="40"/>
    </row>
    <row r="23" spans="1:5" s="33" customFormat="1" ht="18.75" x14ac:dyDescent="0.3">
      <c r="A23" s="35"/>
      <c r="B23" s="36"/>
      <c r="C23" s="37">
        <f>+C22-C13</f>
        <v>12958101.300000001</v>
      </c>
      <c r="D23" s="36"/>
    </row>
    <row r="24" spans="1:5" s="33" customFormat="1" ht="18.75" x14ac:dyDescent="0.3">
      <c r="A24" s="35"/>
      <c r="B24" s="36"/>
      <c r="C24" s="37"/>
      <c r="D24" s="36"/>
    </row>
    <row r="25" spans="1:5" s="33" customFormat="1" ht="18.75" x14ac:dyDescent="0.3">
      <c r="A25" s="32"/>
      <c r="C25" s="34"/>
    </row>
    <row r="26" spans="1:5" s="33" customFormat="1" ht="18.75" x14ac:dyDescent="0.3">
      <c r="A26" s="32"/>
      <c r="C26" s="34" t="e">
        <f>#REF!+C13</f>
        <v>#REF!</v>
      </c>
    </row>
    <row r="27" spans="1:5" s="33" customFormat="1" ht="18.75" x14ac:dyDescent="0.3">
      <c r="A27" s="32"/>
      <c r="C27" s="34"/>
    </row>
    <row r="28" spans="1:5" s="33" customFormat="1" ht="18.75" x14ac:dyDescent="0.3">
      <c r="A28" s="32"/>
      <c r="C28" s="34"/>
    </row>
    <row r="29" spans="1:5" s="33" customFormat="1" ht="18.75" x14ac:dyDescent="0.3">
      <c r="A29" s="32"/>
      <c r="C29" s="34"/>
    </row>
    <row r="30" spans="1:5" s="33" customFormat="1" ht="18.75" x14ac:dyDescent="0.3">
      <c r="A30" s="32"/>
      <c r="C30" s="34"/>
    </row>
    <row r="31" spans="1:5" s="33" customFormat="1" ht="18.75" x14ac:dyDescent="0.3">
      <c r="A31" s="32"/>
      <c r="C31" s="34"/>
    </row>
    <row r="32" spans="1:5" s="33" customFormat="1" ht="18.75" x14ac:dyDescent="0.3">
      <c r="A32" s="32"/>
      <c r="C32" s="34"/>
    </row>
    <row r="33" spans="1:3" s="33" customFormat="1" ht="18.75" x14ac:dyDescent="0.3">
      <c r="A33" s="32"/>
      <c r="C33" s="34"/>
    </row>
    <row r="34" spans="1:3" s="33" customFormat="1" ht="18.75" x14ac:dyDescent="0.3">
      <c r="A34" s="32"/>
      <c r="C34" s="34"/>
    </row>
    <row r="35" spans="1:3" s="33" customFormat="1" ht="18.75" x14ac:dyDescent="0.3">
      <c r="A35" s="32"/>
      <c r="C35" s="34"/>
    </row>
    <row r="36" spans="1:3" s="33" customFormat="1" ht="18.75" x14ac:dyDescent="0.3">
      <c r="A36" s="32"/>
      <c r="C36" s="34"/>
    </row>
    <row r="37" spans="1:3" s="33" customFormat="1" ht="18.75" x14ac:dyDescent="0.3">
      <c r="A37" s="32"/>
      <c r="C37" s="34"/>
    </row>
    <row r="38" spans="1:3" s="33" customFormat="1" ht="18.75" x14ac:dyDescent="0.3">
      <c r="A38" s="32"/>
      <c r="C38" s="34"/>
    </row>
    <row r="39" spans="1:3" s="33" customFormat="1" ht="18.75" x14ac:dyDescent="0.3">
      <c r="A39" s="32"/>
      <c r="C39" s="34"/>
    </row>
    <row r="40" spans="1:3" s="33" customFormat="1" ht="18.75" x14ac:dyDescent="0.3">
      <c r="A40" s="32"/>
      <c r="C40" s="34"/>
    </row>
    <row r="41" spans="1:3" s="33" customFormat="1" ht="18.75" x14ac:dyDescent="0.3">
      <c r="A41" s="32"/>
      <c r="C41" s="34"/>
    </row>
    <row r="42" spans="1:3" s="33" customFormat="1" ht="18.75" x14ac:dyDescent="0.3">
      <c r="A42" s="32"/>
      <c r="C42" s="34"/>
    </row>
    <row r="43" spans="1:3" s="33" customFormat="1" ht="18.75" x14ac:dyDescent="0.3">
      <c r="A43" s="32"/>
      <c r="C43" s="34"/>
    </row>
    <row r="44" spans="1:3" s="33" customFormat="1" ht="18.75" x14ac:dyDescent="0.3">
      <c r="A44" s="32"/>
      <c r="C44" s="34"/>
    </row>
    <row r="45" spans="1:3" s="33" customFormat="1" ht="18.75" x14ac:dyDescent="0.3">
      <c r="A45" s="32"/>
      <c r="C45" s="34"/>
    </row>
    <row r="46" spans="1:3" s="33" customFormat="1" ht="18.75" x14ac:dyDescent="0.3">
      <c r="A46" s="32"/>
      <c r="C46" s="34"/>
    </row>
  </sheetData>
  <mergeCells count="4">
    <mergeCell ref="A4:D4"/>
    <mergeCell ref="A3:D3"/>
    <mergeCell ref="A2:D2"/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T12.2016</vt:lpstr>
      <vt:lpstr>T1.2017</vt:lpstr>
      <vt:lpstr>T2.2017</vt:lpstr>
      <vt:lpstr>T3.2017</vt:lpstr>
      <vt:lpstr>T4.2017</vt:lpstr>
      <vt:lpstr>T5.2017</vt:lpstr>
      <vt:lpstr>T5.2017 HN</vt:lpstr>
      <vt:lpstr>T6.2017</vt:lpstr>
      <vt:lpstr>T7.2017</vt:lpstr>
      <vt:lpstr>T8.2017</vt:lpstr>
      <vt:lpstr>t9.2017</vt:lpstr>
      <vt:lpstr>T10.2017</vt:lpstr>
      <vt:lpstr>T11.2017</vt:lpstr>
      <vt:lpstr>t12</vt:lpstr>
      <vt:lpstr>T1-2018</vt:lpstr>
      <vt:lpstr>t2-2018</vt:lpstr>
      <vt:lpstr>T3-2018</vt:lpstr>
      <vt:lpstr>T4-2018</vt:lpstr>
      <vt:lpstr>T5.2018</vt:lpstr>
      <vt:lpstr>T6-2018</vt:lpstr>
      <vt:lpstr>THÁNG 7</vt:lpstr>
      <vt:lpstr>T8</vt:lpstr>
      <vt:lpstr>T9</vt:lpstr>
      <vt:lpstr>T10</vt:lpstr>
      <vt:lpstr>T11</vt:lpstr>
      <vt:lpstr>T12-2018</vt:lpstr>
      <vt:lpstr>T1-2019</vt:lpstr>
      <vt:lpstr>T2-2019</vt:lpstr>
      <vt:lpstr>t3-2019</vt:lpstr>
      <vt:lpstr>T4-2019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ngoc</dc:creator>
  <cp:lastModifiedBy>NTPC01</cp:lastModifiedBy>
  <cp:lastPrinted>2019-04-16T04:49:36Z</cp:lastPrinted>
  <dcterms:created xsi:type="dcterms:W3CDTF">2016-10-27T07:43:36Z</dcterms:created>
  <dcterms:modified xsi:type="dcterms:W3CDTF">2020-03-31T01:49:38Z</dcterms:modified>
</cp:coreProperties>
</file>