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02\NgocThom\Ngoc Thom 1\TAI LIEU THUC PHAM\CONG NO SIEU THI\BIÊN BẢN GIAO HD ST (ĐÚNG)\CÔNG NỢ T-MART NĂM 2022_MỚI\"/>
    </mc:Choice>
  </mc:AlternateContent>
  <bookViews>
    <workbookView xWindow="0" yWindow="0" windowWidth="24000" windowHeight="9795"/>
  </bookViews>
  <sheets>
    <sheet name="T04-2022" sheetId="9" r:id="rId1"/>
    <sheet name="Hàng trả T04-2022" sheetId="7" r:id="rId2"/>
  </sheets>
  <definedNames>
    <definedName name="_xlnm._FilterDatabase" localSheetId="0" hidden="1">'T04-2022'!$A$4:$D$61</definedName>
  </definedNames>
  <calcPr calcId="162913" calcMode="manual"/>
</workbook>
</file>

<file path=xl/calcChain.xml><?xml version="1.0" encoding="utf-8"?>
<calcChain xmlns="http://schemas.openxmlformats.org/spreadsheetml/2006/main">
  <c r="D61" i="9" l="1"/>
  <c r="H30" i="7" l="1"/>
  <c r="H31" i="7" s="1"/>
  <c r="H29" i="7"/>
  <c r="D45" i="9"/>
  <c r="D37" i="9"/>
  <c r="F78" i="7" l="1"/>
  <c r="E76" i="7"/>
  <c r="G76" i="7" s="1"/>
  <c r="H76" i="7" s="1"/>
  <c r="E77" i="7"/>
  <c r="G77" i="7" s="1"/>
  <c r="H77" i="7" s="1"/>
  <c r="E75" i="7"/>
  <c r="G75" i="7" s="1"/>
  <c r="H75" i="7" s="1"/>
  <c r="E74" i="7"/>
  <c r="G74" i="7" s="1"/>
  <c r="H74" i="7" s="1"/>
  <c r="E73" i="7"/>
  <c r="G73" i="7" s="1"/>
  <c r="H73" i="7" s="1"/>
  <c r="H78" i="7" s="1"/>
  <c r="H79" i="7" l="1"/>
  <c r="H80" i="7" s="1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3" i="7"/>
  <c r="G55" i="7"/>
  <c r="H55" i="7" s="1"/>
  <c r="F86" i="7"/>
  <c r="E85" i="7"/>
  <c r="G85" i="7" s="1"/>
  <c r="H85" i="7" s="1"/>
  <c r="E84" i="7"/>
  <c r="G84" i="7" s="1"/>
  <c r="H84" i="7" s="1"/>
  <c r="H86" i="7" s="1"/>
  <c r="H87" i="7" s="1"/>
  <c r="H88" i="7" s="1"/>
  <c r="F68" i="7"/>
  <c r="F59" i="7"/>
  <c r="F29" i="7"/>
  <c r="F48" i="7"/>
  <c r="E47" i="7"/>
  <c r="G47" i="7" s="1"/>
  <c r="H47" i="7" s="1"/>
  <c r="E46" i="7"/>
  <c r="F39" i="7"/>
  <c r="E38" i="7"/>
  <c r="E37" i="7"/>
  <c r="E36" i="7"/>
  <c r="E58" i="7"/>
  <c r="G58" i="7" s="1"/>
  <c r="H58" i="7" s="1"/>
  <c r="E57" i="7"/>
  <c r="G57" i="7" s="1"/>
  <c r="H57" i="7" s="1"/>
  <c r="E56" i="7"/>
  <c r="G56" i="7" s="1"/>
  <c r="H56" i="7" s="1"/>
  <c r="E55" i="7"/>
  <c r="E67" i="7"/>
  <c r="G67" i="7" s="1"/>
  <c r="H67" i="7" s="1"/>
  <c r="E66" i="7"/>
  <c r="E28" i="7"/>
  <c r="E27" i="7"/>
  <c r="E26" i="7"/>
  <c r="E25" i="7"/>
  <c r="E24" i="7"/>
  <c r="G24" i="7" l="1"/>
  <c r="H24" i="7" s="1"/>
  <c r="G37" i="7"/>
  <c r="H37" i="7" s="1"/>
  <c r="G25" i="7"/>
  <c r="H25" i="7" s="1"/>
  <c r="G38" i="7"/>
  <c r="H38" i="7" s="1"/>
  <c r="G27" i="7"/>
  <c r="H27" i="7" s="1"/>
  <c r="G46" i="7"/>
  <c r="H46" i="7" s="1"/>
  <c r="H48" i="7" s="1"/>
  <c r="G26" i="7"/>
  <c r="H26" i="7" s="1"/>
  <c r="G28" i="7"/>
  <c r="H28" i="7" s="1"/>
  <c r="G66" i="7"/>
  <c r="H66" i="7" s="1"/>
  <c r="H68" i="7" s="1"/>
  <c r="G36" i="7"/>
  <c r="H36" i="7" s="1"/>
  <c r="H59" i="7"/>
  <c r="H39" i="7" l="1"/>
  <c r="H40" i="7" s="1"/>
  <c r="H41" i="7" s="1"/>
  <c r="H49" i="7"/>
  <c r="H50" i="7" s="1"/>
  <c r="H69" i="7"/>
  <c r="H70" i="7" s="1"/>
  <c r="H60" i="7"/>
  <c r="H61" i="7" s="1"/>
</calcChain>
</file>

<file path=xl/sharedStrings.xml><?xml version="1.0" encoding="utf-8"?>
<sst xmlns="http://schemas.openxmlformats.org/spreadsheetml/2006/main" count="213" uniqueCount="119">
  <si>
    <t>STT</t>
  </si>
  <si>
    <t>Ngày tháng</t>
  </si>
  <si>
    <t>Nơi giao</t>
  </si>
  <si>
    <t>Số tiền</t>
  </si>
  <si>
    <t>Mã SP</t>
  </si>
  <si>
    <t>Tên sản phẩm</t>
  </si>
  <si>
    <t>Ngày</t>
  </si>
  <si>
    <t>Siêu thị</t>
  </si>
  <si>
    <t xml:space="preserve">Mã </t>
  </si>
  <si>
    <t>Tên hàng hóa</t>
  </si>
  <si>
    <t>Số lượng</t>
  </si>
  <si>
    <t>Đon giá (-Vat)</t>
  </si>
  <si>
    <t>Thành tiền</t>
  </si>
  <si>
    <t>CGM300</t>
  </si>
  <si>
    <t>Chân Giò Heo Muối 300G</t>
  </si>
  <si>
    <t>CGM500</t>
  </si>
  <si>
    <t>Chân Giò Heo Muối 500G</t>
  </si>
  <si>
    <t>TH200</t>
  </si>
  <si>
    <t>Tai Heo Muối 200G</t>
  </si>
  <si>
    <t>Tổng cộng</t>
  </si>
  <si>
    <t>TH400</t>
  </si>
  <si>
    <t>Tai Heo Muối 400G</t>
  </si>
  <si>
    <t>GM500</t>
  </si>
  <si>
    <t>Gà Muối 500G</t>
  </si>
  <si>
    <t>Tổng thanh toán</t>
  </si>
  <si>
    <t>BBM200</t>
  </si>
  <si>
    <t>Bắp Bò Muối 200G</t>
  </si>
  <si>
    <t>BBM300</t>
  </si>
  <si>
    <t>Bắp Bò Muối 300G</t>
  </si>
  <si>
    <t>BBM500</t>
  </si>
  <si>
    <t>Bắp Bò Muối 500G</t>
  </si>
  <si>
    <t>GL500</t>
  </si>
  <si>
    <t>Giò Lụa 500G</t>
  </si>
  <si>
    <t>GTNH500</t>
  </si>
  <si>
    <t>Giò Tai Nấm Hương 500G</t>
  </si>
  <si>
    <t>Giò Tai Lưỡi Xào 250G</t>
  </si>
  <si>
    <t>MNH250</t>
  </si>
  <si>
    <t>Mộc Nấm Hương 250G</t>
  </si>
  <si>
    <t>GL250</t>
  </si>
  <si>
    <t>Giò Lụa Cây 250G</t>
  </si>
  <si>
    <t>GSG250</t>
  </si>
  <si>
    <t>Giò Sụn Gà 250G</t>
  </si>
  <si>
    <t>CN300</t>
  </si>
  <si>
    <t>Chả Nướng 300G</t>
  </si>
  <si>
    <t>CC300</t>
  </si>
  <si>
    <t>Chả Cốm 300G</t>
  </si>
  <si>
    <t>DGSC500</t>
  </si>
  <si>
    <t>Đùi Gà Sốt Cay Vị Tứ Xuyên 500G</t>
  </si>
  <si>
    <t>CGSC400</t>
  </si>
  <si>
    <t>Chân Gà Rút Xương Sốt Siêu Cay 400G</t>
  </si>
  <si>
    <t>XUẤT TRẢ THÁNG 04/2022</t>
  </si>
  <si>
    <t>GTLX250</t>
  </si>
  <si>
    <t>100 Quầy Trâu Quỳ, Gia Lâm</t>
  </si>
  <si>
    <t>25 Quầy CT2 - KĐT XALA</t>
  </si>
  <si>
    <t>21 Quầy CT1 Ngô Thì Nhậm, Hà Đông</t>
  </si>
  <si>
    <t>Vat 8%</t>
  </si>
  <si>
    <t>72 SG Quầy Lê Văn Lương</t>
  </si>
  <si>
    <t>Đơn giá (-Vat)</t>
  </si>
  <si>
    <t>22 Quầy CT Ngô Thì Nhậm, Hà Đông\</t>
  </si>
  <si>
    <t>Quầy 39 Cầu Diễn</t>
  </si>
  <si>
    <t>Tyt lệ tăng</t>
  </si>
  <si>
    <t>Giá T-Mart (-Vat8%)</t>
  </si>
  <si>
    <t>Giá (-Vat8%)</t>
  </si>
  <si>
    <t>74 SG Quầy 1410 Tỉnh Lộ 10, Bình Tân</t>
  </si>
  <si>
    <t>THÁNG 04/2022</t>
  </si>
  <si>
    <t>BẢNG KÊ CHI TIẾT CÔNG NỢ T-MART</t>
  </si>
  <si>
    <t>Tổng cộng thanh toán</t>
  </si>
  <si>
    <t>01016 Quầy Tiên Sơn</t>
  </si>
  <si>
    <t>850A Lê Văn Lương</t>
  </si>
  <si>
    <t>71 Bùi Văn Ngữ</t>
  </si>
  <si>
    <t>245 Trần Thị Cờ</t>
  </si>
  <si>
    <t>Trịnh Thị Dối</t>
  </si>
  <si>
    <t>00928 Quầy Ct12B Kim Văn- Kim Vũ</t>
  </si>
  <si>
    <t>00984 Quầy 184 Đại Từ</t>
  </si>
  <si>
    <t>1000 Quầy 485 Vũ Tông Phan</t>
  </si>
  <si>
    <t>1010 Quầy The Spark Dương Nội</t>
  </si>
  <si>
    <t>1025 Quầy 25 Đức Diễn</t>
  </si>
  <si>
    <t>1051 Quầy Hưng Yên</t>
  </si>
  <si>
    <t>1067 Quầy Nơ 4A Linh Đàm</t>
  </si>
  <si>
    <t>1080 Quầy Roman Tố Hữu</t>
  </si>
  <si>
    <t>1085 Quầy 44 Triều Khúc</t>
  </si>
  <si>
    <t>1086 Quầy Homeland</t>
  </si>
  <si>
    <t>1090 Quầy Trần Thủ Độ- Tứ Hiệp</t>
  </si>
  <si>
    <t>000357 Quầy 72 Lĩnh Nam</t>
  </si>
  <si>
    <t>1041 Quầy Công Định, Số 1 Trần Nguyên Đán</t>
  </si>
  <si>
    <t>1023 Quầy 39 Cầu Diễn</t>
  </si>
  <si>
    <t>01084 Quầy Kosmo</t>
  </si>
  <si>
    <t>01011 Quầy Tầng 5, Tòa Gemek , Kđt Lê Trọng Tấn</t>
  </si>
  <si>
    <t>01012 Quầy Ct2 Xuân Mai, Tô Hiệu, Hà Đông</t>
  </si>
  <si>
    <t>01036 Quầy Tm02-N03T5 Khu Ngoại Giao Đoàn, Xuân Tảo</t>
  </si>
  <si>
    <t>323 Đường Ht13, Quận 12</t>
  </si>
  <si>
    <t>1017 Quầy 112 Âu Cơ</t>
  </si>
  <si>
    <t>1021 Quầy Ecolife, 58 Tố Hữu, Nam Từ Liêm</t>
  </si>
  <si>
    <t>1025 Quầy 20 Đức Diễn</t>
  </si>
  <si>
    <t>1029 Linh Đàm</t>
  </si>
  <si>
    <t>1061 Quầy Victory2</t>
  </si>
  <si>
    <t>1062  Quầy H3.2 Đại Mỗ</t>
  </si>
  <si>
    <t>1063 Kđt Ecohome3</t>
  </si>
  <si>
    <t>1065 Quầy Tecco Tứ Hiệp</t>
  </si>
  <si>
    <t>1072 Quầy 96 Vĩnh Hưng</t>
  </si>
  <si>
    <t>1077 Quầy Intracom Vĩnh Ngọc. Đông Anh</t>
  </si>
  <si>
    <t>1082 Quầy Ct2- 43 Phạm Văn Đồng</t>
  </si>
  <si>
    <t>1083 Quầy Đại Thanh 3</t>
  </si>
  <si>
    <t>1088 Quầy Ruby City Phúc Lợi</t>
  </si>
  <si>
    <t>1089 Quầy Locigi 13</t>
  </si>
  <si>
    <t>1090 Quầy Trần Thủ Độ 2- Tứ Hiệp</t>
  </si>
  <si>
    <t>1091 Quầy Hh03A Thanh Hà</t>
  </si>
  <si>
    <t>1093 Quầy G2- Fivestar Số 2 Kim Giang</t>
  </si>
  <si>
    <t>00357 Quầy 72 Lĩnh Nam</t>
  </si>
  <si>
    <t>00722 Quầy Sóc Sơn</t>
  </si>
  <si>
    <t>000868 Quầy 29 Xuân La</t>
  </si>
  <si>
    <t>00928 Quầy Ct12B Kim Văn - Kim Vũ</t>
  </si>
  <si>
    <t xml:space="preserve">00983 Quầy Xa La </t>
  </si>
  <si>
    <t>988 Quầy Resco - Cổ Nhuế</t>
  </si>
  <si>
    <t>00989 Quầy Tân Tây Đô</t>
  </si>
  <si>
    <t>1032 Quầy Vĩnh Quỳnh</t>
  </si>
  <si>
    <t>Số 1 Trần Nguyên Đán- Công Định</t>
  </si>
  <si>
    <t>00992 Quầy Ct3 Kđt Văn Khê</t>
  </si>
  <si>
    <t>1410 Tỉnh Lộ 10, Quận Bình Tân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</si>
</sst>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15">
    <font>
      <sz val="11"/>
      <color theme="1"/>
      <name val="Calibri"/>
      <charset val="134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16"/>
      <color theme="1"/>
      <name val="Calibri"/>
      <family val="2"/>
      <scheme val="minor"/>
    </font>
    <font>
      <sz val="16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13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/>
  </cellStyleXfs>
  <cellXfs count="77">
    <xf numFmtId="0" fontId="0" fillId="0" borderId="0" xfId="0"/>
    <xf numFmtId="0" fontId="1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65" fontId="1" fillId="0" borderId="0" xfId="1" applyNumberFormat="1" applyFont="1"/>
    <xf numFmtId="165" fontId="1" fillId="0" borderId="0" xfId="1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65" fontId="1" fillId="0" borderId="0" xfId="1" applyNumberFormat="1" applyFont="1" applyFill="1"/>
    <xf numFmtId="0" fontId="2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5" fontId="1" fillId="0" borderId="1" xfId="1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vertical="center"/>
    </xf>
    <xf numFmtId="165" fontId="1" fillId="0" borderId="0" xfId="1" applyNumberFormat="1" applyFont="1" applyFill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5" fontId="1" fillId="0" borderId="0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165" fontId="1" fillId="0" borderId="1" xfId="1" applyNumberFormat="1" applyFont="1" applyBorder="1"/>
    <xf numFmtId="165" fontId="1" fillId="0" borderId="1" xfId="1" applyNumberFormat="1" applyFont="1" applyBorder="1" applyAlignment="1">
      <alignment horizontal="left" vertical="center"/>
    </xf>
    <xf numFmtId="0" fontId="1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right" vertical="center"/>
    </xf>
    <xf numFmtId="165" fontId="10" fillId="0" borderId="1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/>
    <xf numFmtId="0" fontId="12" fillId="0" borderId="1" xfId="0" applyFont="1" applyBorder="1" applyAlignment="1">
      <alignment horizontal="right"/>
    </xf>
    <xf numFmtId="0" fontId="12" fillId="0" borderId="1" xfId="0" applyFont="1" applyBorder="1"/>
    <xf numFmtId="165" fontId="12" fillId="0" borderId="1" xfId="1" applyNumberFormat="1" applyFont="1" applyBorder="1"/>
    <xf numFmtId="165" fontId="12" fillId="0" borderId="1" xfId="0" applyNumberFormat="1" applyFont="1" applyBorder="1"/>
    <xf numFmtId="0" fontId="12" fillId="0" borderId="0" xfId="0" applyFont="1" applyBorder="1" applyAlignment="1">
      <alignment horizontal="right"/>
    </xf>
    <xf numFmtId="0" fontId="12" fillId="0" borderId="0" xfId="0" applyFont="1" applyBorder="1"/>
    <xf numFmtId="165" fontId="12" fillId="0" borderId="0" xfId="1" applyNumberFormat="1" applyFont="1" applyBorder="1"/>
    <xf numFmtId="165" fontId="12" fillId="0" borderId="1" xfId="1" applyNumberFormat="1" applyFont="1" applyBorder="1" applyAlignment="1">
      <alignment horizontal="center" vertical="center" wrapText="1"/>
    </xf>
    <xf numFmtId="165" fontId="1" fillId="0" borderId="0" xfId="0" applyNumberFormat="1" applyFont="1"/>
    <xf numFmtId="165" fontId="1" fillId="0" borderId="1" xfId="1" applyNumberFormat="1" applyFont="1" applyBorder="1" applyAlignment="1">
      <alignment horizontal="left"/>
    </xf>
    <xf numFmtId="165" fontId="2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165" fontId="6" fillId="0" borderId="0" xfId="1" applyNumberFormat="1" applyFont="1" applyBorder="1" applyAlignment="1">
      <alignment horizontal="center" vertical="center"/>
    </xf>
    <xf numFmtId="165" fontId="1" fillId="0" borderId="0" xfId="1" applyNumberFormat="1" applyFont="1" applyBorder="1"/>
    <xf numFmtId="165" fontId="12" fillId="0" borderId="1" xfId="1" applyNumberFormat="1" applyFont="1" applyBorder="1" applyAlignment="1">
      <alignment horizontal="center"/>
    </xf>
    <xf numFmtId="9" fontId="1" fillId="0" borderId="0" xfId="2" applyFont="1" applyFill="1" applyAlignment="1"/>
    <xf numFmtId="0" fontId="10" fillId="0" borderId="0" xfId="0" applyFont="1" applyFill="1"/>
    <xf numFmtId="14" fontId="1" fillId="0" borderId="1" xfId="0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/>
    <xf numFmtId="165" fontId="14" fillId="0" borderId="0" xfId="1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center" vertical="center"/>
    </xf>
    <xf numFmtId="165" fontId="1" fillId="0" borderId="0" xfId="0" applyNumberFormat="1" applyFont="1" applyFill="1"/>
    <xf numFmtId="0" fontId="1" fillId="0" borderId="1" xfId="0" applyFont="1" applyFill="1" applyBorder="1"/>
    <xf numFmtId="0" fontId="2" fillId="0" borderId="1" xfId="0" applyFont="1" applyFill="1" applyBorder="1" applyAlignment="1">
      <alignment horizontal="center"/>
    </xf>
    <xf numFmtId="165" fontId="2" fillId="0" borderId="1" xfId="0" applyNumberFormat="1" applyFont="1" applyFill="1" applyBorder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</cellXfs>
  <cellStyles count="6">
    <cellStyle name="Comma" xfId="1" builtinId="3"/>
    <cellStyle name="Comma 2" xfId="3"/>
    <cellStyle name="Comma 3" xfId="4"/>
    <cellStyle name="Normal" xfId="0" builtinId="0"/>
    <cellStyle name="Normal 2" xfId="5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abSelected="1" workbookViewId="0">
      <selection sqref="A1:D1"/>
    </sheetView>
  </sheetViews>
  <sheetFormatPr defaultRowHeight="16.5"/>
  <cols>
    <col min="1" max="1" width="6.28515625" style="9" customWidth="1"/>
    <col min="2" max="2" width="15" style="1" customWidth="1"/>
    <col min="3" max="3" width="50.85546875" style="1" customWidth="1"/>
    <col min="4" max="4" width="24.28515625" style="1" customWidth="1"/>
    <col min="5" max="5" width="11.28515625" style="1" bestFit="1" customWidth="1"/>
    <col min="6" max="6" width="10.28515625" style="1" bestFit="1" customWidth="1"/>
    <col min="7" max="16384" width="9.140625" style="1"/>
  </cols>
  <sheetData>
    <row r="1" spans="1:4">
      <c r="A1" s="75" t="s">
        <v>65</v>
      </c>
      <c r="B1" s="75"/>
      <c r="C1" s="75"/>
      <c r="D1" s="75"/>
    </row>
    <row r="2" spans="1:4">
      <c r="A2" s="75" t="s">
        <v>64</v>
      </c>
      <c r="B2" s="75"/>
      <c r="C2" s="75"/>
      <c r="D2" s="75"/>
    </row>
    <row r="3" spans="1:4">
      <c r="D3" s="65"/>
    </row>
    <row r="4" spans="1:4">
      <c r="A4" s="66" t="s">
        <v>0</v>
      </c>
      <c r="B4" s="67" t="s">
        <v>1</v>
      </c>
      <c r="C4" s="67" t="s">
        <v>2</v>
      </c>
      <c r="D4" s="68" t="s">
        <v>3</v>
      </c>
    </row>
    <row r="5" spans="1:4">
      <c r="A5" s="69">
        <v>1</v>
      </c>
      <c r="B5" s="63">
        <v>44616</v>
      </c>
      <c r="C5" s="72" t="s">
        <v>67</v>
      </c>
      <c r="D5" s="64">
        <v>2231434</v>
      </c>
    </row>
    <row r="6" spans="1:4">
      <c r="A6" s="69">
        <v>2</v>
      </c>
      <c r="B6" s="63">
        <v>44657</v>
      </c>
      <c r="C6" s="72" t="s">
        <v>117</v>
      </c>
      <c r="D6" s="70">
        <v>899701.53</v>
      </c>
    </row>
    <row r="7" spans="1:4">
      <c r="A7" s="69">
        <v>3</v>
      </c>
      <c r="B7" s="63">
        <v>44657</v>
      </c>
      <c r="C7" s="72" t="s">
        <v>68</v>
      </c>
      <c r="D7" s="64">
        <v>1479477.9999999998</v>
      </c>
    </row>
    <row r="8" spans="1:4">
      <c r="A8" s="69">
        <v>4</v>
      </c>
      <c r="B8" s="63">
        <v>44657</v>
      </c>
      <c r="C8" s="72" t="s">
        <v>69</v>
      </c>
      <c r="D8" s="64">
        <v>1009485.75</v>
      </c>
    </row>
    <row r="9" spans="1:4">
      <c r="A9" s="69">
        <v>5</v>
      </c>
      <c r="B9" s="63">
        <v>44658</v>
      </c>
      <c r="C9" s="72" t="s">
        <v>70</v>
      </c>
      <c r="D9" s="64">
        <v>1154148.45</v>
      </c>
    </row>
    <row r="10" spans="1:4">
      <c r="A10" s="69">
        <v>6</v>
      </c>
      <c r="B10" s="63">
        <v>44658</v>
      </c>
      <c r="C10" s="72" t="s">
        <v>71</v>
      </c>
      <c r="D10" s="64">
        <v>1237544.49</v>
      </c>
    </row>
    <row r="11" spans="1:4">
      <c r="A11" s="69">
        <v>7</v>
      </c>
      <c r="B11" s="63">
        <v>44664</v>
      </c>
      <c r="C11" s="72" t="s">
        <v>72</v>
      </c>
      <c r="D11" s="64">
        <v>311877.93</v>
      </c>
    </row>
    <row r="12" spans="1:4">
      <c r="A12" s="69">
        <v>8</v>
      </c>
      <c r="B12" s="63">
        <v>44664</v>
      </c>
      <c r="C12" s="72" t="s">
        <v>73</v>
      </c>
      <c r="D12" s="64">
        <v>1140331.0099999998</v>
      </c>
    </row>
    <row r="13" spans="1:4">
      <c r="A13" s="69">
        <v>9</v>
      </c>
      <c r="B13" s="63">
        <v>44664</v>
      </c>
      <c r="C13" s="72" t="s">
        <v>74</v>
      </c>
      <c r="D13" s="64">
        <v>906790</v>
      </c>
    </row>
    <row r="14" spans="1:4">
      <c r="A14" s="69">
        <v>10</v>
      </c>
      <c r="B14" s="63">
        <v>44664</v>
      </c>
      <c r="C14" s="72" t="s">
        <v>75</v>
      </c>
      <c r="D14" s="64">
        <v>1307757.3600000001</v>
      </c>
    </row>
    <row r="15" spans="1:4">
      <c r="A15" s="69">
        <v>11</v>
      </c>
      <c r="B15" s="63">
        <v>44664</v>
      </c>
      <c r="C15" s="72" t="s">
        <v>76</v>
      </c>
      <c r="D15" s="64">
        <v>857618.58</v>
      </c>
    </row>
    <row r="16" spans="1:4">
      <c r="A16" s="69">
        <v>12</v>
      </c>
      <c r="B16" s="63">
        <v>44664</v>
      </c>
      <c r="C16" s="72" t="s">
        <v>77</v>
      </c>
      <c r="D16" s="64">
        <v>3502818.41</v>
      </c>
    </row>
    <row r="17" spans="1:5">
      <c r="A17" s="69">
        <v>13</v>
      </c>
      <c r="B17" s="63">
        <v>44664</v>
      </c>
      <c r="C17" s="72" t="s">
        <v>78</v>
      </c>
      <c r="D17" s="64">
        <v>1085895.72</v>
      </c>
    </row>
    <row r="18" spans="1:5">
      <c r="A18" s="69">
        <v>14</v>
      </c>
      <c r="B18" s="63">
        <v>44664</v>
      </c>
      <c r="C18" s="72" t="s">
        <v>79</v>
      </c>
      <c r="D18" s="64">
        <v>950392.17</v>
      </c>
    </row>
    <row r="19" spans="1:5">
      <c r="A19" s="69">
        <v>15</v>
      </c>
      <c r="B19" s="63">
        <v>44664</v>
      </c>
      <c r="C19" s="72" t="s">
        <v>80</v>
      </c>
      <c r="D19" s="64">
        <v>543947.03999999992</v>
      </c>
    </row>
    <row r="20" spans="1:5">
      <c r="A20" s="69">
        <v>16</v>
      </c>
      <c r="B20" s="63">
        <v>44664</v>
      </c>
      <c r="C20" s="72" t="s">
        <v>81</v>
      </c>
      <c r="D20" s="64">
        <v>1165409.7</v>
      </c>
    </row>
    <row r="21" spans="1:5">
      <c r="A21" s="69">
        <v>17</v>
      </c>
      <c r="B21" s="63">
        <v>44664</v>
      </c>
      <c r="C21" s="72" t="s">
        <v>82</v>
      </c>
      <c r="D21" s="64">
        <v>1939465.7099999997</v>
      </c>
    </row>
    <row r="22" spans="1:5">
      <c r="A22" s="69">
        <v>18</v>
      </c>
      <c r="B22" s="63">
        <v>44664</v>
      </c>
      <c r="C22" s="72" t="s">
        <v>83</v>
      </c>
      <c r="D22" s="64">
        <v>1383250.0499999998</v>
      </c>
    </row>
    <row r="23" spans="1:5">
      <c r="A23" s="69">
        <v>19</v>
      </c>
      <c r="B23" s="63">
        <v>44664</v>
      </c>
      <c r="C23" s="72" t="s">
        <v>84</v>
      </c>
      <c r="D23" s="64">
        <v>1129400.9999999998</v>
      </c>
    </row>
    <row r="24" spans="1:5">
      <c r="A24" s="69">
        <v>20</v>
      </c>
      <c r="B24" s="63">
        <v>44665</v>
      </c>
      <c r="C24" s="72" t="s">
        <v>85</v>
      </c>
      <c r="D24" s="64">
        <v>1070495.79</v>
      </c>
    </row>
    <row r="25" spans="1:5">
      <c r="A25" s="69">
        <v>21</v>
      </c>
      <c r="B25" s="63">
        <v>44666</v>
      </c>
      <c r="C25" s="72" t="s">
        <v>86</v>
      </c>
      <c r="D25" s="64">
        <v>2210808.6</v>
      </c>
    </row>
    <row r="26" spans="1:5">
      <c r="A26" s="69">
        <v>22</v>
      </c>
      <c r="B26" s="63">
        <v>44666</v>
      </c>
      <c r="C26" s="72" t="s">
        <v>87</v>
      </c>
      <c r="D26" s="64">
        <v>1933881.95</v>
      </c>
    </row>
    <row r="27" spans="1:5">
      <c r="A27" s="69">
        <v>23</v>
      </c>
      <c r="B27" s="63">
        <v>44666</v>
      </c>
      <c r="C27" s="72" t="s">
        <v>88</v>
      </c>
      <c r="D27" s="64">
        <v>1525200.9499999997</v>
      </c>
    </row>
    <row r="28" spans="1:5">
      <c r="A28" s="69">
        <v>24</v>
      </c>
      <c r="B28" s="63">
        <v>44666</v>
      </c>
      <c r="C28" s="72" t="s">
        <v>89</v>
      </c>
      <c r="D28" s="64">
        <v>1671701.85</v>
      </c>
    </row>
    <row r="29" spans="1:5">
      <c r="A29" s="69">
        <v>25</v>
      </c>
      <c r="B29" s="63">
        <v>44667</v>
      </c>
      <c r="C29" s="72" t="s">
        <v>90</v>
      </c>
      <c r="D29" s="64">
        <v>1772730.05</v>
      </c>
    </row>
    <row r="30" spans="1:5">
      <c r="A30" s="69">
        <v>26</v>
      </c>
      <c r="B30" s="63">
        <v>44667</v>
      </c>
      <c r="C30" s="72" t="s">
        <v>118</v>
      </c>
      <c r="D30" s="64">
        <v>2464043.4</v>
      </c>
    </row>
    <row r="31" spans="1:5">
      <c r="A31" s="69">
        <v>27</v>
      </c>
      <c r="B31" s="63">
        <v>44671</v>
      </c>
      <c r="C31" s="72" t="s">
        <v>91</v>
      </c>
      <c r="D31" s="64">
        <v>1083512.43</v>
      </c>
    </row>
    <row r="32" spans="1:5">
      <c r="A32" s="69">
        <v>28</v>
      </c>
      <c r="B32" s="63">
        <v>44671</v>
      </c>
      <c r="C32" s="72" t="s">
        <v>92</v>
      </c>
      <c r="D32" s="64">
        <v>1098697.6000000001</v>
      </c>
      <c r="E32" s="71"/>
    </row>
    <row r="33" spans="1:4">
      <c r="A33" s="69">
        <v>29</v>
      </c>
      <c r="B33" s="63">
        <v>44671</v>
      </c>
      <c r="C33" s="72" t="s">
        <v>85</v>
      </c>
      <c r="D33" s="64">
        <v>398918.52</v>
      </c>
    </row>
    <row r="34" spans="1:4">
      <c r="A34" s="69">
        <v>30</v>
      </c>
      <c r="B34" s="63">
        <v>44671</v>
      </c>
      <c r="C34" s="72" t="s">
        <v>93</v>
      </c>
      <c r="D34" s="64">
        <v>1201939.83</v>
      </c>
    </row>
    <row r="35" spans="1:4">
      <c r="A35" s="69">
        <v>31</v>
      </c>
      <c r="B35" s="63">
        <v>44671</v>
      </c>
      <c r="C35" s="72" t="s">
        <v>94</v>
      </c>
      <c r="D35" s="64">
        <v>676608.66</v>
      </c>
    </row>
    <row r="36" spans="1:4">
      <c r="A36" s="69">
        <v>32</v>
      </c>
      <c r="B36" s="63">
        <v>44671</v>
      </c>
      <c r="C36" s="72" t="s">
        <v>95</v>
      </c>
      <c r="D36" s="64">
        <v>999745.11</v>
      </c>
    </row>
    <row r="37" spans="1:4">
      <c r="A37" s="69">
        <v>33</v>
      </c>
      <c r="B37" s="63">
        <v>44671</v>
      </c>
      <c r="C37" s="72" t="s">
        <v>96</v>
      </c>
      <c r="D37" s="64">
        <f>1720138-316082-209189-267567</f>
        <v>927300</v>
      </c>
    </row>
    <row r="38" spans="1:4">
      <c r="A38" s="69">
        <v>34</v>
      </c>
      <c r="B38" s="63">
        <v>44671</v>
      </c>
      <c r="C38" s="72" t="s">
        <v>97</v>
      </c>
      <c r="D38" s="64">
        <v>1005084.99</v>
      </c>
    </row>
    <row r="39" spans="1:4">
      <c r="A39" s="69">
        <v>35</v>
      </c>
      <c r="B39" s="63">
        <v>44671</v>
      </c>
      <c r="C39" s="72" t="s">
        <v>98</v>
      </c>
      <c r="D39" s="64">
        <v>1088613.8899999999</v>
      </c>
    </row>
    <row r="40" spans="1:4">
      <c r="A40" s="69">
        <v>36</v>
      </c>
      <c r="B40" s="63">
        <v>44671</v>
      </c>
      <c r="C40" s="72" t="s">
        <v>78</v>
      </c>
      <c r="D40" s="64">
        <v>1117833.99</v>
      </c>
    </row>
    <row r="41" spans="1:4">
      <c r="A41" s="69">
        <v>37</v>
      </c>
      <c r="B41" s="63">
        <v>44671</v>
      </c>
      <c r="C41" s="72" t="s">
        <v>99</v>
      </c>
      <c r="D41" s="70">
        <v>1091989.08</v>
      </c>
    </row>
    <row r="42" spans="1:4">
      <c r="A42" s="69">
        <v>38</v>
      </c>
      <c r="B42" s="63">
        <v>44671</v>
      </c>
      <c r="C42" s="72" t="s">
        <v>100</v>
      </c>
      <c r="D42" s="64">
        <v>1092177</v>
      </c>
    </row>
    <row r="43" spans="1:4">
      <c r="A43" s="69">
        <v>39</v>
      </c>
      <c r="B43" s="63">
        <v>44671</v>
      </c>
      <c r="C43" s="72" t="s">
        <v>79</v>
      </c>
      <c r="D43" s="64">
        <v>1134287.7</v>
      </c>
    </row>
    <row r="44" spans="1:4">
      <c r="A44" s="69">
        <v>40</v>
      </c>
      <c r="B44" s="63">
        <v>44671</v>
      </c>
      <c r="C44" s="72" t="s">
        <v>101</v>
      </c>
      <c r="D44" s="64">
        <v>502579.35</v>
      </c>
    </row>
    <row r="45" spans="1:4">
      <c r="A45" s="69">
        <v>41</v>
      </c>
      <c r="B45" s="63">
        <v>44671</v>
      </c>
      <c r="C45" s="72" t="s">
        <v>102</v>
      </c>
      <c r="D45" s="64">
        <f>1023660-210721</f>
        <v>812939</v>
      </c>
    </row>
    <row r="46" spans="1:4">
      <c r="A46" s="69">
        <v>42</v>
      </c>
      <c r="B46" s="63">
        <v>44671</v>
      </c>
      <c r="C46" s="72" t="s">
        <v>80</v>
      </c>
      <c r="D46" s="64">
        <v>723946.86</v>
      </c>
    </row>
    <row r="47" spans="1:4">
      <c r="A47" s="69">
        <v>43</v>
      </c>
      <c r="B47" s="63">
        <v>44671</v>
      </c>
      <c r="C47" s="72" t="s">
        <v>103</v>
      </c>
      <c r="D47" s="64">
        <v>1077266.19</v>
      </c>
    </row>
    <row r="48" spans="1:4">
      <c r="A48" s="69">
        <v>44</v>
      </c>
      <c r="B48" s="63">
        <v>44671</v>
      </c>
      <c r="C48" s="72" t="s">
        <v>104</v>
      </c>
      <c r="D48" s="64">
        <v>753136.02</v>
      </c>
    </row>
    <row r="49" spans="1:4">
      <c r="A49" s="69">
        <v>45</v>
      </c>
      <c r="B49" s="63">
        <v>44671</v>
      </c>
      <c r="C49" s="72" t="s">
        <v>105</v>
      </c>
      <c r="D49" s="64">
        <v>1066803.01</v>
      </c>
    </row>
    <row r="50" spans="1:4">
      <c r="A50" s="69">
        <v>46</v>
      </c>
      <c r="B50" s="63">
        <v>44671</v>
      </c>
      <c r="C50" s="72" t="s">
        <v>106</v>
      </c>
      <c r="D50" s="64">
        <v>1030959.9299999999</v>
      </c>
    </row>
    <row r="51" spans="1:4">
      <c r="A51" s="69">
        <v>47</v>
      </c>
      <c r="B51" s="63">
        <v>44671</v>
      </c>
      <c r="C51" s="72" t="s">
        <v>107</v>
      </c>
      <c r="D51" s="64">
        <v>507444.21</v>
      </c>
    </row>
    <row r="52" spans="1:4">
      <c r="A52" s="69">
        <v>48</v>
      </c>
      <c r="B52" s="63">
        <v>44671</v>
      </c>
      <c r="C52" s="72" t="s">
        <v>108</v>
      </c>
      <c r="D52" s="64">
        <v>1048393.71</v>
      </c>
    </row>
    <row r="53" spans="1:4">
      <c r="A53" s="69">
        <v>49</v>
      </c>
      <c r="B53" s="63">
        <v>44671</v>
      </c>
      <c r="C53" s="72" t="s">
        <v>109</v>
      </c>
      <c r="D53" s="64">
        <v>1014383.37</v>
      </c>
    </row>
    <row r="54" spans="1:4">
      <c r="A54" s="69">
        <v>50</v>
      </c>
      <c r="B54" s="63">
        <v>44671</v>
      </c>
      <c r="C54" s="72" t="s">
        <v>110</v>
      </c>
      <c r="D54" s="64">
        <v>1576596.8399999999</v>
      </c>
    </row>
    <row r="55" spans="1:4">
      <c r="A55" s="69">
        <v>51</v>
      </c>
      <c r="B55" s="63">
        <v>44671</v>
      </c>
      <c r="C55" s="72" t="s">
        <v>111</v>
      </c>
      <c r="D55" s="64">
        <v>2255870.89</v>
      </c>
    </row>
    <row r="56" spans="1:4">
      <c r="A56" s="69">
        <v>52</v>
      </c>
      <c r="B56" s="63">
        <v>44671</v>
      </c>
      <c r="C56" s="72" t="s">
        <v>112</v>
      </c>
      <c r="D56" s="64">
        <v>1093137.5</v>
      </c>
    </row>
    <row r="57" spans="1:4">
      <c r="A57" s="69">
        <v>53</v>
      </c>
      <c r="B57" s="63">
        <v>44671</v>
      </c>
      <c r="C57" s="72" t="s">
        <v>113</v>
      </c>
      <c r="D57" s="64">
        <v>930064.59</v>
      </c>
    </row>
    <row r="58" spans="1:4">
      <c r="A58" s="69">
        <v>54</v>
      </c>
      <c r="B58" s="63">
        <v>44671</v>
      </c>
      <c r="C58" s="72" t="s">
        <v>114</v>
      </c>
      <c r="D58" s="64">
        <v>1098655.74</v>
      </c>
    </row>
    <row r="59" spans="1:4">
      <c r="A59" s="69">
        <v>55</v>
      </c>
      <c r="B59" s="63">
        <v>44672</v>
      </c>
      <c r="C59" s="72" t="s">
        <v>115</v>
      </c>
      <c r="D59" s="64">
        <v>1516785.27</v>
      </c>
    </row>
    <row r="60" spans="1:4">
      <c r="A60" s="69">
        <v>56</v>
      </c>
      <c r="B60" s="63">
        <v>44673</v>
      </c>
      <c r="C60" s="72" t="s">
        <v>116</v>
      </c>
      <c r="D60" s="64">
        <v>1163817.2</v>
      </c>
    </row>
    <row r="61" spans="1:4">
      <c r="A61" s="69"/>
      <c r="B61" s="72"/>
      <c r="C61" s="73" t="s">
        <v>66</v>
      </c>
      <c r="D61" s="74">
        <f>SUM(D5:D60)</f>
        <v>67975097.970000014</v>
      </c>
    </row>
    <row r="63" spans="1:4">
      <c r="D63" s="11"/>
    </row>
    <row r="64" spans="1:4">
      <c r="D64" s="11"/>
    </row>
  </sheetData>
  <autoFilter ref="A4:D61">
    <sortState ref="A7:D62">
      <sortCondition ref="B6:B62"/>
    </sortState>
  </autoFilter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8"/>
  <sheetViews>
    <sheetView zoomScale="85" zoomScaleNormal="85" workbookViewId="0">
      <selection activeCell="E34" sqref="E34"/>
    </sheetView>
  </sheetViews>
  <sheetFormatPr defaultColWidth="9.140625" defaultRowHeight="16.5"/>
  <cols>
    <col min="1" max="1" width="6" style="4" customWidth="1"/>
    <col min="2" max="2" width="13.85546875" style="5" customWidth="1"/>
    <col min="3" max="3" width="30.85546875" style="6" customWidth="1"/>
    <col min="4" max="4" width="12.5703125" style="4" customWidth="1"/>
    <col min="5" max="5" width="39.7109375" style="5" customWidth="1"/>
    <col min="6" max="6" width="11.85546875" style="5" customWidth="1"/>
    <col min="7" max="7" width="17.5703125" style="7" customWidth="1"/>
    <col min="8" max="8" width="18" style="7" customWidth="1"/>
    <col min="9" max="9" width="10.42578125" style="7" customWidth="1"/>
    <col min="10" max="10" width="7.28515625" style="8" customWidth="1"/>
    <col min="11" max="11" width="12.85546875" style="8" customWidth="1"/>
    <col min="12" max="12" width="40.5703125" style="5" customWidth="1"/>
    <col min="13" max="14" width="19.5703125" style="7" customWidth="1"/>
    <col min="15" max="15" width="15.42578125" style="5" customWidth="1"/>
    <col min="16" max="16384" width="9.140625" style="5"/>
  </cols>
  <sheetData>
    <row r="2" spans="1:15" s="1" customFormat="1" ht="20.25" hidden="1">
      <c r="A2" s="9"/>
      <c r="C2" s="76"/>
      <c r="D2" s="76"/>
      <c r="E2" s="76"/>
      <c r="F2" s="76"/>
      <c r="G2" s="76"/>
      <c r="H2" s="11"/>
      <c r="I2" s="11"/>
      <c r="J2" s="23" t="s">
        <v>0</v>
      </c>
      <c r="K2" s="23" t="s">
        <v>4</v>
      </c>
      <c r="L2" s="24" t="s">
        <v>5</v>
      </c>
      <c r="M2" s="60" t="s">
        <v>61</v>
      </c>
      <c r="N2" s="60" t="s">
        <v>62</v>
      </c>
      <c r="O2" s="62" t="s">
        <v>60</v>
      </c>
    </row>
    <row r="3" spans="1:15" s="1" customFormat="1" ht="20.25" hidden="1">
      <c r="A3" s="9"/>
      <c r="C3" s="10"/>
      <c r="D3" s="10"/>
      <c r="E3" s="10"/>
      <c r="F3" s="10"/>
      <c r="G3" s="10"/>
      <c r="H3" s="11"/>
      <c r="I3" s="11"/>
      <c r="J3" s="18">
        <v>1</v>
      </c>
      <c r="K3" s="26" t="s">
        <v>13</v>
      </c>
      <c r="L3" s="17" t="s">
        <v>14</v>
      </c>
      <c r="M3" s="30">
        <v>99000</v>
      </c>
      <c r="N3" s="18">
        <v>73431.818181818206</v>
      </c>
      <c r="O3" s="61">
        <f>N3/M3</f>
        <v>0.74173553719008289</v>
      </c>
    </row>
    <row r="4" spans="1:15" s="1" customFormat="1" ht="20.25" hidden="1">
      <c r="A4" s="9"/>
      <c r="C4" s="10"/>
      <c r="D4" s="10"/>
      <c r="E4" s="10"/>
      <c r="F4" s="10"/>
      <c r="G4" s="10"/>
      <c r="H4" s="11"/>
      <c r="I4" s="11"/>
      <c r="J4" s="18">
        <v>2</v>
      </c>
      <c r="K4" s="26" t="s">
        <v>15</v>
      </c>
      <c r="L4" s="28" t="s">
        <v>16</v>
      </c>
      <c r="M4" s="55">
        <v>162900</v>
      </c>
      <c r="N4" s="29">
        <v>119066.363636364</v>
      </c>
      <c r="O4" s="61">
        <f t="shared" ref="O4:O20" si="0">N4/M4</f>
        <v>0.7309169038450829</v>
      </c>
    </row>
    <row r="5" spans="1:15" s="1" customFormat="1" ht="20.25" hidden="1">
      <c r="A5" s="9"/>
      <c r="C5" s="10"/>
      <c r="D5" s="10"/>
      <c r="E5" s="10"/>
      <c r="F5" s="10"/>
      <c r="G5" s="10"/>
      <c r="H5" s="11"/>
      <c r="I5" s="11"/>
      <c r="J5" s="18">
        <v>3</v>
      </c>
      <c r="K5" s="26" t="s">
        <v>17</v>
      </c>
      <c r="L5" s="28" t="s">
        <v>18</v>
      </c>
      <c r="M5" s="55">
        <v>64900</v>
      </c>
      <c r="N5" s="29">
        <v>55595.4545454545</v>
      </c>
      <c r="O5" s="61">
        <f t="shared" si="0"/>
        <v>0.85663258159406008</v>
      </c>
    </row>
    <row r="6" spans="1:15" s="1" customFormat="1" ht="20.25" hidden="1">
      <c r="A6" s="9"/>
      <c r="C6" s="10"/>
      <c r="D6" s="10"/>
      <c r="E6" s="10"/>
      <c r="F6" s="10"/>
      <c r="G6" s="10"/>
      <c r="H6" s="11"/>
      <c r="I6" s="11"/>
      <c r="J6" s="18">
        <v>4</v>
      </c>
      <c r="K6" s="26" t="s">
        <v>20</v>
      </c>
      <c r="L6" s="28" t="s">
        <v>21</v>
      </c>
      <c r="M6" s="55">
        <v>147900</v>
      </c>
      <c r="N6" s="29">
        <v>107205.454545455</v>
      </c>
      <c r="O6" s="61">
        <f t="shared" si="0"/>
        <v>0.72485094351220414</v>
      </c>
    </row>
    <row r="7" spans="1:15" s="1" customFormat="1" ht="20.25" hidden="1">
      <c r="A7" s="9"/>
      <c r="C7" s="10"/>
      <c r="D7" s="10"/>
      <c r="E7" s="10"/>
      <c r="F7" s="10"/>
      <c r="G7" s="10"/>
      <c r="H7" s="11"/>
      <c r="I7" s="11"/>
      <c r="J7" s="18">
        <v>5</v>
      </c>
      <c r="K7" s="30" t="s">
        <v>22</v>
      </c>
      <c r="L7" s="28" t="s">
        <v>23</v>
      </c>
      <c r="M7" s="55">
        <v>152800</v>
      </c>
      <c r="N7" s="29">
        <v>111058</v>
      </c>
      <c r="O7" s="61">
        <f t="shared" si="0"/>
        <v>0.72681937172774869</v>
      </c>
    </row>
    <row r="8" spans="1:15" s="1" customFormat="1" ht="20.25" hidden="1">
      <c r="A8" s="9"/>
      <c r="C8" s="10"/>
      <c r="D8" s="10"/>
      <c r="E8" s="10"/>
      <c r="F8" s="10"/>
      <c r="G8" s="10"/>
      <c r="H8" s="11"/>
      <c r="I8" s="11"/>
      <c r="J8" s="18">
        <v>6</v>
      </c>
      <c r="K8" s="30" t="s">
        <v>25</v>
      </c>
      <c r="L8" s="28" t="s">
        <v>26</v>
      </c>
      <c r="M8" s="55">
        <v>119900</v>
      </c>
      <c r="N8" s="29">
        <v>87787.272727272706</v>
      </c>
      <c r="O8" s="61">
        <f t="shared" si="0"/>
        <v>0.73217074835089835</v>
      </c>
    </row>
    <row r="9" spans="1:15" s="1" customFormat="1" ht="20.25" hidden="1">
      <c r="A9" s="9"/>
      <c r="C9" s="10"/>
      <c r="D9" s="10"/>
      <c r="E9" s="10"/>
      <c r="F9" s="10"/>
      <c r="G9" s="10"/>
      <c r="H9" s="11"/>
      <c r="I9" s="11"/>
      <c r="J9" s="18">
        <v>7</v>
      </c>
      <c r="K9" s="30" t="s">
        <v>27</v>
      </c>
      <c r="L9" s="28" t="s">
        <v>28</v>
      </c>
      <c r="M9" s="55"/>
      <c r="N9" s="29">
        <v>130921.818181818</v>
      </c>
      <c r="O9" s="61" t="e">
        <f t="shared" si="0"/>
        <v>#DIV/0!</v>
      </c>
    </row>
    <row r="10" spans="1:15" s="1" customFormat="1" ht="20.25" hidden="1">
      <c r="A10" s="9"/>
      <c r="C10" s="10"/>
      <c r="D10" s="10"/>
      <c r="E10" s="10"/>
      <c r="F10" s="10"/>
      <c r="G10" s="10"/>
      <c r="H10" s="11"/>
      <c r="I10" s="11"/>
      <c r="J10" s="18">
        <v>8</v>
      </c>
      <c r="K10" s="30" t="s">
        <v>29</v>
      </c>
      <c r="L10" s="28" t="s">
        <v>30</v>
      </c>
      <c r="M10" s="55"/>
      <c r="N10" s="29">
        <v>215677.272727273</v>
      </c>
      <c r="O10" s="61" t="e">
        <f t="shared" si="0"/>
        <v>#DIV/0!</v>
      </c>
    </row>
    <row r="11" spans="1:15" s="1" customFormat="1" ht="20.25" hidden="1">
      <c r="A11" s="9"/>
      <c r="C11" s="10"/>
      <c r="D11" s="10"/>
      <c r="E11" s="10"/>
      <c r="F11" s="10"/>
      <c r="G11" s="10"/>
      <c r="H11" s="11"/>
      <c r="I11" s="11"/>
      <c r="J11" s="18">
        <v>9</v>
      </c>
      <c r="K11" s="30" t="s">
        <v>31</v>
      </c>
      <c r="L11" s="28" t="s">
        <v>32</v>
      </c>
      <c r="M11" s="55"/>
      <c r="N11" s="29">
        <v>94012.5</v>
      </c>
      <c r="O11" s="61" t="e">
        <f t="shared" si="0"/>
        <v>#DIV/0!</v>
      </c>
    </row>
    <row r="12" spans="1:15" s="1" customFormat="1" ht="20.25" hidden="1">
      <c r="A12" s="9"/>
      <c r="C12" s="10"/>
      <c r="D12" s="10"/>
      <c r="E12" s="10"/>
      <c r="F12" s="10"/>
      <c r="G12" s="10"/>
      <c r="H12" s="11"/>
      <c r="I12" s="11"/>
      <c r="J12" s="18">
        <v>10</v>
      </c>
      <c r="K12" s="30" t="s">
        <v>33</v>
      </c>
      <c r="L12" s="28" t="s">
        <v>34</v>
      </c>
      <c r="M12" s="55"/>
      <c r="N12" s="29">
        <v>101989.090909091</v>
      </c>
      <c r="O12" s="61" t="e">
        <f t="shared" si="0"/>
        <v>#DIV/0!</v>
      </c>
    </row>
    <row r="13" spans="1:15" s="1" customFormat="1" ht="20.25" hidden="1">
      <c r="A13" s="9"/>
      <c r="C13" s="10"/>
      <c r="D13" s="10"/>
      <c r="E13" s="10"/>
      <c r="F13" s="10"/>
      <c r="G13" s="10"/>
      <c r="H13" s="11"/>
      <c r="I13" s="11"/>
      <c r="J13" s="18">
        <v>11</v>
      </c>
      <c r="K13" s="37" t="s">
        <v>51</v>
      </c>
      <c r="L13" s="28" t="s">
        <v>35</v>
      </c>
      <c r="M13" s="55">
        <v>68900</v>
      </c>
      <c r="N13" s="29">
        <v>50181.818181818198</v>
      </c>
      <c r="O13" s="61">
        <f t="shared" si="0"/>
        <v>0.7283282754980871</v>
      </c>
    </row>
    <row r="14" spans="1:15" s="1" customFormat="1" ht="20.25" hidden="1">
      <c r="A14" s="9"/>
      <c r="C14" s="10"/>
      <c r="D14" s="10"/>
      <c r="E14" s="10"/>
      <c r="F14" s="10"/>
      <c r="G14" s="10"/>
      <c r="H14" s="11"/>
      <c r="I14" s="11"/>
      <c r="J14" s="18">
        <v>12</v>
      </c>
      <c r="K14" s="30" t="s">
        <v>36</v>
      </c>
      <c r="L14" s="28" t="s">
        <v>37</v>
      </c>
      <c r="M14" s="55">
        <v>62900</v>
      </c>
      <c r="N14" s="29">
        <v>46000</v>
      </c>
      <c r="O14" s="61">
        <f t="shared" si="0"/>
        <v>0.7313195548489666</v>
      </c>
    </row>
    <row r="15" spans="1:15" s="1" customFormat="1" ht="20.25" hidden="1">
      <c r="A15" s="9"/>
      <c r="C15" s="10"/>
      <c r="D15" s="10"/>
      <c r="E15" s="10"/>
      <c r="F15" s="10"/>
      <c r="G15" s="10"/>
      <c r="H15" s="11"/>
      <c r="I15" s="11"/>
      <c r="J15" s="18">
        <v>13</v>
      </c>
      <c r="K15" s="26" t="s">
        <v>38</v>
      </c>
      <c r="L15" s="28" t="s">
        <v>39</v>
      </c>
      <c r="M15" s="55">
        <v>92900</v>
      </c>
      <c r="N15" s="29">
        <v>59400</v>
      </c>
      <c r="O15" s="61">
        <f t="shared" si="0"/>
        <v>0.63939720129171151</v>
      </c>
    </row>
    <row r="16" spans="1:15" s="1" customFormat="1" ht="20.25" hidden="1">
      <c r="A16" s="9"/>
      <c r="C16" s="10"/>
      <c r="D16" s="10"/>
      <c r="E16" s="10"/>
      <c r="F16" s="10"/>
      <c r="G16" s="10"/>
      <c r="H16" s="11"/>
      <c r="I16" s="11"/>
      <c r="J16" s="18">
        <v>14</v>
      </c>
      <c r="K16" s="30" t="s">
        <v>40</v>
      </c>
      <c r="L16" s="28" t="s">
        <v>41</v>
      </c>
      <c r="M16" s="55">
        <v>95900</v>
      </c>
      <c r="N16" s="29">
        <v>61050</v>
      </c>
      <c r="O16" s="61">
        <f t="shared" si="0"/>
        <v>0.6366006256517206</v>
      </c>
    </row>
    <row r="17" spans="1:15" s="1" customFormat="1" ht="20.25" hidden="1">
      <c r="A17" s="9"/>
      <c r="C17" s="10"/>
      <c r="D17" s="10"/>
      <c r="E17" s="10"/>
      <c r="F17" s="10"/>
      <c r="G17" s="10"/>
      <c r="H17" s="11"/>
      <c r="I17" s="11"/>
      <c r="J17" s="18">
        <v>15</v>
      </c>
      <c r="K17" s="30" t="s">
        <v>42</v>
      </c>
      <c r="L17" s="28" t="s">
        <v>43</v>
      </c>
      <c r="M17" s="55">
        <v>109900</v>
      </c>
      <c r="N17" s="29">
        <v>70950</v>
      </c>
      <c r="O17" s="61">
        <f t="shared" si="0"/>
        <v>0.64558689717925388</v>
      </c>
    </row>
    <row r="18" spans="1:15" s="1" customFormat="1" ht="20.25" hidden="1">
      <c r="A18" s="9"/>
      <c r="C18" s="10"/>
      <c r="D18" s="10"/>
      <c r="E18" s="10"/>
      <c r="F18" s="10"/>
      <c r="G18" s="10"/>
      <c r="H18" s="11"/>
      <c r="I18" s="11"/>
      <c r="J18" s="18">
        <v>16</v>
      </c>
      <c r="K18" s="30" t="s">
        <v>44</v>
      </c>
      <c r="L18" s="28" t="s">
        <v>45</v>
      </c>
      <c r="M18" s="55">
        <v>116900</v>
      </c>
      <c r="N18" s="29">
        <v>74250</v>
      </c>
      <c r="O18" s="61">
        <f t="shared" si="0"/>
        <v>0.63515825491873401</v>
      </c>
    </row>
    <row r="19" spans="1:15" s="1" customFormat="1" ht="20.25" hidden="1">
      <c r="A19" s="9"/>
      <c r="C19" s="10"/>
      <c r="D19" s="10"/>
      <c r="E19" s="10"/>
      <c r="F19" s="10"/>
      <c r="G19" s="10"/>
      <c r="H19" s="11"/>
      <c r="I19" s="11"/>
      <c r="J19" s="18">
        <v>17</v>
      </c>
      <c r="K19" s="30" t="s">
        <v>46</v>
      </c>
      <c r="L19" s="28" t="s">
        <v>47</v>
      </c>
      <c r="M19" s="55">
        <v>165900</v>
      </c>
      <c r="N19" s="29">
        <v>105400</v>
      </c>
      <c r="O19" s="61">
        <f t="shared" si="0"/>
        <v>0.6353224834237492</v>
      </c>
    </row>
    <row r="20" spans="1:15" s="1" customFormat="1" ht="20.25" hidden="1">
      <c r="A20" s="9"/>
      <c r="C20" s="10"/>
      <c r="D20" s="10"/>
      <c r="E20" s="10"/>
      <c r="F20" s="10"/>
      <c r="G20" s="10"/>
      <c r="H20" s="11"/>
      <c r="I20" s="11"/>
      <c r="J20" s="18">
        <v>18</v>
      </c>
      <c r="K20" s="30" t="s">
        <v>48</v>
      </c>
      <c r="L20" s="28" t="s">
        <v>49</v>
      </c>
      <c r="M20" s="55">
        <v>139900</v>
      </c>
      <c r="N20" s="29">
        <v>90750</v>
      </c>
      <c r="O20" s="61">
        <f t="shared" si="0"/>
        <v>0.64867762687634023</v>
      </c>
    </row>
    <row r="21" spans="1:15" s="1" customFormat="1" ht="20.25">
      <c r="A21" s="76" t="s">
        <v>50</v>
      </c>
      <c r="B21" s="76"/>
      <c r="C21" s="76"/>
      <c r="D21" s="76"/>
      <c r="E21" s="76"/>
      <c r="F21" s="76"/>
      <c r="G21" s="76"/>
      <c r="H21" s="76"/>
      <c r="I21" s="11"/>
      <c r="J21" s="22"/>
      <c r="K21" s="22"/>
      <c r="M21" s="11"/>
      <c r="N21" s="11"/>
    </row>
    <row r="22" spans="1:15">
      <c r="J22" s="5"/>
      <c r="K22" s="5"/>
      <c r="N22" s="5"/>
    </row>
    <row r="23" spans="1:15" s="2" customFormat="1">
      <c r="A23" s="12" t="s">
        <v>0</v>
      </c>
      <c r="B23" s="12" t="s">
        <v>6</v>
      </c>
      <c r="C23" s="12" t="s">
        <v>7</v>
      </c>
      <c r="D23" s="12" t="s">
        <v>8</v>
      </c>
      <c r="E23" s="12" t="s">
        <v>9</v>
      </c>
      <c r="F23" s="12" t="s">
        <v>10</v>
      </c>
      <c r="G23" s="53" t="s">
        <v>57</v>
      </c>
      <c r="H23" s="14" t="s">
        <v>12</v>
      </c>
      <c r="I23" s="25"/>
      <c r="M23" s="56"/>
    </row>
    <row r="24" spans="1:15">
      <c r="A24" s="15">
        <v>1</v>
      </c>
      <c r="B24" s="16">
        <v>44653</v>
      </c>
      <c r="C24" s="34" t="s">
        <v>52</v>
      </c>
      <c r="D24" s="18" t="s">
        <v>48</v>
      </c>
      <c r="E24" s="17" t="str">
        <f>VLOOKUP(D24,$K$3:$N$20,2,0)</f>
        <v>Chân Gà Rút Xương Sốt Siêu Cay 400G</v>
      </c>
      <c r="F24" s="36">
        <v>4</v>
      </c>
      <c r="G24" s="40">
        <f>VLOOKUP(E24,$L$3:$M$20,2,0)</f>
        <v>139900</v>
      </c>
      <c r="H24" s="18">
        <f>G24*F24</f>
        <v>559600</v>
      </c>
      <c r="I24" s="27"/>
      <c r="J24" s="54"/>
      <c r="K24" s="5"/>
      <c r="N24" s="5"/>
    </row>
    <row r="25" spans="1:15">
      <c r="A25" s="15">
        <v>2</v>
      </c>
      <c r="B25" s="16"/>
      <c r="C25" s="17"/>
      <c r="D25" s="18" t="s">
        <v>46</v>
      </c>
      <c r="E25" s="17" t="str">
        <f>VLOOKUP(D25,$K$3:$N$20,2,0)</f>
        <v>Đùi Gà Sốt Cay Vị Tứ Xuyên 500G</v>
      </c>
      <c r="F25" s="36">
        <v>2</v>
      </c>
      <c r="G25" s="40">
        <f>VLOOKUP(E25,$L$3:$M$20,2,0)</f>
        <v>165900</v>
      </c>
      <c r="H25" s="18">
        <f>G25*F25</f>
        <v>331800</v>
      </c>
      <c r="I25" s="27"/>
      <c r="J25" s="5"/>
      <c r="K25" s="5"/>
      <c r="N25" s="5"/>
    </row>
    <row r="26" spans="1:15" s="3" customFormat="1" ht="21">
      <c r="A26" s="15">
        <v>3</v>
      </c>
      <c r="B26" s="19"/>
      <c r="C26" s="20"/>
      <c r="D26" s="35" t="s">
        <v>25</v>
      </c>
      <c r="E26" s="17" t="str">
        <f>VLOOKUP(D26,$K$3:$N$20,2,0)</f>
        <v>Bắp Bò Muối 200G</v>
      </c>
      <c r="F26" s="38">
        <v>2</v>
      </c>
      <c r="G26" s="40">
        <f>VLOOKUP(E26,$L$3:$M$20,2,0)</f>
        <v>119900</v>
      </c>
      <c r="H26" s="18">
        <f>G26*F26</f>
        <v>239800</v>
      </c>
      <c r="I26" s="25"/>
      <c r="L26" s="32"/>
      <c r="M26" s="33"/>
      <c r="N26" s="58"/>
    </row>
    <row r="27" spans="1:15" s="3" customFormat="1" ht="21">
      <c r="A27" s="15">
        <v>4</v>
      </c>
      <c r="B27" s="21"/>
      <c r="C27" s="20"/>
      <c r="D27" s="36" t="s">
        <v>36</v>
      </c>
      <c r="E27" s="17" t="str">
        <f>VLOOKUP(D27,$K$3:$N$20,2,0)</f>
        <v>Mộc Nấm Hương 250G</v>
      </c>
      <c r="F27" s="36">
        <v>8</v>
      </c>
      <c r="G27" s="40">
        <f>VLOOKUP(E27,$L$3:$M$20,2,0)</f>
        <v>62900</v>
      </c>
      <c r="H27" s="18">
        <f>G27*F27</f>
        <v>503200</v>
      </c>
      <c r="I27" s="25"/>
      <c r="L27" s="32"/>
      <c r="M27" s="33"/>
      <c r="N27" s="58"/>
    </row>
    <row r="28" spans="1:15" s="3" customFormat="1" ht="21">
      <c r="A28" s="15">
        <v>5</v>
      </c>
      <c r="B28" s="21"/>
      <c r="C28" s="20"/>
      <c r="D28" s="36" t="s">
        <v>51</v>
      </c>
      <c r="E28" s="17" t="str">
        <f>VLOOKUP(D28,$K$3:$N$20,2,0)</f>
        <v>Giò Tai Lưỡi Xào 250G</v>
      </c>
      <c r="F28" s="39">
        <v>6</v>
      </c>
      <c r="G28" s="40">
        <f>VLOOKUP(E28,$L$3:$M$20,2,0)</f>
        <v>68900</v>
      </c>
      <c r="H28" s="18">
        <f>G28*F28</f>
        <v>413400</v>
      </c>
      <c r="I28" s="25"/>
      <c r="L28" s="32"/>
      <c r="M28" s="33"/>
      <c r="N28" s="58"/>
    </row>
    <row r="29" spans="1:15" ht="21">
      <c r="A29" s="15"/>
      <c r="B29" s="45"/>
      <c r="C29" s="45"/>
      <c r="D29" s="15"/>
      <c r="E29" s="46" t="s">
        <v>19</v>
      </c>
      <c r="F29" s="47">
        <f>SUM(F24:F28)</f>
        <v>22</v>
      </c>
      <c r="G29" s="47"/>
      <c r="H29" s="49">
        <f>SUM(H24:H28)</f>
        <v>2047800</v>
      </c>
      <c r="J29" s="5"/>
      <c r="K29" s="5"/>
      <c r="L29" s="32"/>
      <c r="M29" s="33"/>
      <c r="N29" s="58"/>
    </row>
    <row r="30" spans="1:15" ht="21">
      <c r="A30" s="15"/>
      <c r="B30" s="45"/>
      <c r="C30" s="45"/>
      <c r="D30" s="15"/>
      <c r="E30" s="46" t="s">
        <v>55</v>
      </c>
      <c r="F30" s="47"/>
      <c r="G30" s="48"/>
      <c r="H30" s="48">
        <f>H29*0.08</f>
        <v>163824</v>
      </c>
      <c r="J30" s="5"/>
      <c r="K30" s="5"/>
      <c r="L30" s="32"/>
      <c r="M30" s="33"/>
      <c r="N30" s="58"/>
    </row>
    <row r="31" spans="1:15" ht="21">
      <c r="A31" s="15"/>
      <c r="B31" s="45"/>
      <c r="C31" s="45"/>
      <c r="D31" s="15"/>
      <c r="E31" s="46" t="s">
        <v>24</v>
      </c>
      <c r="F31" s="47"/>
      <c r="G31" s="48"/>
      <c r="H31" s="48">
        <f>+SUM(H29:H30)</f>
        <v>2211624</v>
      </c>
      <c r="J31" s="5"/>
      <c r="K31" s="5"/>
      <c r="L31" s="32"/>
      <c r="M31" s="33"/>
      <c r="N31" s="58"/>
    </row>
    <row r="32" spans="1:15" ht="21">
      <c r="A32" s="44"/>
      <c r="B32" s="31"/>
      <c r="C32" s="31"/>
      <c r="D32" s="44"/>
      <c r="E32" s="50"/>
      <c r="F32" s="51"/>
      <c r="G32" s="52"/>
      <c r="H32" s="52"/>
      <c r="J32" s="5"/>
      <c r="K32" s="5"/>
      <c r="L32" s="32"/>
      <c r="M32" s="33"/>
      <c r="N32" s="58"/>
    </row>
    <row r="33" spans="1:14">
      <c r="A33" s="44"/>
      <c r="B33" s="31"/>
      <c r="C33" s="31"/>
      <c r="D33" s="44"/>
      <c r="E33" s="50"/>
      <c r="F33" s="51"/>
      <c r="G33" s="52"/>
      <c r="H33" s="52"/>
      <c r="J33" s="5"/>
      <c r="K33" s="5"/>
      <c r="L33" s="31"/>
      <c r="M33" s="59"/>
      <c r="N33" s="31"/>
    </row>
    <row r="34" spans="1:14">
      <c r="J34" s="5"/>
      <c r="K34" s="5"/>
      <c r="N34" s="5"/>
    </row>
    <row r="35" spans="1:14" s="2" customFormat="1">
      <c r="A35" s="12" t="s">
        <v>0</v>
      </c>
      <c r="B35" s="12" t="s">
        <v>6</v>
      </c>
      <c r="C35" s="12" t="s">
        <v>7</v>
      </c>
      <c r="D35" s="12" t="s">
        <v>8</v>
      </c>
      <c r="E35" s="12" t="s">
        <v>9</v>
      </c>
      <c r="F35" s="12" t="s">
        <v>10</v>
      </c>
      <c r="G35" s="13" t="s">
        <v>11</v>
      </c>
      <c r="H35" s="14" t="s">
        <v>12</v>
      </c>
      <c r="I35" s="25"/>
      <c r="M35" s="56"/>
    </row>
    <row r="36" spans="1:14">
      <c r="A36" s="15">
        <v>1</v>
      </c>
      <c r="B36" s="16">
        <v>44659</v>
      </c>
      <c r="C36" s="34" t="s">
        <v>53</v>
      </c>
      <c r="D36" s="41" t="s">
        <v>13</v>
      </c>
      <c r="E36" s="17" t="str">
        <f>VLOOKUP(D36,$K$3:$N$20,2,0)</f>
        <v>Chân Giò Heo Muối 300G</v>
      </c>
      <c r="F36" s="36">
        <v>1</v>
      </c>
      <c r="G36" s="40">
        <f>VLOOKUP(E36,$L$3:$N$20,2,0)</f>
        <v>99000</v>
      </c>
      <c r="H36" s="18">
        <f>G36*F36</f>
        <v>99000</v>
      </c>
      <c r="I36" s="27"/>
      <c r="J36" s="5"/>
      <c r="K36" s="5"/>
      <c r="N36" s="5"/>
    </row>
    <row r="37" spans="1:14">
      <c r="A37" s="15">
        <v>2</v>
      </c>
      <c r="B37" s="16"/>
      <c r="C37" s="17"/>
      <c r="D37" s="41" t="s">
        <v>17</v>
      </c>
      <c r="E37" s="17" t="str">
        <f>VLOOKUP(D37,$K$3:$N$20,2,0)</f>
        <v>Tai Heo Muối 200G</v>
      </c>
      <c r="F37" s="36">
        <v>1</v>
      </c>
      <c r="G37" s="40">
        <f>VLOOKUP(E37,$L$3:$N$20,2,0)</f>
        <v>64900</v>
      </c>
      <c r="H37" s="18">
        <f>G37*F37</f>
        <v>64900</v>
      </c>
      <c r="I37" s="27"/>
      <c r="J37" s="5"/>
      <c r="K37" s="5"/>
      <c r="N37" s="5"/>
    </row>
    <row r="38" spans="1:14" s="3" customFormat="1">
      <c r="A38" s="15">
        <v>3</v>
      </c>
      <c r="B38" s="19"/>
      <c r="C38" s="20"/>
      <c r="D38" s="18" t="s">
        <v>48</v>
      </c>
      <c r="E38" s="17" t="str">
        <f>VLOOKUP(D38,$K$3:$N$20,2,0)</f>
        <v>Chân Gà Rút Xương Sốt Siêu Cay 400G</v>
      </c>
      <c r="F38" s="42">
        <v>1</v>
      </c>
      <c r="G38" s="40">
        <f>VLOOKUP(E38,$L$3:$N$20,2,0)</f>
        <v>139900</v>
      </c>
      <c r="H38" s="18">
        <f>G38*F38</f>
        <v>139900</v>
      </c>
      <c r="I38" s="25"/>
      <c r="M38" s="57"/>
    </row>
    <row r="39" spans="1:14">
      <c r="A39" s="15"/>
      <c r="B39" s="45"/>
      <c r="C39" s="45"/>
      <c r="D39" s="15"/>
      <c r="E39" s="46" t="s">
        <v>19</v>
      </c>
      <c r="F39" s="47">
        <f>SUM(F36:F38)</f>
        <v>3</v>
      </c>
      <c r="G39" s="47"/>
      <c r="H39" s="49">
        <f>SUM(H36:H38)</f>
        <v>303800</v>
      </c>
      <c r="J39" s="5"/>
      <c r="K39" s="5"/>
      <c r="N39" s="5"/>
    </row>
    <row r="40" spans="1:14">
      <c r="A40" s="15"/>
      <c r="B40" s="45"/>
      <c r="C40" s="45"/>
      <c r="D40" s="15"/>
      <c r="E40" s="46" t="s">
        <v>55</v>
      </c>
      <c r="F40" s="47"/>
      <c r="G40" s="48"/>
      <c r="H40" s="48">
        <f>H39*0.08</f>
        <v>24304</v>
      </c>
      <c r="J40" s="5"/>
      <c r="K40" s="5"/>
      <c r="N40" s="5"/>
    </row>
    <row r="41" spans="1:14">
      <c r="A41" s="15"/>
      <c r="B41" s="45"/>
      <c r="C41" s="45"/>
      <c r="D41" s="15"/>
      <c r="E41" s="46" t="s">
        <v>24</v>
      </c>
      <c r="F41" s="47"/>
      <c r="G41" s="48"/>
      <c r="H41" s="48">
        <f>+SUM(H39:H40)</f>
        <v>328104</v>
      </c>
      <c r="J41" s="5"/>
      <c r="K41" s="5"/>
      <c r="N41" s="5"/>
    </row>
    <row r="42" spans="1:14">
      <c r="J42" s="5"/>
      <c r="K42" s="5"/>
      <c r="N42" s="5"/>
    </row>
    <row r="43" spans="1:14">
      <c r="J43" s="5"/>
      <c r="K43" s="5"/>
      <c r="N43" s="5"/>
    </row>
    <row r="44" spans="1:14">
      <c r="J44" s="5"/>
      <c r="K44" s="5"/>
      <c r="N44" s="5"/>
    </row>
    <row r="45" spans="1:14" s="2" customFormat="1">
      <c r="A45" s="12" t="s">
        <v>0</v>
      </c>
      <c r="B45" s="12" t="s">
        <v>6</v>
      </c>
      <c r="C45" s="12" t="s">
        <v>7</v>
      </c>
      <c r="D45" s="12" t="s">
        <v>8</v>
      </c>
      <c r="E45" s="12" t="s">
        <v>9</v>
      </c>
      <c r="F45" s="12" t="s">
        <v>10</v>
      </c>
      <c r="G45" s="13" t="s">
        <v>11</v>
      </c>
      <c r="H45" s="14" t="s">
        <v>12</v>
      </c>
      <c r="I45" s="25"/>
      <c r="M45" s="56"/>
    </row>
    <row r="46" spans="1:14">
      <c r="A46" s="15">
        <v>1</v>
      </c>
      <c r="B46" s="16">
        <v>44660</v>
      </c>
      <c r="C46" s="34" t="s">
        <v>56</v>
      </c>
      <c r="D46" s="41" t="s">
        <v>44</v>
      </c>
      <c r="E46" s="17" t="str">
        <f>VLOOKUP(D46,$K$3:$N$20,2,0)</f>
        <v>Chả Cốm 300G</v>
      </c>
      <c r="F46" s="36">
        <v>3</v>
      </c>
      <c r="G46" s="40">
        <f>VLOOKUP(E46,$L$3:$N$20,2,0)</f>
        <v>116900</v>
      </c>
      <c r="H46" s="18">
        <f>G46*F46</f>
        <v>350700</v>
      </c>
      <c r="I46" s="27"/>
      <c r="J46" s="5"/>
      <c r="K46" s="5"/>
      <c r="N46" s="5"/>
    </row>
    <row r="47" spans="1:14">
      <c r="A47" s="15">
        <v>2</v>
      </c>
      <c r="B47" s="16"/>
      <c r="C47" s="17"/>
      <c r="D47" s="41" t="s">
        <v>17</v>
      </c>
      <c r="E47" s="17" t="str">
        <f>VLOOKUP(D47,$K$3:$N$20,2,0)</f>
        <v>Tai Heo Muối 200G</v>
      </c>
      <c r="F47" s="36">
        <v>1</v>
      </c>
      <c r="G47" s="40">
        <f>VLOOKUP(E47,$L$3:$N$20,2,0)</f>
        <v>64900</v>
      </c>
      <c r="H47" s="18">
        <f>G47*F47</f>
        <v>64900</v>
      </c>
      <c r="I47" s="27"/>
      <c r="J47" s="5"/>
      <c r="K47" s="5"/>
      <c r="N47" s="5"/>
    </row>
    <row r="48" spans="1:14">
      <c r="A48" s="15"/>
      <c r="B48" s="45"/>
      <c r="C48" s="45"/>
      <c r="D48" s="15"/>
      <c r="E48" s="46" t="s">
        <v>19</v>
      </c>
      <c r="F48" s="47">
        <f>SUM(F46:F47)</f>
        <v>4</v>
      </c>
      <c r="G48" s="47"/>
      <c r="H48" s="49">
        <f>SUM(H46:H47)</f>
        <v>415600</v>
      </c>
      <c r="J48" s="5"/>
      <c r="K48" s="5"/>
      <c r="N48" s="5"/>
    </row>
    <row r="49" spans="1:14">
      <c r="A49" s="15"/>
      <c r="B49" s="45"/>
      <c r="C49" s="45"/>
      <c r="D49" s="15"/>
      <c r="E49" s="46" t="s">
        <v>55</v>
      </c>
      <c r="F49" s="47"/>
      <c r="G49" s="48"/>
      <c r="H49" s="48">
        <f>H48*0.08</f>
        <v>33248</v>
      </c>
      <c r="J49" s="5"/>
      <c r="K49" s="5"/>
      <c r="N49" s="5"/>
    </row>
    <row r="50" spans="1:14">
      <c r="A50" s="15"/>
      <c r="B50" s="45"/>
      <c r="C50" s="45"/>
      <c r="D50" s="15"/>
      <c r="E50" s="46" t="s">
        <v>24</v>
      </c>
      <c r="F50" s="47"/>
      <c r="G50" s="48"/>
      <c r="H50" s="48">
        <f>+SUM(H48:H49)</f>
        <v>448848</v>
      </c>
      <c r="J50" s="5"/>
      <c r="K50" s="5"/>
      <c r="N50" s="5"/>
    </row>
    <row r="51" spans="1:14">
      <c r="A51" s="44"/>
      <c r="B51" s="31"/>
      <c r="C51" s="31"/>
      <c r="D51" s="44"/>
      <c r="E51" s="50"/>
      <c r="F51" s="51"/>
      <c r="G51" s="52"/>
      <c r="H51" s="52"/>
      <c r="J51" s="5"/>
      <c r="K51" s="5"/>
      <c r="N51" s="5"/>
    </row>
    <row r="52" spans="1:14">
      <c r="A52" s="44"/>
      <c r="B52" s="31"/>
      <c r="C52" s="31"/>
      <c r="D52" s="44"/>
      <c r="E52" s="50"/>
      <c r="F52" s="51"/>
      <c r="G52" s="52"/>
      <c r="H52" s="52"/>
      <c r="J52" s="5"/>
      <c r="K52" s="5"/>
      <c r="N52" s="5"/>
    </row>
    <row r="53" spans="1:14">
      <c r="J53" s="5"/>
      <c r="K53" s="5"/>
      <c r="N53" s="5"/>
    </row>
    <row r="54" spans="1:14" s="2" customFormat="1">
      <c r="A54" s="12" t="s">
        <v>0</v>
      </c>
      <c r="B54" s="12" t="s">
        <v>6</v>
      </c>
      <c r="C54" s="12" t="s">
        <v>7</v>
      </c>
      <c r="D54" s="43" t="s">
        <v>8</v>
      </c>
      <c r="E54" s="12" t="s">
        <v>9</v>
      </c>
      <c r="F54" s="12" t="s">
        <v>10</v>
      </c>
      <c r="G54" s="53" t="s">
        <v>11</v>
      </c>
      <c r="H54" s="14" t="s">
        <v>12</v>
      </c>
      <c r="I54" s="25"/>
      <c r="M54" s="56"/>
    </row>
    <row r="55" spans="1:14">
      <c r="A55" s="15">
        <v>1</v>
      </c>
      <c r="B55" s="16">
        <v>44669</v>
      </c>
      <c r="C55" s="34" t="s">
        <v>54</v>
      </c>
      <c r="D55" s="41" t="s">
        <v>42</v>
      </c>
      <c r="E55" s="17" t="str">
        <f>VLOOKUP(D55,$K$3:$N$20,2,0)</f>
        <v>Chả Nướng 300G</v>
      </c>
      <c r="F55" s="36">
        <v>3</v>
      </c>
      <c r="G55" s="40">
        <f>VLOOKUP(E55,$L$3:$N$20,2,0)</f>
        <v>109900</v>
      </c>
      <c r="H55" s="18">
        <f>G55*F55</f>
        <v>329700</v>
      </c>
      <c r="I55" s="27"/>
      <c r="J55" s="5"/>
      <c r="K55" s="5"/>
      <c r="N55" s="5"/>
    </row>
    <row r="56" spans="1:14">
      <c r="A56" s="15">
        <v>2</v>
      </c>
      <c r="B56" s="16"/>
      <c r="C56" s="17"/>
      <c r="D56" s="41" t="s">
        <v>20</v>
      </c>
      <c r="E56" s="17" t="str">
        <f>VLOOKUP(D56,$K$3:$N$20,2,0)</f>
        <v>Tai Heo Muối 400G</v>
      </c>
      <c r="F56" s="36">
        <v>2</v>
      </c>
      <c r="G56" s="40">
        <f>VLOOKUP(E56,$L$3:$N$20,2,0)</f>
        <v>147900</v>
      </c>
      <c r="H56" s="18">
        <f>G56*F56</f>
        <v>295800</v>
      </c>
      <c r="I56" s="27"/>
      <c r="J56" s="5"/>
      <c r="K56" s="5"/>
      <c r="N56" s="5"/>
    </row>
    <row r="57" spans="1:14" s="3" customFormat="1">
      <c r="A57" s="15">
        <v>3</v>
      </c>
      <c r="B57" s="19"/>
      <c r="C57" s="20"/>
      <c r="D57" s="35" t="s">
        <v>40</v>
      </c>
      <c r="E57" s="17" t="str">
        <f>VLOOKUP(D57,$K$3:$N$20,2,0)</f>
        <v>Giò Sụn Gà 250G</v>
      </c>
      <c r="F57" s="38">
        <v>1</v>
      </c>
      <c r="G57" s="40">
        <f>VLOOKUP(E57,$L$3:$N$20,2,0)</f>
        <v>95900</v>
      </c>
      <c r="H57" s="18">
        <f>G57*F57</f>
        <v>95900</v>
      </c>
      <c r="I57" s="25"/>
      <c r="M57" s="57"/>
    </row>
    <row r="58" spans="1:14" s="3" customFormat="1">
      <c r="A58" s="15">
        <v>4</v>
      </c>
      <c r="B58" s="21"/>
      <c r="C58" s="20"/>
      <c r="D58" s="36" t="s">
        <v>17</v>
      </c>
      <c r="E58" s="17" t="str">
        <f>VLOOKUP(D58,$K$3:$N$20,2,0)</f>
        <v>Tai Heo Muối 200G</v>
      </c>
      <c r="F58" s="36">
        <v>1</v>
      </c>
      <c r="G58" s="40">
        <f>VLOOKUP(E58,$L$3:$N$20,2,0)</f>
        <v>64900</v>
      </c>
      <c r="H58" s="18">
        <f>G58*F58</f>
        <v>64900</v>
      </c>
      <c r="I58" s="25"/>
      <c r="M58" s="57"/>
    </row>
    <row r="59" spans="1:14">
      <c r="A59" s="15"/>
      <c r="B59" s="45"/>
      <c r="C59" s="45"/>
      <c r="D59" s="15"/>
      <c r="E59" s="46" t="s">
        <v>19</v>
      </c>
      <c r="F59" s="47">
        <f>SUM(F54:F58)</f>
        <v>7</v>
      </c>
      <c r="G59" s="47"/>
      <c r="H59" s="49">
        <f>SUM(H54:H58)</f>
        <v>786300</v>
      </c>
      <c r="J59" s="5"/>
      <c r="K59" s="5"/>
      <c r="N59" s="5"/>
    </row>
    <row r="60" spans="1:14">
      <c r="A60" s="15"/>
      <c r="B60" s="45"/>
      <c r="C60" s="45"/>
      <c r="D60" s="15"/>
      <c r="E60" s="46" t="s">
        <v>55</v>
      </c>
      <c r="F60" s="47"/>
      <c r="G60" s="48"/>
      <c r="H60" s="48">
        <f>H59*0.08</f>
        <v>62904</v>
      </c>
      <c r="J60" s="5"/>
      <c r="K60" s="5"/>
      <c r="N60" s="5"/>
    </row>
    <row r="61" spans="1:14">
      <c r="A61" s="15"/>
      <c r="B61" s="45"/>
      <c r="C61" s="45"/>
      <c r="D61" s="15"/>
      <c r="E61" s="46" t="s">
        <v>24</v>
      </c>
      <c r="F61" s="47"/>
      <c r="G61" s="48"/>
      <c r="H61" s="48">
        <f>+SUM(H59:H60)</f>
        <v>849204</v>
      </c>
      <c r="J61" s="5"/>
      <c r="K61" s="5"/>
      <c r="N61" s="5"/>
    </row>
    <row r="63" spans="1:14">
      <c r="A63" s="44"/>
      <c r="B63" s="31"/>
      <c r="C63" s="31"/>
      <c r="D63" s="44"/>
      <c r="E63" s="50"/>
      <c r="F63" s="51"/>
      <c r="G63" s="52"/>
      <c r="H63" s="52"/>
      <c r="J63" s="5"/>
      <c r="K63" s="5"/>
      <c r="N63" s="5"/>
    </row>
    <row r="64" spans="1:14">
      <c r="A64" s="44"/>
      <c r="B64" s="31"/>
      <c r="C64" s="31"/>
      <c r="D64" s="44"/>
      <c r="E64" s="50"/>
      <c r="F64" s="51"/>
      <c r="G64" s="52"/>
      <c r="H64" s="52"/>
      <c r="J64" s="5"/>
      <c r="K64" s="5"/>
      <c r="N64" s="5"/>
    </row>
    <row r="65" spans="1:14" s="2" customFormat="1">
      <c r="A65" s="12" t="s">
        <v>0</v>
      </c>
      <c r="B65" s="12" t="s">
        <v>6</v>
      </c>
      <c r="C65" s="12" t="s">
        <v>7</v>
      </c>
      <c r="D65" s="12" t="s">
        <v>8</v>
      </c>
      <c r="E65" s="12" t="s">
        <v>9</v>
      </c>
      <c r="F65" s="12" t="s">
        <v>10</v>
      </c>
      <c r="G65" s="13" t="s">
        <v>11</v>
      </c>
      <c r="H65" s="14" t="s">
        <v>12</v>
      </c>
      <c r="I65" s="25"/>
      <c r="M65" s="56"/>
    </row>
    <row r="66" spans="1:14">
      <c r="A66" s="15">
        <v>1</v>
      </c>
      <c r="B66" s="16">
        <v>44669</v>
      </c>
      <c r="C66" s="34" t="s">
        <v>58</v>
      </c>
      <c r="D66" s="18" t="s">
        <v>48</v>
      </c>
      <c r="E66" s="17" t="str">
        <f>VLOOKUP(D66,$K$3:$N$20,2,0)</f>
        <v>Chân Gà Rút Xương Sốt Siêu Cay 400G</v>
      </c>
      <c r="F66" s="36">
        <v>1</v>
      </c>
      <c r="G66" s="40">
        <f>VLOOKUP(E66,$L$3:$N$20,2,0)</f>
        <v>139900</v>
      </c>
      <c r="H66" s="18">
        <f>G66*F66</f>
        <v>139900</v>
      </c>
      <c r="I66" s="27"/>
      <c r="J66" s="5"/>
      <c r="K66" s="5"/>
      <c r="N66" s="5"/>
    </row>
    <row r="67" spans="1:14">
      <c r="A67" s="15">
        <v>2</v>
      </c>
      <c r="B67" s="16"/>
      <c r="C67" s="17"/>
      <c r="D67" s="18" t="s">
        <v>46</v>
      </c>
      <c r="E67" s="17" t="str">
        <f>VLOOKUP(D67,$K$3:$N$20,2,0)</f>
        <v>Đùi Gà Sốt Cay Vị Tứ Xuyên 500G</v>
      </c>
      <c r="F67" s="36">
        <v>1</v>
      </c>
      <c r="G67" s="40">
        <f>VLOOKUP(E67,$L$3:$N$20,2,0)</f>
        <v>165900</v>
      </c>
      <c r="H67" s="18">
        <f>G67*F67</f>
        <v>165900</v>
      </c>
      <c r="I67" s="27"/>
      <c r="J67" s="5"/>
      <c r="K67" s="5"/>
      <c r="N67" s="5"/>
    </row>
    <row r="68" spans="1:14">
      <c r="A68" s="15"/>
      <c r="B68" s="45"/>
      <c r="C68" s="45"/>
      <c r="D68" s="15"/>
      <c r="E68" s="46" t="s">
        <v>19</v>
      </c>
      <c r="F68" s="47">
        <f>SUM(F66:F67)</f>
        <v>2</v>
      </c>
      <c r="G68" s="47"/>
      <c r="H68" s="49">
        <f>SUM(H66:H67)</f>
        <v>305800</v>
      </c>
      <c r="J68" s="5"/>
      <c r="K68" s="5"/>
      <c r="N68" s="5"/>
    </row>
    <row r="69" spans="1:14">
      <c r="A69" s="15"/>
      <c r="B69" s="45"/>
      <c r="C69" s="45"/>
      <c r="D69" s="15"/>
      <c r="E69" s="46" t="s">
        <v>55</v>
      </c>
      <c r="F69" s="47"/>
      <c r="G69" s="48"/>
      <c r="H69" s="48">
        <f>H68*0.08</f>
        <v>24464</v>
      </c>
      <c r="J69" s="5"/>
      <c r="K69" s="5"/>
      <c r="N69" s="5"/>
    </row>
    <row r="70" spans="1:14">
      <c r="A70" s="15"/>
      <c r="B70" s="45"/>
      <c r="C70" s="45"/>
      <c r="D70" s="15"/>
      <c r="E70" s="46" t="s">
        <v>24</v>
      </c>
      <c r="F70" s="47"/>
      <c r="G70" s="48"/>
      <c r="H70" s="48">
        <f>+SUM(H68:H69)</f>
        <v>330264</v>
      </c>
      <c r="J70" s="5"/>
      <c r="K70" s="5"/>
      <c r="N70" s="5"/>
    </row>
    <row r="71" spans="1:14">
      <c r="A71" s="44"/>
      <c r="B71" s="31"/>
      <c r="C71" s="31"/>
      <c r="D71" s="44"/>
      <c r="E71" s="50"/>
      <c r="F71" s="51"/>
      <c r="G71" s="52"/>
      <c r="H71" s="52"/>
      <c r="J71" s="5"/>
      <c r="K71" s="5"/>
      <c r="N71" s="5"/>
    </row>
    <row r="72" spans="1:14" s="2" customFormat="1">
      <c r="A72" s="12" t="s">
        <v>0</v>
      </c>
      <c r="B72" s="12" t="s">
        <v>6</v>
      </c>
      <c r="C72" s="12" t="s">
        <v>7</v>
      </c>
      <c r="D72" s="12" t="s">
        <v>8</v>
      </c>
      <c r="E72" s="12" t="s">
        <v>9</v>
      </c>
      <c r="F72" s="12" t="s">
        <v>10</v>
      </c>
      <c r="G72" s="13" t="s">
        <v>11</v>
      </c>
      <c r="H72" s="14" t="s">
        <v>12</v>
      </c>
      <c r="I72" s="25"/>
      <c r="M72" s="56"/>
    </row>
    <row r="73" spans="1:14">
      <c r="A73" s="15">
        <v>1</v>
      </c>
      <c r="B73" s="16">
        <v>44676</v>
      </c>
      <c r="C73" s="34" t="s">
        <v>63</v>
      </c>
      <c r="D73" s="41" t="s">
        <v>22</v>
      </c>
      <c r="E73" s="17" t="str">
        <f>VLOOKUP(D73,$K$3:$N$20,2,0)</f>
        <v>Gà Muối 500G</v>
      </c>
      <c r="F73" s="36">
        <v>2</v>
      </c>
      <c r="G73" s="40">
        <f>VLOOKUP(E73,$L$3:$N$20,2,0)</f>
        <v>152800</v>
      </c>
      <c r="H73" s="18">
        <f>G73*F73</f>
        <v>305600</v>
      </c>
      <c r="I73" s="27"/>
      <c r="J73" s="5"/>
      <c r="K73" s="5"/>
      <c r="N73" s="5"/>
    </row>
    <row r="74" spans="1:14">
      <c r="A74" s="15">
        <v>2</v>
      </c>
      <c r="B74" s="16"/>
      <c r="C74" s="17"/>
      <c r="D74" s="41" t="s">
        <v>15</v>
      </c>
      <c r="E74" s="17" t="str">
        <f>VLOOKUP(D74,$K$3:$N$20,2,0)</f>
        <v>Chân Giò Heo Muối 500G</v>
      </c>
      <c r="F74" s="36">
        <v>4</v>
      </c>
      <c r="G74" s="40">
        <f>VLOOKUP(E74,$L$3:$N$20,2,0)</f>
        <v>162900</v>
      </c>
      <c r="H74" s="18">
        <f>G74*F74</f>
        <v>651600</v>
      </c>
      <c r="I74" s="27"/>
      <c r="J74" s="5"/>
      <c r="K74" s="5"/>
      <c r="N74" s="5"/>
    </row>
    <row r="75" spans="1:14">
      <c r="A75" s="15"/>
      <c r="B75" s="16"/>
      <c r="C75" s="17"/>
      <c r="D75" s="41" t="s">
        <v>13</v>
      </c>
      <c r="E75" s="17" t="str">
        <f>VLOOKUP(D75,$K$3:$N$20,2,0)</f>
        <v>Chân Giò Heo Muối 300G</v>
      </c>
      <c r="F75" s="36">
        <v>10</v>
      </c>
      <c r="G75" s="40">
        <f>VLOOKUP(E75,$L$3:$N$20,2,0)</f>
        <v>99000</v>
      </c>
      <c r="H75" s="18">
        <f>G75*F75</f>
        <v>990000</v>
      </c>
      <c r="I75" s="27"/>
      <c r="J75" s="5"/>
      <c r="K75" s="5"/>
      <c r="N75" s="5"/>
    </row>
    <row r="76" spans="1:14">
      <c r="A76" s="15"/>
      <c r="B76" s="16"/>
      <c r="C76" s="17"/>
      <c r="D76" s="41" t="s">
        <v>17</v>
      </c>
      <c r="E76" s="17" t="str">
        <f>VLOOKUP(D76,$K$3:$N$20,2,0)</f>
        <v>Tai Heo Muối 200G</v>
      </c>
      <c r="F76" s="36">
        <v>8</v>
      </c>
      <c r="G76" s="40">
        <f>VLOOKUP(E76,$L$3:$N$20,2,0)</f>
        <v>64900</v>
      </c>
      <c r="H76" s="18">
        <f>G76*F76</f>
        <v>519200</v>
      </c>
      <c r="I76" s="27"/>
      <c r="J76" s="5"/>
      <c r="K76" s="5"/>
      <c r="N76" s="5"/>
    </row>
    <row r="77" spans="1:14">
      <c r="A77" s="15"/>
      <c r="B77" s="16"/>
      <c r="C77" s="17"/>
      <c r="D77" s="41" t="s">
        <v>20</v>
      </c>
      <c r="E77" s="17" t="str">
        <f>VLOOKUP(D77,$K$3:$N$20,2,0)</f>
        <v>Tai Heo Muối 400G</v>
      </c>
      <c r="F77" s="36">
        <v>11</v>
      </c>
      <c r="G77" s="40">
        <f>VLOOKUP(E77,$L$3:$N$20,2,0)</f>
        <v>147900</v>
      </c>
      <c r="H77" s="18">
        <f>G77*F77</f>
        <v>1626900</v>
      </c>
      <c r="I77" s="27"/>
      <c r="J77" s="5"/>
      <c r="K77" s="5"/>
      <c r="N77" s="5"/>
    </row>
    <row r="78" spans="1:14">
      <c r="A78" s="15"/>
      <c r="B78" s="45"/>
      <c r="C78" s="45"/>
      <c r="D78" s="15"/>
      <c r="E78" s="46" t="s">
        <v>19</v>
      </c>
      <c r="F78" s="47">
        <f>SUM(F73:F77)</f>
        <v>35</v>
      </c>
      <c r="G78" s="47"/>
      <c r="H78" s="49">
        <f>SUM(H73:H77)</f>
        <v>4093300</v>
      </c>
      <c r="J78" s="5"/>
      <c r="K78" s="5"/>
      <c r="N78" s="5"/>
    </row>
    <row r="79" spans="1:14">
      <c r="A79" s="15"/>
      <c r="B79" s="45"/>
      <c r="C79" s="45"/>
      <c r="D79" s="15"/>
      <c r="E79" s="46" t="s">
        <v>55</v>
      </c>
      <c r="F79" s="47"/>
      <c r="G79" s="48"/>
      <c r="H79" s="48">
        <f>H78*0.08</f>
        <v>327464</v>
      </c>
      <c r="J79" s="5"/>
      <c r="K79" s="5"/>
      <c r="N79" s="5"/>
    </row>
    <row r="80" spans="1:14">
      <c r="A80" s="15"/>
      <c r="B80" s="45"/>
      <c r="C80" s="45"/>
      <c r="D80" s="15"/>
      <c r="E80" s="46" t="s">
        <v>24</v>
      </c>
      <c r="F80" s="47"/>
      <c r="G80" s="48"/>
      <c r="H80" s="48">
        <f>+SUM(H78:H79)</f>
        <v>4420764</v>
      </c>
      <c r="J80" s="5"/>
      <c r="K80" s="5"/>
      <c r="N80" s="5"/>
    </row>
    <row r="81" spans="1:14">
      <c r="A81" s="44"/>
      <c r="B81" s="31"/>
      <c r="C81" s="31"/>
      <c r="D81" s="44"/>
      <c r="E81" s="50"/>
      <c r="F81" s="51"/>
      <c r="G81" s="52"/>
      <c r="H81" s="52"/>
      <c r="J81" s="5"/>
      <c r="K81" s="5"/>
      <c r="N81" s="5"/>
    </row>
    <row r="83" spans="1:14" s="2" customFormat="1">
      <c r="A83" s="12" t="s">
        <v>0</v>
      </c>
      <c r="B83" s="12" t="s">
        <v>6</v>
      </c>
      <c r="C83" s="12" t="s">
        <v>7</v>
      </c>
      <c r="D83" s="12" t="s">
        <v>8</v>
      </c>
      <c r="E83" s="12" t="s">
        <v>9</v>
      </c>
      <c r="F83" s="12" t="s">
        <v>10</v>
      </c>
      <c r="G83" s="13" t="s">
        <v>11</v>
      </c>
      <c r="H83" s="14" t="s">
        <v>12</v>
      </c>
      <c r="I83" s="25"/>
      <c r="M83" s="56"/>
    </row>
    <row r="84" spans="1:14">
      <c r="A84" s="15">
        <v>1</v>
      </c>
      <c r="B84" s="16">
        <v>44678</v>
      </c>
      <c r="C84" s="34" t="s">
        <v>59</v>
      </c>
      <c r="D84" s="41" t="s">
        <v>42</v>
      </c>
      <c r="E84" s="17" t="str">
        <f>VLOOKUP(D84,$K$3:$N$20,2,0)</f>
        <v>Chả Nướng 300G</v>
      </c>
      <c r="F84" s="36">
        <v>1</v>
      </c>
      <c r="G84" s="40">
        <f>VLOOKUP(E84,$L$3:$N$20,2,0)</f>
        <v>109900</v>
      </c>
      <c r="H84" s="18">
        <f>G84*F84</f>
        <v>109900</v>
      </c>
      <c r="I84" s="27"/>
      <c r="J84" s="5"/>
      <c r="K84" s="5"/>
      <c r="N84" s="5"/>
    </row>
    <row r="85" spans="1:14">
      <c r="A85" s="15">
        <v>2</v>
      </c>
      <c r="B85" s="16"/>
      <c r="C85" s="17"/>
      <c r="D85" s="41" t="s">
        <v>38</v>
      </c>
      <c r="E85" s="17" t="str">
        <f>VLOOKUP(D85,$K$3:$N$20,2,0)</f>
        <v>Giò Lụa Cây 250G</v>
      </c>
      <c r="F85" s="36">
        <v>1</v>
      </c>
      <c r="G85" s="40">
        <f>VLOOKUP(E85,$L$3:$N$20,2,0)</f>
        <v>92900</v>
      </c>
      <c r="H85" s="18">
        <f>G85*F85</f>
        <v>92900</v>
      </c>
      <c r="I85" s="27"/>
      <c r="J85" s="5"/>
      <c r="K85" s="5"/>
      <c r="N85" s="5"/>
    </row>
    <row r="86" spans="1:14">
      <c r="A86" s="15"/>
      <c r="B86" s="45"/>
      <c r="C86" s="45"/>
      <c r="D86" s="15"/>
      <c r="E86" s="46" t="s">
        <v>19</v>
      </c>
      <c r="F86" s="47">
        <f>SUM(F84:F85)</f>
        <v>2</v>
      </c>
      <c r="G86" s="47"/>
      <c r="H86" s="49">
        <f>SUM(H84:H85)</f>
        <v>202800</v>
      </c>
      <c r="J86" s="5"/>
      <c r="K86" s="5"/>
      <c r="N86" s="5"/>
    </row>
    <row r="87" spans="1:14">
      <c r="A87" s="15"/>
      <c r="B87" s="45"/>
      <c r="C87" s="45"/>
      <c r="D87" s="15"/>
      <c r="E87" s="46" t="s">
        <v>55</v>
      </c>
      <c r="F87" s="47"/>
      <c r="G87" s="48"/>
      <c r="H87" s="48">
        <f>H86*0.08</f>
        <v>16224</v>
      </c>
      <c r="J87" s="5"/>
      <c r="K87" s="5"/>
      <c r="N87" s="5"/>
    </row>
    <row r="88" spans="1:14">
      <c r="A88" s="15"/>
      <c r="B88" s="45"/>
      <c r="C88" s="45"/>
      <c r="D88" s="15"/>
      <c r="E88" s="46" t="s">
        <v>24</v>
      </c>
      <c r="F88" s="47"/>
      <c r="G88" s="48"/>
      <c r="H88" s="48">
        <f>+SUM(H86:H87)</f>
        <v>219024</v>
      </c>
      <c r="J88" s="5"/>
      <c r="K88" s="5"/>
      <c r="N88" s="5"/>
    </row>
  </sheetData>
  <mergeCells count="2">
    <mergeCell ref="C2:G2"/>
    <mergeCell ref="A21:H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T04-2022</vt:lpstr>
      <vt:lpstr>Hàng trả T04-2022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Admin</cp:lastModifiedBy>
  <cp:lastPrinted>2022-05-12T01:42:29Z</cp:lastPrinted>
  <dcterms:created xsi:type="dcterms:W3CDTF">2018-05-09T04:52:00Z</dcterms:created>
  <dcterms:modified xsi:type="dcterms:W3CDTF">2022-05-12T07:00:14Z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7C5552A5B3AE4BD688FD64A1DA5AA104</vt:lpwstr>
  </property>
  <property fmtid="{D5CDD505-2E9C-101B-9397-08002B2CF9AE}" pid="3" name="KSOProductBuildVer">
    <vt:lpwstr>1033-11.2.0.11029</vt:lpwstr>
  </property>
</Properties>
</file>