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4 HOANG\CÔNG NỢ\BIÊN BẢN GIAO HD ST (ĐÚNG)\CÔNG NỢ MINH CẦU\NĂM 2022\"/>
    </mc:Choice>
  </mc:AlternateContent>
  <bookViews>
    <workbookView xWindow="0" yWindow="0" windowWidth="21600" windowHeight="9630" activeTab="1"/>
  </bookViews>
  <sheets>
    <sheet name="Chi tiết đơn hàng lần 14" sheetId="1" r:id="rId1"/>
    <sheet name="Công nợ lần thứ 14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D10" i="2" l="1"/>
  <c r="C10" i="2"/>
  <c r="B10" i="2"/>
  <c r="D9" i="2"/>
  <c r="C9" i="2"/>
  <c r="B9" i="2"/>
  <c r="D8" i="2"/>
  <c r="C8" i="2"/>
  <c r="B8" i="2"/>
  <c r="D7" i="2"/>
  <c r="C7" i="2"/>
  <c r="B7" i="2"/>
  <c r="D6" i="2"/>
  <c r="C6" i="2"/>
  <c r="B6" i="2"/>
  <c r="D5" i="2"/>
  <c r="C5" i="2"/>
  <c r="B5" i="2"/>
  <c r="D95" i="1"/>
  <c r="C94" i="1"/>
  <c r="E94" i="1" s="1"/>
  <c r="E93" i="1"/>
  <c r="C93" i="1"/>
  <c r="C92" i="1"/>
  <c r="E92" i="1" s="1"/>
  <c r="C91" i="1"/>
  <c r="E91" i="1" s="1"/>
  <c r="D78" i="1"/>
  <c r="C77" i="1"/>
  <c r="E77" i="1" s="1"/>
  <c r="D64" i="1"/>
  <c r="C63" i="1"/>
  <c r="E63" i="1" s="1"/>
  <c r="C62" i="1"/>
  <c r="E62" i="1" s="1"/>
  <c r="C61" i="1"/>
  <c r="E61" i="1" s="1"/>
  <c r="D48" i="1"/>
  <c r="C47" i="1"/>
  <c r="E47" i="1" s="1"/>
  <c r="F47" i="1" s="1"/>
  <c r="H47" i="1" s="1"/>
  <c r="C46" i="1"/>
  <c r="E46" i="1" s="1"/>
  <c r="I46" i="1" s="1"/>
  <c r="J46" i="1" s="1"/>
  <c r="C45" i="1"/>
  <c r="E45" i="1" s="1"/>
  <c r="I31" i="1"/>
  <c r="D30" i="1"/>
  <c r="D31" i="1" s="1"/>
  <c r="C29" i="1"/>
  <c r="E29" i="1" s="1"/>
  <c r="C28" i="1"/>
  <c r="E28" i="1" s="1"/>
  <c r="F28" i="1" s="1"/>
  <c r="H28" i="1" s="1"/>
  <c r="C27" i="1"/>
  <c r="E27" i="1" s="1"/>
  <c r="I27" i="1" s="1"/>
  <c r="J27" i="1" s="1"/>
  <c r="D14" i="1"/>
  <c r="C13" i="1"/>
  <c r="E13" i="1" s="1"/>
  <c r="F13" i="1" s="1"/>
  <c r="H13" i="1" s="1"/>
  <c r="E12" i="1"/>
  <c r="I12" i="1" s="1"/>
  <c r="J12" i="1" s="1"/>
  <c r="C12" i="1"/>
  <c r="C11" i="1"/>
  <c r="E11" i="1" s="1"/>
  <c r="D11" i="2" l="1"/>
  <c r="I92" i="1"/>
  <c r="J92" i="1" s="1"/>
  <c r="F92" i="1"/>
  <c r="H92" i="1" s="1"/>
  <c r="F12" i="1"/>
  <c r="H12" i="1" s="1"/>
  <c r="F46" i="1"/>
  <c r="H46" i="1" s="1"/>
  <c r="I63" i="1"/>
  <c r="J63" i="1" s="1"/>
  <c r="F63" i="1"/>
  <c r="H63" i="1" s="1"/>
  <c r="I28" i="1"/>
  <c r="J28" i="1" s="1"/>
  <c r="I93" i="1"/>
  <c r="J93" i="1" s="1"/>
  <c r="F93" i="1"/>
  <c r="H93" i="1" s="1"/>
  <c r="I47" i="1"/>
  <c r="J47" i="1" s="1"/>
  <c r="F94" i="1"/>
  <c r="H94" i="1" s="1"/>
  <c r="I94" i="1"/>
  <c r="J94" i="1" s="1"/>
  <c r="I13" i="1"/>
  <c r="J13" i="1" s="1"/>
  <c r="I29" i="1"/>
  <c r="J29" i="1" s="1"/>
  <c r="K30" i="1" s="1"/>
  <c r="F29" i="1"/>
  <c r="H29" i="1" s="1"/>
  <c r="I77" i="1"/>
  <c r="J77" i="1" s="1"/>
  <c r="K78" i="1" s="1"/>
  <c r="F77" i="1"/>
  <c r="H77" i="1" s="1"/>
  <c r="H78" i="1" s="1"/>
  <c r="F61" i="1"/>
  <c r="H61" i="1" s="1"/>
  <c r="I61" i="1"/>
  <c r="J61" i="1" s="1"/>
  <c r="I11" i="1"/>
  <c r="J11" i="1" s="1"/>
  <c r="F11" i="1"/>
  <c r="H11" i="1" s="1"/>
  <c r="H14" i="1" s="1"/>
  <c r="K32" i="1"/>
  <c r="J31" i="1"/>
  <c r="I91" i="1"/>
  <c r="J91" i="1" s="1"/>
  <c r="F91" i="1"/>
  <c r="H91" i="1" s="1"/>
  <c r="F27" i="1"/>
  <c r="H27" i="1" s="1"/>
  <c r="I45" i="1"/>
  <c r="J45" i="1" s="1"/>
  <c r="K48" i="1" s="1"/>
  <c r="F45" i="1"/>
  <c r="H45" i="1" s="1"/>
  <c r="H48" i="1" s="1"/>
  <c r="I62" i="1"/>
  <c r="J62" i="1" s="1"/>
  <c r="F62" i="1"/>
  <c r="H62" i="1" s="1"/>
  <c r="K14" i="1" l="1"/>
  <c r="H30" i="1"/>
  <c r="H31" i="1" s="1"/>
  <c r="K64" i="1"/>
  <c r="H95" i="1"/>
  <c r="H64" i="1"/>
  <c r="K95" i="1"/>
  <c r="K1" i="1" l="1"/>
</calcChain>
</file>

<file path=xl/sharedStrings.xml><?xml version="1.0" encoding="utf-8"?>
<sst xmlns="http://schemas.openxmlformats.org/spreadsheetml/2006/main" count="183" uniqueCount="61">
  <si>
    <t>CÔNG TY TNHH MỘT THÀNH VIÊN TM VÀ DV NGỌC THƠM</t>
  </si>
  <si>
    <t>TỔNG CỘNG</t>
  </si>
  <si>
    <t xml:space="preserve">BẢNG GIÁ </t>
  </si>
  <si>
    <t>12/14/18 ĐƯỜNG 49, KP7, P. HIỆP BÌNH CHÁNH, TP.THỦ ĐỨC, TP.HỒ CHÍ MINH</t>
  </si>
  <si>
    <t>MST: 0 3 0 9391503</t>
  </si>
  <si>
    <t>STT</t>
  </si>
  <si>
    <t xml:space="preserve">Mã </t>
  </si>
  <si>
    <t xml:space="preserve">Tên mặt hàng </t>
  </si>
  <si>
    <t>Đơn giá</t>
  </si>
  <si>
    <t>ĐT: 08.62906631      FAX: 08.62906624</t>
  </si>
  <si>
    <t>CGM300</t>
  </si>
  <si>
    <t>Chân giò heo muối 300G</t>
  </si>
  <si>
    <t xml:space="preserve">PHIẾU XUẤT KHO </t>
  </si>
  <si>
    <t>CGM500</t>
  </si>
  <si>
    <t>Chân giò heo muối 500G</t>
  </si>
  <si>
    <t>GM500</t>
  </si>
  <si>
    <t>Gà muối 500G</t>
  </si>
  <si>
    <t>NHAN VIEN: MR TIEN</t>
  </si>
  <si>
    <t xml:space="preserve">Ngày </t>
  </si>
  <si>
    <t>TH200</t>
  </si>
  <si>
    <t>Tai Heo muối 200G</t>
  </si>
  <si>
    <t xml:space="preserve">Cửa hàng: </t>
  </si>
  <si>
    <t>BBM200</t>
  </si>
  <si>
    <t>Bắp bò muối 200G</t>
  </si>
  <si>
    <t>ĐC:</t>
  </si>
  <si>
    <t>CHỊ HÀ - SIÊU THỊ MINH CẦU 1</t>
  </si>
  <si>
    <t>ĐƠN HÀNG : 01</t>
  </si>
  <si>
    <t>OK</t>
  </si>
  <si>
    <t>ML450</t>
  </si>
  <si>
    <t>Mực lá câu làm sạch 450g</t>
  </si>
  <si>
    <t>Mã</t>
  </si>
  <si>
    <t>Tên mặt hàng</t>
  </si>
  <si>
    <t>SL</t>
  </si>
  <si>
    <t>DG</t>
  </si>
  <si>
    <t>TT</t>
  </si>
  <si>
    <t xml:space="preserve">CK </t>
  </si>
  <si>
    <t>TT SAU CK</t>
  </si>
  <si>
    <t>MO450</t>
  </si>
  <si>
    <t>Mực ống tươi 450g</t>
  </si>
  <si>
    <t>TNC450</t>
  </si>
  <si>
    <t>Tôm mũ ni nguyên con 450g</t>
  </si>
  <si>
    <t>TBĐ450</t>
  </si>
  <si>
    <t>Tôm mũ ni bỏ đầu 450g</t>
  </si>
  <si>
    <t>GHEFARCI150</t>
  </si>
  <si>
    <t>Ghẹ  farci 150</t>
  </si>
  <si>
    <t>TỔNG</t>
  </si>
  <si>
    <t>CGCH250</t>
  </si>
  <si>
    <t>Càng ghẹ cốm hoa 250g</t>
  </si>
  <si>
    <t>CGPMG250</t>
  </si>
  <si>
    <t>Chả giò phô mai ghẹ 250g</t>
  </si>
  <si>
    <t>ĐƠN HÀNG : 02</t>
  </si>
  <si>
    <t>CHỊ HÀ - SIÊU THỊ MINH CẦU GANG THÉP</t>
  </si>
  <si>
    <t>ĐƠN HÀNG : 03</t>
  </si>
  <si>
    <t>ĐƠN HÀNG : 04</t>
  </si>
  <si>
    <t>CÔNG NỢ MINH CẦU</t>
  </si>
  <si>
    <t>LẦN THỨ 14</t>
  </si>
  <si>
    <t>Ngày giao hàng</t>
  </si>
  <si>
    <t>Tổng tiền</t>
  </si>
  <si>
    <t>Tổng Cộng</t>
  </si>
  <si>
    <t>TT 18/05/2022</t>
  </si>
  <si>
    <t>Phí thanh toán Internert Banking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</si>
</sst>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 * #,##0_ ;_ * \-#,##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164" fontId="5" fillId="0" borderId="0" xfId="1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1" xfId="3" applyFont="1" applyFill="1" applyBorder="1" applyAlignment="1">
      <alignment horizontal="center"/>
    </xf>
    <xf numFmtId="164" fontId="4" fillId="2" borderId="1" xfId="4" applyNumberFormat="1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left"/>
    </xf>
    <xf numFmtId="0" fontId="5" fillId="3" borderId="1" xfId="0" applyFont="1" applyFill="1" applyBorder="1" applyAlignment="1">
      <alignment horizontal="left" vertical="top" wrapText="1"/>
    </xf>
    <xf numFmtId="164" fontId="5" fillId="0" borderId="1" xfId="1" applyNumberFormat="1" applyFont="1" applyBorder="1"/>
    <xf numFmtId="0" fontId="7" fillId="3" borderId="1" xfId="0" applyFont="1" applyFill="1" applyBorder="1" applyAlignment="1">
      <alignment horizontal="left" vertical="top" wrapText="1"/>
    </xf>
    <xf numFmtId="164" fontId="7" fillId="3" borderId="1" xfId="4" applyNumberFormat="1" applyFont="1" applyFill="1" applyBorder="1" applyAlignment="1">
      <alignment horizontal="center" vertical="center"/>
    </xf>
    <xf numFmtId="0" fontId="7" fillId="0" borderId="0" xfId="2" applyFont="1"/>
    <xf numFmtId="0" fontId="4" fillId="0" borderId="0" xfId="2" applyFont="1"/>
    <xf numFmtId="0" fontId="7" fillId="0" borderId="0" xfId="2" applyFont="1" applyAlignment="1">
      <alignment horizontal="center"/>
    </xf>
    <xf numFmtId="0" fontId="8" fillId="3" borderId="1" xfId="0" applyFont="1" applyFill="1" applyBorder="1" applyAlignment="1">
      <alignment horizontal="left" vertical="top" wrapText="1"/>
    </xf>
    <xf numFmtId="165" fontId="7" fillId="3" borderId="1" xfId="4" applyNumberFormat="1" applyFont="1" applyFill="1" applyBorder="1"/>
    <xf numFmtId="0" fontId="4" fillId="0" borderId="0" xfId="3" applyFont="1" applyFill="1" applyBorder="1"/>
    <xf numFmtId="0" fontId="4" fillId="0" borderId="0" xfId="2" applyFont="1" applyAlignment="1">
      <alignment horizontal="center"/>
    </xf>
    <xf numFmtId="14" fontId="4" fillId="4" borderId="0" xfId="2" applyNumberFormat="1" applyFont="1" applyFill="1"/>
    <xf numFmtId="0" fontId="4" fillId="0" borderId="0" xfId="3" applyFont="1" applyFill="1" applyBorder="1" applyAlignment="1"/>
    <xf numFmtId="3" fontId="7" fillId="0" borderId="0" xfId="3" applyNumberFormat="1" applyFont="1" applyFill="1" applyBorder="1" applyAlignment="1">
      <alignment horizontal="right"/>
    </xf>
    <xf numFmtId="164" fontId="7" fillId="0" borderId="0" xfId="4" applyNumberFormat="1" applyFont="1" applyFill="1" applyBorder="1" applyAlignment="1">
      <alignment horizontal="center"/>
    </xf>
    <xf numFmtId="3" fontId="7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164" fontId="5" fillId="6" borderId="0" xfId="1" applyNumberFormat="1" applyFont="1" applyFill="1"/>
    <xf numFmtId="164" fontId="5" fillId="0" borderId="0" xfId="1" applyNumberFormat="1" applyFont="1" applyFill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10" fillId="2" borderId="1" xfId="3" applyFont="1" applyFill="1" applyBorder="1" applyAlignment="1">
      <alignment horizontal="center"/>
    </xf>
    <xf numFmtId="3" fontId="4" fillId="2" borderId="1" xfId="3" applyNumberFormat="1" applyFont="1" applyFill="1" applyBorder="1" applyAlignment="1">
      <alignment horizontal="center"/>
    </xf>
    <xf numFmtId="0" fontId="11" fillId="2" borderId="1" xfId="3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right" vertical="top" wrapText="1"/>
    </xf>
    <xf numFmtId="164" fontId="7" fillId="3" borderId="1" xfId="1" applyNumberFormat="1" applyFont="1" applyFill="1" applyBorder="1" applyAlignment="1">
      <alignment horizontal="center" vertical="center"/>
    </xf>
    <xf numFmtId="3" fontId="7" fillId="3" borderId="1" xfId="3" applyNumberFormat="1" applyFont="1" applyFill="1" applyBorder="1" applyAlignment="1">
      <alignment horizontal="right"/>
    </xf>
    <xf numFmtId="9" fontId="7" fillId="3" borderId="1" xfId="3" applyNumberFormat="1" applyFont="1" applyFill="1" applyBorder="1" applyAlignment="1">
      <alignment horizontal="center"/>
    </xf>
    <xf numFmtId="164" fontId="7" fillId="3" borderId="1" xfId="1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right" vertical="center" wrapText="1"/>
    </xf>
    <xf numFmtId="0" fontId="7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right" vertical="center"/>
    </xf>
    <xf numFmtId="3" fontId="7" fillId="3" borderId="1" xfId="3" applyNumberFormat="1" applyFont="1" applyFill="1" applyBorder="1" applyAlignment="1">
      <alignment horizontal="right" vertical="center"/>
    </xf>
    <xf numFmtId="9" fontId="7" fillId="3" borderId="1" xfId="3" applyNumberFormat="1" applyFont="1" applyFill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7" fillId="3" borderId="1" xfId="4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right" vertical="center" wrapText="1"/>
    </xf>
    <xf numFmtId="164" fontId="12" fillId="0" borderId="1" xfId="1" applyNumberFormat="1" applyFont="1" applyFill="1" applyBorder="1" applyAlignment="1">
      <alignment horizontal="right" vertical="center" wrapText="1"/>
    </xf>
    <xf numFmtId="164" fontId="6" fillId="4" borderId="0" xfId="1" applyNumberFormat="1" applyFont="1" applyFill="1"/>
    <xf numFmtId="0" fontId="7" fillId="0" borderId="1" xfId="0" applyFont="1" applyFill="1" applyBorder="1" applyAlignment="1">
      <alignment horizontal="left" vertical="center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7" fillId="0" borderId="1" xfId="0" applyFont="1" applyFill="1" applyBorder="1" applyAlignment="1">
      <alignment vertical="center" wrapText="1"/>
    </xf>
    <xf numFmtId="0" fontId="7" fillId="3" borderId="0" xfId="3" applyFont="1" applyFill="1" applyBorder="1" applyAlignment="1">
      <alignment horizontal="center"/>
    </xf>
    <xf numFmtId="0" fontId="9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65" fontId="7" fillId="3" borderId="0" xfId="4" applyNumberFormat="1" applyFont="1" applyFill="1" applyBorder="1"/>
    <xf numFmtId="164" fontId="13" fillId="0" borderId="0" xfId="1" applyNumberFormat="1" applyFont="1"/>
    <xf numFmtId="164" fontId="13" fillId="0" borderId="0" xfId="1" applyNumberFormat="1" applyFont="1" applyAlignment="1">
      <alignment horizontal="center"/>
    </xf>
    <xf numFmtId="0" fontId="7" fillId="4" borderId="1" xfId="0" applyFont="1" applyFill="1" applyBorder="1" applyAlignment="1">
      <alignment vertical="top" wrapText="1"/>
    </xf>
    <xf numFmtId="164" fontId="7" fillId="3" borderId="1" xfId="1" applyNumberFormat="1" applyFont="1" applyFill="1" applyBorder="1" applyAlignment="1">
      <alignment vertical="center"/>
    </xf>
    <xf numFmtId="3" fontId="7" fillId="3" borderId="1" xfId="3" applyNumberFormat="1" applyFont="1" applyFill="1" applyBorder="1" applyAlignment="1"/>
    <xf numFmtId="164" fontId="6" fillId="0" borderId="0" xfId="1" applyNumberFormat="1" applyFont="1" applyFill="1"/>
    <xf numFmtId="0" fontId="8" fillId="4" borderId="1" xfId="0" applyFont="1" applyFill="1" applyBorder="1" applyAlignment="1">
      <alignment vertical="center" wrapText="1"/>
    </xf>
    <xf numFmtId="3" fontId="7" fillId="3" borderId="1" xfId="3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right"/>
    </xf>
    <xf numFmtId="0" fontId="4" fillId="0" borderId="1" xfId="2" applyFont="1" applyBorder="1"/>
    <xf numFmtId="164" fontId="4" fillId="0" borderId="1" xfId="4" applyNumberFormat="1" applyFont="1" applyBorder="1"/>
    <xf numFmtId="164" fontId="4" fillId="0" borderId="1" xfId="4" applyNumberFormat="1" applyFont="1" applyBorder="1" applyAlignment="1">
      <alignment horizontal="center"/>
    </xf>
    <xf numFmtId="164" fontId="4" fillId="0" borderId="1" xfId="1" applyNumberFormat="1" applyFont="1" applyBorder="1"/>
    <xf numFmtId="3" fontId="4" fillId="0" borderId="0" xfId="2" applyNumberFormat="1" applyFont="1" applyFill="1" applyBorder="1" applyAlignment="1" applyProtection="1">
      <alignment horizontal="center"/>
      <protection locked="0"/>
    </xf>
    <xf numFmtId="0" fontId="14" fillId="0" borderId="0" xfId="0" applyFont="1"/>
    <xf numFmtId="0" fontId="14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 vertical="top" wrapText="1"/>
    </xf>
    <xf numFmtId="164" fontId="4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164" fontId="6" fillId="0" borderId="1" xfId="1" applyNumberFormat="1" applyFont="1" applyBorder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164" fontId="5" fillId="0" borderId="0" xfId="1" applyNumberFormat="1" applyFont="1" applyFill="1" applyAlignment="1">
      <alignment horizontal="center" vertical="center"/>
    </xf>
    <xf numFmtId="0" fontId="6" fillId="0" borderId="0" xfId="0" applyFont="1"/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14" fontId="6" fillId="0" borderId="3" xfId="5" applyNumberFormat="1" applyFont="1" applyBorder="1" applyAlignment="1">
      <alignment horizontal="center" vertical="center" wrapText="1"/>
    </xf>
    <xf numFmtId="164" fontId="6" fillId="0" borderId="3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164" fontId="7" fillId="0" borderId="1" xfId="1" applyNumberFormat="1" applyFont="1" applyFill="1" applyBorder="1" applyAlignment="1">
      <alignment horizontal="center"/>
    </xf>
    <xf numFmtId="164" fontId="6" fillId="7" borderId="1" xfId="5" applyNumberFormat="1" applyFont="1" applyFill="1" applyBorder="1" applyAlignment="1">
      <alignment horizontal="right"/>
    </xf>
    <xf numFmtId="9" fontId="6" fillId="0" borderId="0" xfId="0" applyNumberFormat="1" applyFont="1" applyFill="1" applyBorder="1" applyAlignment="1">
      <alignment horizontal="center"/>
    </xf>
    <xf numFmtId="43" fontId="6" fillId="0" borderId="0" xfId="1" applyNumberFormat="1" applyFont="1" applyFill="1" applyBorder="1" applyAlignment="1">
      <alignment horizontal="right"/>
    </xf>
    <xf numFmtId="3" fontId="4" fillId="0" borderId="0" xfId="2" applyNumberFormat="1" applyFont="1" applyFill="1" applyBorder="1" applyAlignment="1" applyProtection="1">
      <alignment horizontal="center"/>
      <protection locked="0"/>
    </xf>
    <xf numFmtId="3" fontId="4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5" borderId="2" xfId="3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1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</cellXfs>
  <cellStyles count="6">
    <cellStyle name="Comma" xfId="1" builtinId="3"/>
    <cellStyle name="Comma 2" xfId="4"/>
    <cellStyle name="Comma 3" xfId="5"/>
    <cellStyle name="Normal" xfId="0" builtinId="0"/>
    <cellStyle name="Normal 2" xfId="2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%20(&#272;&#218;NG)/C&#212;NG%20N&#7906;%20MINH%20C&#7846;U/C&#212;NG%20N&#416;&#803;%20MINH%20C&#194;&#768;U_UPD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tiết đơn hàng"/>
      <sheetName val="BẢNG TỔNG HỢP"/>
      <sheetName val="Chốt Công nợ lần 2"/>
      <sheetName val="bảng tổng hợp lần 2"/>
      <sheetName val="Chốt Công nợ lần 3"/>
      <sheetName val="bảng tổng hợp lần 3"/>
      <sheetName val="Công nợ lần 4"/>
      <sheetName val="Công nợ lần 5"/>
      <sheetName val="Công nợ lần 6"/>
      <sheetName val="Công nợ lần 7"/>
      <sheetName val="cong nợ lần 8"/>
      <sheetName val="Công nợ lần 9"/>
      <sheetName val="Công nợ lần 10"/>
      <sheetName val="Công nợ lần 11"/>
      <sheetName val="HH chị Hà 24-13.9.2021_Xong 21"/>
      <sheetName val="Công nợ chi tiết_Đơn hàng"/>
      <sheetName val="Chi tiết đơn hàng lần 13"/>
      <sheetName val="Công nợ lần 12"/>
      <sheetName val="Công nợ lần 13"/>
      <sheetName val="Chi tiết đơn hàng lần 14"/>
      <sheetName val="Công nợ lần thứ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7">
          <cell r="H7">
            <v>44622</v>
          </cell>
        </row>
        <row r="14">
          <cell r="K14">
            <v>6770808</v>
          </cell>
        </row>
        <row r="23">
          <cell r="H23">
            <v>44628</v>
          </cell>
        </row>
        <row r="25">
          <cell r="B25" t="str">
            <v>CHỊ HÀ - SIÊU THỊ MINH CẦU 1</v>
          </cell>
        </row>
        <row r="30">
          <cell r="K30">
            <v>7713225</v>
          </cell>
        </row>
        <row r="41">
          <cell r="H41">
            <v>44629</v>
          </cell>
        </row>
        <row r="43">
          <cell r="B43" t="str">
            <v>CHỊ HÀ - SIÊU THỊ MINH CẦU GANG THÉP</v>
          </cell>
        </row>
        <row r="48">
          <cell r="K48">
            <v>6124869</v>
          </cell>
        </row>
        <row r="57">
          <cell r="H57">
            <v>44638</v>
          </cell>
        </row>
        <row r="59">
          <cell r="B59" t="str">
            <v>CHỊ HÀ - SIÊU THỊ MINH CẦU 1</v>
          </cell>
        </row>
        <row r="64">
          <cell r="K64">
            <v>6198129.0000000009</v>
          </cell>
        </row>
        <row r="73">
          <cell r="H73">
            <v>44646</v>
          </cell>
        </row>
        <row r="75">
          <cell r="B75" t="str">
            <v>CHỊ HÀ - SIÊU THỊ MINH CẦU 1</v>
          </cell>
        </row>
        <row r="78">
          <cell r="K78">
            <v>2998566</v>
          </cell>
        </row>
        <row r="87">
          <cell r="H87">
            <v>44646</v>
          </cell>
        </row>
        <row r="89">
          <cell r="B89" t="str">
            <v>CHỊ HÀ - SIÊU THỊ MINH CẦU 1</v>
          </cell>
        </row>
        <row r="95">
          <cell r="K95">
            <v>7424604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5"/>
  <sheetViews>
    <sheetView workbookViewId="0">
      <selection sqref="A1:H1"/>
    </sheetView>
  </sheetViews>
  <sheetFormatPr defaultRowHeight="15.75" x14ac:dyDescent="0.25"/>
  <cols>
    <col min="1" max="1" width="6" customWidth="1"/>
    <col min="2" max="2" width="9.28515625" style="88" hidden="1" customWidth="1"/>
    <col min="3" max="3" width="46.42578125" customWidth="1"/>
    <col min="4" max="6" width="9.85546875" customWidth="1"/>
    <col min="7" max="7" width="9.85546875" style="89" customWidth="1"/>
    <col min="8" max="8" width="15.5703125" customWidth="1"/>
    <col min="9" max="9" width="12.42578125" customWidth="1"/>
    <col min="10" max="10" width="14.85546875" customWidth="1"/>
    <col min="11" max="11" width="14.140625" customWidth="1"/>
    <col min="14" max="14" width="6" style="84" hidden="1" customWidth="1"/>
    <col min="15" max="15" width="15.28515625" style="85" hidden="1" customWidth="1"/>
    <col min="16" max="16" width="25.85546875" style="84" hidden="1" customWidth="1"/>
    <col min="17" max="17" width="13.85546875" style="84" hidden="1" customWidth="1"/>
    <col min="18" max="18" width="9.140625" style="84"/>
    <col min="257" max="257" width="6" customWidth="1"/>
    <col min="258" max="258" width="0" hidden="1" customWidth="1"/>
    <col min="259" max="259" width="46.42578125" customWidth="1"/>
    <col min="260" max="263" width="9.85546875" customWidth="1"/>
    <col min="264" max="264" width="15.5703125" customWidth="1"/>
    <col min="265" max="265" width="12.42578125" customWidth="1"/>
    <col min="266" max="266" width="14.85546875" customWidth="1"/>
    <col min="267" max="267" width="14.140625" customWidth="1"/>
    <col min="270" max="273" width="0" hidden="1" customWidth="1"/>
    <col min="513" max="513" width="6" customWidth="1"/>
    <col min="514" max="514" width="0" hidden="1" customWidth="1"/>
    <col min="515" max="515" width="46.42578125" customWidth="1"/>
    <col min="516" max="519" width="9.85546875" customWidth="1"/>
    <col min="520" max="520" width="15.5703125" customWidth="1"/>
    <col min="521" max="521" width="12.42578125" customWidth="1"/>
    <col min="522" max="522" width="14.85546875" customWidth="1"/>
    <col min="523" max="523" width="14.140625" customWidth="1"/>
    <col min="526" max="529" width="0" hidden="1" customWidth="1"/>
    <col min="769" max="769" width="6" customWidth="1"/>
    <col min="770" max="770" width="0" hidden="1" customWidth="1"/>
    <col min="771" max="771" width="46.42578125" customWidth="1"/>
    <col min="772" max="775" width="9.85546875" customWidth="1"/>
    <col min="776" max="776" width="15.5703125" customWidth="1"/>
    <col min="777" max="777" width="12.42578125" customWidth="1"/>
    <col min="778" max="778" width="14.85546875" customWidth="1"/>
    <col min="779" max="779" width="14.140625" customWidth="1"/>
    <col min="782" max="785" width="0" hidden="1" customWidth="1"/>
    <col min="1025" max="1025" width="6" customWidth="1"/>
    <col min="1026" max="1026" width="0" hidden="1" customWidth="1"/>
    <col min="1027" max="1027" width="46.42578125" customWidth="1"/>
    <col min="1028" max="1031" width="9.85546875" customWidth="1"/>
    <col min="1032" max="1032" width="15.5703125" customWidth="1"/>
    <col min="1033" max="1033" width="12.42578125" customWidth="1"/>
    <col min="1034" max="1034" width="14.85546875" customWidth="1"/>
    <col min="1035" max="1035" width="14.140625" customWidth="1"/>
    <col min="1038" max="1041" width="0" hidden="1" customWidth="1"/>
    <col min="1281" max="1281" width="6" customWidth="1"/>
    <col min="1282" max="1282" width="0" hidden="1" customWidth="1"/>
    <col min="1283" max="1283" width="46.42578125" customWidth="1"/>
    <col min="1284" max="1287" width="9.85546875" customWidth="1"/>
    <col min="1288" max="1288" width="15.5703125" customWidth="1"/>
    <col min="1289" max="1289" width="12.42578125" customWidth="1"/>
    <col min="1290" max="1290" width="14.85546875" customWidth="1"/>
    <col min="1291" max="1291" width="14.140625" customWidth="1"/>
    <col min="1294" max="1297" width="0" hidden="1" customWidth="1"/>
    <col min="1537" max="1537" width="6" customWidth="1"/>
    <col min="1538" max="1538" width="0" hidden="1" customWidth="1"/>
    <col min="1539" max="1539" width="46.42578125" customWidth="1"/>
    <col min="1540" max="1543" width="9.85546875" customWidth="1"/>
    <col min="1544" max="1544" width="15.5703125" customWidth="1"/>
    <col min="1545" max="1545" width="12.42578125" customWidth="1"/>
    <col min="1546" max="1546" width="14.85546875" customWidth="1"/>
    <col min="1547" max="1547" width="14.140625" customWidth="1"/>
    <col min="1550" max="1553" width="0" hidden="1" customWidth="1"/>
    <col min="1793" max="1793" width="6" customWidth="1"/>
    <col min="1794" max="1794" width="0" hidden="1" customWidth="1"/>
    <col min="1795" max="1795" width="46.42578125" customWidth="1"/>
    <col min="1796" max="1799" width="9.85546875" customWidth="1"/>
    <col min="1800" max="1800" width="15.5703125" customWidth="1"/>
    <col min="1801" max="1801" width="12.42578125" customWidth="1"/>
    <col min="1802" max="1802" width="14.85546875" customWidth="1"/>
    <col min="1803" max="1803" width="14.140625" customWidth="1"/>
    <col min="1806" max="1809" width="0" hidden="1" customWidth="1"/>
    <col min="2049" max="2049" width="6" customWidth="1"/>
    <col min="2050" max="2050" width="0" hidden="1" customWidth="1"/>
    <col min="2051" max="2051" width="46.42578125" customWidth="1"/>
    <col min="2052" max="2055" width="9.85546875" customWidth="1"/>
    <col min="2056" max="2056" width="15.5703125" customWidth="1"/>
    <col min="2057" max="2057" width="12.42578125" customWidth="1"/>
    <col min="2058" max="2058" width="14.85546875" customWidth="1"/>
    <col min="2059" max="2059" width="14.140625" customWidth="1"/>
    <col min="2062" max="2065" width="0" hidden="1" customWidth="1"/>
    <col min="2305" max="2305" width="6" customWidth="1"/>
    <col min="2306" max="2306" width="0" hidden="1" customWidth="1"/>
    <col min="2307" max="2307" width="46.42578125" customWidth="1"/>
    <col min="2308" max="2311" width="9.85546875" customWidth="1"/>
    <col min="2312" max="2312" width="15.5703125" customWidth="1"/>
    <col min="2313" max="2313" width="12.42578125" customWidth="1"/>
    <col min="2314" max="2314" width="14.85546875" customWidth="1"/>
    <col min="2315" max="2315" width="14.140625" customWidth="1"/>
    <col min="2318" max="2321" width="0" hidden="1" customWidth="1"/>
    <col min="2561" max="2561" width="6" customWidth="1"/>
    <col min="2562" max="2562" width="0" hidden="1" customWidth="1"/>
    <col min="2563" max="2563" width="46.42578125" customWidth="1"/>
    <col min="2564" max="2567" width="9.85546875" customWidth="1"/>
    <col min="2568" max="2568" width="15.5703125" customWidth="1"/>
    <col min="2569" max="2569" width="12.42578125" customWidth="1"/>
    <col min="2570" max="2570" width="14.85546875" customWidth="1"/>
    <col min="2571" max="2571" width="14.140625" customWidth="1"/>
    <col min="2574" max="2577" width="0" hidden="1" customWidth="1"/>
    <col min="2817" max="2817" width="6" customWidth="1"/>
    <col min="2818" max="2818" width="0" hidden="1" customWidth="1"/>
    <col min="2819" max="2819" width="46.42578125" customWidth="1"/>
    <col min="2820" max="2823" width="9.85546875" customWidth="1"/>
    <col min="2824" max="2824" width="15.5703125" customWidth="1"/>
    <col min="2825" max="2825" width="12.42578125" customWidth="1"/>
    <col min="2826" max="2826" width="14.85546875" customWidth="1"/>
    <col min="2827" max="2827" width="14.140625" customWidth="1"/>
    <col min="2830" max="2833" width="0" hidden="1" customWidth="1"/>
    <col min="3073" max="3073" width="6" customWidth="1"/>
    <col min="3074" max="3074" width="0" hidden="1" customWidth="1"/>
    <col min="3075" max="3075" width="46.42578125" customWidth="1"/>
    <col min="3076" max="3079" width="9.85546875" customWidth="1"/>
    <col min="3080" max="3080" width="15.5703125" customWidth="1"/>
    <col min="3081" max="3081" width="12.42578125" customWidth="1"/>
    <col min="3082" max="3082" width="14.85546875" customWidth="1"/>
    <col min="3083" max="3083" width="14.140625" customWidth="1"/>
    <col min="3086" max="3089" width="0" hidden="1" customWidth="1"/>
    <col min="3329" max="3329" width="6" customWidth="1"/>
    <col min="3330" max="3330" width="0" hidden="1" customWidth="1"/>
    <col min="3331" max="3331" width="46.42578125" customWidth="1"/>
    <col min="3332" max="3335" width="9.85546875" customWidth="1"/>
    <col min="3336" max="3336" width="15.5703125" customWidth="1"/>
    <col min="3337" max="3337" width="12.42578125" customWidth="1"/>
    <col min="3338" max="3338" width="14.85546875" customWidth="1"/>
    <col min="3339" max="3339" width="14.140625" customWidth="1"/>
    <col min="3342" max="3345" width="0" hidden="1" customWidth="1"/>
    <col min="3585" max="3585" width="6" customWidth="1"/>
    <col min="3586" max="3586" width="0" hidden="1" customWidth="1"/>
    <col min="3587" max="3587" width="46.42578125" customWidth="1"/>
    <col min="3588" max="3591" width="9.85546875" customWidth="1"/>
    <col min="3592" max="3592" width="15.5703125" customWidth="1"/>
    <col min="3593" max="3593" width="12.42578125" customWidth="1"/>
    <col min="3594" max="3594" width="14.85546875" customWidth="1"/>
    <col min="3595" max="3595" width="14.140625" customWidth="1"/>
    <col min="3598" max="3601" width="0" hidden="1" customWidth="1"/>
    <col min="3841" max="3841" width="6" customWidth="1"/>
    <col min="3842" max="3842" width="0" hidden="1" customWidth="1"/>
    <col min="3843" max="3843" width="46.42578125" customWidth="1"/>
    <col min="3844" max="3847" width="9.85546875" customWidth="1"/>
    <col min="3848" max="3848" width="15.5703125" customWidth="1"/>
    <col min="3849" max="3849" width="12.42578125" customWidth="1"/>
    <col min="3850" max="3850" width="14.85546875" customWidth="1"/>
    <col min="3851" max="3851" width="14.140625" customWidth="1"/>
    <col min="3854" max="3857" width="0" hidden="1" customWidth="1"/>
    <col min="4097" max="4097" width="6" customWidth="1"/>
    <col min="4098" max="4098" width="0" hidden="1" customWidth="1"/>
    <col min="4099" max="4099" width="46.42578125" customWidth="1"/>
    <col min="4100" max="4103" width="9.85546875" customWidth="1"/>
    <col min="4104" max="4104" width="15.5703125" customWidth="1"/>
    <col min="4105" max="4105" width="12.42578125" customWidth="1"/>
    <col min="4106" max="4106" width="14.85546875" customWidth="1"/>
    <col min="4107" max="4107" width="14.140625" customWidth="1"/>
    <col min="4110" max="4113" width="0" hidden="1" customWidth="1"/>
    <col min="4353" max="4353" width="6" customWidth="1"/>
    <col min="4354" max="4354" width="0" hidden="1" customWidth="1"/>
    <col min="4355" max="4355" width="46.42578125" customWidth="1"/>
    <col min="4356" max="4359" width="9.85546875" customWidth="1"/>
    <col min="4360" max="4360" width="15.5703125" customWidth="1"/>
    <col min="4361" max="4361" width="12.42578125" customWidth="1"/>
    <col min="4362" max="4362" width="14.85546875" customWidth="1"/>
    <col min="4363" max="4363" width="14.140625" customWidth="1"/>
    <col min="4366" max="4369" width="0" hidden="1" customWidth="1"/>
    <col min="4609" max="4609" width="6" customWidth="1"/>
    <col min="4610" max="4610" width="0" hidden="1" customWidth="1"/>
    <col min="4611" max="4611" width="46.42578125" customWidth="1"/>
    <col min="4612" max="4615" width="9.85546875" customWidth="1"/>
    <col min="4616" max="4616" width="15.5703125" customWidth="1"/>
    <col min="4617" max="4617" width="12.42578125" customWidth="1"/>
    <col min="4618" max="4618" width="14.85546875" customWidth="1"/>
    <col min="4619" max="4619" width="14.140625" customWidth="1"/>
    <col min="4622" max="4625" width="0" hidden="1" customWidth="1"/>
    <col min="4865" max="4865" width="6" customWidth="1"/>
    <col min="4866" max="4866" width="0" hidden="1" customWidth="1"/>
    <col min="4867" max="4867" width="46.42578125" customWidth="1"/>
    <col min="4868" max="4871" width="9.85546875" customWidth="1"/>
    <col min="4872" max="4872" width="15.5703125" customWidth="1"/>
    <col min="4873" max="4873" width="12.42578125" customWidth="1"/>
    <col min="4874" max="4874" width="14.85546875" customWidth="1"/>
    <col min="4875" max="4875" width="14.140625" customWidth="1"/>
    <col min="4878" max="4881" width="0" hidden="1" customWidth="1"/>
    <col min="5121" max="5121" width="6" customWidth="1"/>
    <col min="5122" max="5122" width="0" hidden="1" customWidth="1"/>
    <col min="5123" max="5123" width="46.42578125" customWidth="1"/>
    <col min="5124" max="5127" width="9.85546875" customWidth="1"/>
    <col min="5128" max="5128" width="15.5703125" customWidth="1"/>
    <col min="5129" max="5129" width="12.42578125" customWidth="1"/>
    <col min="5130" max="5130" width="14.85546875" customWidth="1"/>
    <col min="5131" max="5131" width="14.140625" customWidth="1"/>
    <col min="5134" max="5137" width="0" hidden="1" customWidth="1"/>
    <col min="5377" max="5377" width="6" customWidth="1"/>
    <col min="5378" max="5378" width="0" hidden="1" customWidth="1"/>
    <col min="5379" max="5379" width="46.42578125" customWidth="1"/>
    <col min="5380" max="5383" width="9.85546875" customWidth="1"/>
    <col min="5384" max="5384" width="15.5703125" customWidth="1"/>
    <col min="5385" max="5385" width="12.42578125" customWidth="1"/>
    <col min="5386" max="5386" width="14.85546875" customWidth="1"/>
    <col min="5387" max="5387" width="14.140625" customWidth="1"/>
    <col min="5390" max="5393" width="0" hidden="1" customWidth="1"/>
    <col min="5633" max="5633" width="6" customWidth="1"/>
    <col min="5634" max="5634" width="0" hidden="1" customWidth="1"/>
    <col min="5635" max="5635" width="46.42578125" customWidth="1"/>
    <col min="5636" max="5639" width="9.85546875" customWidth="1"/>
    <col min="5640" max="5640" width="15.5703125" customWidth="1"/>
    <col min="5641" max="5641" width="12.42578125" customWidth="1"/>
    <col min="5642" max="5642" width="14.85546875" customWidth="1"/>
    <col min="5643" max="5643" width="14.140625" customWidth="1"/>
    <col min="5646" max="5649" width="0" hidden="1" customWidth="1"/>
    <col min="5889" max="5889" width="6" customWidth="1"/>
    <col min="5890" max="5890" width="0" hidden="1" customWidth="1"/>
    <col min="5891" max="5891" width="46.42578125" customWidth="1"/>
    <col min="5892" max="5895" width="9.85546875" customWidth="1"/>
    <col min="5896" max="5896" width="15.5703125" customWidth="1"/>
    <col min="5897" max="5897" width="12.42578125" customWidth="1"/>
    <col min="5898" max="5898" width="14.85546875" customWidth="1"/>
    <col min="5899" max="5899" width="14.140625" customWidth="1"/>
    <col min="5902" max="5905" width="0" hidden="1" customWidth="1"/>
    <col min="6145" max="6145" width="6" customWidth="1"/>
    <col min="6146" max="6146" width="0" hidden="1" customWidth="1"/>
    <col min="6147" max="6147" width="46.42578125" customWidth="1"/>
    <col min="6148" max="6151" width="9.85546875" customWidth="1"/>
    <col min="6152" max="6152" width="15.5703125" customWidth="1"/>
    <col min="6153" max="6153" width="12.42578125" customWidth="1"/>
    <col min="6154" max="6154" width="14.85546875" customWidth="1"/>
    <col min="6155" max="6155" width="14.140625" customWidth="1"/>
    <col min="6158" max="6161" width="0" hidden="1" customWidth="1"/>
    <col min="6401" max="6401" width="6" customWidth="1"/>
    <col min="6402" max="6402" width="0" hidden="1" customWidth="1"/>
    <col min="6403" max="6403" width="46.42578125" customWidth="1"/>
    <col min="6404" max="6407" width="9.85546875" customWidth="1"/>
    <col min="6408" max="6408" width="15.5703125" customWidth="1"/>
    <col min="6409" max="6409" width="12.42578125" customWidth="1"/>
    <col min="6410" max="6410" width="14.85546875" customWidth="1"/>
    <col min="6411" max="6411" width="14.140625" customWidth="1"/>
    <col min="6414" max="6417" width="0" hidden="1" customWidth="1"/>
    <col min="6657" max="6657" width="6" customWidth="1"/>
    <col min="6658" max="6658" width="0" hidden="1" customWidth="1"/>
    <col min="6659" max="6659" width="46.42578125" customWidth="1"/>
    <col min="6660" max="6663" width="9.85546875" customWidth="1"/>
    <col min="6664" max="6664" width="15.5703125" customWidth="1"/>
    <col min="6665" max="6665" width="12.42578125" customWidth="1"/>
    <col min="6666" max="6666" width="14.85546875" customWidth="1"/>
    <col min="6667" max="6667" width="14.140625" customWidth="1"/>
    <col min="6670" max="6673" width="0" hidden="1" customWidth="1"/>
    <col min="6913" max="6913" width="6" customWidth="1"/>
    <col min="6914" max="6914" width="0" hidden="1" customWidth="1"/>
    <col min="6915" max="6915" width="46.42578125" customWidth="1"/>
    <col min="6916" max="6919" width="9.85546875" customWidth="1"/>
    <col min="6920" max="6920" width="15.5703125" customWidth="1"/>
    <col min="6921" max="6921" width="12.42578125" customWidth="1"/>
    <col min="6922" max="6922" width="14.85546875" customWidth="1"/>
    <col min="6923" max="6923" width="14.140625" customWidth="1"/>
    <col min="6926" max="6929" width="0" hidden="1" customWidth="1"/>
    <col min="7169" max="7169" width="6" customWidth="1"/>
    <col min="7170" max="7170" width="0" hidden="1" customWidth="1"/>
    <col min="7171" max="7171" width="46.42578125" customWidth="1"/>
    <col min="7172" max="7175" width="9.85546875" customWidth="1"/>
    <col min="7176" max="7176" width="15.5703125" customWidth="1"/>
    <col min="7177" max="7177" width="12.42578125" customWidth="1"/>
    <col min="7178" max="7178" width="14.85546875" customWidth="1"/>
    <col min="7179" max="7179" width="14.140625" customWidth="1"/>
    <col min="7182" max="7185" width="0" hidden="1" customWidth="1"/>
    <col min="7425" max="7425" width="6" customWidth="1"/>
    <col min="7426" max="7426" width="0" hidden="1" customWidth="1"/>
    <col min="7427" max="7427" width="46.42578125" customWidth="1"/>
    <col min="7428" max="7431" width="9.85546875" customWidth="1"/>
    <col min="7432" max="7432" width="15.5703125" customWidth="1"/>
    <col min="7433" max="7433" width="12.42578125" customWidth="1"/>
    <col min="7434" max="7434" width="14.85546875" customWidth="1"/>
    <col min="7435" max="7435" width="14.140625" customWidth="1"/>
    <col min="7438" max="7441" width="0" hidden="1" customWidth="1"/>
    <col min="7681" max="7681" width="6" customWidth="1"/>
    <col min="7682" max="7682" width="0" hidden="1" customWidth="1"/>
    <col min="7683" max="7683" width="46.42578125" customWidth="1"/>
    <col min="7684" max="7687" width="9.85546875" customWidth="1"/>
    <col min="7688" max="7688" width="15.5703125" customWidth="1"/>
    <col min="7689" max="7689" width="12.42578125" customWidth="1"/>
    <col min="7690" max="7690" width="14.85546875" customWidth="1"/>
    <col min="7691" max="7691" width="14.140625" customWidth="1"/>
    <col min="7694" max="7697" width="0" hidden="1" customWidth="1"/>
    <col min="7937" max="7937" width="6" customWidth="1"/>
    <col min="7938" max="7938" width="0" hidden="1" customWidth="1"/>
    <col min="7939" max="7939" width="46.42578125" customWidth="1"/>
    <col min="7940" max="7943" width="9.85546875" customWidth="1"/>
    <col min="7944" max="7944" width="15.5703125" customWidth="1"/>
    <col min="7945" max="7945" width="12.42578125" customWidth="1"/>
    <col min="7946" max="7946" width="14.85546875" customWidth="1"/>
    <col min="7947" max="7947" width="14.140625" customWidth="1"/>
    <col min="7950" max="7953" width="0" hidden="1" customWidth="1"/>
    <col min="8193" max="8193" width="6" customWidth="1"/>
    <col min="8194" max="8194" width="0" hidden="1" customWidth="1"/>
    <col min="8195" max="8195" width="46.42578125" customWidth="1"/>
    <col min="8196" max="8199" width="9.85546875" customWidth="1"/>
    <col min="8200" max="8200" width="15.5703125" customWidth="1"/>
    <col min="8201" max="8201" width="12.42578125" customWidth="1"/>
    <col min="8202" max="8202" width="14.85546875" customWidth="1"/>
    <col min="8203" max="8203" width="14.140625" customWidth="1"/>
    <col min="8206" max="8209" width="0" hidden="1" customWidth="1"/>
    <col min="8449" max="8449" width="6" customWidth="1"/>
    <col min="8450" max="8450" width="0" hidden="1" customWidth="1"/>
    <col min="8451" max="8451" width="46.42578125" customWidth="1"/>
    <col min="8452" max="8455" width="9.85546875" customWidth="1"/>
    <col min="8456" max="8456" width="15.5703125" customWidth="1"/>
    <col min="8457" max="8457" width="12.42578125" customWidth="1"/>
    <col min="8458" max="8458" width="14.85546875" customWidth="1"/>
    <col min="8459" max="8459" width="14.140625" customWidth="1"/>
    <col min="8462" max="8465" width="0" hidden="1" customWidth="1"/>
    <col min="8705" max="8705" width="6" customWidth="1"/>
    <col min="8706" max="8706" width="0" hidden="1" customWidth="1"/>
    <col min="8707" max="8707" width="46.42578125" customWidth="1"/>
    <col min="8708" max="8711" width="9.85546875" customWidth="1"/>
    <col min="8712" max="8712" width="15.5703125" customWidth="1"/>
    <col min="8713" max="8713" width="12.42578125" customWidth="1"/>
    <col min="8714" max="8714" width="14.85546875" customWidth="1"/>
    <col min="8715" max="8715" width="14.140625" customWidth="1"/>
    <col min="8718" max="8721" width="0" hidden="1" customWidth="1"/>
    <col min="8961" max="8961" width="6" customWidth="1"/>
    <col min="8962" max="8962" width="0" hidden="1" customWidth="1"/>
    <col min="8963" max="8963" width="46.42578125" customWidth="1"/>
    <col min="8964" max="8967" width="9.85546875" customWidth="1"/>
    <col min="8968" max="8968" width="15.5703125" customWidth="1"/>
    <col min="8969" max="8969" width="12.42578125" customWidth="1"/>
    <col min="8970" max="8970" width="14.85546875" customWidth="1"/>
    <col min="8971" max="8971" width="14.140625" customWidth="1"/>
    <col min="8974" max="8977" width="0" hidden="1" customWidth="1"/>
    <col min="9217" max="9217" width="6" customWidth="1"/>
    <col min="9218" max="9218" width="0" hidden="1" customWidth="1"/>
    <col min="9219" max="9219" width="46.42578125" customWidth="1"/>
    <col min="9220" max="9223" width="9.85546875" customWidth="1"/>
    <col min="9224" max="9224" width="15.5703125" customWidth="1"/>
    <col min="9225" max="9225" width="12.42578125" customWidth="1"/>
    <col min="9226" max="9226" width="14.85546875" customWidth="1"/>
    <col min="9227" max="9227" width="14.140625" customWidth="1"/>
    <col min="9230" max="9233" width="0" hidden="1" customWidth="1"/>
    <col min="9473" max="9473" width="6" customWidth="1"/>
    <col min="9474" max="9474" width="0" hidden="1" customWidth="1"/>
    <col min="9475" max="9475" width="46.42578125" customWidth="1"/>
    <col min="9476" max="9479" width="9.85546875" customWidth="1"/>
    <col min="9480" max="9480" width="15.5703125" customWidth="1"/>
    <col min="9481" max="9481" width="12.42578125" customWidth="1"/>
    <col min="9482" max="9482" width="14.85546875" customWidth="1"/>
    <col min="9483" max="9483" width="14.140625" customWidth="1"/>
    <col min="9486" max="9489" width="0" hidden="1" customWidth="1"/>
    <col min="9729" max="9729" width="6" customWidth="1"/>
    <col min="9730" max="9730" width="0" hidden="1" customWidth="1"/>
    <col min="9731" max="9731" width="46.42578125" customWidth="1"/>
    <col min="9732" max="9735" width="9.85546875" customWidth="1"/>
    <col min="9736" max="9736" width="15.5703125" customWidth="1"/>
    <col min="9737" max="9737" width="12.42578125" customWidth="1"/>
    <col min="9738" max="9738" width="14.85546875" customWidth="1"/>
    <col min="9739" max="9739" width="14.140625" customWidth="1"/>
    <col min="9742" max="9745" width="0" hidden="1" customWidth="1"/>
    <col min="9985" max="9985" width="6" customWidth="1"/>
    <col min="9986" max="9986" width="0" hidden="1" customWidth="1"/>
    <col min="9987" max="9987" width="46.42578125" customWidth="1"/>
    <col min="9988" max="9991" width="9.85546875" customWidth="1"/>
    <col min="9992" max="9992" width="15.5703125" customWidth="1"/>
    <col min="9993" max="9993" width="12.42578125" customWidth="1"/>
    <col min="9994" max="9994" width="14.85546875" customWidth="1"/>
    <col min="9995" max="9995" width="14.140625" customWidth="1"/>
    <col min="9998" max="10001" width="0" hidden="1" customWidth="1"/>
    <col min="10241" max="10241" width="6" customWidth="1"/>
    <col min="10242" max="10242" width="0" hidden="1" customWidth="1"/>
    <col min="10243" max="10243" width="46.42578125" customWidth="1"/>
    <col min="10244" max="10247" width="9.85546875" customWidth="1"/>
    <col min="10248" max="10248" width="15.5703125" customWidth="1"/>
    <col min="10249" max="10249" width="12.42578125" customWidth="1"/>
    <col min="10250" max="10250" width="14.85546875" customWidth="1"/>
    <col min="10251" max="10251" width="14.140625" customWidth="1"/>
    <col min="10254" max="10257" width="0" hidden="1" customWidth="1"/>
    <col min="10497" max="10497" width="6" customWidth="1"/>
    <col min="10498" max="10498" width="0" hidden="1" customWidth="1"/>
    <col min="10499" max="10499" width="46.42578125" customWidth="1"/>
    <col min="10500" max="10503" width="9.85546875" customWidth="1"/>
    <col min="10504" max="10504" width="15.5703125" customWidth="1"/>
    <col min="10505" max="10505" width="12.42578125" customWidth="1"/>
    <col min="10506" max="10506" width="14.85546875" customWidth="1"/>
    <col min="10507" max="10507" width="14.140625" customWidth="1"/>
    <col min="10510" max="10513" width="0" hidden="1" customWidth="1"/>
    <col min="10753" max="10753" width="6" customWidth="1"/>
    <col min="10754" max="10754" width="0" hidden="1" customWidth="1"/>
    <col min="10755" max="10755" width="46.42578125" customWidth="1"/>
    <col min="10756" max="10759" width="9.85546875" customWidth="1"/>
    <col min="10760" max="10760" width="15.5703125" customWidth="1"/>
    <col min="10761" max="10761" width="12.42578125" customWidth="1"/>
    <col min="10762" max="10762" width="14.85546875" customWidth="1"/>
    <col min="10763" max="10763" width="14.140625" customWidth="1"/>
    <col min="10766" max="10769" width="0" hidden="1" customWidth="1"/>
    <col min="11009" max="11009" width="6" customWidth="1"/>
    <col min="11010" max="11010" width="0" hidden="1" customWidth="1"/>
    <col min="11011" max="11011" width="46.42578125" customWidth="1"/>
    <col min="11012" max="11015" width="9.85546875" customWidth="1"/>
    <col min="11016" max="11016" width="15.5703125" customWidth="1"/>
    <col min="11017" max="11017" width="12.42578125" customWidth="1"/>
    <col min="11018" max="11018" width="14.85546875" customWidth="1"/>
    <col min="11019" max="11019" width="14.140625" customWidth="1"/>
    <col min="11022" max="11025" width="0" hidden="1" customWidth="1"/>
    <col min="11265" max="11265" width="6" customWidth="1"/>
    <col min="11266" max="11266" width="0" hidden="1" customWidth="1"/>
    <col min="11267" max="11267" width="46.42578125" customWidth="1"/>
    <col min="11268" max="11271" width="9.85546875" customWidth="1"/>
    <col min="11272" max="11272" width="15.5703125" customWidth="1"/>
    <col min="11273" max="11273" width="12.42578125" customWidth="1"/>
    <col min="11274" max="11274" width="14.85546875" customWidth="1"/>
    <col min="11275" max="11275" width="14.140625" customWidth="1"/>
    <col min="11278" max="11281" width="0" hidden="1" customWidth="1"/>
    <col min="11521" max="11521" width="6" customWidth="1"/>
    <col min="11522" max="11522" width="0" hidden="1" customWidth="1"/>
    <col min="11523" max="11523" width="46.42578125" customWidth="1"/>
    <col min="11524" max="11527" width="9.85546875" customWidth="1"/>
    <col min="11528" max="11528" width="15.5703125" customWidth="1"/>
    <col min="11529" max="11529" width="12.42578125" customWidth="1"/>
    <col min="11530" max="11530" width="14.85546875" customWidth="1"/>
    <col min="11531" max="11531" width="14.140625" customWidth="1"/>
    <col min="11534" max="11537" width="0" hidden="1" customWidth="1"/>
    <col min="11777" max="11777" width="6" customWidth="1"/>
    <col min="11778" max="11778" width="0" hidden="1" customWidth="1"/>
    <col min="11779" max="11779" width="46.42578125" customWidth="1"/>
    <col min="11780" max="11783" width="9.85546875" customWidth="1"/>
    <col min="11784" max="11784" width="15.5703125" customWidth="1"/>
    <col min="11785" max="11785" width="12.42578125" customWidth="1"/>
    <col min="11786" max="11786" width="14.85546875" customWidth="1"/>
    <col min="11787" max="11787" width="14.140625" customWidth="1"/>
    <col min="11790" max="11793" width="0" hidden="1" customWidth="1"/>
    <col min="12033" max="12033" width="6" customWidth="1"/>
    <col min="12034" max="12034" width="0" hidden="1" customWidth="1"/>
    <col min="12035" max="12035" width="46.42578125" customWidth="1"/>
    <col min="12036" max="12039" width="9.85546875" customWidth="1"/>
    <col min="12040" max="12040" width="15.5703125" customWidth="1"/>
    <col min="12041" max="12041" width="12.42578125" customWidth="1"/>
    <col min="12042" max="12042" width="14.85546875" customWidth="1"/>
    <col min="12043" max="12043" width="14.140625" customWidth="1"/>
    <col min="12046" max="12049" width="0" hidden="1" customWidth="1"/>
    <col min="12289" max="12289" width="6" customWidth="1"/>
    <col min="12290" max="12290" width="0" hidden="1" customWidth="1"/>
    <col min="12291" max="12291" width="46.42578125" customWidth="1"/>
    <col min="12292" max="12295" width="9.85546875" customWidth="1"/>
    <col min="12296" max="12296" width="15.5703125" customWidth="1"/>
    <col min="12297" max="12297" width="12.42578125" customWidth="1"/>
    <col min="12298" max="12298" width="14.85546875" customWidth="1"/>
    <col min="12299" max="12299" width="14.140625" customWidth="1"/>
    <col min="12302" max="12305" width="0" hidden="1" customWidth="1"/>
    <col min="12545" max="12545" width="6" customWidth="1"/>
    <col min="12546" max="12546" width="0" hidden="1" customWidth="1"/>
    <col min="12547" max="12547" width="46.42578125" customWidth="1"/>
    <col min="12548" max="12551" width="9.85546875" customWidth="1"/>
    <col min="12552" max="12552" width="15.5703125" customWidth="1"/>
    <col min="12553" max="12553" width="12.42578125" customWidth="1"/>
    <col min="12554" max="12554" width="14.85546875" customWidth="1"/>
    <col min="12555" max="12555" width="14.140625" customWidth="1"/>
    <col min="12558" max="12561" width="0" hidden="1" customWidth="1"/>
    <col min="12801" max="12801" width="6" customWidth="1"/>
    <col min="12802" max="12802" width="0" hidden="1" customWidth="1"/>
    <col min="12803" max="12803" width="46.42578125" customWidth="1"/>
    <col min="12804" max="12807" width="9.85546875" customWidth="1"/>
    <col min="12808" max="12808" width="15.5703125" customWidth="1"/>
    <col min="12809" max="12809" width="12.42578125" customWidth="1"/>
    <col min="12810" max="12810" width="14.85546875" customWidth="1"/>
    <col min="12811" max="12811" width="14.140625" customWidth="1"/>
    <col min="12814" max="12817" width="0" hidden="1" customWidth="1"/>
    <col min="13057" max="13057" width="6" customWidth="1"/>
    <col min="13058" max="13058" width="0" hidden="1" customWidth="1"/>
    <col min="13059" max="13059" width="46.42578125" customWidth="1"/>
    <col min="13060" max="13063" width="9.85546875" customWidth="1"/>
    <col min="13064" max="13064" width="15.5703125" customWidth="1"/>
    <col min="13065" max="13065" width="12.42578125" customWidth="1"/>
    <col min="13066" max="13066" width="14.85546875" customWidth="1"/>
    <col min="13067" max="13067" width="14.140625" customWidth="1"/>
    <col min="13070" max="13073" width="0" hidden="1" customWidth="1"/>
    <col min="13313" max="13313" width="6" customWidth="1"/>
    <col min="13314" max="13314" width="0" hidden="1" customWidth="1"/>
    <col min="13315" max="13315" width="46.42578125" customWidth="1"/>
    <col min="13316" max="13319" width="9.85546875" customWidth="1"/>
    <col min="13320" max="13320" width="15.5703125" customWidth="1"/>
    <col min="13321" max="13321" width="12.42578125" customWidth="1"/>
    <col min="13322" max="13322" width="14.85546875" customWidth="1"/>
    <col min="13323" max="13323" width="14.140625" customWidth="1"/>
    <col min="13326" max="13329" width="0" hidden="1" customWidth="1"/>
    <col min="13569" max="13569" width="6" customWidth="1"/>
    <col min="13570" max="13570" width="0" hidden="1" customWidth="1"/>
    <col min="13571" max="13571" width="46.42578125" customWidth="1"/>
    <col min="13572" max="13575" width="9.85546875" customWidth="1"/>
    <col min="13576" max="13576" width="15.5703125" customWidth="1"/>
    <col min="13577" max="13577" width="12.42578125" customWidth="1"/>
    <col min="13578" max="13578" width="14.85546875" customWidth="1"/>
    <col min="13579" max="13579" width="14.140625" customWidth="1"/>
    <col min="13582" max="13585" width="0" hidden="1" customWidth="1"/>
    <col min="13825" max="13825" width="6" customWidth="1"/>
    <col min="13826" max="13826" width="0" hidden="1" customWidth="1"/>
    <col min="13827" max="13827" width="46.42578125" customWidth="1"/>
    <col min="13828" max="13831" width="9.85546875" customWidth="1"/>
    <col min="13832" max="13832" width="15.5703125" customWidth="1"/>
    <col min="13833" max="13833" width="12.42578125" customWidth="1"/>
    <col min="13834" max="13834" width="14.85546875" customWidth="1"/>
    <col min="13835" max="13835" width="14.140625" customWidth="1"/>
    <col min="13838" max="13841" width="0" hidden="1" customWidth="1"/>
    <col min="14081" max="14081" width="6" customWidth="1"/>
    <col min="14082" max="14082" width="0" hidden="1" customWidth="1"/>
    <col min="14083" max="14083" width="46.42578125" customWidth="1"/>
    <col min="14084" max="14087" width="9.85546875" customWidth="1"/>
    <col min="14088" max="14088" width="15.5703125" customWidth="1"/>
    <col min="14089" max="14089" width="12.42578125" customWidth="1"/>
    <col min="14090" max="14090" width="14.85546875" customWidth="1"/>
    <col min="14091" max="14091" width="14.140625" customWidth="1"/>
    <col min="14094" max="14097" width="0" hidden="1" customWidth="1"/>
    <col min="14337" max="14337" width="6" customWidth="1"/>
    <col min="14338" max="14338" width="0" hidden="1" customWidth="1"/>
    <col min="14339" max="14339" width="46.42578125" customWidth="1"/>
    <col min="14340" max="14343" width="9.85546875" customWidth="1"/>
    <col min="14344" max="14344" width="15.5703125" customWidth="1"/>
    <col min="14345" max="14345" width="12.42578125" customWidth="1"/>
    <col min="14346" max="14346" width="14.85546875" customWidth="1"/>
    <col min="14347" max="14347" width="14.140625" customWidth="1"/>
    <col min="14350" max="14353" width="0" hidden="1" customWidth="1"/>
    <col min="14593" max="14593" width="6" customWidth="1"/>
    <col min="14594" max="14594" width="0" hidden="1" customWidth="1"/>
    <col min="14595" max="14595" width="46.42578125" customWidth="1"/>
    <col min="14596" max="14599" width="9.85546875" customWidth="1"/>
    <col min="14600" max="14600" width="15.5703125" customWidth="1"/>
    <col min="14601" max="14601" width="12.42578125" customWidth="1"/>
    <col min="14602" max="14602" width="14.85546875" customWidth="1"/>
    <col min="14603" max="14603" width="14.140625" customWidth="1"/>
    <col min="14606" max="14609" width="0" hidden="1" customWidth="1"/>
    <col min="14849" max="14849" width="6" customWidth="1"/>
    <col min="14850" max="14850" width="0" hidden="1" customWidth="1"/>
    <col min="14851" max="14851" width="46.42578125" customWidth="1"/>
    <col min="14852" max="14855" width="9.85546875" customWidth="1"/>
    <col min="14856" max="14856" width="15.5703125" customWidth="1"/>
    <col min="14857" max="14857" width="12.42578125" customWidth="1"/>
    <col min="14858" max="14858" width="14.85546875" customWidth="1"/>
    <col min="14859" max="14859" width="14.140625" customWidth="1"/>
    <col min="14862" max="14865" width="0" hidden="1" customWidth="1"/>
    <col min="15105" max="15105" width="6" customWidth="1"/>
    <col min="15106" max="15106" width="0" hidden="1" customWidth="1"/>
    <col min="15107" max="15107" width="46.42578125" customWidth="1"/>
    <col min="15108" max="15111" width="9.85546875" customWidth="1"/>
    <col min="15112" max="15112" width="15.5703125" customWidth="1"/>
    <col min="15113" max="15113" width="12.42578125" customWidth="1"/>
    <col min="15114" max="15114" width="14.85546875" customWidth="1"/>
    <col min="15115" max="15115" width="14.140625" customWidth="1"/>
    <col min="15118" max="15121" width="0" hidden="1" customWidth="1"/>
    <col min="15361" max="15361" width="6" customWidth="1"/>
    <col min="15362" max="15362" width="0" hidden="1" customWidth="1"/>
    <col min="15363" max="15363" width="46.42578125" customWidth="1"/>
    <col min="15364" max="15367" width="9.85546875" customWidth="1"/>
    <col min="15368" max="15368" width="15.5703125" customWidth="1"/>
    <col min="15369" max="15369" width="12.42578125" customWidth="1"/>
    <col min="15370" max="15370" width="14.85546875" customWidth="1"/>
    <col min="15371" max="15371" width="14.140625" customWidth="1"/>
    <col min="15374" max="15377" width="0" hidden="1" customWidth="1"/>
    <col min="15617" max="15617" width="6" customWidth="1"/>
    <col min="15618" max="15618" width="0" hidden="1" customWidth="1"/>
    <col min="15619" max="15619" width="46.42578125" customWidth="1"/>
    <col min="15620" max="15623" width="9.85546875" customWidth="1"/>
    <col min="15624" max="15624" width="15.5703125" customWidth="1"/>
    <col min="15625" max="15625" width="12.42578125" customWidth="1"/>
    <col min="15626" max="15626" width="14.85546875" customWidth="1"/>
    <col min="15627" max="15627" width="14.140625" customWidth="1"/>
    <col min="15630" max="15633" width="0" hidden="1" customWidth="1"/>
    <col min="15873" max="15873" width="6" customWidth="1"/>
    <col min="15874" max="15874" width="0" hidden="1" customWidth="1"/>
    <col min="15875" max="15875" width="46.42578125" customWidth="1"/>
    <col min="15876" max="15879" width="9.85546875" customWidth="1"/>
    <col min="15880" max="15880" width="15.5703125" customWidth="1"/>
    <col min="15881" max="15881" width="12.42578125" customWidth="1"/>
    <col min="15882" max="15882" width="14.85546875" customWidth="1"/>
    <col min="15883" max="15883" width="14.140625" customWidth="1"/>
    <col min="15886" max="15889" width="0" hidden="1" customWidth="1"/>
    <col min="16129" max="16129" width="6" customWidth="1"/>
    <col min="16130" max="16130" width="0" hidden="1" customWidth="1"/>
    <col min="16131" max="16131" width="46.42578125" customWidth="1"/>
    <col min="16132" max="16135" width="9.85546875" customWidth="1"/>
    <col min="16136" max="16136" width="15.5703125" customWidth="1"/>
    <col min="16137" max="16137" width="12.42578125" customWidth="1"/>
    <col min="16138" max="16138" width="14.85546875" customWidth="1"/>
    <col min="16139" max="16139" width="14.140625" customWidth="1"/>
    <col min="16142" max="16145" width="0" hidden="1" customWidth="1"/>
  </cols>
  <sheetData>
    <row r="1" spans="1:19" s="2" customFormat="1" x14ac:dyDescent="0.25">
      <c r="A1" s="108" t="s">
        <v>0</v>
      </c>
      <c r="B1" s="108"/>
      <c r="C1" s="108"/>
      <c r="D1" s="108"/>
      <c r="E1" s="108"/>
      <c r="F1" s="108"/>
      <c r="G1" s="108"/>
      <c r="H1" s="108"/>
      <c r="I1" s="1"/>
      <c r="J1" s="1" t="s">
        <v>1</v>
      </c>
      <c r="K1" s="1">
        <f>K14+K30+K48+K64+K78+K95</f>
        <v>37230201</v>
      </c>
      <c r="L1" s="1"/>
      <c r="M1" s="1"/>
      <c r="O1" s="3"/>
      <c r="P1" s="4" t="s">
        <v>2</v>
      </c>
      <c r="Q1" s="5"/>
      <c r="R1" s="1"/>
      <c r="S1" s="5"/>
    </row>
    <row r="2" spans="1:19" s="2" customFormat="1" x14ac:dyDescent="0.25">
      <c r="A2" s="108" t="s">
        <v>3</v>
      </c>
      <c r="B2" s="108"/>
      <c r="C2" s="108"/>
      <c r="D2" s="108"/>
      <c r="E2" s="108"/>
      <c r="F2" s="108"/>
      <c r="G2" s="108"/>
      <c r="H2" s="108"/>
      <c r="I2" s="1"/>
      <c r="J2" s="1"/>
      <c r="L2" s="1"/>
      <c r="M2" s="1"/>
      <c r="O2" s="3"/>
      <c r="P2" s="5"/>
      <c r="Q2" s="5"/>
      <c r="R2" s="1"/>
      <c r="S2" s="5"/>
    </row>
    <row r="3" spans="1:19" s="2" customFormat="1" x14ac:dyDescent="0.25">
      <c r="A3" s="108" t="s">
        <v>4</v>
      </c>
      <c r="B3" s="108"/>
      <c r="C3" s="108"/>
      <c r="D3" s="108"/>
      <c r="E3" s="108"/>
      <c r="F3" s="108"/>
      <c r="G3" s="108"/>
      <c r="H3" s="108"/>
      <c r="I3" s="1"/>
      <c r="J3" s="1"/>
      <c r="K3" s="1"/>
      <c r="L3" s="1"/>
      <c r="M3" s="1"/>
      <c r="N3" s="6" t="s">
        <v>5</v>
      </c>
      <c r="O3" s="6" t="s">
        <v>6</v>
      </c>
      <c r="P3" s="6" t="s">
        <v>7</v>
      </c>
      <c r="Q3" s="7" t="s">
        <v>8</v>
      </c>
      <c r="R3" s="1"/>
      <c r="S3" s="5"/>
    </row>
    <row r="4" spans="1:19" s="2" customFormat="1" x14ac:dyDescent="0.25">
      <c r="A4" s="108" t="s">
        <v>9</v>
      </c>
      <c r="B4" s="108"/>
      <c r="C4" s="108"/>
      <c r="D4" s="108"/>
      <c r="E4" s="108"/>
      <c r="F4" s="108"/>
      <c r="G4" s="108"/>
      <c r="H4" s="108"/>
      <c r="I4" s="1"/>
      <c r="J4" s="1"/>
      <c r="K4" s="1"/>
      <c r="L4" s="1"/>
      <c r="M4" s="1"/>
      <c r="N4" s="8">
        <v>1</v>
      </c>
      <c r="O4" s="9" t="s">
        <v>10</v>
      </c>
      <c r="P4" s="10" t="s">
        <v>11</v>
      </c>
      <c r="Q4" s="11">
        <v>73431</v>
      </c>
      <c r="R4" s="1"/>
      <c r="S4" s="5"/>
    </row>
    <row r="5" spans="1:19" s="2" customFormat="1" ht="15.75" customHeight="1" x14ac:dyDescent="0.25">
      <c r="A5" s="109" t="s">
        <v>12</v>
      </c>
      <c r="B5" s="109"/>
      <c r="C5" s="109"/>
      <c r="D5" s="109"/>
      <c r="E5" s="109"/>
      <c r="F5" s="109"/>
      <c r="G5" s="109"/>
      <c r="H5" s="109"/>
      <c r="I5" s="1"/>
      <c r="J5" s="1"/>
      <c r="K5" s="1"/>
      <c r="L5" s="1"/>
      <c r="M5" s="1"/>
      <c r="N5" s="8">
        <v>2</v>
      </c>
      <c r="O5" s="9" t="s">
        <v>13</v>
      </c>
      <c r="P5" s="12" t="s">
        <v>14</v>
      </c>
      <c r="Q5" s="13">
        <v>119066</v>
      </c>
      <c r="R5" s="1"/>
      <c r="S5" s="5"/>
    </row>
    <row r="6" spans="1:19" s="2" customFormat="1" x14ac:dyDescent="0.25">
      <c r="A6" s="14"/>
      <c r="B6" s="15"/>
      <c r="C6" s="14"/>
      <c r="D6" s="14"/>
      <c r="E6" s="14"/>
      <c r="F6" s="14"/>
      <c r="G6" s="16"/>
      <c r="H6" s="14"/>
      <c r="I6" s="1"/>
      <c r="J6" s="1"/>
      <c r="K6" s="1"/>
      <c r="L6" s="1"/>
      <c r="M6" s="1"/>
      <c r="N6" s="8">
        <v>3</v>
      </c>
      <c r="O6" s="9" t="s">
        <v>15</v>
      </c>
      <c r="P6" s="17" t="s">
        <v>16</v>
      </c>
      <c r="Q6" s="18">
        <v>111058</v>
      </c>
      <c r="R6" s="1"/>
      <c r="S6" s="5"/>
    </row>
    <row r="7" spans="1:19" s="2" customFormat="1" x14ac:dyDescent="0.25">
      <c r="A7" s="19" t="s">
        <v>17</v>
      </c>
      <c r="B7" s="19"/>
      <c r="C7" s="14"/>
      <c r="D7" s="14"/>
      <c r="E7" s="14"/>
      <c r="F7" s="14"/>
      <c r="G7" s="20" t="s">
        <v>18</v>
      </c>
      <c r="H7" s="21">
        <v>44622</v>
      </c>
      <c r="I7" s="1"/>
      <c r="J7" s="1"/>
      <c r="K7" s="1"/>
      <c r="L7" s="1"/>
      <c r="M7" s="1"/>
      <c r="N7" s="8">
        <v>4</v>
      </c>
      <c r="O7" s="9" t="s">
        <v>19</v>
      </c>
      <c r="P7" s="17" t="s">
        <v>20</v>
      </c>
      <c r="Q7" s="18">
        <v>55595</v>
      </c>
      <c r="R7" s="1"/>
      <c r="S7" s="5"/>
    </row>
    <row r="8" spans="1:19" s="2" customFormat="1" x14ac:dyDescent="0.25">
      <c r="A8" s="22" t="s">
        <v>21</v>
      </c>
      <c r="B8" s="22"/>
      <c r="C8" s="26"/>
      <c r="D8" s="23"/>
      <c r="E8" s="24"/>
      <c r="F8" s="25"/>
      <c r="G8" s="110"/>
      <c r="H8" s="110"/>
      <c r="I8" s="1"/>
      <c r="J8" s="1"/>
      <c r="K8" s="1"/>
      <c r="L8" s="1"/>
      <c r="M8" s="1"/>
      <c r="N8" s="8">
        <v>5</v>
      </c>
      <c r="O8" s="9" t="s">
        <v>22</v>
      </c>
      <c r="P8" s="27" t="s">
        <v>23</v>
      </c>
      <c r="Q8" s="18">
        <v>87787</v>
      </c>
      <c r="R8" s="1"/>
      <c r="S8" s="5"/>
    </row>
    <row r="9" spans="1:19" s="2" customFormat="1" x14ac:dyDescent="0.25">
      <c r="A9" s="22" t="s">
        <v>24</v>
      </c>
      <c r="B9" s="111" t="s">
        <v>25</v>
      </c>
      <c r="C9" s="111"/>
      <c r="D9" s="23"/>
      <c r="E9" s="24"/>
      <c r="F9" s="25"/>
      <c r="G9" s="112" t="s">
        <v>26</v>
      </c>
      <c r="H9" s="112"/>
      <c r="I9" s="28" t="s">
        <v>27</v>
      </c>
      <c r="J9" s="29"/>
      <c r="K9" s="29"/>
      <c r="L9" s="29"/>
      <c r="M9" s="1"/>
      <c r="N9" s="8">
        <v>6</v>
      </c>
      <c r="O9" s="30" t="s">
        <v>28</v>
      </c>
      <c r="P9" s="31" t="s">
        <v>29</v>
      </c>
      <c r="Q9" s="13">
        <v>177188</v>
      </c>
      <c r="R9" s="1"/>
      <c r="S9" s="5"/>
    </row>
    <row r="10" spans="1:19" s="2" customFormat="1" x14ac:dyDescent="0.25">
      <c r="A10" s="6" t="s">
        <v>5</v>
      </c>
      <c r="B10" s="32" t="s">
        <v>30</v>
      </c>
      <c r="C10" s="6" t="s">
        <v>31</v>
      </c>
      <c r="D10" s="6" t="s">
        <v>32</v>
      </c>
      <c r="E10" s="7" t="s">
        <v>33</v>
      </c>
      <c r="F10" s="33" t="s">
        <v>34</v>
      </c>
      <c r="G10" s="6" t="s">
        <v>35</v>
      </c>
      <c r="H10" s="7" t="s">
        <v>36</v>
      </c>
      <c r="I10" s="1"/>
      <c r="J10" s="1"/>
      <c r="K10" s="1"/>
      <c r="L10" s="1"/>
      <c r="M10" s="1"/>
      <c r="N10" s="8">
        <v>7</v>
      </c>
      <c r="O10" s="30" t="s">
        <v>37</v>
      </c>
      <c r="P10" s="31" t="s">
        <v>38</v>
      </c>
      <c r="Q10" s="13">
        <v>174150</v>
      </c>
      <c r="R10" s="1"/>
      <c r="S10" s="5"/>
    </row>
    <row r="11" spans="1:19" s="2" customFormat="1" x14ac:dyDescent="0.25">
      <c r="A11" s="8">
        <v>1</v>
      </c>
      <c r="B11" s="34" t="s">
        <v>15</v>
      </c>
      <c r="C11" s="35" t="str">
        <f>VLOOKUP(B11,$O$4:$P$15,2,0)</f>
        <v>Gà muối 500G</v>
      </c>
      <c r="D11" s="36">
        <v>40</v>
      </c>
      <c r="E11" s="37">
        <f>VLOOKUP(C11,$P$4:$Q$15,2,0)</f>
        <v>111058</v>
      </c>
      <c r="F11" s="38">
        <f>E11*D11</f>
        <v>4442320</v>
      </c>
      <c r="G11" s="39">
        <v>0</v>
      </c>
      <c r="H11" s="40">
        <f>F11-G11*F11</f>
        <v>4442320</v>
      </c>
      <c r="I11" s="1">
        <f>+E11*0.9</f>
        <v>99952.2</v>
      </c>
      <c r="J11" s="1">
        <f>+I11*D11</f>
        <v>3998088</v>
      </c>
      <c r="K11" s="1"/>
      <c r="L11" s="1"/>
      <c r="M11" s="1"/>
      <c r="N11" s="8">
        <v>8</v>
      </c>
      <c r="O11" s="30" t="s">
        <v>39</v>
      </c>
      <c r="P11" s="31" t="s">
        <v>40</v>
      </c>
      <c r="Q11" s="18">
        <v>198450</v>
      </c>
      <c r="R11" s="1"/>
      <c r="S11" s="5"/>
    </row>
    <row r="12" spans="1:19" s="2" customFormat="1" x14ac:dyDescent="0.25">
      <c r="A12" s="8">
        <v>2</v>
      </c>
      <c r="B12" s="34" t="s">
        <v>10</v>
      </c>
      <c r="C12" s="35" t="str">
        <f>VLOOKUP(B12,$O$4:$P$15,2,0)</f>
        <v>Chân giò heo muối 300G</v>
      </c>
      <c r="D12" s="41">
        <v>30</v>
      </c>
      <c r="E12" s="37">
        <f>VLOOKUP(C12,$P$4:$Q$15,2,0)</f>
        <v>73431</v>
      </c>
      <c r="F12" s="38">
        <f>E12*D12</f>
        <v>2202930</v>
      </c>
      <c r="G12" s="39">
        <v>0</v>
      </c>
      <c r="H12" s="40">
        <f>F12-G12*F12</f>
        <v>2202930</v>
      </c>
      <c r="I12" s="1">
        <f>+E12*0.9</f>
        <v>66087.900000000009</v>
      </c>
      <c r="J12" s="1">
        <f>+I12*D12</f>
        <v>1982637.0000000002</v>
      </c>
      <c r="K12" s="1"/>
      <c r="L12" s="1"/>
      <c r="M12" s="1"/>
      <c r="N12" s="8">
        <v>9</v>
      </c>
      <c r="O12" s="30" t="s">
        <v>41</v>
      </c>
      <c r="P12" s="31" t="s">
        <v>42</v>
      </c>
      <c r="Q12" s="18">
        <v>352350</v>
      </c>
      <c r="R12" s="1"/>
      <c r="S12" s="5"/>
    </row>
    <row r="13" spans="1:19" s="53" customFormat="1" ht="15.75" customHeight="1" x14ac:dyDescent="0.25">
      <c r="A13" s="42">
        <v>3</v>
      </c>
      <c r="B13" s="43" t="s">
        <v>22</v>
      </c>
      <c r="C13" s="35" t="str">
        <f>VLOOKUP(B13,$O$4:$P$15,2,0)</f>
        <v>Bắp bò muối 200G</v>
      </c>
      <c r="D13" s="41">
        <v>10</v>
      </c>
      <c r="E13" s="44">
        <f>VLOOKUP(C13,$P$4:$Q$15,2,0)</f>
        <v>87787</v>
      </c>
      <c r="F13" s="45">
        <f>E13*D13</f>
        <v>877870</v>
      </c>
      <c r="G13" s="46">
        <v>0</v>
      </c>
      <c r="H13" s="37">
        <f>F13-G13*F13</f>
        <v>877870</v>
      </c>
      <c r="I13" s="1">
        <f>+E13*0.9</f>
        <v>79008.3</v>
      </c>
      <c r="J13" s="1">
        <f>+I13*D13</f>
        <v>790083</v>
      </c>
      <c r="K13" s="47"/>
      <c r="L13" s="47"/>
      <c r="M13" s="47"/>
      <c r="N13" s="48">
        <v>10</v>
      </c>
      <c r="O13" s="49" t="s">
        <v>43</v>
      </c>
      <c r="P13" s="50" t="s">
        <v>44</v>
      </c>
      <c r="Q13" s="51">
        <v>61250</v>
      </c>
      <c r="R13" s="47"/>
      <c r="S13" s="52"/>
    </row>
    <row r="14" spans="1:19" s="2" customFormat="1" x14ac:dyDescent="0.25">
      <c r="A14" s="42"/>
      <c r="B14" s="43"/>
      <c r="C14" s="54" t="s">
        <v>45</v>
      </c>
      <c r="D14" s="55">
        <f>+SUM(D11:D13)</f>
        <v>80</v>
      </c>
      <c r="E14" s="44"/>
      <c r="F14" s="45"/>
      <c r="G14" s="46"/>
      <c r="H14" s="56">
        <f>+SUM(H11:H13)</f>
        <v>7523120</v>
      </c>
      <c r="I14" s="1"/>
      <c r="J14" s="1"/>
      <c r="K14" s="57">
        <f>+SUM(J11:J13)</f>
        <v>6770808</v>
      </c>
      <c r="L14" s="1"/>
      <c r="M14" s="1"/>
      <c r="N14" s="8">
        <v>11</v>
      </c>
      <c r="O14" s="30" t="s">
        <v>46</v>
      </c>
      <c r="P14" s="58" t="s">
        <v>47</v>
      </c>
      <c r="Q14" s="18">
        <v>61250</v>
      </c>
      <c r="R14" s="1"/>
      <c r="S14" s="5"/>
    </row>
    <row r="15" spans="1:19" s="2" customFormat="1" x14ac:dyDescent="0.25">
      <c r="A15" s="59"/>
      <c r="B15" s="60"/>
      <c r="C15" s="59"/>
      <c r="D15" s="59"/>
      <c r="E15" s="59"/>
      <c r="F15" s="59"/>
      <c r="G15" s="61"/>
      <c r="H15" s="62"/>
      <c r="I15" s="1"/>
      <c r="J15" s="1"/>
      <c r="K15" s="1"/>
      <c r="L15" s="1"/>
      <c r="M15" s="1"/>
      <c r="N15" s="8">
        <v>12</v>
      </c>
      <c r="O15" s="30" t="s">
        <v>48</v>
      </c>
      <c r="P15" s="63" t="s">
        <v>49</v>
      </c>
      <c r="Q15" s="18">
        <v>61250</v>
      </c>
      <c r="R15" s="1"/>
      <c r="S15" s="5"/>
    </row>
    <row r="16" spans="1:19" s="2" customFormat="1" x14ac:dyDescent="0.25">
      <c r="A16" s="59"/>
      <c r="B16" s="60"/>
      <c r="C16" s="59"/>
      <c r="D16" s="59"/>
      <c r="E16" s="59"/>
      <c r="F16" s="59"/>
      <c r="G16" s="61"/>
      <c r="H16" s="62"/>
      <c r="I16" s="1"/>
      <c r="J16" s="1"/>
      <c r="L16" s="1"/>
      <c r="M16" s="1"/>
      <c r="N16" s="64"/>
      <c r="O16" s="65"/>
      <c r="P16" s="66"/>
      <c r="Q16" s="67"/>
      <c r="R16" s="1"/>
      <c r="S16" s="5"/>
    </row>
    <row r="17" spans="1:19" s="2" customFormat="1" x14ac:dyDescent="0.25">
      <c r="A17" s="108" t="s">
        <v>0</v>
      </c>
      <c r="B17" s="108"/>
      <c r="C17" s="108"/>
      <c r="D17" s="108"/>
      <c r="E17" s="108"/>
      <c r="F17" s="108"/>
      <c r="G17" s="108"/>
      <c r="H17" s="108"/>
      <c r="I17" s="1"/>
      <c r="J17" s="1"/>
      <c r="K17" s="1"/>
      <c r="L17" s="1"/>
      <c r="M17" s="1"/>
      <c r="N17" s="68"/>
      <c r="O17" s="69"/>
      <c r="P17" s="1"/>
      <c r="Q17" s="1"/>
      <c r="R17" s="1"/>
      <c r="S17" s="5"/>
    </row>
    <row r="18" spans="1:19" s="2" customFormat="1" x14ac:dyDescent="0.25">
      <c r="A18" s="108" t="s">
        <v>3</v>
      </c>
      <c r="B18" s="108"/>
      <c r="C18" s="108"/>
      <c r="D18" s="108"/>
      <c r="E18" s="108"/>
      <c r="F18" s="108"/>
      <c r="G18" s="108"/>
      <c r="H18" s="108"/>
      <c r="I18" s="1"/>
      <c r="J18" s="1"/>
      <c r="K18" s="1"/>
      <c r="L18" s="1"/>
      <c r="M18" s="1"/>
      <c r="N18" s="68"/>
      <c r="O18" s="69"/>
      <c r="P18" s="1"/>
      <c r="Q18" s="1"/>
      <c r="R18" s="1"/>
      <c r="S18" s="5"/>
    </row>
    <row r="19" spans="1:19" s="2" customFormat="1" x14ac:dyDescent="0.25">
      <c r="A19" s="108" t="s">
        <v>4</v>
      </c>
      <c r="B19" s="108"/>
      <c r="C19" s="108"/>
      <c r="D19" s="108"/>
      <c r="E19" s="108"/>
      <c r="F19" s="108"/>
      <c r="G19" s="108"/>
      <c r="H19" s="108"/>
      <c r="I19" s="1"/>
      <c r="J19" s="1"/>
      <c r="K19" s="1"/>
      <c r="L19" s="1"/>
      <c r="M19" s="1"/>
      <c r="N19" s="68"/>
      <c r="O19" s="69"/>
      <c r="P19" s="1"/>
      <c r="Q19" s="1"/>
      <c r="R19" s="1"/>
      <c r="S19" s="5"/>
    </row>
    <row r="20" spans="1:19" s="2" customFormat="1" x14ac:dyDescent="0.25">
      <c r="A20" s="108" t="s">
        <v>9</v>
      </c>
      <c r="B20" s="108"/>
      <c r="C20" s="108"/>
      <c r="D20" s="108"/>
      <c r="E20" s="108"/>
      <c r="F20" s="108"/>
      <c r="G20" s="108"/>
      <c r="H20" s="108"/>
      <c r="I20" s="1"/>
      <c r="J20" s="1"/>
      <c r="K20" s="1"/>
      <c r="L20" s="1"/>
      <c r="M20" s="1"/>
      <c r="N20" s="68"/>
      <c r="O20" s="69"/>
      <c r="P20" s="1"/>
      <c r="Q20" s="1"/>
      <c r="R20" s="1"/>
      <c r="S20" s="5"/>
    </row>
    <row r="21" spans="1:19" s="2" customFormat="1" x14ac:dyDescent="0.25">
      <c r="A21" s="109" t="s">
        <v>12</v>
      </c>
      <c r="B21" s="109"/>
      <c r="C21" s="109"/>
      <c r="D21" s="109"/>
      <c r="E21" s="109"/>
      <c r="F21" s="109"/>
      <c r="G21" s="109"/>
      <c r="H21" s="109"/>
      <c r="I21" s="1"/>
      <c r="J21" s="1"/>
      <c r="K21" s="1"/>
      <c r="L21" s="1"/>
      <c r="M21" s="1"/>
      <c r="N21" s="68"/>
      <c r="O21" s="69"/>
      <c r="P21" s="1"/>
      <c r="Q21" s="1"/>
      <c r="R21" s="1"/>
      <c r="S21" s="5"/>
    </row>
    <row r="22" spans="1:19" s="2" customFormat="1" ht="15.75" customHeight="1" x14ac:dyDescent="0.25">
      <c r="A22" s="14"/>
      <c r="B22" s="15"/>
      <c r="C22" s="14"/>
      <c r="D22" s="14"/>
      <c r="E22" s="14"/>
      <c r="F22" s="14"/>
      <c r="G22" s="16"/>
      <c r="H22" s="14"/>
      <c r="I22" s="1"/>
      <c r="J22" s="1"/>
      <c r="K22" s="1"/>
      <c r="L22" s="1"/>
      <c r="M22" s="1"/>
      <c r="N22" s="68"/>
      <c r="O22" s="69"/>
      <c r="P22" s="1"/>
      <c r="Q22" s="1"/>
      <c r="R22" s="1"/>
      <c r="S22" s="5"/>
    </row>
    <row r="23" spans="1:19" s="2" customFormat="1" x14ac:dyDescent="0.25">
      <c r="A23" s="19" t="s">
        <v>17</v>
      </c>
      <c r="B23" s="19"/>
      <c r="C23" s="14"/>
      <c r="D23" s="14"/>
      <c r="E23" s="14"/>
      <c r="F23" s="14"/>
      <c r="G23" s="20" t="s">
        <v>18</v>
      </c>
      <c r="H23" s="21">
        <v>44628</v>
      </c>
      <c r="I23" s="1"/>
      <c r="J23" s="1"/>
      <c r="K23" s="1"/>
      <c r="L23" s="1"/>
      <c r="M23" s="1"/>
      <c r="N23" s="68"/>
      <c r="O23" s="69"/>
      <c r="P23" s="1"/>
      <c r="Q23" s="1"/>
      <c r="R23" s="1"/>
      <c r="S23" s="5"/>
    </row>
    <row r="24" spans="1:19" s="2" customFormat="1" ht="15.75" customHeight="1" x14ac:dyDescent="0.25">
      <c r="A24" s="22" t="s">
        <v>21</v>
      </c>
      <c r="B24" s="22"/>
      <c r="C24" s="26"/>
      <c r="D24" s="23"/>
      <c r="E24" s="24"/>
      <c r="F24" s="25"/>
      <c r="G24" s="110"/>
      <c r="H24" s="110"/>
      <c r="I24" s="1"/>
      <c r="J24" s="1"/>
      <c r="K24" s="1"/>
      <c r="L24" s="1"/>
      <c r="M24" s="1"/>
      <c r="N24" s="68"/>
      <c r="O24" s="69"/>
      <c r="P24" s="1"/>
      <c r="Q24" s="1"/>
      <c r="R24" s="1"/>
      <c r="S24" s="5"/>
    </row>
    <row r="25" spans="1:19" s="2" customFormat="1" x14ac:dyDescent="0.25">
      <c r="A25" s="22" t="s">
        <v>24</v>
      </c>
      <c r="B25" s="111" t="s">
        <v>25</v>
      </c>
      <c r="C25" s="111"/>
      <c r="D25" s="23"/>
      <c r="E25" s="24"/>
      <c r="F25" s="25"/>
      <c r="G25" s="112" t="s">
        <v>50</v>
      </c>
      <c r="H25" s="112"/>
      <c r="I25" s="1"/>
      <c r="J25" s="1"/>
      <c r="K25" s="1"/>
      <c r="L25" s="1"/>
      <c r="M25" s="1"/>
      <c r="N25" s="68"/>
      <c r="O25" s="69"/>
      <c r="P25" s="1"/>
      <c r="Q25" s="1"/>
      <c r="R25" s="1"/>
      <c r="S25" s="5"/>
    </row>
    <row r="26" spans="1:19" s="2" customFormat="1" x14ac:dyDescent="0.25">
      <c r="A26" s="6" t="s">
        <v>5</v>
      </c>
      <c r="B26" s="32" t="s">
        <v>30</v>
      </c>
      <c r="C26" s="6" t="s">
        <v>31</v>
      </c>
      <c r="D26" s="6" t="s">
        <v>32</v>
      </c>
      <c r="E26" s="7" t="s">
        <v>33</v>
      </c>
      <c r="F26" s="33" t="s">
        <v>34</v>
      </c>
      <c r="G26" s="6" t="s">
        <v>35</v>
      </c>
      <c r="H26" s="7" t="s">
        <v>36</v>
      </c>
      <c r="I26" s="28" t="s">
        <v>27</v>
      </c>
      <c r="J26" s="1"/>
      <c r="K26" s="1"/>
      <c r="L26" s="1"/>
      <c r="M26" s="1"/>
      <c r="N26" s="68"/>
      <c r="O26" s="69"/>
      <c r="P26" s="1"/>
      <c r="Q26" s="1"/>
      <c r="R26" s="1"/>
      <c r="S26" s="5"/>
    </row>
    <row r="27" spans="1:19" s="2" customFormat="1" x14ac:dyDescent="0.25">
      <c r="A27" s="8">
        <v>1</v>
      </c>
      <c r="B27" s="34" t="s">
        <v>15</v>
      </c>
      <c r="C27" s="12" t="str">
        <f>VLOOKUP(B27,$O$4:$P$15,2,0)</f>
        <v>Gà muối 500G</v>
      </c>
      <c r="D27" s="70">
        <v>40</v>
      </c>
      <c r="E27" s="71">
        <f>VLOOKUP(C27,$P$4:$Q$15,2,0)</f>
        <v>111058</v>
      </c>
      <c r="F27" s="72">
        <f>E27*D27</f>
        <v>4442320</v>
      </c>
      <c r="G27" s="39">
        <v>0</v>
      </c>
      <c r="H27" s="40">
        <f>F27-G27*F27</f>
        <v>4442320</v>
      </c>
      <c r="I27" s="1">
        <f>+E27*0.9</f>
        <v>99952.2</v>
      </c>
      <c r="J27" s="1">
        <f>+I27*D27</f>
        <v>3998088</v>
      </c>
      <c r="K27" s="1"/>
      <c r="L27" s="73"/>
      <c r="M27" s="1"/>
      <c r="N27" s="68"/>
      <c r="O27" s="69"/>
      <c r="P27" s="1"/>
      <c r="Q27" s="1"/>
      <c r="R27" s="1"/>
      <c r="S27" s="5"/>
    </row>
    <row r="28" spans="1:19" s="2" customFormat="1" x14ac:dyDescent="0.25">
      <c r="A28" s="8">
        <v>2</v>
      </c>
      <c r="B28" s="34" t="s">
        <v>13</v>
      </c>
      <c r="C28" s="12" t="str">
        <f>VLOOKUP(B28,$O$4:$P$15,2,0)</f>
        <v>Chân giò heo muối 500G</v>
      </c>
      <c r="D28" s="74">
        <v>30</v>
      </c>
      <c r="E28" s="71">
        <f>VLOOKUP(C28,$P$4:$Q$15,2,0)</f>
        <v>119066</v>
      </c>
      <c r="F28" s="72">
        <f>E28*D28</f>
        <v>3571980</v>
      </c>
      <c r="G28" s="39">
        <v>0</v>
      </c>
      <c r="H28" s="40">
        <f>F28-G28*F28</f>
        <v>3571980</v>
      </c>
      <c r="I28" s="1">
        <f>+E28*0.9</f>
        <v>107159.40000000001</v>
      </c>
      <c r="J28" s="1">
        <f>+I28*D28</f>
        <v>3214782.0000000005</v>
      </c>
      <c r="K28" s="1"/>
      <c r="L28" s="1"/>
      <c r="M28" s="1"/>
      <c r="N28" s="68"/>
      <c r="O28" s="69"/>
      <c r="P28" s="1"/>
      <c r="Q28" s="1"/>
      <c r="R28" s="1"/>
      <c r="S28" s="5"/>
    </row>
    <row r="29" spans="1:19" s="2" customFormat="1" x14ac:dyDescent="0.25">
      <c r="A29" s="42">
        <v>3</v>
      </c>
      <c r="B29" s="43" t="s">
        <v>19</v>
      </c>
      <c r="C29" s="35" t="str">
        <f>VLOOKUP(B29,$O$4:$P$15,2,0)</f>
        <v>Tai Heo muối 200G</v>
      </c>
      <c r="D29" s="74">
        <v>10</v>
      </c>
      <c r="E29" s="71">
        <f>VLOOKUP(C29,$P$4:$Q$15,2,0)</f>
        <v>55595</v>
      </c>
      <c r="F29" s="75">
        <f>E29*D29</f>
        <v>555950</v>
      </c>
      <c r="G29" s="46">
        <v>0</v>
      </c>
      <c r="H29" s="37">
        <f>F29-G29*F29</f>
        <v>555950</v>
      </c>
      <c r="I29" s="1">
        <f>+E29*0.9</f>
        <v>50035.5</v>
      </c>
      <c r="J29" s="1">
        <f>+I29*D29</f>
        <v>500355</v>
      </c>
      <c r="K29" s="47"/>
      <c r="L29" s="1"/>
      <c r="M29" s="1"/>
      <c r="N29" s="68"/>
      <c r="O29" s="69"/>
      <c r="P29" s="1"/>
      <c r="Q29" s="1"/>
      <c r="R29" s="1"/>
      <c r="S29" s="5"/>
    </row>
    <row r="30" spans="1:19" s="2" customFormat="1" x14ac:dyDescent="0.25">
      <c r="A30" s="42"/>
      <c r="B30" s="43"/>
      <c r="C30" s="54" t="s">
        <v>45</v>
      </c>
      <c r="D30" s="55">
        <f>+SUM(D27:D29)</f>
        <v>80</v>
      </c>
      <c r="E30" s="44"/>
      <c r="F30" s="45"/>
      <c r="G30" s="46"/>
      <c r="H30" s="56">
        <f>+SUM(H27:H29)</f>
        <v>8570250</v>
      </c>
      <c r="I30" s="1"/>
      <c r="J30" s="1"/>
      <c r="K30" s="57">
        <f>+SUM(J27:J29)</f>
        <v>7713225</v>
      </c>
      <c r="L30" s="1"/>
      <c r="M30" s="1"/>
      <c r="N30" s="68"/>
      <c r="O30" s="69"/>
      <c r="P30" s="1"/>
      <c r="Q30" s="1"/>
      <c r="R30" s="1"/>
      <c r="S30" s="5"/>
    </row>
    <row r="31" spans="1:19" s="2" customFormat="1" ht="15.75" hidden="1" customHeight="1" x14ac:dyDescent="0.25">
      <c r="A31" s="76"/>
      <c r="B31" s="76"/>
      <c r="C31" s="77" t="s">
        <v>45</v>
      </c>
      <c r="D31" s="78">
        <f>SUM(D27:D30)</f>
        <v>160</v>
      </c>
      <c r="E31" s="79"/>
      <c r="F31" s="80"/>
      <c r="G31" s="81"/>
      <c r="H31" s="82">
        <f>SUM(H27:H30)</f>
        <v>17140500</v>
      </c>
      <c r="I31" s="1">
        <f>+E30*0.9</f>
        <v>0</v>
      </c>
      <c r="J31" s="1">
        <f>+I31*D30</f>
        <v>0</v>
      </c>
      <c r="K31" s="1"/>
      <c r="L31" s="1"/>
      <c r="M31" s="1"/>
      <c r="N31" s="68"/>
      <c r="O31" s="69"/>
      <c r="P31" s="1"/>
      <c r="Q31" s="1"/>
      <c r="R31" s="1"/>
      <c r="S31" s="5"/>
    </row>
    <row r="32" spans="1:19" s="2" customFormat="1" ht="15.75" hidden="1" customHeight="1" x14ac:dyDescent="0.25">
      <c r="A32" s="108"/>
      <c r="B32" s="108"/>
      <c r="C32" s="108"/>
      <c r="D32" s="108"/>
      <c r="E32" s="108"/>
      <c r="F32" s="108"/>
      <c r="G32" s="108"/>
      <c r="H32" s="108"/>
      <c r="I32" s="1"/>
      <c r="J32" s="1"/>
      <c r="K32" s="57">
        <f>+SUM(J27:J31)</f>
        <v>7713225</v>
      </c>
      <c r="L32" s="1"/>
      <c r="M32" s="1"/>
      <c r="N32" s="68"/>
      <c r="O32" s="69"/>
      <c r="P32" s="1"/>
      <c r="Q32" s="1"/>
      <c r="R32" s="1"/>
      <c r="S32" s="5"/>
    </row>
    <row r="33" spans="1:253" s="2" customFormat="1" ht="15.75" customHeight="1" x14ac:dyDescent="0.25">
      <c r="A33" s="83"/>
      <c r="B33" s="83"/>
      <c r="C33" s="83"/>
      <c r="D33" s="83"/>
      <c r="E33" s="83"/>
      <c r="F33" s="83"/>
      <c r="G33" s="83"/>
      <c r="H33" s="83"/>
      <c r="I33" s="1"/>
      <c r="J33" s="1"/>
      <c r="K33" s="73"/>
      <c r="L33" s="1"/>
      <c r="M33" s="1"/>
      <c r="N33" s="68"/>
      <c r="O33" s="69"/>
      <c r="P33" s="1"/>
      <c r="Q33" s="1"/>
      <c r="R33" s="1"/>
      <c r="S33" s="5"/>
    </row>
    <row r="34" spans="1:253" s="2" customFormat="1" x14ac:dyDescent="0.25">
      <c r="A34" s="109"/>
      <c r="B34" s="109"/>
      <c r="C34" s="109"/>
      <c r="D34" s="109"/>
      <c r="E34" s="109"/>
      <c r="F34" s="109"/>
      <c r="G34" s="109"/>
      <c r="H34" s="109"/>
      <c r="I34" s="1"/>
      <c r="J34" s="1"/>
      <c r="L34" s="1"/>
      <c r="M34" s="1"/>
      <c r="N34" s="68"/>
      <c r="O34" s="69"/>
      <c r="P34" s="1"/>
      <c r="Q34" s="1"/>
      <c r="R34" s="1"/>
      <c r="S34" s="5"/>
    </row>
    <row r="35" spans="1:253" s="2" customFormat="1" x14ac:dyDescent="0.25">
      <c r="A35" s="108" t="s">
        <v>0</v>
      </c>
      <c r="B35" s="108"/>
      <c r="C35" s="108"/>
      <c r="D35" s="108"/>
      <c r="E35" s="108"/>
      <c r="F35" s="108"/>
      <c r="G35" s="108"/>
      <c r="H35" s="108"/>
      <c r="I35" s="1"/>
      <c r="J35" s="1"/>
      <c r="K35" s="1"/>
      <c r="L35" s="1"/>
      <c r="M35" s="1"/>
      <c r="N35" s="68"/>
      <c r="O35" s="69"/>
      <c r="P35" s="1"/>
      <c r="Q35" s="1"/>
      <c r="R35" s="1"/>
      <c r="S35" s="5"/>
    </row>
    <row r="36" spans="1:253" s="2" customFormat="1" x14ac:dyDescent="0.25">
      <c r="A36" s="108" t="s">
        <v>3</v>
      </c>
      <c r="B36" s="108"/>
      <c r="C36" s="108"/>
      <c r="D36" s="108"/>
      <c r="E36" s="108"/>
      <c r="F36" s="108"/>
      <c r="G36" s="108"/>
      <c r="H36" s="108"/>
      <c r="I36" s="1"/>
      <c r="J36" s="1"/>
      <c r="K36" s="1"/>
      <c r="L36" s="1"/>
      <c r="M36" s="1"/>
      <c r="N36" s="68"/>
      <c r="O36" s="69"/>
      <c r="P36" s="1"/>
      <c r="Q36" s="1"/>
      <c r="R36" s="1"/>
      <c r="S36" s="5"/>
    </row>
    <row r="37" spans="1:253" s="2" customFormat="1" x14ac:dyDescent="0.25">
      <c r="A37" s="108" t="s">
        <v>4</v>
      </c>
      <c r="B37" s="108"/>
      <c r="C37" s="108"/>
      <c r="D37" s="108"/>
      <c r="E37" s="108"/>
      <c r="F37" s="108"/>
      <c r="G37" s="108"/>
      <c r="H37" s="108"/>
      <c r="I37" s="1"/>
      <c r="J37" s="1"/>
      <c r="K37" s="1"/>
      <c r="L37" s="1"/>
      <c r="M37" s="1"/>
      <c r="N37" s="68"/>
      <c r="O37" s="69"/>
      <c r="P37" s="1"/>
      <c r="Q37" s="1"/>
      <c r="R37" s="1"/>
      <c r="S37" s="5"/>
    </row>
    <row r="38" spans="1:253" s="2" customFormat="1" x14ac:dyDescent="0.25">
      <c r="A38" s="108" t="s">
        <v>9</v>
      </c>
      <c r="B38" s="108"/>
      <c r="C38" s="108"/>
      <c r="D38" s="108"/>
      <c r="E38" s="108"/>
      <c r="F38" s="108"/>
      <c r="G38" s="108"/>
      <c r="H38" s="108"/>
      <c r="I38" s="1"/>
      <c r="J38" s="1"/>
      <c r="K38" s="1"/>
      <c r="L38" s="1"/>
      <c r="M38" s="1"/>
      <c r="N38" s="68"/>
      <c r="O38" s="69"/>
      <c r="P38" s="1"/>
      <c r="Q38" s="1"/>
      <c r="R38" s="1"/>
      <c r="S38" s="5"/>
    </row>
    <row r="39" spans="1:253" s="2" customFormat="1" x14ac:dyDescent="0.25">
      <c r="A39" s="109" t="s">
        <v>12</v>
      </c>
      <c r="B39" s="109"/>
      <c r="C39" s="109"/>
      <c r="D39" s="109"/>
      <c r="E39" s="109"/>
      <c r="F39" s="109"/>
      <c r="G39" s="109"/>
      <c r="H39" s="109"/>
      <c r="I39" s="1"/>
      <c r="J39" s="1"/>
      <c r="K39" s="1"/>
      <c r="L39" s="1"/>
      <c r="M39" s="1"/>
      <c r="N39" s="68"/>
      <c r="O39" s="69"/>
      <c r="P39" s="1"/>
      <c r="Q39" s="1"/>
      <c r="R39" s="1"/>
      <c r="S39" s="5"/>
    </row>
    <row r="40" spans="1:253" s="2" customFormat="1" x14ac:dyDescent="0.25">
      <c r="A40" s="14"/>
      <c r="B40" s="15"/>
      <c r="C40" s="14"/>
      <c r="D40" s="14"/>
      <c r="E40" s="14"/>
      <c r="F40" s="14"/>
      <c r="G40" s="16"/>
      <c r="H40" s="14"/>
      <c r="I40"/>
      <c r="J40"/>
      <c r="K40"/>
      <c r="L40"/>
      <c r="M40"/>
      <c r="N40" s="84"/>
      <c r="O40" s="85"/>
      <c r="P40" s="84"/>
      <c r="Q40" s="84"/>
      <c r="R40" s="84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</row>
    <row r="41" spans="1:253" x14ac:dyDescent="0.25">
      <c r="A41" s="19" t="s">
        <v>17</v>
      </c>
      <c r="B41" s="19"/>
      <c r="C41" s="14"/>
      <c r="D41" s="14"/>
      <c r="E41" s="14"/>
      <c r="F41" s="14"/>
      <c r="G41" s="20" t="s">
        <v>18</v>
      </c>
      <c r="H41" s="21">
        <v>44629</v>
      </c>
    </row>
    <row r="42" spans="1:253" x14ac:dyDescent="0.25">
      <c r="A42" s="22" t="s">
        <v>21</v>
      </c>
      <c r="B42" s="22"/>
      <c r="C42" s="26"/>
      <c r="D42" s="23"/>
      <c r="E42" s="24"/>
      <c r="F42" s="25"/>
      <c r="G42" s="110"/>
      <c r="H42" s="110"/>
    </row>
    <row r="43" spans="1:253" ht="15.75" customHeight="1" x14ac:dyDescent="0.25">
      <c r="A43" s="22" t="s">
        <v>24</v>
      </c>
      <c r="B43" s="111" t="s">
        <v>51</v>
      </c>
      <c r="C43" s="111"/>
      <c r="D43" s="23"/>
      <c r="E43" s="24"/>
      <c r="F43" s="25"/>
      <c r="G43" s="112" t="s">
        <v>52</v>
      </c>
      <c r="H43" s="112"/>
    </row>
    <row r="44" spans="1:253" x14ac:dyDescent="0.25">
      <c r="A44" s="6" t="s">
        <v>5</v>
      </c>
      <c r="B44" s="32" t="s">
        <v>30</v>
      </c>
      <c r="C44" s="6" t="s">
        <v>31</v>
      </c>
      <c r="D44" s="6" t="s">
        <v>32</v>
      </c>
      <c r="E44" s="7" t="s">
        <v>33</v>
      </c>
      <c r="F44" s="33" t="s">
        <v>34</v>
      </c>
      <c r="G44" s="6" t="s">
        <v>35</v>
      </c>
      <c r="H44" s="7" t="s">
        <v>36</v>
      </c>
      <c r="I44" s="28" t="s">
        <v>27</v>
      </c>
    </row>
    <row r="45" spans="1:253" x14ac:dyDescent="0.25">
      <c r="A45" s="8">
        <v>1</v>
      </c>
      <c r="B45" s="34" t="s">
        <v>10</v>
      </c>
      <c r="C45" s="12" t="str">
        <f>VLOOKUP(B45,$O$4:$P$15,2,0)</f>
        <v>Chân giò heo muối 300G</v>
      </c>
      <c r="D45" s="36">
        <v>30</v>
      </c>
      <c r="E45" s="44">
        <f>VLOOKUP(C45,$P$4:$Q$15,2,0)</f>
        <v>73431</v>
      </c>
      <c r="F45" s="38">
        <f>E45*D45</f>
        <v>2202930</v>
      </c>
      <c r="G45" s="39">
        <v>0</v>
      </c>
      <c r="H45" s="40">
        <f>F45-G45*F45</f>
        <v>2202930</v>
      </c>
      <c r="I45" s="1">
        <f>+E45*0.9</f>
        <v>66087.900000000009</v>
      </c>
      <c r="J45" s="1">
        <f>+D45*I45</f>
        <v>1982637.0000000002</v>
      </c>
    </row>
    <row r="46" spans="1:253" x14ac:dyDescent="0.25">
      <c r="A46" s="8">
        <v>2</v>
      </c>
      <c r="B46" s="34" t="s">
        <v>13</v>
      </c>
      <c r="C46" s="12" t="str">
        <f>VLOOKUP(B46,$O$4:$P$15,2,0)</f>
        <v>Chân giò heo muối 500G</v>
      </c>
      <c r="D46" s="41">
        <v>20</v>
      </c>
      <c r="E46" s="44">
        <f>VLOOKUP(C46,$P$4:$Q$15,2,0)</f>
        <v>119066</v>
      </c>
      <c r="F46" s="38">
        <f>E46*D46</f>
        <v>2381320</v>
      </c>
      <c r="G46" s="39">
        <v>0</v>
      </c>
      <c r="H46" s="40">
        <f>F46-G46*F46</f>
        <v>2381320</v>
      </c>
      <c r="I46" s="1">
        <f>+E46*0.9</f>
        <v>107159.40000000001</v>
      </c>
      <c r="J46" s="1">
        <f>+I46*D46</f>
        <v>2143188</v>
      </c>
      <c r="K46" s="1"/>
    </row>
    <row r="47" spans="1:253" x14ac:dyDescent="0.25">
      <c r="A47" s="42">
        <v>3</v>
      </c>
      <c r="B47" s="43" t="s">
        <v>15</v>
      </c>
      <c r="C47" s="35" t="str">
        <f>VLOOKUP(B47,$O$4:$P$15,2,0)</f>
        <v>Gà muối 500G</v>
      </c>
      <c r="D47" s="41">
        <v>20</v>
      </c>
      <c r="E47" s="44">
        <f>VLOOKUP(C47,$P$4:$Q$15,2,0)</f>
        <v>111058</v>
      </c>
      <c r="F47" s="45">
        <f>E47*D47</f>
        <v>2221160</v>
      </c>
      <c r="G47" s="46">
        <v>0</v>
      </c>
      <c r="H47" s="37">
        <f>F47-G47*F47</f>
        <v>2221160</v>
      </c>
      <c r="I47" s="1">
        <f>+E47*0.9</f>
        <v>99952.2</v>
      </c>
      <c r="J47" s="1">
        <f>+I47*D47</f>
        <v>1999044</v>
      </c>
      <c r="K47" s="1"/>
    </row>
    <row r="48" spans="1:253" x14ac:dyDescent="0.25">
      <c r="A48" s="8"/>
      <c r="B48" s="34"/>
      <c r="C48" s="86" t="s">
        <v>45</v>
      </c>
      <c r="D48" s="78">
        <f>SUM(D45:D47)</f>
        <v>70</v>
      </c>
      <c r="E48" s="44"/>
      <c r="F48" s="38"/>
      <c r="G48" s="39"/>
      <c r="H48" s="87">
        <f>SUM(H45:H47)</f>
        <v>6805410</v>
      </c>
      <c r="I48" s="1"/>
      <c r="J48" s="1"/>
      <c r="K48" s="57">
        <f>+SUM(J45:J47)</f>
        <v>6124869</v>
      </c>
    </row>
    <row r="49" spans="1:16" x14ac:dyDescent="0.25">
      <c r="I49" s="1"/>
      <c r="J49" s="1"/>
    </row>
    <row r="50" spans="1:16" x14ac:dyDescent="0.25">
      <c r="I50" s="1"/>
      <c r="J50" s="1"/>
      <c r="K50" s="1"/>
    </row>
    <row r="51" spans="1:16" x14ac:dyDescent="0.25">
      <c r="A51" s="108" t="s">
        <v>0</v>
      </c>
      <c r="B51" s="108"/>
      <c r="C51" s="108"/>
      <c r="D51" s="108"/>
      <c r="E51" s="108"/>
      <c r="F51" s="108"/>
      <c r="G51" s="108"/>
      <c r="H51" s="108"/>
      <c r="I51" s="1"/>
      <c r="J51" s="1"/>
    </row>
    <row r="52" spans="1:16" x14ac:dyDescent="0.25">
      <c r="A52" s="108" t="s">
        <v>3</v>
      </c>
      <c r="B52" s="108"/>
      <c r="C52" s="108"/>
      <c r="D52" s="108"/>
      <c r="E52" s="108"/>
      <c r="F52" s="108"/>
      <c r="G52" s="108"/>
      <c r="H52" s="108"/>
      <c r="I52" s="1"/>
      <c r="J52" s="1"/>
      <c r="K52" s="1"/>
    </row>
    <row r="53" spans="1:16" x14ac:dyDescent="0.25">
      <c r="A53" s="108" t="s">
        <v>4</v>
      </c>
      <c r="B53" s="108"/>
      <c r="C53" s="108"/>
      <c r="D53" s="108"/>
      <c r="E53" s="108"/>
      <c r="F53" s="108"/>
      <c r="G53" s="108"/>
      <c r="H53" s="108"/>
      <c r="I53" s="1"/>
      <c r="J53" s="1"/>
    </row>
    <row r="54" spans="1:16" x14ac:dyDescent="0.25">
      <c r="A54" s="108" t="s">
        <v>9</v>
      </c>
      <c r="B54" s="108"/>
      <c r="C54" s="108"/>
      <c r="D54" s="108"/>
      <c r="E54" s="108"/>
      <c r="F54" s="108"/>
      <c r="G54" s="108"/>
      <c r="H54" s="108"/>
    </row>
    <row r="55" spans="1:16" x14ac:dyDescent="0.25">
      <c r="A55" s="109" t="s">
        <v>12</v>
      </c>
      <c r="B55" s="109"/>
      <c r="C55" s="109"/>
      <c r="D55" s="109"/>
      <c r="E55" s="109"/>
      <c r="F55" s="109"/>
      <c r="G55" s="109"/>
      <c r="H55" s="109"/>
    </row>
    <row r="56" spans="1:16" x14ac:dyDescent="0.25">
      <c r="A56" s="14"/>
      <c r="B56" s="15"/>
      <c r="C56" s="14"/>
      <c r="D56" s="14"/>
      <c r="E56" s="14"/>
      <c r="F56" s="14"/>
      <c r="G56" s="16"/>
      <c r="H56" s="14"/>
    </row>
    <row r="57" spans="1:16" x14ac:dyDescent="0.25">
      <c r="A57" s="19" t="s">
        <v>17</v>
      </c>
      <c r="B57" s="19"/>
      <c r="C57" s="14"/>
      <c r="D57" s="14"/>
      <c r="E57" s="14"/>
      <c r="F57" s="14"/>
      <c r="G57" s="20" t="s">
        <v>18</v>
      </c>
      <c r="H57" s="21">
        <v>44638</v>
      </c>
    </row>
    <row r="58" spans="1:16" x14ac:dyDescent="0.25">
      <c r="A58" s="22" t="s">
        <v>21</v>
      </c>
      <c r="B58" s="22"/>
      <c r="C58" s="26"/>
      <c r="D58" s="23"/>
      <c r="E58" s="24"/>
      <c r="F58" s="25"/>
      <c r="G58" s="110"/>
      <c r="H58" s="110"/>
    </row>
    <row r="59" spans="1:16" x14ac:dyDescent="0.25">
      <c r="A59" s="22" t="s">
        <v>24</v>
      </c>
      <c r="B59" s="111" t="s">
        <v>25</v>
      </c>
      <c r="C59" s="111"/>
      <c r="D59" s="23"/>
      <c r="E59" s="24"/>
      <c r="F59" s="25"/>
      <c r="G59" s="112" t="s">
        <v>53</v>
      </c>
      <c r="H59" s="112"/>
    </row>
    <row r="60" spans="1:16" x14ac:dyDescent="0.25">
      <c r="A60" s="6" t="s">
        <v>5</v>
      </c>
      <c r="B60" s="32" t="s">
        <v>30</v>
      </c>
      <c r="C60" s="6" t="s">
        <v>31</v>
      </c>
      <c r="D60" s="6" t="s">
        <v>32</v>
      </c>
      <c r="E60" s="7" t="s">
        <v>33</v>
      </c>
      <c r="F60" s="33" t="s">
        <v>34</v>
      </c>
      <c r="G60" s="6" t="s">
        <v>35</v>
      </c>
      <c r="H60" s="7" t="s">
        <v>36</v>
      </c>
      <c r="I60" s="28" t="s">
        <v>27</v>
      </c>
    </row>
    <row r="61" spans="1:16" x14ac:dyDescent="0.25">
      <c r="A61" s="8">
        <v>1</v>
      </c>
      <c r="B61" s="34" t="s">
        <v>10</v>
      </c>
      <c r="C61" s="12" t="str">
        <f>VLOOKUP(B61,$O$4:$P$15,2,0)</f>
        <v>Chân giò heo muối 300G</v>
      </c>
      <c r="D61" s="36">
        <v>30</v>
      </c>
      <c r="E61" s="44">
        <f>VLOOKUP(C61,$P$4:$Q$15,2,0)</f>
        <v>73431</v>
      </c>
      <c r="F61" s="38">
        <f>E61*D61</f>
        <v>2202930</v>
      </c>
      <c r="G61" s="39">
        <v>0</v>
      </c>
      <c r="H61" s="40">
        <f>F61-G61*F61</f>
        <v>2202930</v>
      </c>
      <c r="I61" s="1">
        <f>+E61*0.9</f>
        <v>66087.900000000009</v>
      </c>
      <c r="J61" s="1">
        <f>+D61*I61</f>
        <v>1982637.0000000002</v>
      </c>
    </row>
    <row r="62" spans="1:16" x14ac:dyDescent="0.25">
      <c r="A62" s="8">
        <v>2</v>
      </c>
      <c r="B62" s="34" t="s">
        <v>13</v>
      </c>
      <c r="C62" s="12" t="str">
        <f>VLOOKUP(B62,$O$4:$P$15,2,0)</f>
        <v>Chân giò heo muối 500G</v>
      </c>
      <c r="D62" s="41">
        <v>30</v>
      </c>
      <c r="E62" s="44">
        <f>VLOOKUP(C62,$P$4:$Q$15,2,0)</f>
        <v>119066</v>
      </c>
      <c r="F62" s="38">
        <f>E62*D62</f>
        <v>3571980</v>
      </c>
      <c r="G62" s="39">
        <v>0</v>
      </c>
      <c r="H62" s="40">
        <f>F62-G62*F62</f>
        <v>3571980</v>
      </c>
      <c r="I62" s="1">
        <f>+E62*0.9</f>
        <v>107159.40000000001</v>
      </c>
      <c r="J62" s="1">
        <f>+D62*I62</f>
        <v>3214782.0000000005</v>
      </c>
    </row>
    <row r="63" spans="1:16" ht="15.75" customHeight="1" x14ac:dyDescent="0.25">
      <c r="A63" s="8">
        <v>3</v>
      </c>
      <c r="B63" s="34" t="s">
        <v>19</v>
      </c>
      <c r="C63" s="12" t="str">
        <f>VLOOKUP(B63,$O$4:$P$15,2,0)</f>
        <v>Tai Heo muối 200G</v>
      </c>
      <c r="D63" s="41">
        <v>20</v>
      </c>
      <c r="E63" s="44">
        <f>VLOOKUP(C63,$P$4:$Q$15,2,0)</f>
        <v>55595</v>
      </c>
      <c r="F63" s="38">
        <f>E63*D63</f>
        <v>1111900</v>
      </c>
      <c r="G63" s="39">
        <v>0</v>
      </c>
      <c r="H63" s="40">
        <f>F63-G63*F63</f>
        <v>1111900</v>
      </c>
      <c r="I63" s="1">
        <f>+E63*0.9</f>
        <v>50035.5</v>
      </c>
      <c r="J63" s="1">
        <f>+D63*I63</f>
        <v>1000710</v>
      </c>
      <c r="K63" s="90"/>
    </row>
    <row r="64" spans="1:16" x14ac:dyDescent="0.25">
      <c r="A64" s="8"/>
      <c r="B64" s="34"/>
      <c r="C64" s="86" t="s">
        <v>45</v>
      </c>
      <c r="D64" s="91">
        <f>+SUM(D61:D63)</f>
        <v>80</v>
      </c>
      <c r="E64" s="44"/>
      <c r="F64" s="38"/>
      <c r="G64" s="39"/>
      <c r="H64" s="91">
        <f>+SUM(H61:H63)</f>
        <v>6886810</v>
      </c>
      <c r="I64" s="29"/>
      <c r="J64" s="29"/>
      <c r="K64" s="57">
        <f>+SUM(J61:J63)</f>
        <v>6198129.0000000009</v>
      </c>
      <c r="M64" s="90"/>
      <c r="N64" s="92"/>
      <c r="O64" s="93"/>
      <c r="P64" s="92"/>
    </row>
    <row r="65" spans="1:16" x14ac:dyDescent="0.25">
      <c r="I65" s="29"/>
      <c r="J65" s="29"/>
      <c r="K65" s="29"/>
    </row>
    <row r="66" spans="1:16" x14ac:dyDescent="0.25">
      <c r="I66" s="29"/>
      <c r="J66" s="29"/>
      <c r="K66" s="94"/>
    </row>
    <row r="67" spans="1:16" x14ac:dyDescent="0.25">
      <c r="A67" s="108" t="s">
        <v>0</v>
      </c>
      <c r="B67" s="108"/>
      <c r="C67" s="108"/>
      <c r="D67" s="108"/>
      <c r="E67" s="108"/>
      <c r="F67" s="108"/>
      <c r="G67" s="108"/>
      <c r="H67" s="108"/>
      <c r="I67" s="1"/>
      <c r="J67" s="1"/>
    </row>
    <row r="68" spans="1:16" x14ac:dyDescent="0.25">
      <c r="A68" s="108" t="s">
        <v>3</v>
      </c>
      <c r="B68" s="108"/>
      <c r="C68" s="108"/>
      <c r="D68" s="108"/>
      <c r="E68" s="108"/>
      <c r="F68" s="108"/>
      <c r="G68" s="108"/>
      <c r="H68" s="108"/>
      <c r="I68" s="1"/>
      <c r="J68" s="1"/>
      <c r="K68" s="1"/>
    </row>
    <row r="69" spans="1:16" x14ac:dyDescent="0.25">
      <c r="A69" s="108" t="s">
        <v>4</v>
      </c>
      <c r="B69" s="108"/>
      <c r="C69" s="108"/>
      <c r="D69" s="108"/>
      <c r="E69" s="108"/>
      <c r="F69" s="108"/>
      <c r="G69" s="108"/>
      <c r="H69" s="108"/>
      <c r="I69" s="1"/>
      <c r="J69" s="1"/>
    </row>
    <row r="70" spans="1:16" x14ac:dyDescent="0.25">
      <c r="A70" s="108" t="s">
        <v>9</v>
      </c>
      <c r="B70" s="108"/>
      <c r="C70" s="108"/>
      <c r="D70" s="108"/>
      <c r="E70" s="108"/>
      <c r="F70" s="108"/>
      <c r="G70" s="108"/>
      <c r="H70" s="108"/>
    </row>
    <row r="71" spans="1:16" x14ac:dyDescent="0.25">
      <c r="A71" s="109" t="s">
        <v>12</v>
      </c>
      <c r="B71" s="109"/>
      <c r="C71" s="109"/>
      <c r="D71" s="109"/>
      <c r="E71" s="109"/>
      <c r="F71" s="109"/>
      <c r="G71" s="109"/>
      <c r="H71" s="109"/>
    </row>
    <row r="72" spans="1:16" x14ac:dyDescent="0.25">
      <c r="A72" s="14"/>
      <c r="B72" s="15"/>
      <c r="C72" s="14"/>
      <c r="D72" s="14"/>
      <c r="E72" s="14"/>
      <c r="F72" s="14"/>
      <c r="G72" s="16"/>
      <c r="H72" s="14"/>
    </row>
    <row r="73" spans="1:16" x14ac:dyDescent="0.25">
      <c r="A73" s="19" t="s">
        <v>17</v>
      </c>
      <c r="B73" s="19"/>
      <c r="C73" s="14"/>
      <c r="D73" s="14"/>
      <c r="E73" s="14"/>
      <c r="F73" s="14"/>
      <c r="G73" s="20" t="s">
        <v>18</v>
      </c>
      <c r="H73" s="21">
        <v>44646</v>
      </c>
    </row>
    <row r="74" spans="1:16" x14ac:dyDescent="0.25">
      <c r="A74" s="22" t="s">
        <v>21</v>
      </c>
      <c r="B74" s="22"/>
      <c r="C74" s="26"/>
      <c r="D74" s="23"/>
      <c r="E74" s="24"/>
      <c r="F74" s="25"/>
      <c r="G74" s="110"/>
      <c r="H74" s="110"/>
    </row>
    <row r="75" spans="1:16" x14ac:dyDescent="0.25">
      <c r="A75" s="22" t="s">
        <v>24</v>
      </c>
      <c r="B75" s="111" t="s">
        <v>25</v>
      </c>
      <c r="C75" s="111"/>
      <c r="D75" s="23"/>
      <c r="E75" s="24"/>
      <c r="F75" s="25"/>
      <c r="G75" s="112" t="s">
        <v>53</v>
      </c>
      <c r="H75" s="112"/>
    </row>
    <row r="76" spans="1:16" x14ac:dyDescent="0.25">
      <c r="A76" s="6" t="s">
        <v>5</v>
      </c>
      <c r="B76" s="32" t="s">
        <v>30</v>
      </c>
      <c r="C76" s="6" t="s">
        <v>31</v>
      </c>
      <c r="D76" s="6" t="s">
        <v>32</v>
      </c>
      <c r="E76" s="7" t="s">
        <v>33</v>
      </c>
      <c r="F76" s="33" t="s">
        <v>34</v>
      </c>
      <c r="G76" s="6" t="s">
        <v>35</v>
      </c>
      <c r="H76" s="7" t="s">
        <v>36</v>
      </c>
      <c r="I76" s="28" t="s">
        <v>27</v>
      </c>
    </row>
    <row r="77" spans="1:16" x14ac:dyDescent="0.25">
      <c r="A77" s="8">
        <v>1</v>
      </c>
      <c r="B77" s="34" t="s">
        <v>15</v>
      </c>
      <c r="C77" s="12" t="str">
        <f>VLOOKUP(B77,$O$4:$P$15,2,0)</f>
        <v>Gà muối 500G</v>
      </c>
      <c r="D77" s="36">
        <v>30</v>
      </c>
      <c r="E77" s="44">
        <f>VLOOKUP(C77,$P$4:$Q$15,2,0)</f>
        <v>111058</v>
      </c>
      <c r="F77" s="38">
        <f>E77*D77</f>
        <v>3331740</v>
      </c>
      <c r="G77" s="39">
        <v>0</v>
      </c>
      <c r="H77" s="40">
        <f>F77-G77*F77</f>
        <v>3331740</v>
      </c>
      <c r="I77" s="1">
        <f>+E77*0.9</f>
        <v>99952.2</v>
      </c>
      <c r="J77" s="1">
        <f>+D77*I77</f>
        <v>2998566</v>
      </c>
    </row>
    <row r="78" spans="1:16" x14ac:dyDescent="0.25">
      <c r="A78" s="8"/>
      <c r="B78" s="34"/>
      <c r="C78" s="86" t="s">
        <v>45</v>
      </c>
      <c r="D78" s="91">
        <f>+SUM(D77:D77)</f>
        <v>30</v>
      </c>
      <c r="E78" s="44"/>
      <c r="F78" s="38"/>
      <c r="G78" s="39"/>
      <c r="H78" s="91">
        <f>+SUM(H77:H77)</f>
        <v>3331740</v>
      </c>
      <c r="I78" s="29"/>
      <c r="J78" s="29"/>
      <c r="K78" s="57">
        <f>+SUM(J77:J77)</f>
        <v>2998566</v>
      </c>
      <c r="M78" s="90"/>
      <c r="N78" s="92"/>
      <c r="O78" s="93"/>
      <c r="P78" s="92"/>
    </row>
    <row r="81" spans="1:16" x14ac:dyDescent="0.25">
      <c r="A81" s="108" t="s">
        <v>0</v>
      </c>
      <c r="B81" s="108"/>
      <c r="C81" s="108"/>
      <c r="D81" s="108"/>
      <c r="E81" s="108"/>
      <c r="F81" s="108"/>
      <c r="G81" s="108"/>
      <c r="H81" s="108"/>
      <c r="I81" s="1"/>
      <c r="J81" s="1"/>
    </row>
    <row r="82" spans="1:16" x14ac:dyDescent="0.25">
      <c r="A82" s="108" t="s">
        <v>3</v>
      </c>
      <c r="B82" s="108"/>
      <c r="C82" s="108"/>
      <c r="D82" s="108"/>
      <c r="E82" s="108"/>
      <c r="F82" s="108"/>
      <c r="G82" s="108"/>
      <c r="H82" s="108"/>
      <c r="I82" s="1"/>
      <c r="J82" s="1"/>
      <c r="K82" s="1"/>
    </row>
    <row r="83" spans="1:16" x14ac:dyDescent="0.25">
      <c r="A83" s="108" t="s">
        <v>4</v>
      </c>
      <c r="B83" s="108"/>
      <c r="C83" s="108"/>
      <c r="D83" s="108"/>
      <c r="E83" s="108"/>
      <c r="F83" s="108"/>
      <c r="G83" s="108"/>
      <c r="H83" s="108"/>
      <c r="I83" s="1"/>
      <c r="J83" s="1"/>
    </row>
    <row r="84" spans="1:16" x14ac:dyDescent="0.25">
      <c r="A84" s="108" t="s">
        <v>9</v>
      </c>
      <c r="B84" s="108"/>
      <c r="C84" s="108"/>
      <c r="D84" s="108"/>
      <c r="E84" s="108"/>
      <c r="F84" s="108"/>
      <c r="G84" s="108"/>
      <c r="H84" s="108"/>
    </row>
    <row r="85" spans="1:16" x14ac:dyDescent="0.25">
      <c r="A85" s="109" t="s">
        <v>12</v>
      </c>
      <c r="B85" s="109"/>
      <c r="C85" s="109"/>
      <c r="D85" s="109"/>
      <c r="E85" s="109"/>
      <c r="F85" s="109"/>
      <c r="G85" s="109"/>
      <c r="H85" s="109"/>
    </row>
    <row r="86" spans="1:16" x14ac:dyDescent="0.25">
      <c r="A86" s="14"/>
      <c r="B86" s="15"/>
      <c r="C86" s="14"/>
      <c r="D86" s="14"/>
      <c r="E86" s="14"/>
      <c r="F86" s="14"/>
      <c r="G86" s="16"/>
      <c r="H86" s="14"/>
    </row>
    <row r="87" spans="1:16" x14ac:dyDescent="0.25">
      <c r="A87" s="19" t="s">
        <v>17</v>
      </c>
      <c r="B87" s="19"/>
      <c r="C87" s="14"/>
      <c r="D87" s="14"/>
      <c r="E87" s="14"/>
      <c r="F87" s="14"/>
      <c r="G87" s="20" t="s">
        <v>18</v>
      </c>
      <c r="H87" s="21">
        <v>44646</v>
      </c>
    </row>
    <row r="88" spans="1:16" x14ac:dyDescent="0.25">
      <c r="A88" s="22" t="s">
        <v>21</v>
      </c>
      <c r="B88" s="22"/>
      <c r="C88" s="26"/>
      <c r="D88" s="23"/>
      <c r="E88" s="24"/>
      <c r="F88" s="25"/>
      <c r="G88" s="110"/>
      <c r="H88" s="110"/>
    </row>
    <row r="89" spans="1:16" x14ac:dyDescent="0.25">
      <c r="A89" s="22" t="s">
        <v>24</v>
      </c>
      <c r="B89" s="111" t="s">
        <v>25</v>
      </c>
      <c r="C89" s="111"/>
      <c r="D89" s="23"/>
      <c r="E89" s="24"/>
      <c r="F89" s="25"/>
      <c r="G89" s="112" t="s">
        <v>53</v>
      </c>
      <c r="H89" s="112"/>
    </row>
    <row r="90" spans="1:16" x14ac:dyDescent="0.25">
      <c r="A90" s="6" t="s">
        <v>5</v>
      </c>
      <c r="B90" s="32" t="s">
        <v>30</v>
      </c>
      <c r="C90" s="6" t="s">
        <v>31</v>
      </c>
      <c r="D90" s="6" t="s">
        <v>32</v>
      </c>
      <c r="E90" s="7" t="s">
        <v>33</v>
      </c>
      <c r="F90" s="33" t="s">
        <v>34</v>
      </c>
      <c r="G90" s="6" t="s">
        <v>35</v>
      </c>
      <c r="H90" s="7" t="s">
        <v>36</v>
      </c>
      <c r="I90" s="28" t="s">
        <v>27</v>
      </c>
    </row>
    <row r="91" spans="1:16" x14ac:dyDescent="0.25">
      <c r="A91" s="8">
        <v>1</v>
      </c>
      <c r="B91" s="34" t="s">
        <v>10</v>
      </c>
      <c r="C91" s="12" t="str">
        <f>VLOOKUP(B91,$O$4:$P$15,2,0)</f>
        <v>Chân giò heo muối 300G</v>
      </c>
      <c r="D91" s="36">
        <v>30</v>
      </c>
      <c r="E91" s="44">
        <f>VLOOKUP(C91,$P$4:$Q$15,2,0)</f>
        <v>73431</v>
      </c>
      <c r="F91" s="38">
        <f>E91*D91</f>
        <v>2202930</v>
      </c>
      <c r="G91" s="39">
        <v>0</v>
      </c>
      <c r="H91" s="40">
        <f>F91-G91*F91</f>
        <v>2202930</v>
      </c>
      <c r="I91" s="1">
        <f>+E91*0.9</f>
        <v>66087.900000000009</v>
      </c>
      <c r="J91" s="1">
        <f>+D91*I91</f>
        <v>1982637.0000000002</v>
      </c>
    </row>
    <row r="92" spans="1:16" x14ac:dyDescent="0.25">
      <c r="A92" s="8">
        <v>2</v>
      </c>
      <c r="B92" s="34" t="s">
        <v>13</v>
      </c>
      <c r="C92" s="12" t="str">
        <f>VLOOKUP(B92,$O$4:$P$15,2,0)</f>
        <v>Chân giò heo muối 500G</v>
      </c>
      <c r="D92" s="41">
        <v>20</v>
      </c>
      <c r="E92" s="44">
        <f>VLOOKUP(C92,$P$4:$Q$15,2,0)</f>
        <v>119066</v>
      </c>
      <c r="F92" s="38">
        <f>E92*D92</f>
        <v>2381320</v>
      </c>
      <c r="G92" s="39">
        <v>0</v>
      </c>
      <c r="H92" s="40">
        <f>F92-G92*F92</f>
        <v>2381320</v>
      </c>
      <c r="I92" s="1">
        <f>+E92*0.9</f>
        <v>107159.40000000001</v>
      </c>
      <c r="J92" s="1">
        <f>+D92*I92</f>
        <v>2143188</v>
      </c>
    </row>
    <row r="93" spans="1:16" ht="15.75" customHeight="1" x14ac:dyDescent="0.25">
      <c r="A93" s="8">
        <v>3</v>
      </c>
      <c r="B93" s="34" t="s">
        <v>19</v>
      </c>
      <c r="C93" s="12" t="str">
        <f>VLOOKUP(B93,$O$4:$P$15,2,0)</f>
        <v>Tai Heo muối 200G</v>
      </c>
      <c r="D93" s="41">
        <v>6</v>
      </c>
      <c r="E93" s="44">
        <f>VLOOKUP(C93,$P$4:$Q$15,2,0)</f>
        <v>55595</v>
      </c>
      <c r="F93" s="38">
        <f>E93*D93</f>
        <v>333570</v>
      </c>
      <c r="G93" s="39">
        <v>0</v>
      </c>
      <c r="H93" s="40">
        <f>F93-G93*F93</f>
        <v>333570</v>
      </c>
      <c r="I93" s="1">
        <f>+E93*0.9</f>
        <v>50035.5</v>
      </c>
      <c r="J93" s="1">
        <f>+D93*I93</f>
        <v>300213</v>
      </c>
      <c r="K93" s="90"/>
    </row>
    <row r="94" spans="1:16" ht="15.75" customHeight="1" x14ac:dyDescent="0.25">
      <c r="A94" s="8" t="s">
        <v>5</v>
      </c>
      <c r="B94" s="34" t="s">
        <v>15</v>
      </c>
      <c r="C94" s="12" t="str">
        <f>VLOOKUP(B94,$O$4:$P$15,2,0)</f>
        <v>Gà muối 500G</v>
      </c>
      <c r="D94" s="41">
        <v>30</v>
      </c>
      <c r="E94" s="44">
        <f>VLOOKUP(C94,$P$4:$Q$15,2,0)</f>
        <v>111058</v>
      </c>
      <c r="F94" s="38">
        <f>E94*D94</f>
        <v>3331740</v>
      </c>
      <c r="G94" s="39">
        <v>0</v>
      </c>
      <c r="H94" s="40">
        <f>F94-G94*F94</f>
        <v>3331740</v>
      </c>
      <c r="I94" s="1">
        <f>+E94*0.9</f>
        <v>99952.2</v>
      </c>
      <c r="J94" s="1">
        <f>+D94*I94</f>
        <v>2998566</v>
      </c>
      <c r="K94" s="90"/>
    </row>
    <row r="95" spans="1:16" x14ac:dyDescent="0.25">
      <c r="A95" s="8"/>
      <c r="B95" s="34"/>
      <c r="C95" s="86" t="s">
        <v>45</v>
      </c>
      <c r="D95" s="91">
        <f>+SUM(D91:D94)</f>
        <v>86</v>
      </c>
      <c r="E95" s="44"/>
      <c r="F95" s="38"/>
      <c r="G95" s="39"/>
      <c r="H95" s="91">
        <f>+SUM(H91:H94)</f>
        <v>8249560</v>
      </c>
      <c r="I95" s="29"/>
      <c r="J95" s="29"/>
      <c r="K95" s="57">
        <f>+SUM(J91:J94)</f>
        <v>7424604</v>
      </c>
      <c r="M95" s="90"/>
      <c r="N95" s="92"/>
      <c r="O95" s="93"/>
      <c r="P95" s="92"/>
    </row>
  </sheetData>
  <mergeCells count="50">
    <mergeCell ref="A55:H55"/>
    <mergeCell ref="G58:H58"/>
    <mergeCell ref="B59:C59"/>
    <mergeCell ref="G59:H59"/>
    <mergeCell ref="B43:C43"/>
    <mergeCell ref="G43:H43"/>
    <mergeCell ref="A51:H51"/>
    <mergeCell ref="A52:H52"/>
    <mergeCell ref="A53:H53"/>
    <mergeCell ref="A54:H54"/>
    <mergeCell ref="G42:H42"/>
    <mergeCell ref="A21:H21"/>
    <mergeCell ref="G24:H24"/>
    <mergeCell ref="B25:C25"/>
    <mergeCell ref="G25:H25"/>
    <mergeCell ref="A32:H32"/>
    <mergeCell ref="A34:H34"/>
    <mergeCell ref="A35:H35"/>
    <mergeCell ref="A36:H36"/>
    <mergeCell ref="A37:H37"/>
    <mergeCell ref="A38:H38"/>
    <mergeCell ref="A39:H39"/>
    <mergeCell ref="A20:H20"/>
    <mergeCell ref="A1:H1"/>
    <mergeCell ref="A2:H2"/>
    <mergeCell ref="A3:H3"/>
    <mergeCell ref="A4:H4"/>
    <mergeCell ref="A5:H5"/>
    <mergeCell ref="G8:H8"/>
    <mergeCell ref="B9:C9"/>
    <mergeCell ref="G9:H9"/>
    <mergeCell ref="A17:H17"/>
    <mergeCell ref="A18:H18"/>
    <mergeCell ref="A19:H19"/>
    <mergeCell ref="A67:H67"/>
    <mergeCell ref="A68:H68"/>
    <mergeCell ref="A69:H69"/>
    <mergeCell ref="A70:H70"/>
    <mergeCell ref="A71:H71"/>
    <mergeCell ref="G74:H74"/>
    <mergeCell ref="B75:C75"/>
    <mergeCell ref="G75:H75"/>
    <mergeCell ref="A81:H81"/>
    <mergeCell ref="A82:H82"/>
    <mergeCell ref="A83:H83"/>
    <mergeCell ref="A84:H84"/>
    <mergeCell ref="A85:H85"/>
    <mergeCell ref="G88:H88"/>
    <mergeCell ref="B89:C89"/>
    <mergeCell ref="G89:H8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13" sqref="E13"/>
    </sheetView>
  </sheetViews>
  <sheetFormatPr defaultRowHeight="15.75" x14ac:dyDescent="0.25"/>
  <cols>
    <col min="1" max="1" width="5.85546875" style="2" customWidth="1"/>
    <col min="2" max="2" width="44.5703125" style="2" customWidth="1"/>
    <col min="3" max="3" width="17.42578125" style="96" customWidth="1"/>
    <col min="4" max="4" width="21.140625" style="97" customWidth="1"/>
    <col min="5" max="256" width="9.140625" style="2"/>
    <col min="257" max="257" width="5.85546875" style="2" customWidth="1"/>
    <col min="258" max="258" width="44.5703125" style="2" customWidth="1"/>
    <col min="259" max="259" width="17.42578125" style="2" customWidth="1"/>
    <col min="260" max="260" width="21.140625" style="2" customWidth="1"/>
    <col min="261" max="512" width="9.140625" style="2"/>
    <col min="513" max="513" width="5.85546875" style="2" customWidth="1"/>
    <col min="514" max="514" width="44.5703125" style="2" customWidth="1"/>
    <col min="515" max="515" width="17.42578125" style="2" customWidth="1"/>
    <col min="516" max="516" width="21.140625" style="2" customWidth="1"/>
    <col min="517" max="768" width="9.140625" style="2"/>
    <col min="769" max="769" width="5.85546875" style="2" customWidth="1"/>
    <col min="770" max="770" width="44.5703125" style="2" customWidth="1"/>
    <col min="771" max="771" width="17.42578125" style="2" customWidth="1"/>
    <col min="772" max="772" width="21.140625" style="2" customWidth="1"/>
    <col min="773" max="1024" width="9.140625" style="2"/>
    <col min="1025" max="1025" width="5.85546875" style="2" customWidth="1"/>
    <col min="1026" max="1026" width="44.5703125" style="2" customWidth="1"/>
    <col min="1027" max="1027" width="17.42578125" style="2" customWidth="1"/>
    <col min="1028" max="1028" width="21.140625" style="2" customWidth="1"/>
    <col min="1029" max="1280" width="9.140625" style="2"/>
    <col min="1281" max="1281" width="5.85546875" style="2" customWidth="1"/>
    <col min="1282" max="1282" width="44.5703125" style="2" customWidth="1"/>
    <col min="1283" max="1283" width="17.42578125" style="2" customWidth="1"/>
    <col min="1284" max="1284" width="21.140625" style="2" customWidth="1"/>
    <col min="1285" max="1536" width="9.140625" style="2"/>
    <col min="1537" max="1537" width="5.85546875" style="2" customWidth="1"/>
    <col min="1538" max="1538" width="44.5703125" style="2" customWidth="1"/>
    <col min="1539" max="1539" width="17.42578125" style="2" customWidth="1"/>
    <col min="1540" max="1540" width="21.140625" style="2" customWidth="1"/>
    <col min="1541" max="1792" width="9.140625" style="2"/>
    <col min="1793" max="1793" width="5.85546875" style="2" customWidth="1"/>
    <col min="1794" max="1794" width="44.5703125" style="2" customWidth="1"/>
    <col min="1795" max="1795" width="17.42578125" style="2" customWidth="1"/>
    <col min="1796" max="1796" width="21.140625" style="2" customWidth="1"/>
    <col min="1797" max="2048" width="9.140625" style="2"/>
    <col min="2049" max="2049" width="5.85546875" style="2" customWidth="1"/>
    <col min="2050" max="2050" width="44.5703125" style="2" customWidth="1"/>
    <col min="2051" max="2051" width="17.42578125" style="2" customWidth="1"/>
    <col min="2052" max="2052" width="21.140625" style="2" customWidth="1"/>
    <col min="2053" max="2304" width="9.140625" style="2"/>
    <col min="2305" max="2305" width="5.85546875" style="2" customWidth="1"/>
    <col min="2306" max="2306" width="44.5703125" style="2" customWidth="1"/>
    <col min="2307" max="2307" width="17.42578125" style="2" customWidth="1"/>
    <col min="2308" max="2308" width="21.140625" style="2" customWidth="1"/>
    <col min="2309" max="2560" width="9.140625" style="2"/>
    <col min="2561" max="2561" width="5.85546875" style="2" customWidth="1"/>
    <col min="2562" max="2562" width="44.5703125" style="2" customWidth="1"/>
    <col min="2563" max="2563" width="17.42578125" style="2" customWidth="1"/>
    <col min="2564" max="2564" width="21.140625" style="2" customWidth="1"/>
    <col min="2565" max="2816" width="9.140625" style="2"/>
    <col min="2817" max="2817" width="5.85546875" style="2" customWidth="1"/>
    <col min="2818" max="2818" width="44.5703125" style="2" customWidth="1"/>
    <col min="2819" max="2819" width="17.42578125" style="2" customWidth="1"/>
    <col min="2820" max="2820" width="21.140625" style="2" customWidth="1"/>
    <col min="2821" max="3072" width="9.140625" style="2"/>
    <col min="3073" max="3073" width="5.85546875" style="2" customWidth="1"/>
    <col min="3074" max="3074" width="44.5703125" style="2" customWidth="1"/>
    <col min="3075" max="3075" width="17.42578125" style="2" customWidth="1"/>
    <col min="3076" max="3076" width="21.140625" style="2" customWidth="1"/>
    <col min="3077" max="3328" width="9.140625" style="2"/>
    <col min="3329" max="3329" width="5.85546875" style="2" customWidth="1"/>
    <col min="3330" max="3330" width="44.5703125" style="2" customWidth="1"/>
    <col min="3331" max="3331" width="17.42578125" style="2" customWidth="1"/>
    <col min="3332" max="3332" width="21.140625" style="2" customWidth="1"/>
    <col min="3333" max="3584" width="9.140625" style="2"/>
    <col min="3585" max="3585" width="5.85546875" style="2" customWidth="1"/>
    <col min="3586" max="3586" width="44.5703125" style="2" customWidth="1"/>
    <col min="3587" max="3587" width="17.42578125" style="2" customWidth="1"/>
    <col min="3588" max="3588" width="21.140625" style="2" customWidth="1"/>
    <col min="3589" max="3840" width="9.140625" style="2"/>
    <col min="3841" max="3841" width="5.85546875" style="2" customWidth="1"/>
    <col min="3842" max="3842" width="44.5703125" style="2" customWidth="1"/>
    <col min="3843" max="3843" width="17.42578125" style="2" customWidth="1"/>
    <col min="3844" max="3844" width="21.140625" style="2" customWidth="1"/>
    <col min="3845" max="4096" width="9.140625" style="2"/>
    <col min="4097" max="4097" width="5.85546875" style="2" customWidth="1"/>
    <col min="4098" max="4098" width="44.5703125" style="2" customWidth="1"/>
    <col min="4099" max="4099" width="17.42578125" style="2" customWidth="1"/>
    <col min="4100" max="4100" width="21.140625" style="2" customWidth="1"/>
    <col min="4101" max="4352" width="9.140625" style="2"/>
    <col min="4353" max="4353" width="5.85546875" style="2" customWidth="1"/>
    <col min="4354" max="4354" width="44.5703125" style="2" customWidth="1"/>
    <col min="4355" max="4355" width="17.42578125" style="2" customWidth="1"/>
    <col min="4356" max="4356" width="21.140625" style="2" customWidth="1"/>
    <col min="4357" max="4608" width="9.140625" style="2"/>
    <col min="4609" max="4609" width="5.85546875" style="2" customWidth="1"/>
    <col min="4610" max="4610" width="44.5703125" style="2" customWidth="1"/>
    <col min="4611" max="4611" width="17.42578125" style="2" customWidth="1"/>
    <col min="4612" max="4612" width="21.140625" style="2" customWidth="1"/>
    <col min="4613" max="4864" width="9.140625" style="2"/>
    <col min="4865" max="4865" width="5.85546875" style="2" customWidth="1"/>
    <col min="4866" max="4866" width="44.5703125" style="2" customWidth="1"/>
    <col min="4867" max="4867" width="17.42578125" style="2" customWidth="1"/>
    <col min="4868" max="4868" width="21.140625" style="2" customWidth="1"/>
    <col min="4869" max="5120" width="9.140625" style="2"/>
    <col min="5121" max="5121" width="5.85546875" style="2" customWidth="1"/>
    <col min="5122" max="5122" width="44.5703125" style="2" customWidth="1"/>
    <col min="5123" max="5123" width="17.42578125" style="2" customWidth="1"/>
    <col min="5124" max="5124" width="21.140625" style="2" customWidth="1"/>
    <col min="5125" max="5376" width="9.140625" style="2"/>
    <col min="5377" max="5377" width="5.85546875" style="2" customWidth="1"/>
    <col min="5378" max="5378" width="44.5703125" style="2" customWidth="1"/>
    <col min="5379" max="5379" width="17.42578125" style="2" customWidth="1"/>
    <col min="5380" max="5380" width="21.140625" style="2" customWidth="1"/>
    <col min="5381" max="5632" width="9.140625" style="2"/>
    <col min="5633" max="5633" width="5.85546875" style="2" customWidth="1"/>
    <col min="5634" max="5634" width="44.5703125" style="2" customWidth="1"/>
    <col min="5635" max="5635" width="17.42578125" style="2" customWidth="1"/>
    <col min="5636" max="5636" width="21.140625" style="2" customWidth="1"/>
    <col min="5637" max="5888" width="9.140625" style="2"/>
    <col min="5889" max="5889" width="5.85546875" style="2" customWidth="1"/>
    <col min="5890" max="5890" width="44.5703125" style="2" customWidth="1"/>
    <col min="5891" max="5891" width="17.42578125" style="2" customWidth="1"/>
    <col min="5892" max="5892" width="21.140625" style="2" customWidth="1"/>
    <col min="5893" max="6144" width="9.140625" style="2"/>
    <col min="6145" max="6145" width="5.85546875" style="2" customWidth="1"/>
    <col min="6146" max="6146" width="44.5703125" style="2" customWidth="1"/>
    <col min="6147" max="6147" width="17.42578125" style="2" customWidth="1"/>
    <col min="6148" max="6148" width="21.140625" style="2" customWidth="1"/>
    <col min="6149" max="6400" width="9.140625" style="2"/>
    <col min="6401" max="6401" width="5.85546875" style="2" customWidth="1"/>
    <col min="6402" max="6402" width="44.5703125" style="2" customWidth="1"/>
    <col min="6403" max="6403" width="17.42578125" style="2" customWidth="1"/>
    <col min="6404" max="6404" width="21.140625" style="2" customWidth="1"/>
    <col min="6405" max="6656" width="9.140625" style="2"/>
    <col min="6657" max="6657" width="5.85546875" style="2" customWidth="1"/>
    <col min="6658" max="6658" width="44.5703125" style="2" customWidth="1"/>
    <col min="6659" max="6659" width="17.42578125" style="2" customWidth="1"/>
    <col min="6660" max="6660" width="21.140625" style="2" customWidth="1"/>
    <col min="6661" max="6912" width="9.140625" style="2"/>
    <col min="6913" max="6913" width="5.85546875" style="2" customWidth="1"/>
    <col min="6914" max="6914" width="44.5703125" style="2" customWidth="1"/>
    <col min="6915" max="6915" width="17.42578125" style="2" customWidth="1"/>
    <col min="6916" max="6916" width="21.140625" style="2" customWidth="1"/>
    <col min="6917" max="7168" width="9.140625" style="2"/>
    <col min="7169" max="7169" width="5.85546875" style="2" customWidth="1"/>
    <col min="7170" max="7170" width="44.5703125" style="2" customWidth="1"/>
    <col min="7171" max="7171" width="17.42578125" style="2" customWidth="1"/>
    <col min="7172" max="7172" width="21.140625" style="2" customWidth="1"/>
    <col min="7173" max="7424" width="9.140625" style="2"/>
    <col min="7425" max="7425" width="5.85546875" style="2" customWidth="1"/>
    <col min="7426" max="7426" width="44.5703125" style="2" customWidth="1"/>
    <col min="7427" max="7427" width="17.42578125" style="2" customWidth="1"/>
    <col min="7428" max="7428" width="21.140625" style="2" customWidth="1"/>
    <col min="7429" max="7680" width="9.140625" style="2"/>
    <col min="7681" max="7681" width="5.85546875" style="2" customWidth="1"/>
    <col min="7682" max="7682" width="44.5703125" style="2" customWidth="1"/>
    <col min="7683" max="7683" width="17.42578125" style="2" customWidth="1"/>
    <col min="7684" max="7684" width="21.140625" style="2" customWidth="1"/>
    <col min="7685" max="7936" width="9.140625" style="2"/>
    <col min="7937" max="7937" width="5.85546875" style="2" customWidth="1"/>
    <col min="7938" max="7938" width="44.5703125" style="2" customWidth="1"/>
    <col min="7939" max="7939" width="17.42578125" style="2" customWidth="1"/>
    <col min="7940" max="7940" width="21.140625" style="2" customWidth="1"/>
    <col min="7941" max="8192" width="9.140625" style="2"/>
    <col min="8193" max="8193" width="5.85546875" style="2" customWidth="1"/>
    <col min="8194" max="8194" width="44.5703125" style="2" customWidth="1"/>
    <col min="8195" max="8195" width="17.42578125" style="2" customWidth="1"/>
    <col min="8196" max="8196" width="21.140625" style="2" customWidth="1"/>
    <col min="8197" max="8448" width="9.140625" style="2"/>
    <col min="8449" max="8449" width="5.85546875" style="2" customWidth="1"/>
    <col min="8450" max="8450" width="44.5703125" style="2" customWidth="1"/>
    <col min="8451" max="8451" width="17.42578125" style="2" customWidth="1"/>
    <col min="8452" max="8452" width="21.140625" style="2" customWidth="1"/>
    <col min="8453" max="8704" width="9.140625" style="2"/>
    <col min="8705" max="8705" width="5.85546875" style="2" customWidth="1"/>
    <col min="8706" max="8706" width="44.5703125" style="2" customWidth="1"/>
    <col min="8707" max="8707" width="17.42578125" style="2" customWidth="1"/>
    <col min="8708" max="8708" width="21.140625" style="2" customWidth="1"/>
    <col min="8709" max="8960" width="9.140625" style="2"/>
    <col min="8961" max="8961" width="5.85546875" style="2" customWidth="1"/>
    <col min="8962" max="8962" width="44.5703125" style="2" customWidth="1"/>
    <col min="8963" max="8963" width="17.42578125" style="2" customWidth="1"/>
    <col min="8964" max="8964" width="21.140625" style="2" customWidth="1"/>
    <col min="8965" max="9216" width="9.140625" style="2"/>
    <col min="9217" max="9217" width="5.85546875" style="2" customWidth="1"/>
    <col min="9218" max="9218" width="44.5703125" style="2" customWidth="1"/>
    <col min="9219" max="9219" width="17.42578125" style="2" customWidth="1"/>
    <col min="9220" max="9220" width="21.140625" style="2" customWidth="1"/>
    <col min="9221" max="9472" width="9.140625" style="2"/>
    <col min="9473" max="9473" width="5.85546875" style="2" customWidth="1"/>
    <col min="9474" max="9474" width="44.5703125" style="2" customWidth="1"/>
    <col min="9475" max="9475" width="17.42578125" style="2" customWidth="1"/>
    <col min="9476" max="9476" width="21.140625" style="2" customWidth="1"/>
    <col min="9477" max="9728" width="9.140625" style="2"/>
    <col min="9729" max="9729" width="5.85546875" style="2" customWidth="1"/>
    <col min="9730" max="9730" width="44.5703125" style="2" customWidth="1"/>
    <col min="9731" max="9731" width="17.42578125" style="2" customWidth="1"/>
    <col min="9732" max="9732" width="21.140625" style="2" customWidth="1"/>
    <col min="9733" max="9984" width="9.140625" style="2"/>
    <col min="9985" max="9985" width="5.85546875" style="2" customWidth="1"/>
    <col min="9986" max="9986" width="44.5703125" style="2" customWidth="1"/>
    <col min="9987" max="9987" width="17.42578125" style="2" customWidth="1"/>
    <col min="9988" max="9988" width="21.140625" style="2" customWidth="1"/>
    <col min="9989" max="10240" width="9.140625" style="2"/>
    <col min="10241" max="10241" width="5.85546875" style="2" customWidth="1"/>
    <col min="10242" max="10242" width="44.5703125" style="2" customWidth="1"/>
    <col min="10243" max="10243" width="17.42578125" style="2" customWidth="1"/>
    <col min="10244" max="10244" width="21.140625" style="2" customWidth="1"/>
    <col min="10245" max="10496" width="9.140625" style="2"/>
    <col min="10497" max="10497" width="5.85546875" style="2" customWidth="1"/>
    <col min="10498" max="10498" width="44.5703125" style="2" customWidth="1"/>
    <col min="10499" max="10499" width="17.42578125" style="2" customWidth="1"/>
    <col min="10500" max="10500" width="21.140625" style="2" customWidth="1"/>
    <col min="10501" max="10752" width="9.140625" style="2"/>
    <col min="10753" max="10753" width="5.85546875" style="2" customWidth="1"/>
    <col min="10754" max="10754" width="44.5703125" style="2" customWidth="1"/>
    <col min="10755" max="10755" width="17.42578125" style="2" customWidth="1"/>
    <col min="10756" max="10756" width="21.140625" style="2" customWidth="1"/>
    <col min="10757" max="11008" width="9.140625" style="2"/>
    <col min="11009" max="11009" width="5.85546875" style="2" customWidth="1"/>
    <col min="11010" max="11010" width="44.5703125" style="2" customWidth="1"/>
    <col min="11011" max="11011" width="17.42578125" style="2" customWidth="1"/>
    <col min="11012" max="11012" width="21.140625" style="2" customWidth="1"/>
    <col min="11013" max="11264" width="9.140625" style="2"/>
    <col min="11265" max="11265" width="5.85546875" style="2" customWidth="1"/>
    <col min="11266" max="11266" width="44.5703125" style="2" customWidth="1"/>
    <col min="11267" max="11267" width="17.42578125" style="2" customWidth="1"/>
    <col min="11268" max="11268" width="21.140625" style="2" customWidth="1"/>
    <col min="11269" max="11520" width="9.140625" style="2"/>
    <col min="11521" max="11521" width="5.85546875" style="2" customWidth="1"/>
    <col min="11522" max="11522" width="44.5703125" style="2" customWidth="1"/>
    <col min="11523" max="11523" width="17.42578125" style="2" customWidth="1"/>
    <col min="11524" max="11524" width="21.140625" style="2" customWidth="1"/>
    <col min="11525" max="11776" width="9.140625" style="2"/>
    <col min="11777" max="11777" width="5.85546875" style="2" customWidth="1"/>
    <col min="11778" max="11778" width="44.5703125" style="2" customWidth="1"/>
    <col min="11779" max="11779" width="17.42578125" style="2" customWidth="1"/>
    <col min="11780" max="11780" width="21.140625" style="2" customWidth="1"/>
    <col min="11781" max="12032" width="9.140625" style="2"/>
    <col min="12033" max="12033" width="5.85546875" style="2" customWidth="1"/>
    <col min="12034" max="12034" width="44.5703125" style="2" customWidth="1"/>
    <col min="12035" max="12035" width="17.42578125" style="2" customWidth="1"/>
    <col min="12036" max="12036" width="21.140625" style="2" customWidth="1"/>
    <col min="12037" max="12288" width="9.140625" style="2"/>
    <col min="12289" max="12289" width="5.85546875" style="2" customWidth="1"/>
    <col min="12290" max="12290" width="44.5703125" style="2" customWidth="1"/>
    <col min="12291" max="12291" width="17.42578125" style="2" customWidth="1"/>
    <col min="12292" max="12292" width="21.140625" style="2" customWidth="1"/>
    <col min="12293" max="12544" width="9.140625" style="2"/>
    <col min="12545" max="12545" width="5.85546875" style="2" customWidth="1"/>
    <col min="12546" max="12546" width="44.5703125" style="2" customWidth="1"/>
    <col min="12547" max="12547" width="17.42578125" style="2" customWidth="1"/>
    <col min="12548" max="12548" width="21.140625" style="2" customWidth="1"/>
    <col min="12549" max="12800" width="9.140625" style="2"/>
    <col min="12801" max="12801" width="5.85546875" style="2" customWidth="1"/>
    <col min="12802" max="12802" width="44.5703125" style="2" customWidth="1"/>
    <col min="12803" max="12803" width="17.42578125" style="2" customWidth="1"/>
    <col min="12804" max="12804" width="21.140625" style="2" customWidth="1"/>
    <col min="12805" max="13056" width="9.140625" style="2"/>
    <col min="13057" max="13057" width="5.85546875" style="2" customWidth="1"/>
    <col min="13058" max="13058" width="44.5703125" style="2" customWidth="1"/>
    <col min="13059" max="13059" width="17.42578125" style="2" customWidth="1"/>
    <col min="13060" max="13060" width="21.140625" style="2" customWidth="1"/>
    <col min="13061" max="13312" width="9.140625" style="2"/>
    <col min="13313" max="13313" width="5.85546875" style="2" customWidth="1"/>
    <col min="13314" max="13314" width="44.5703125" style="2" customWidth="1"/>
    <col min="13315" max="13315" width="17.42578125" style="2" customWidth="1"/>
    <col min="13316" max="13316" width="21.140625" style="2" customWidth="1"/>
    <col min="13317" max="13568" width="9.140625" style="2"/>
    <col min="13569" max="13569" width="5.85546875" style="2" customWidth="1"/>
    <col min="13570" max="13570" width="44.5703125" style="2" customWidth="1"/>
    <col min="13571" max="13571" width="17.42578125" style="2" customWidth="1"/>
    <col min="13572" max="13572" width="21.140625" style="2" customWidth="1"/>
    <col min="13573" max="13824" width="9.140625" style="2"/>
    <col min="13825" max="13825" width="5.85546875" style="2" customWidth="1"/>
    <col min="13826" max="13826" width="44.5703125" style="2" customWidth="1"/>
    <col min="13827" max="13827" width="17.42578125" style="2" customWidth="1"/>
    <col min="13828" max="13828" width="21.140625" style="2" customWidth="1"/>
    <col min="13829" max="14080" width="9.140625" style="2"/>
    <col min="14081" max="14081" width="5.85546875" style="2" customWidth="1"/>
    <col min="14082" max="14082" width="44.5703125" style="2" customWidth="1"/>
    <col min="14083" max="14083" width="17.42578125" style="2" customWidth="1"/>
    <col min="14084" max="14084" width="21.140625" style="2" customWidth="1"/>
    <col min="14085" max="14336" width="9.140625" style="2"/>
    <col min="14337" max="14337" width="5.85546875" style="2" customWidth="1"/>
    <col min="14338" max="14338" width="44.5703125" style="2" customWidth="1"/>
    <col min="14339" max="14339" width="17.42578125" style="2" customWidth="1"/>
    <col min="14340" max="14340" width="21.140625" style="2" customWidth="1"/>
    <col min="14341" max="14592" width="9.140625" style="2"/>
    <col min="14593" max="14593" width="5.85546875" style="2" customWidth="1"/>
    <col min="14594" max="14594" width="44.5703125" style="2" customWidth="1"/>
    <col min="14595" max="14595" width="17.42578125" style="2" customWidth="1"/>
    <col min="14596" max="14596" width="21.140625" style="2" customWidth="1"/>
    <col min="14597" max="14848" width="9.140625" style="2"/>
    <col min="14849" max="14849" width="5.85546875" style="2" customWidth="1"/>
    <col min="14850" max="14850" width="44.5703125" style="2" customWidth="1"/>
    <col min="14851" max="14851" width="17.42578125" style="2" customWidth="1"/>
    <col min="14852" max="14852" width="21.140625" style="2" customWidth="1"/>
    <col min="14853" max="15104" width="9.140625" style="2"/>
    <col min="15105" max="15105" width="5.85546875" style="2" customWidth="1"/>
    <col min="15106" max="15106" width="44.5703125" style="2" customWidth="1"/>
    <col min="15107" max="15107" width="17.42578125" style="2" customWidth="1"/>
    <col min="15108" max="15108" width="21.140625" style="2" customWidth="1"/>
    <col min="15109" max="15360" width="9.140625" style="2"/>
    <col min="15361" max="15361" width="5.85546875" style="2" customWidth="1"/>
    <col min="15362" max="15362" width="44.5703125" style="2" customWidth="1"/>
    <col min="15363" max="15363" width="17.42578125" style="2" customWidth="1"/>
    <col min="15364" max="15364" width="21.140625" style="2" customWidth="1"/>
    <col min="15365" max="15616" width="9.140625" style="2"/>
    <col min="15617" max="15617" width="5.85546875" style="2" customWidth="1"/>
    <col min="15618" max="15618" width="44.5703125" style="2" customWidth="1"/>
    <col min="15619" max="15619" width="17.42578125" style="2" customWidth="1"/>
    <col min="15620" max="15620" width="21.140625" style="2" customWidth="1"/>
    <col min="15621" max="15872" width="9.140625" style="2"/>
    <col min="15873" max="15873" width="5.85546875" style="2" customWidth="1"/>
    <col min="15874" max="15874" width="44.5703125" style="2" customWidth="1"/>
    <col min="15875" max="15875" width="17.42578125" style="2" customWidth="1"/>
    <col min="15876" max="15876" width="21.140625" style="2" customWidth="1"/>
    <col min="15877" max="16128" width="9.140625" style="2"/>
    <col min="16129" max="16129" width="5.85546875" style="2" customWidth="1"/>
    <col min="16130" max="16130" width="44.5703125" style="2" customWidth="1"/>
    <col min="16131" max="16131" width="17.42578125" style="2" customWidth="1"/>
    <col min="16132" max="16132" width="21.140625" style="2" customWidth="1"/>
    <col min="16133" max="16384" width="9.140625" style="2"/>
  </cols>
  <sheetData>
    <row r="1" spans="1:4" s="95" customFormat="1" x14ac:dyDescent="0.25">
      <c r="A1" s="113" t="s">
        <v>54</v>
      </c>
      <c r="B1" s="113"/>
      <c r="C1" s="113"/>
      <c r="D1" s="113"/>
    </row>
    <row r="2" spans="1:4" s="95" customFormat="1" x14ac:dyDescent="0.25">
      <c r="A2" s="113" t="s">
        <v>55</v>
      </c>
      <c r="B2" s="113"/>
      <c r="C2" s="113"/>
      <c r="D2" s="113"/>
    </row>
    <row r="4" spans="1:4" x14ac:dyDescent="0.25">
      <c r="A4" s="98" t="s">
        <v>5</v>
      </c>
      <c r="B4" s="98"/>
      <c r="C4" s="99" t="s">
        <v>56</v>
      </c>
      <c r="D4" s="100" t="s">
        <v>57</v>
      </c>
    </row>
    <row r="5" spans="1:4" x14ac:dyDescent="0.25">
      <c r="A5" s="101">
        <v>1</v>
      </c>
      <c r="B5" s="102" t="str">
        <f>'[1]Chi tiết đơn hàng lần 14'!B25</f>
        <v>CHỊ HÀ - SIÊU THỊ MINH CẦU 1</v>
      </c>
      <c r="C5" s="103">
        <f>'[1]Chi tiết đơn hàng lần 14'!H7</f>
        <v>44622</v>
      </c>
      <c r="D5" s="104">
        <f>'[1]Chi tiết đơn hàng lần 14'!K14</f>
        <v>6770808</v>
      </c>
    </row>
    <row r="6" spans="1:4" x14ac:dyDescent="0.25">
      <c r="A6" s="101">
        <v>2</v>
      </c>
      <c r="B6" s="102" t="str">
        <f>'[1]Chi tiết đơn hàng lần 14'!B25</f>
        <v>CHỊ HÀ - SIÊU THỊ MINH CẦU 1</v>
      </c>
      <c r="C6" s="103">
        <f>'[1]Chi tiết đơn hàng lần 14'!H23</f>
        <v>44628</v>
      </c>
      <c r="D6" s="104">
        <f>'[1]Chi tiết đơn hàng lần 14'!K30</f>
        <v>7713225</v>
      </c>
    </row>
    <row r="7" spans="1:4" x14ac:dyDescent="0.25">
      <c r="A7" s="101">
        <v>3</v>
      </c>
      <c r="B7" s="102" t="str">
        <f>'[1]Chi tiết đơn hàng lần 14'!B43</f>
        <v>CHỊ HÀ - SIÊU THỊ MINH CẦU GANG THÉP</v>
      </c>
      <c r="C7" s="103">
        <f>'[1]Chi tiết đơn hàng lần 14'!H41</f>
        <v>44629</v>
      </c>
      <c r="D7" s="104">
        <f>'[1]Chi tiết đơn hàng lần 14'!K48</f>
        <v>6124869</v>
      </c>
    </row>
    <row r="8" spans="1:4" x14ac:dyDescent="0.25">
      <c r="A8" s="101">
        <v>4</v>
      </c>
      <c r="B8" s="102" t="str">
        <f>'[1]Chi tiết đơn hàng lần 14'!B59</f>
        <v>CHỊ HÀ - SIÊU THỊ MINH CẦU 1</v>
      </c>
      <c r="C8" s="103">
        <f>'[1]Chi tiết đơn hàng lần 14'!H57</f>
        <v>44638</v>
      </c>
      <c r="D8" s="104">
        <f>'[1]Chi tiết đơn hàng lần 14'!K64</f>
        <v>6198129.0000000009</v>
      </c>
    </row>
    <row r="9" spans="1:4" x14ac:dyDescent="0.25">
      <c r="A9" s="101">
        <v>5</v>
      </c>
      <c r="B9" s="102" t="str">
        <f>'[1]Chi tiết đơn hàng lần 14'!B75</f>
        <v>CHỊ HÀ - SIÊU THỊ MINH CẦU 1</v>
      </c>
      <c r="C9" s="103">
        <f>'[1]Chi tiết đơn hàng lần 14'!H73</f>
        <v>44646</v>
      </c>
      <c r="D9" s="104">
        <f>'[1]Chi tiết đơn hàng lần 14'!K78</f>
        <v>2998566</v>
      </c>
    </row>
    <row r="10" spans="1:4" x14ac:dyDescent="0.25">
      <c r="A10" s="101">
        <v>6</v>
      </c>
      <c r="B10" s="102" t="str">
        <f>'[1]Chi tiết đơn hàng lần 14'!B89</f>
        <v>CHỊ HÀ - SIÊU THỊ MINH CẦU 1</v>
      </c>
      <c r="C10" s="103">
        <f>'[1]Chi tiết đơn hàng lần 14'!H87</f>
        <v>44646</v>
      </c>
      <c r="D10" s="104">
        <f>'[1]Chi tiết đơn hàng lần 14'!K95</f>
        <v>7424604</v>
      </c>
    </row>
    <row r="11" spans="1:4" x14ac:dyDescent="0.25">
      <c r="A11" s="114" t="s">
        <v>58</v>
      </c>
      <c r="B11" s="114"/>
      <c r="C11" s="114"/>
      <c r="D11" s="105">
        <f>+SUM(D5:D10)</f>
        <v>37230201</v>
      </c>
    </row>
    <row r="12" spans="1:4" s="5" customFormat="1" x14ac:dyDescent="0.25">
      <c r="C12" s="106"/>
      <c r="D12" s="107"/>
    </row>
    <row r="13" spans="1:4" x14ac:dyDescent="0.25">
      <c r="C13" s="115" t="s">
        <v>59</v>
      </c>
      <c r="D13" s="116">
        <v>37215150</v>
      </c>
    </row>
    <row r="14" spans="1:4" x14ac:dyDescent="0.25">
      <c r="C14" s="2" t="s">
        <v>60</v>
      </c>
      <c r="D14" s="117">
        <f>D11-D13</f>
        <v>15051</v>
      </c>
    </row>
  </sheetData>
  <mergeCells count="3">
    <mergeCell ref="A1:D1"/>
    <mergeCell ref="A2:D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 tiết đơn hàng lần 14</vt:lpstr>
      <vt:lpstr>Công nợ lần thứ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NTPC01</cp:lastModifiedBy>
  <dcterms:created xsi:type="dcterms:W3CDTF">2022-04-08T07:21:22Z</dcterms:created>
  <dcterms:modified xsi:type="dcterms:W3CDTF">2022-08-03T09:55:37Z</dcterms:modified>
</cp:coreProperties>
</file>