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HOANG\CÔNG NỢ\BIÊN BẢN GIAO HD ST (ĐÚNG)\CÔNG NỢ MINH CẦU\NĂM 2022\"/>
    </mc:Choice>
  </mc:AlternateContent>
  <bookViews>
    <workbookView xWindow="0" yWindow="0" windowWidth="21600" windowHeight="9030" activeTab="1"/>
  </bookViews>
  <sheets>
    <sheet name="Chi tiết đơn hàng" sheetId="1" r:id="rId1"/>
    <sheet name="Công nợ Minh Cầu_Lần 13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K1" i="1" l="1"/>
  <c r="K212" i="1"/>
  <c r="D16" i="2" s="1"/>
  <c r="J211" i="1"/>
  <c r="J210" i="1"/>
  <c r="J209" i="1"/>
  <c r="J208" i="1"/>
  <c r="J207" i="1"/>
  <c r="I211" i="1"/>
  <c r="I210" i="1"/>
  <c r="I209" i="1"/>
  <c r="I208" i="1"/>
  <c r="I207" i="1"/>
  <c r="K194" i="1"/>
  <c r="J193" i="1"/>
  <c r="J192" i="1"/>
  <c r="J191" i="1"/>
  <c r="J190" i="1"/>
  <c r="J189" i="1"/>
  <c r="I193" i="1"/>
  <c r="I192" i="1"/>
  <c r="I191" i="1"/>
  <c r="I190" i="1"/>
  <c r="I189" i="1"/>
  <c r="K176" i="1"/>
  <c r="J175" i="1"/>
  <c r="J174" i="1"/>
  <c r="J173" i="1"/>
  <c r="J172" i="1"/>
  <c r="J171" i="1"/>
  <c r="I175" i="1"/>
  <c r="I174" i="1"/>
  <c r="I173" i="1"/>
  <c r="I172" i="1"/>
  <c r="I171" i="1"/>
  <c r="K158" i="1"/>
  <c r="J157" i="1"/>
  <c r="J156" i="1"/>
  <c r="J155" i="1"/>
  <c r="J154" i="1"/>
  <c r="J153" i="1"/>
  <c r="I157" i="1"/>
  <c r="I156" i="1"/>
  <c r="I155" i="1"/>
  <c r="I154" i="1"/>
  <c r="I153" i="1"/>
  <c r="K140" i="1"/>
  <c r="D12" i="2" s="1"/>
  <c r="J138" i="1"/>
  <c r="J137" i="1"/>
  <c r="J136" i="1"/>
  <c r="J135" i="1"/>
  <c r="I139" i="1"/>
  <c r="I138" i="1"/>
  <c r="I137" i="1"/>
  <c r="I136" i="1"/>
  <c r="I135" i="1"/>
  <c r="K122" i="1"/>
  <c r="D11" i="2" s="1"/>
  <c r="J121" i="1"/>
  <c r="J120" i="1"/>
  <c r="J119" i="1"/>
  <c r="J118" i="1"/>
  <c r="J117" i="1"/>
  <c r="I121" i="1"/>
  <c r="I120" i="1"/>
  <c r="I119" i="1"/>
  <c r="I118" i="1"/>
  <c r="I117" i="1"/>
  <c r="K104" i="1"/>
  <c r="J103" i="1"/>
  <c r="J102" i="1"/>
  <c r="J101" i="1"/>
  <c r="J100" i="1"/>
  <c r="J99" i="1"/>
  <c r="I103" i="1"/>
  <c r="I102" i="1"/>
  <c r="I101" i="1"/>
  <c r="I100" i="1"/>
  <c r="I99" i="1"/>
  <c r="K86" i="1"/>
  <c r="J85" i="1"/>
  <c r="J84" i="1"/>
  <c r="J83" i="1"/>
  <c r="J82" i="1"/>
  <c r="J81" i="1"/>
  <c r="I85" i="1"/>
  <c r="I84" i="1"/>
  <c r="I83" i="1"/>
  <c r="I82" i="1"/>
  <c r="I81" i="1"/>
  <c r="K68" i="1"/>
  <c r="J67" i="1"/>
  <c r="J66" i="1"/>
  <c r="J65" i="1"/>
  <c r="J64" i="1"/>
  <c r="J63" i="1"/>
  <c r="I67" i="1"/>
  <c r="I66" i="1"/>
  <c r="I65" i="1"/>
  <c r="I64" i="1"/>
  <c r="I63" i="1"/>
  <c r="K50" i="1"/>
  <c r="D7" i="2" s="1"/>
  <c r="J49" i="1"/>
  <c r="J48" i="1"/>
  <c r="J47" i="1"/>
  <c r="J46" i="1"/>
  <c r="J45" i="1"/>
  <c r="I49" i="1"/>
  <c r="I48" i="1"/>
  <c r="I47" i="1"/>
  <c r="I46" i="1"/>
  <c r="I45" i="1"/>
  <c r="K32" i="1"/>
  <c r="D6" i="2" s="1"/>
  <c r="J31" i="1"/>
  <c r="J30" i="1"/>
  <c r="J29" i="1"/>
  <c r="J28" i="1"/>
  <c r="J27" i="1"/>
  <c r="I31" i="1"/>
  <c r="I30" i="1"/>
  <c r="I29" i="1"/>
  <c r="I28" i="1"/>
  <c r="I27" i="1"/>
  <c r="K14" i="1"/>
  <c r="J13" i="1"/>
  <c r="J12" i="1"/>
  <c r="J11" i="1"/>
  <c r="I13" i="1"/>
  <c r="I12" i="1"/>
  <c r="I11" i="1"/>
  <c r="D15" i="2"/>
  <c r="D14" i="2"/>
  <c r="D13" i="2"/>
  <c r="D10" i="2"/>
  <c r="D9" i="2"/>
  <c r="D8" i="2"/>
  <c r="D5" i="2"/>
  <c r="H194" i="1"/>
  <c r="D194" i="1"/>
  <c r="D212" i="1"/>
  <c r="D176" i="1"/>
  <c r="D158" i="1"/>
  <c r="D140" i="1"/>
  <c r="D122" i="1"/>
  <c r="D104" i="1"/>
  <c r="D86" i="1"/>
  <c r="D68" i="1"/>
  <c r="D50" i="1"/>
  <c r="D32" i="1"/>
  <c r="D14" i="1"/>
  <c r="D17" i="2" l="1"/>
  <c r="D20" i="2" s="1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211" i="1"/>
  <c r="E211" i="1" s="1"/>
  <c r="C210" i="1"/>
  <c r="E210" i="1" s="1"/>
  <c r="C209" i="1"/>
  <c r="E209" i="1" s="1"/>
  <c r="C208" i="1"/>
  <c r="E208" i="1" s="1"/>
  <c r="C207" i="1"/>
  <c r="E207" i="1" s="1"/>
  <c r="C193" i="1"/>
  <c r="E193" i="1" s="1"/>
  <c r="C192" i="1"/>
  <c r="C191" i="1"/>
  <c r="E191" i="1" s="1"/>
  <c r="C190" i="1"/>
  <c r="E190" i="1" s="1"/>
  <c r="C189" i="1"/>
  <c r="E189" i="1" s="1"/>
  <c r="C175" i="1"/>
  <c r="E175" i="1" s="1"/>
  <c r="C174" i="1"/>
  <c r="E174" i="1" s="1"/>
  <c r="C173" i="1"/>
  <c r="E173" i="1" s="1"/>
  <c r="C172" i="1"/>
  <c r="E172" i="1" s="1"/>
  <c r="C171" i="1"/>
  <c r="E171" i="1" s="1"/>
  <c r="C157" i="1"/>
  <c r="E157" i="1" s="1"/>
  <c r="C156" i="1"/>
  <c r="E156" i="1" s="1"/>
  <c r="C155" i="1"/>
  <c r="E155" i="1" s="1"/>
  <c r="C154" i="1"/>
  <c r="E154" i="1" s="1"/>
  <c r="C153" i="1"/>
  <c r="E153" i="1" s="1"/>
  <c r="C139" i="1"/>
  <c r="E139" i="1" s="1"/>
  <c r="C138" i="1"/>
  <c r="E138" i="1" s="1"/>
  <c r="C137" i="1"/>
  <c r="E137" i="1" s="1"/>
  <c r="C136" i="1"/>
  <c r="E136" i="1" s="1"/>
  <c r="C135" i="1"/>
  <c r="E135" i="1" s="1"/>
  <c r="C121" i="1"/>
  <c r="E121" i="1" s="1"/>
  <c r="C120" i="1"/>
  <c r="E120" i="1" s="1"/>
  <c r="C119" i="1"/>
  <c r="E119" i="1" s="1"/>
  <c r="C118" i="1"/>
  <c r="E118" i="1" s="1"/>
  <c r="C117" i="1"/>
  <c r="E117" i="1" s="1"/>
  <c r="C103" i="1"/>
  <c r="E103" i="1" s="1"/>
  <c r="C102" i="1"/>
  <c r="E102" i="1" s="1"/>
  <c r="C101" i="1"/>
  <c r="E101" i="1" s="1"/>
  <c r="C100" i="1"/>
  <c r="E100" i="1" s="1"/>
  <c r="C99" i="1"/>
  <c r="E99" i="1" s="1"/>
  <c r="C85" i="1"/>
  <c r="E85" i="1" s="1"/>
  <c r="C84" i="1"/>
  <c r="E84" i="1" s="1"/>
  <c r="C83" i="1"/>
  <c r="E83" i="1" s="1"/>
  <c r="C82" i="1"/>
  <c r="E82" i="1" s="1"/>
  <c r="C81" i="1"/>
  <c r="E81" i="1" s="1"/>
  <c r="C67" i="1"/>
  <c r="E67" i="1" s="1"/>
  <c r="C66" i="1"/>
  <c r="E66" i="1" s="1"/>
  <c r="C65" i="1"/>
  <c r="E65" i="1" s="1"/>
  <c r="C64" i="1"/>
  <c r="E64" i="1" s="1"/>
  <c r="C63" i="1"/>
  <c r="E63" i="1" s="1"/>
  <c r="C49" i="1"/>
  <c r="E49" i="1" s="1"/>
  <c r="C48" i="1"/>
  <c r="E48" i="1" s="1"/>
  <c r="C47" i="1"/>
  <c r="E47" i="1" s="1"/>
  <c r="C46" i="1"/>
  <c r="E46" i="1" s="1"/>
  <c r="C45" i="1"/>
  <c r="E45" i="1" s="1"/>
  <c r="C31" i="1"/>
  <c r="E31" i="1" s="1"/>
  <c r="C30" i="1"/>
  <c r="E30" i="1" s="1"/>
  <c r="C29" i="1"/>
  <c r="E29" i="1" s="1"/>
  <c r="C28" i="1"/>
  <c r="E28" i="1" s="1"/>
  <c r="C27" i="1"/>
  <c r="E27" i="1" s="1"/>
  <c r="C13" i="1"/>
  <c r="E13" i="1" s="1"/>
  <c r="C12" i="1"/>
  <c r="E12" i="1" s="1"/>
  <c r="C11" i="1"/>
  <c r="E11" i="1" s="1"/>
  <c r="F211" i="1" l="1"/>
  <c r="H211" i="1" s="1"/>
  <c r="F208" i="1"/>
  <c r="H208" i="1" s="1"/>
  <c r="F209" i="1"/>
  <c r="H209" i="1" s="1"/>
  <c r="F210" i="1"/>
  <c r="H210" i="1" s="1"/>
  <c r="F207" i="1"/>
  <c r="H207" i="1" s="1"/>
  <c r="E192" i="1"/>
  <c r="F193" i="1"/>
  <c r="H193" i="1" s="1"/>
  <c r="F189" i="1"/>
  <c r="H189" i="1" s="1"/>
  <c r="F190" i="1"/>
  <c r="H190" i="1" s="1"/>
  <c r="F191" i="1"/>
  <c r="H191" i="1" s="1"/>
  <c r="F172" i="1"/>
  <c r="H172" i="1" s="1"/>
  <c r="F174" i="1"/>
  <c r="H174" i="1" s="1"/>
  <c r="F171" i="1"/>
  <c r="H171" i="1" s="1"/>
  <c r="F173" i="1"/>
  <c r="H173" i="1" s="1"/>
  <c r="F175" i="1"/>
  <c r="H175" i="1" s="1"/>
  <c r="F156" i="1"/>
  <c r="H156" i="1" s="1"/>
  <c r="F136" i="1"/>
  <c r="H136" i="1" s="1"/>
  <c r="F138" i="1"/>
  <c r="H138" i="1" s="1"/>
  <c r="F153" i="1"/>
  <c r="H153" i="1" s="1"/>
  <c r="F137" i="1"/>
  <c r="H137" i="1" s="1"/>
  <c r="F139" i="1"/>
  <c r="H139" i="1" s="1"/>
  <c r="J139" i="1"/>
  <c r="F154" i="1"/>
  <c r="H154" i="1" s="1"/>
  <c r="F155" i="1"/>
  <c r="H155" i="1" s="1"/>
  <c r="F135" i="1"/>
  <c r="H135" i="1" s="1"/>
  <c r="F157" i="1"/>
  <c r="H157" i="1" s="1"/>
  <c r="F121" i="1"/>
  <c r="H121" i="1" s="1"/>
  <c r="F120" i="1"/>
  <c r="H120" i="1" s="1"/>
  <c r="F117" i="1"/>
  <c r="H117" i="1" s="1"/>
  <c r="F118" i="1"/>
  <c r="H118" i="1" s="1"/>
  <c r="F119" i="1"/>
  <c r="H119" i="1" s="1"/>
  <c r="F101" i="1"/>
  <c r="H101" i="1" s="1"/>
  <c r="F102" i="1"/>
  <c r="H102" i="1" s="1"/>
  <c r="F100" i="1"/>
  <c r="H100" i="1" s="1"/>
  <c r="F103" i="1"/>
  <c r="H103" i="1" s="1"/>
  <c r="F99" i="1"/>
  <c r="H99" i="1" s="1"/>
  <c r="F83" i="1"/>
  <c r="H83" i="1" s="1"/>
  <c r="F85" i="1"/>
  <c r="H85" i="1" s="1"/>
  <c r="F81" i="1"/>
  <c r="H81" i="1" s="1"/>
  <c r="F84" i="1"/>
  <c r="H84" i="1" s="1"/>
  <c r="F82" i="1"/>
  <c r="H82" i="1" s="1"/>
  <c r="F67" i="1"/>
  <c r="H67" i="1" s="1"/>
  <c r="F63" i="1"/>
  <c r="H63" i="1" s="1"/>
  <c r="F31" i="1"/>
  <c r="H31" i="1" s="1"/>
  <c r="F64" i="1"/>
  <c r="H64" i="1" s="1"/>
  <c r="F49" i="1"/>
  <c r="H49" i="1" s="1"/>
  <c r="F65" i="1"/>
  <c r="H65" i="1" s="1"/>
  <c r="F66" i="1"/>
  <c r="H66" i="1" s="1"/>
  <c r="F47" i="1"/>
  <c r="H47" i="1" s="1"/>
  <c r="F46" i="1"/>
  <c r="H46" i="1" s="1"/>
  <c r="F45" i="1"/>
  <c r="H45" i="1" s="1"/>
  <c r="F48" i="1"/>
  <c r="H48" i="1" s="1"/>
  <c r="F27" i="1"/>
  <c r="H27" i="1" s="1"/>
  <c r="F28" i="1"/>
  <c r="H28" i="1" s="1"/>
  <c r="F29" i="1"/>
  <c r="H29" i="1" s="1"/>
  <c r="F30" i="1"/>
  <c r="H30" i="1" s="1"/>
  <c r="F11" i="1"/>
  <c r="H11" i="1" s="1"/>
  <c r="F12" i="1"/>
  <c r="H12" i="1" s="1"/>
  <c r="F13" i="1"/>
  <c r="H13" i="1" s="1"/>
  <c r="H212" i="1" l="1"/>
  <c r="F192" i="1"/>
  <c r="H192" i="1" s="1"/>
  <c r="H176" i="1"/>
  <c r="H140" i="1"/>
  <c r="H158" i="1"/>
  <c r="H122" i="1"/>
  <c r="H104" i="1"/>
  <c r="H86" i="1"/>
  <c r="H50" i="1"/>
  <c r="H68" i="1"/>
  <c r="H32" i="1"/>
  <c r="H14" i="1"/>
</calcChain>
</file>

<file path=xl/sharedStrings.xml><?xml version="1.0" encoding="utf-8"?>
<sst xmlns="http://schemas.openxmlformats.org/spreadsheetml/2006/main" count="349" uniqueCount="70">
  <si>
    <t>CÔNG TY TNHH MỘT THÀNH VIÊN TM VÀ DV NGỌC THƠM</t>
  </si>
  <si>
    <t xml:space="preserve">BẢNG GIÁ </t>
  </si>
  <si>
    <t>12/14/18 ĐƯỜNG 49, KP7, P. HIỆP BÌNH CHÁNH, TP.THỦ ĐỨC, TP.HỒ CHÍ MINH</t>
  </si>
  <si>
    <t>MST: 0 3 0 9391503</t>
  </si>
  <si>
    <t>STT</t>
  </si>
  <si>
    <t xml:space="preserve">Mã </t>
  </si>
  <si>
    <t xml:space="preserve">Tên mặt hàng </t>
  </si>
  <si>
    <t>Đơn giá</t>
  </si>
  <si>
    <t>ĐT: 08.62906631      FAX: 08.62906624</t>
  </si>
  <si>
    <t>CGM300</t>
  </si>
  <si>
    <t>Chân giò heo muối 300G</t>
  </si>
  <si>
    <t xml:space="preserve">PHIẾU XUẤT KHO </t>
  </si>
  <si>
    <t>CGM500</t>
  </si>
  <si>
    <t>Chân giò heo muối 500G</t>
  </si>
  <si>
    <t>GM500</t>
  </si>
  <si>
    <t>Gà muối 500G</t>
  </si>
  <si>
    <t>NHAN VIEN: MR TIEN</t>
  </si>
  <si>
    <t xml:space="preserve">Ngày </t>
  </si>
  <si>
    <t>TH200</t>
  </si>
  <si>
    <t>Tai Heo muối 200G</t>
  </si>
  <si>
    <t>Cửa hàng: SIÊU THỊ MINH CẦU</t>
  </si>
  <si>
    <t>BBM200</t>
  </si>
  <si>
    <t>Bắp bò muối 200G</t>
  </si>
  <si>
    <t>ĐC:</t>
  </si>
  <si>
    <t>MINH CẦU 1</t>
  </si>
  <si>
    <t>ĐƠN HÀNG : 01</t>
  </si>
  <si>
    <t>OK</t>
  </si>
  <si>
    <t>ML450</t>
  </si>
  <si>
    <t>Mực lá câu làm sạch 450g</t>
  </si>
  <si>
    <t>Mã</t>
  </si>
  <si>
    <t>Tên mặt hàng</t>
  </si>
  <si>
    <t>SL</t>
  </si>
  <si>
    <t>DG</t>
  </si>
  <si>
    <t>TT</t>
  </si>
  <si>
    <t xml:space="preserve">CK </t>
  </si>
  <si>
    <t>TT SAU CK</t>
  </si>
  <si>
    <t>MO450</t>
  </si>
  <si>
    <t>Mực ống tươi 450g</t>
  </si>
  <si>
    <t>TNC450</t>
  </si>
  <si>
    <t>Tôm mũ ni nguyên con 450g</t>
  </si>
  <si>
    <t>TBĐ450</t>
  </si>
  <si>
    <t>Tôm mũ ni bỏ đầu 450g</t>
  </si>
  <si>
    <t>GHEFARCI150</t>
  </si>
  <si>
    <t>Ghẹ  farci 150</t>
  </si>
  <si>
    <t>CGCH250</t>
  </si>
  <si>
    <t>Càng ghẹ cốm hoa 250g</t>
  </si>
  <si>
    <t>CGPMG250</t>
  </si>
  <si>
    <t>Chả giò phô mai ghẹ 250g</t>
  </si>
  <si>
    <t>MINH CẦU-GANG THÉP</t>
  </si>
  <si>
    <t>ĐƠN HÀNG : 02</t>
  </si>
  <si>
    <t>ĐƠN HÀNG : 03</t>
  </si>
  <si>
    <t>ĐƠN HÀNG : 04</t>
  </si>
  <si>
    <t>ĐƠN HÀNG : 05</t>
  </si>
  <si>
    <t>ĐƠN HÀNG : 06</t>
  </si>
  <si>
    <t>ĐƠN HÀNG : 07</t>
  </si>
  <si>
    <t>ĐƠN HÀNG : 08</t>
  </si>
  <si>
    <t>ĐƠN HÀNG : 09</t>
  </si>
  <si>
    <t>ĐƠN HÀNG : 10</t>
  </si>
  <si>
    <t>ĐƠN HÀNG : 11</t>
  </si>
  <si>
    <t>ĐƠN HÀNG : 12</t>
  </si>
  <si>
    <t>CÔNG NỢ MINH CẦU</t>
  </si>
  <si>
    <t>LẦN THỨ 13</t>
  </si>
  <si>
    <t>Siêu thị nhận hàng</t>
  </si>
  <si>
    <t>Ngày giao hàng</t>
  </si>
  <si>
    <t>Tổng tiền</t>
  </si>
  <si>
    <t>Tổng Cộng</t>
  </si>
  <si>
    <t>TỔNG</t>
  </si>
  <si>
    <t>Thừa</t>
  </si>
  <si>
    <t>Thanh toán TK anh Ngọc 13/01/2022</t>
  </si>
  <si>
    <t>Thanh toán TK anh Ngọc 25/03/2022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</si>
</sst>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62"/>
      <name val="Times New Roman"/>
      <family val="1"/>
    </font>
    <font>
      <sz val="12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164" fontId="5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2" borderId="1" xfId="3" applyFont="1" applyFill="1" applyBorder="1" applyAlignment="1">
      <alignment horizontal="center"/>
    </xf>
    <xf numFmtId="164" fontId="4" fillId="2" borderId="1" xfId="4" applyNumberFormat="1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164" fontId="5" fillId="0" borderId="1" xfId="1" applyNumberFormat="1" applyFont="1" applyBorder="1"/>
    <xf numFmtId="0" fontId="7" fillId="3" borderId="1" xfId="0" applyFont="1" applyFill="1" applyBorder="1" applyAlignment="1">
      <alignment horizontal="left" vertical="top" wrapText="1"/>
    </xf>
    <xf numFmtId="164" fontId="7" fillId="3" borderId="1" xfId="4" applyNumberFormat="1" applyFont="1" applyFill="1" applyBorder="1" applyAlignment="1">
      <alignment horizontal="center" vertical="center"/>
    </xf>
    <xf numFmtId="0" fontId="7" fillId="0" borderId="0" xfId="2" applyFont="1"/>
    <xf numFmtId="0" fontId="4" fillId="0" borderId="0" xfId="2" applyFont="1"/>
    <xf numFmtId="0" fontId="7" fillId="0" borderId="0" xfId="2" applyFont="1" applyAlignment="1">
      <alignment horizontal="center"/>
    </xf>
    <xf numFmtId="0" fontId="8" fillId="3" borderId="1" xfId="0" applyFont="1" applyFill="1" applyBorder="1" applyAlignment="1">
      <alignment horizontal="left" vertical="top" wrapText="1"/>
    </xf>
    <xf numFmtId="165" fontId="7" fillId="3" borderId="1" xfId="4" applyNumberFormat="1" applyFont="1" applyFill="1" applyBorder="1"/>
    <xf numFmtId="0" fontId="4" fillId="0" borderId="0" xfId="3" applyFont="1" applyFill="1" applyBorder="1"/>
    <xf numFmtId="0" fontId="4" fillId="0" borderId="0" xfId="2" applyFont="1" applyAlignment="1">
      <alignment horizontal="center"/>
    </xf>
    <xf numFmtId="14" fontId="4" fillId="4" borderId="0" xfId="2" applyNumberFormat="1" applyFont="1" applyFill="1"/>
    <xf numFmtId="0" fontId="4" fillId="0" borderId="0" xfId="3" applyFont="1" applyFill="1" applyBorder="1" applyAlignment="1"/>
    <xf numFmtId="0" fontId="4" fillId="0" borderId="0" xfId="3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vertical="center"/>
    </xf>
    <xf numFmtId="164" fontId="5" fillId="7" borderId="0" xfId="1" applyNumberFormat="1" applyFont="1" applyFill="1"/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1" fillId="2" borderId="1" xfId="3" applyFont="1" applyFill="1" applyBorder="1" applyAlignment="1">
      <alignment horizontal="center"/>
    </xf>
    <xf numFmtId="3" fontId="4" fillId="2" borderId="1" xfId="3" applyNumberFormat="1" applyFont="1" applyFill="1" applyBorder="1" applyAlignment="1">
      <alignment horizontal="center"/>
    </xf>
    <xf numFmtId="0" fontId="12" fillId="2" borderId="1" xfId="3" applyFont="1" applyFill="1" applyBorder="1" applyAlignment="1">
      <alignment horizontal="left"/>
    </xf>
    <xf numFmtId="0" fontId="7" fillId="4" borderId="1" xfId="0" applyFont="1" applyFill="1" applyBorder="1" applyAlignment="1">
      <alignment horizontal="right" vertical="top" wrapText="1"/>
    </xf>
    <xf numFmtId="164" fontId="7" fillId="3" borderId="1" xfId="1" applyNumberFormat="1" applyFont="1" applyFill="1" applyBorder="1" applyAlignment="1">
      <alignment horizontal="center" vertical="center"/>
    </xf>
    <xf numFmtId="3" fontId="7" fillId="3" borderId="1" xfId="3" applyNumberFormat="1" applyFont="1" applyFill="1" applyBorder="1" applyAlignment="1">
      <alignment horizontal="right"/>
    </xf>
    <xf numFmtId="9" fontId="7" fillId="3" borderId="1" xfId="3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right" vertical="center" wrapText="1"/>
    </xf>
    <xf numFmtId="0" fontId="7" fillId="2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>
      <alignment horizontal="right" vertical="center"/>
    </xf>
    <xf numFmtId="3" fontId="7" fillId="3" borderId="1" xfId="3" applyNumberFormat="1" applyFont="1" applyFill="1" applyBorder="1" applyAlignment="1">
      <alignment horizontal="right" vertical="center"/>
    </xf>
    <xf numFmtId="9" fontId="7" fillId="3" borderId="1" xfId="3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7" fillId="3" borderId="1" xfId="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3" applyFont="1" applyFill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4" applyNumberFormat="1" applyFont="1" applyBorder="1"/>
    <xf numFmtId="164" fontId="4" fillId="0" borderId="1" xfId="4" applyNumberFormat="1" applyFont="1" applyBorder="1" applyAlignment="1">
      <alignment horizontal="center"/>
    </xf>
    <xf numFmtId="164" fontId="4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64" fontId="13" fillId="0" borderId="0" xfId="1" applyNumberFormat="1" applyFont="1"/>
    <xf numFmtId="164" fontId="13" fillId="0" borderId="0" xfId="1" applyNumberFormat="1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/>
    <xf numFmtId="0" fontId="7" fillId="4" borderId="1" xfId="0" applyFont="1" applyFill="1" applyBorder="1" applyAlignment="1">
      <alignment vertical="top" wrapText="1"/>
    </xf>
    <xf numFmtId="164" fontId="7" fillId="3" borderId="1" xfId="1" applyNumberFormat="1" applyFont="1" applyFill="1" applyBorder="1" applyAlignment="1">
      <alignment vertical="center"/>
    </xf>
    <xf numFmtId="3" fontId="7" fillId="3" borderId="1" xfId="3" applyNumberFormat="1" applyFont="1" applyFill="1" applyBorder="1" applyAlignment="1"/>
    <xf numFmtId="0" fontId="8" fillId="4" borderId="1" xfId="0" applyFont="1" applyFill="1" applyBorder="1" applyAlignment="1">
      <alignment vertical="center" wrapText="1"/>
    </xf>
    <xf numFmtId="3" fontId="7" fillId="3" borderId="1" xfId="3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2" fillId="7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164" fontId="7" fillId="3" borderId="1" xfId="4" applyNumberFormat="1" applyFont="1" applyFill="1" applyBorder="1" applyAlignment="1">
      <alignment horizontal="center"/>
    </xf>
    <xf numFmtId="14" fontId="4" fillId="0" borderId="0" xfId="2" applyNumberFormat="1" applyFont="1"/>
    <xf numFmtId="0" fontId="6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/>
    </xf>
    <xf numFmtId="14" fontId="6" fillId="0" borderId="6" xfId="5" applyNumberFormat="1" applyFont="1" applyBorder="1" applyAlignment="1">
      <alignment horizontal="center" vertical="center" wrapText="1"/>
    </xf>
    <xf numFmtId="164" fontId="6" fillId="0" borderId="6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4" fontId="6" fillId="8" borderId="1" xfId="5" applyNumberFormat="1" applyFont="1" applyFill="1" applyBorder="1" applyAlignment="1">
      <alignment horizontal="right"/>
    </xf>
    <xf numFmtId="0" fontId="4" fillId="0" borderId="0" xfId="3" applyFont="1" applyFill="1" applyBorder="1" applyAlignment="1">
      <alignment horizontal="center"/>
    </xf>
    <xf numFmtId="164" fontId="6" fillId="0" borderId="1" xfId="1" applyNumberFormat="1" applyFont="1" applyBorder="1"/>
    <xf numFmtId="0" fontId="7" fillId="3" borderId="0" xfId="3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165" fontId="7" fillId="3" borderId="0" xfId="4" applyNumberFormat="1" applyFont="1" applyFill="1" applyBorder="1"/>
    <xf numFmtId="164" fontId="6" fillId="4" borderId="0" xfId="1" applyNumberFormat="1" applyFont="1" applyFill="1"/>
    <xf numFmtId="164" fontId="6" fillId="0" borderId="0" xfId="1" applyNumberFormat="1" applyFont="1" applyFill="1"/>
    <xf numFmtId="0" fontId="15" fillId="0" borderId="1" xfId="0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164" fontId="4" fillId="0" borderId="0" xfId="4" applyNumberFormat="1" applyFont="1" applyBorder="1" applyAlignment="1">
      <alignment horizontal="right"/>
    </xf>
    <xf numFmtId="164" fontId="4" fillId="0" borderId="0" xfId="4" applyNumberFormat="1" applyFont="1" applyBorder="1" applyAlignment="1">
      <alignment horizontal="center"/>
    </xf>
    <xf numFmtId="164" fontId="4" fillId="0" borderId="0" xfId="4" applyNumberFormat="1" applyFont="1" applyBorder="1"/>
    <xf numFmtId="0" fontId="0" fillId="0" borderId="0" xfId="0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2" fillId="0" borderId="0" xfId="0" applyFont="1" applyFill="1"/>
    <xf numFmtId="164" fontId="5" fillId="0" borderId="0" xfId="1" applyNumberFormat="1" applyFont="1" applyFill="1"/>
    <xf numFmtId="164" fontId="5" fillId="0" borderId="0" xfId="0" applyNumberFormat="1" applyFont="1" applyAlignment="1">
      <alignment horizontal="right"/>
    </xf>
    <xf numFmtId="164" fontId="6" fillId="0" borderId="0" xfId="1" applyNumberFormat="1" applyFont="1"/>
    <xf numFmtId="164" fontId="5" fillId="0" borderId="0" xfId="1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4" fillId="6" borderId="2" xfId="3" applyFont="1" applyFill="1" applyBorder="1" applyAlignment="1">
      <alignment horizontal="center"/>
    </xf>
    <xf numFmtId="3" fontId="4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>
      <alignment horizontal="center"/>
    </xf>
    <xf numFmtId="3" fontId="4" fillId="0" borderId="0" xfId="2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</cellXfs>
  <cellStyles count="6">
    <cellStyle name="Comma" xfId="1" builtinId="3"/>
    <cellStyle name="Comma 2" xfId="4"/>
    <cellStyle name="Comma 3" xfId="5"/>
    <cellStyle name="Normal" xfId="0" builtinId="0"/>
    <cellStyle name="Normal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%20Thom%201/TAI%20LIEU%20THUC%20PHAM/CONG%20NO%20SIEU%20THI/BI&#202;N%20B&#7842;N%20GIAO%20HD%20ST%20(&#272;&#218;NG)/C&#212;NG%20N&#7906;%20MINH%20C&#7846;U/N&#258;M%202022/C&#244;ng%20n&#7907;%20Ng&#7885;c%20Th&#417;m%20-%20Minh%20C&#7847;u%20(G&#7903;i%20ng&#224;y%2009-03-2022)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tiết đơn hàng"/>
      <sheetName val="BẢNG TỔNG HỢP"/>
      <sheetName val="Chốt Công nợ lần 2"/>
      <sheetName val="bảng tổng hợp lần 2"/>
      <sheetName val="Chốt Công nợ lần 3"/>
      <sheetName val="bảng tổng hợp lần 3"/>
      <sheetName val="Công nợ lần 4"/>
      <sheetName val="Công nợ lần 5"/>
      <sheetName val="Công nợ lần 6"/>
      <sheetName val="Công nợ lần 7"/>
      <sheetName val="cong nợ lần 8"/>
      <sheetName val="Công nợ lần 9"/>
      <sheetName val="Công nợ lần 10"/>
      <sheetName val="Công nợ lần 11"/>
      <sheetName val="HH chị Hà 24-13.9.2021_Xong 21"/>
      <sheetName val="Công nợ chi tiết_Đơn hàng"/>
      <sheetName val="MINH CẦU_2022"/>
      <sheetName val="Công nợ lần 12"/>
      <sheetName val="Công nợ lần thứ 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H7">
            <v>44557</v>
          </cell>
        </row>
        <row r="9">
          <cell r="C9" t="str">
            <v>MINH CẦU 1</v>
          </cell>
        </row>
        <row r="24">
          <cell r="H24">
            <v>44564</v>
          </cell>
        </row>
        <row r="26">
          <cell r="C26" t="str">
            <v>MINH CẦU-GANG THÉP</v>
          </cell>
        </row>
        <row r="44">
          <cell r="H44">
            <v>44569</v>
          </cell>
        </row>
        <row r="46">
          <cell r="C46" t="str">
            <v>MINH CẦU 1</v>
          </cell>
        </row>
        <row r="64">
          <cell r="H64">
            <v>44578</v>
          </cell>
        </row>
        <row r="66">
          <cell r="C66" t="str">
            <v>MINH CẦU 1</v>
          </cell>
        </row>
        <row r="84">
          <cell r="H84">
            <v>44578</v>
          </cell>
        </row>
        <row r="86">
          <cell r="C86" t="str">
            <v>MINH CẦU 1</v>
          </cell>
        </row>
        <row r="104">
          <cell r="H104">
            <v>44587</v>
          </cell>
        </row>
        <row r="106">
          <cell r="C106" t="str">
            <v>MINH CẦU 1</v>
          </cell>
        </row>
        <row r="124">
          <cell r="H124">
            <v>44590</v>
          </cell>
        </row>
        <row r="126">
          <cell r="C126" t="str">
            <v>MINH CẦU 1</v>
          </cell>
        </row>
        <row r="144">
          <cell r="H144">
            <v>44600</v>
          </cell>
        </row>
        <row r="146">
          <cell r="C146" t="str">
            <v>MINH CẦU 1</v>
          </cell>
        </row>
        <row r="164">
          <cell r="H164">
            <v>44600</v>
          </cell>
        </row>
        <row r="166">
          <cell r="C166" t="str">
            <v>MINH CẦU-GANG THÉP</v>
          </cell>
        </row>
        <row r="184">
          <cell r="H184">
            <v>44608</v>
          </cell>
        </row>
        <row r="186">
          <cell r="C186" t="str">
            <v>MINH CẦU 1</v>
          </cell>
        </row>
        <row r="204">
          <cell r="H204">
            <v>44616</v>
          </cell>
        </row>
        <row r="206">
          <cell r="C206" t="str">
            <v>MINH CẦU 1</v>
          </cell>
        </row>
        <row r="224">
          <cell r="H224">
            <v>44616</v>
          </cell>
        </row>
        <row r="226">
          <cell r="C226" t="str">
            <v>MINH CẦU-GANG THÉP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2"/>
  <sheetViews>
    <sheetView workbookViewId="0">
      <selection activeCell="F10" sqref="F10"/>
    </sheetView>
  </sheetViews>
  <sheetFormatPr defaultRowHeight="15.75" x14ac:dyDescent="0.25"/>
  <cols>
    <col min="1" max="1" width="6" customWidth="1"/>
    <col min="2" max="2" width="9.28515625" style="76" hidden="1" customWidth="1"/>
    <col min="3" max="3" width="26" customWidth="1"/>
    <col min="4" max="6" width="9.85546875" customWidth="1"/>
    <col min="7" max="7" width="9.85546875" style="77" customWidth="1"/>
    <col min="8" max="8" width="15.5703125" customWidth="1"/>
    <col min="9" max="11" width="12.42578125" customWidth="1"/>
    <col min="14" max="14" width="6" style="73" customWidth="1"/>
    <col min="15" max="15" width="15.28515625" style="74" customWidth="1"/>
    <col min="16" max="16" width="25.85546875" style="73" customWidth="1"/>
    <col min="17" max="17" width="13.85546875" style="73" customWidth="1"/>
    <col min="18" max="18" width="9.140625" style="73"/>
    <col min="260" max="260" width="6" customWidth="1"/>
    <col min="261" max="261" width="0" hidden="1" customWidth="1"/>
    <col min="262" max="262" width="26" customWidth="1"/>
    <col min="263" max="266" width="9.85546875" customWidth="1"/>
    <col min="267" max="267" width="15.5703125" customWidth="1"/>
    <col min="270" max="270" width="6" customWidth="1"/>
    <col min="271" max="271" width="15.28515625" customWidth="1"/>
    <col min="272" max="272" width="25.85546875" customWidth="1"/>
    <col min="273" max="273" width="13.85546875" customWidth="1"/>
    <col min="516" max="516" width="6" customWidth="1"/>
    <col min="517" max="517" width="0" hidden="1" customWidth="1"/>
    <col min="518" max="518" width="26" customWidth="1"/>
    <col min="519" max="522" width="9.85546875" customWidth="1"/>
    <col min="523" max="523" width="15.5703125" customWidth="1"/>
    <col min="526" max="526" width="6" customWidth="1"/>
    <col min="527" max="527" width="15.28515625" customWidth="1"/>
    <col min="528" max="528" width="25.85546875" customWidth="1"/>
    <col min="529" max="529" width="13.85546875" customWidth="1"/>
    <col min="772" max="772" width="6" customWidth="1"/>
    <col min="773" max="773" width="0" hidden="1" customWidth="1"/>
    <col min="774" max="774" width="26" customWidth="1"/>
    <col min="775" max="778" width="9.85546875" customWidth="1"/>
    <col min="779" max="779" width="15.5703125" customWidth="1"/>
    <col min="782" max="782" width="6" customWidth="1"/>
    <col min="783" max="783" width="15.28515625" customWidth="1"/>
    <col min="784" max="784" width="25.85546875" customWidth="1"/>
    <col min="785" max="785" width="13.85546875" customWidth="1"/>
    <col min="1028" max="1028" width="6" customWidth="1"/>
    <col min="1029" max="1029" width="0" hidden="1" customWidth="1"/>
    <col min="1030" max="1030" width="26" customWidth="1"/>
    <col min="1031" max="1034" width="9.85546875" customWidth="1"/>
    <col min="1035" max="1035" width="15.5703125" customWidth="1"/>
    <col min="1038" max="1038" width="6" customWidth="1"/>
    <col min="1039" max="1039" width="15.28515625" customWidth="1"/>
    <col min="1040" max="1040" width="25.85546875" customWidth="1"/>
    <col min="1041" max="1041" width="13.85546875" customWidth="1"/>
    <col min="1284" max="1284" width="6" customWidth="1"/>
    <col min="1285" max="1285" width="0" hidden="1" customWidth="1"/>
    <col min="1286" max="1286" width="26" customWidth="1"/>
    <col min="1287" max="1290" width="9.85546875" customWidth="1"/>
    <col min="1291" max="1291" width="15.5703125" customWidth="1"/>
    <col min="1294" max="1294" width="6" customWidth="1"/>
    <col min="1295" max="1295" width="15.28515625" customWidth="1"/>
    <col min="1296" max="1296" width="25.85546875" customWidth="1"/>
    <col min="1297" max="1297" width="13.85546875" customWidth="1"/>
    <col min="1540" max="1540" width="6" customWidth="1"/>
    <col min="1541" max="1541" width="0" hidden="1" customWidth="1"/>
    <col min="1542" max="1542" width="26" customWidth="1"/>
    <col min="1543" max="1546" width="9.85546875" customWidth="1"/>
    <col min="1547" max="1547" width="15.5703125" customWidth="1"/>
    <col min="1550" max="1550" width="6" customWidth="1"/>
    <col min="1551" max="1551" width="15.28515625" customWidth="1"/>
    <col min="1552" max="1552" width="25.85546875" customWidth="1"/>
    <col min="1553" max="1553" width="13.85546875" customWidth="1"/>
    <col min="1796" max="1796" width="6" customWidth="1"/>
    <col min="1797" max="1797" width="0" hidden="1" customWidth="1"/>
    <col min="1798" max="1798" width="26" customWidth="1"/>
    <col min="1799" max="1802" width="9.85546875" customWidth="1"/>
    <col min="1803" max="1803" width="15.5703125" customWidth="1"/>
    <col min="1806" max="1806" width="6" customWidth="1"/>
    <col min="1807" max="1807" width="15.28515625" customWidth="1"/>
    <col min="1808" max="1808" width="25.85546875" customWidth="1"/>
    <col min="1809" max="1809" width="13.85546875" customWidth="1"/>
    <col min="2052" max="2052" width="6" customWidth="1"/>
    <col min="2053" max="2053" width="0" hidden="1" customWidth="1"/>
    <col min="2054" max="2054" width="26" customWidth="1"/>
    <col min="2055" max="2058" width="9.85546875" customWidth="1"/>
    <col min="2059" max="2059" width="15.5703125" customWidth="1"/>
    <col min="2062" max="2062" width="6" customWidth="1"/>
    <col min="2063" max="2063" width="15.28515625" customWidth="1"/>
    <col min="2064" max="2064" width="25.85546875" customWidth="1"/>
    <col min="2065" max="2065" width="13.85546875" customWidth="1"/>
    <col min="2308" max="2308" width="6" customWidth="1"/>
    <col min="2309" max="2309" width="0" hidden="1" customWidth="1"/>
    <col min="2310" max="2310" width="26" customWidth="1"/>
    <col min="2311" max="2314" width="9.85546875" customWidth="1"/>
    <col min="2315" max="2315" width="15.5703125" customWidth="1"/>
    <col min="2318" max="2318" width="6" customWidth="1"/>
    <col min="2319" max="2319" width="15.28515625" customWidth="1"/>
    <col min="2320" max="2320" width="25.85546875" customWidth="1"/>
    <col min="2321" max="2321" width="13.85546875" customWidth="1"/>
    <col min="2564" max="2564" width="6" customWidth="1"/>
    <col min="2565" max="2565" width="0" hidden="1" customWidth="1"/>
    <col min="2566" max="2566" width="26" customWidth="1"/>
    <col min="2567" max="2570" width="9.85546875" customWidth="1"/>
    <col min="2571" max="2571" width="15.5703125" customWidth="1"/>
    <col min="2574" max="2574" width="6" customWidth="1"/>
    <col min="2575" max="2575" width="15.28515625" customWidth="1"/>
    <col min="2576" max="2576" width="25.85546875" customWidth="1"/>
    <col min="2577" max="2577" width="13.85546875" customWidth="1"/>
    <col min="2820" max="2820" width="6" customWidth="1"/>
    <col min="2821" max="2821" width="0" hidden="1" customWidth="1"/>
    <col min="2822" max="2822" width="26" customWidth="1"/>
    <col min="2823" max="2826" width="9.85546875" customWidth="1"/>
    <col min="2827" max="2827" width="15.5703125" customWidth="1"/>
    <col min="2830" max="2830" width="6" customWidth="1"/>
    <col min="2831" max="2831" width="15.28515625" customWidth="1"/>
    <col min="2832" max="2832" width="25.85546875" customWidth="1"/>
    <col min="2833" max="2833" width="13.85546875" customWidth="1"/>
    <col min="3076" max="3076" width="6" customWidth="1"/>
    <col min="3077" max="3077" width="0" hidden="1" customWidth="1"/>
    <col min="3078" max="3078" width="26" customWidth="1"/>
    <col min="3079" max="3082" width="9.85546875" customWidth="1"/>
    <col min="3083" max="3083" width="15.5703125" customWidth="1"/>
    <col min="3086" max="3086" width="6" customWidth="1"/>
    <col min="3087" max="3087" width="15.28515625" customWidth="1"/>
    <col min="3088" max="3088" width="25.85546875" customWidth="1"/>
    <col min="3089" max="3089" width="13.85546875" customWidth="1"/>
    <col min="3332" max="3332" width="6" customWidth="1"/>
    <col min="3333" max="3333" width="0" hidden="1" customWidth="1"/>
    <col min="3334" max="3334" width="26" customWidth="1"/>
    <col min="3335" max="3338" width="9.85546875" customWidth="1"/>
    <col min="3339" max="3339" width="15.5703125" customWidth="1"/>
    <col min="3342" max="3342" width="6" customWidth="1"/>
    <col min="3343" max="3343" width="15.28515625" customWidth="1"/>
    <col min="3344" max="3344" width="25.85546875" customWidth="1"/>
    <col min="3345" max="3345" width="13.85546875" customWidth="1"/>
    <col min="3588" max="3588" width="6" customWidth="1"/>
    <col min="3589" max="3589" width="0" hidden="1" customWidth="1"/>
    <col min="3590" max="3590" width="26" customWidth="1"/>
    <col min="3591" max="3594" width="9.85546875" customWidth="1"/>
    <col min="3595" max="3595" width="15.5703125" customWidth="1"/>
    <col min="3598" max="3598" width="6" customWidth="1"/>
    <col min="3599" max="3599" width="15.28515625" customWidth="1"/>
    <col min="3600" max="3600" width="25.85546875" customWidth="1"/>
    <col min="3601" max="3601" width="13.85546875" customWidth="1"/>
    <col min="3844" max="3844" width="6" customWidth="1"/>
    <col min="3845" max="3845" width="0" hidden="1" customWidth="1"/>
    <col min="3846" max="3846" width="26" customWidth="1"/>
    <col min="3847" max="3850" width="9.85546875" customWidth="1"/>
    <col min="3851" max="3851" width="15.5703125" customWidth="1"/>
    <col min="3854" max="3854" width="6" customWidth="1"/>
    <col min="3855" max="3855" width="15.28515625" customWidth="1"/>
    <col min="3856" max="3856" width="25.85546875" customWidth="1"/>
    <col min="3857" max="3857" width="13.85546875" customWidth="1"/>
    <col min="4100" max="4100" width="6" customWidth="1"/>
    <col min="4101" max="4101" width="0" hidden="1" customWidth="1"/>
    <col min="4102" max="4102" width="26" customWidth="1"/>
    <col min="4103" max="4106" width="9.85546875" customWidth="1"/>
    <col min="4107" max="4107" width="15.5703125" customWidth="1"/>
    <col min="4110" max="4110" width="6" customWidth="1"/>
    <col min="4111" max="4111" width="15.28515625" customWidth="1"/>
    <col min="4112" max="4112" width="25.85546875" customWidth="1"/>
    <col min="4113" max="4113" width="13.85546875" customWidth="1"/>
    <col min="4356" max="4356" width="6" customWidth="1"/>
    <col min="4357" max="4357" width="0" hidden="1" customWidth="1"/>
    <col min="4358" max="4358" width="26" customWidth="1"/>
    <col min="4359" max="4362" width="9.85546875" customWidth="1"/>
    <col min="4363" max="4363" width="15.5703125" customWidth="1"/>
    <col min="4366" max="4366" width="6" customWidth="1"/>
    <col min="4367" max="4367" width="15.28515625" customWidth="1"/>
    <col min="4368" max="4368" width="25.85546875" customWidth="1"/>
    <col min="4369" max="4369" width="13.85546875" customWidth="1"/>
    <col min="4612" max="4612" width="6" customWidth="1"/>
    <col min="4613" max="4613" width="0" hidden="1" customWidth="1"/>
    <col min="4614" max="4614" width="26" customWidth="1"/>
    <col min="4615" max="4618" width="9.85546875" customWidth="1"/>
    <col min="4619" max="4619" width="15.5703125" customWidth="1"/>
    <col min="4622" max="4622" width="6" customWidth="1"/>
    <col min="4623" max="4623" width="15.28515625" customWidth="1"/>
    <col min="4624" max="4624" width="25.85546875" customWidth="1"/>
    <col min="4625" max="4625" width="13.85546875" customWidth="1"/>
    <col min="4868" max="4868" width="6" customWidth="1"/>
    <col min="4869" max="4869" width="0" hidden="1" customWidth="1"/>
    <col min="4870" max="4870" width="26" customWidth="1"/>
    <col min="4871" max="4874" width="9.85546875" customWidth="1"/>
    <col min="4875" max="4875" width="15.5703125" customWidth="1"/>
    <col min="4878" max="4878" width="6" customWidth="1"/>
    <col min="4879" max="4879" width="15.28515625" customWidth="1"/>
    <col min="4880" max="4880" width="25.85546875" customWidth="1"/>
    <col min="4881" max="4881" width="13.85546875" customWidth="1"/>
    <col min="5124" max="5124" width="6" customWidth="1"/>
    <col min="5125" max="5125" width="0" hidden="1" customWidth="1"/>
    <col min="5126" max="5126" width="26" customWidth="1"/>
    <col min="5127" max="5130" width="9.85546875" customWidth="1"/>
    <col min="5131" max="5131" width="15.5703125" customWidth="1"/>
    <col min="5134" max="5134" width="6" customWidth="1"/>
    <col min="5135" max="5135" width="15.28515625" customWidth="1"/>
    <col min="5136" max="5136" width="25.85546875" customWidth="1"/>
    <col min="5137" max="5137" width="13.85546875" customWidth="1"/>
    <col min="5380" max="5380" width="6" customWidth="1"/>
    <col min="5381" max="5381" width="0" hidden="1" customWidth="1"/>
    <col min="5382" max="5382" width="26" customWidth="1"/>
    <col min="5383" max="5386" width="9.85546875" customWidth="1"/>
    <col min="5387" max="5387" width="15.5703125" customWidth="1"/>
    <col min="5390" max="5390" width="6" customWidth="1"/>
    <col min="5391" max="5391" width="15.28515625" customWidth="1"/>
    <col min="5392" max="5392" width="25.85546875" customWidth="1"/>
    <col min="5393" max="5393" width="13.85546875" customWidth="1"/>
    <col min="5636" max="5636" width="6" customWidth="1"/>
    <col min="5637" max="5637" width="0" hidden="1" customWidth="1"/>
    <col min="5638" max="5638" width="26" customWidth="1"/>
    <col min="5639" max="5642" width="9.85546875" customWidth="1"/>
    <col min="5643" max="5643" width="15.5703125" customWidth="1"/>
    <col min="5646" max="5646" width="6" customWidth="1"/>
    <col min="5647" max="5647" width="15.28515625" customWidth="1"/>
    <col min="5648" max="5648" width="25.85546875" customWidth="1"/>
    <col min="5649" max="5649" width="13.85546875" customWidth="1"/>
    <col min="5892" max="5892" width="6" customWidth="1"/>
    <col min="5893" max="5893" width="0" hidden="1" customWidth="1"/>
    <col min="5894" max="5894" width="26" customWidth="1"/>
    <col min="5895" max="5898" width="9.85546875" customWidth="1"/>
    <col min="5899" max="5899" width="15.5703125" customWidth="1"/>
    <col min="5902" max="5902" width="6" customWidth="1"/>
    <col min="5903" max="5903" width="15.28515625" customWidth="1"/>
    <col min="5904" max="5904" width="25.85546875" customWidth="1"/>
    <col min="5905" max="5905" width="13.85546875" customWidth="1"/>
    <col min="6148" max="6148" width="6" customWidth="1"/>
    <col min="6149" max="6149" width="0" hidden="1" customWidth="1"/>
    <col min="6150" max="6150" width="26" customWidth="1"/>
    <col min="6151" max="6154" width="9.85546875" customWidth="1"/>
    <col min="6155" max="6155" width="15.5703125" customWidth="1"/>
    <col min="6158" max="6158" width="6" customWidth="1"/>
    <col min="6159" max="6159" width="15.28515625" customWidth="1"/>
    <col min="6160" max="6160" width="25.85546875" customWidth="1"/>
    <col min="6161" max="6161" width="13.85546875" customWidth="1"/>
    <col min="6404" max="6404" width="6" customWidth="1"/>
    <col min="6405" max="6405" width="0" hidden="1" customWidth="1"/>
    <col min="6406" max="6406" width="26" customWidth="1"/>
    <col min="6407" max="6410" width="9.85546875" customWidth="1"/>
    <col min="6411" max="6411" width="15.5703125" customWidth="1"/>
    <col min="6414" max="6414" width="6" customWidth="1"/>
    <col min="6415" max="6415" width="15.28515625" customWidth="1"/>
    <col min="6416" max="6416" width="25.85546875" customWidth="1"/>
    <col min="6417" max="6417" width="13.85546875" customWidth="1"/>
    <col min="6660" max="6660" width="6" customWidth="1"/>
    <col min="6661" max="6661" width="0" hidden="1" customWidth="1"/>
    <col min="6662" max="6662" width="26" customWidth="1"/>
    <col min="6663" max="6666" width="9.85546875" customWidth="1"/>
    <col min="6667" max="6667" width="15.5703125" customWidth="1"/>
    <col min="6670" max="6670" width="6" customWidth="1"/>
    <col min="6671" max="6671" width="15.28515625" customWidth="1"/>
    <col min="6672" max="6672" width="25.85546875" customWidth="1"/>
    <col min="6673" max="6673" width="13.85546875" customWidth="1"/>
    <col min="6916" max="6916" width="6" customWidth="1"/>
    <col min="6917" max="6917" width="0" hidden="1" customWidth="1"/>
    <col min="6918" max="6918" width="26" customWidth="1"/>
    <col min="6919" max="6922" width="9.85546875" customWidth="1"/>
    <col min="6923" max="6923" width="15.5703125" customWidth="1"/>
    <col min="6926" max="6926" width="6" customWidth="1"/>
    <col min="6927" max="6927" width="15.28515625" customWidth="1"/>
    <col min="6928" max="6928" width="25.85546875" customWidth="1"/>
    <col min="6929" max="6929" width="13.85546875" customWidth="1"/>
    <col min="7172" max="7172" width="6" customWidth="1"/>
    <col min="7173" max="7173" width="0" hidden="1" customWidth="1"/>
    <col min="7174" max="7174" width="26" customWidth="1"/>
    <col min="7175" max="7178" width="9.85546875" customWidth="1"/>
    <col min="7179" max="7179" width="15.5703125" customWidth="1"/>
    <col min="7182" max="7182" width="6" customWidth="1"/>
    <col min="7183" max="7183" width="15.28515625" customWidth="1"/>
    <col min="7184" max="7184" width="25.85546875" customWidth="1"/>
    <col min="7185" max="7185" width="13.85546875" customWidth="1"/>
    <col min="7428" max="7428" width="6" customWidth="1"/>
    <col min="7429" max="7429" width="0" hidden="1" customWidth="1"/>
    <col min="7430" max="7430" width="26" customWidth="1"/>
    <col min="7431" max="7434" width="9.85546875" customWidth="1"/>
    <col min="7435" max="7435" width="15.5703125" customWidth="1"/>
    <col min="7438" max="7438" width="6" customWidth="1"/>
    <col min="7439" max="7439" width="15.28515625" customWidth="1"/>
    <col min="7440" max="7440" width="25.85546875" customWidth="1"/>
    <col min="7441" max="7441" width="13.85546875" customWidth="1"/>
    <col min="7684" max="7684" width="6" customWidth="1"/>
    <col min="7685" max="7685" width="0" hidden="1" customWidth="1"/>
    <col min="7686" max="7686" width="26" customWidth="1"/>
    <col min="7687" max="7690" width="9.85546875" customWidth="1"/>
    <col min="7691" max="7691" width="15.5703125" customWidth="1"/>
    <col min="7694" max="7694" width="6" customWidth="1"/>
    <col min="7695" max="7695" width="15.28515625" customWidth="1"/>
    <col min="7696" max="7696" width="25.85546875" customWidth="1"/>
    <col min="7697" max="7697" width="13.85546875" customWidth="1"/>
    <col min="7940" max="7940" width="6" customWidth="1"/>
    <col min="7941" max="7941" width="0" hidden="1" customWidth="1"/>
    <col min="7942" max="7942" width="26" customWidth="1"/>
    <col min="7943" max="7946" width="9.85546875" customWidth="1"/>
    <col min="7947" max="7947" width="15.5703125" customWidth="1"/>
    <col min="7950" max="7950" width="6" customWidth="1"/>
    <col min="7951" max="7951" width="15.28515625" customWidth="1"/>
    <col min="7952" max="7952" width="25.85546875" customWidth="1"/>
    <col min="7953" max="7953" width="13.85546875" customWidth="1"/>
    <col min="8196" max="8196" width="6" customWidth="1"/>
    <col min="8197" max="8197" width="0" hidden="1" customWidth="1"/>
    <col min="8198" max="8198" width="26" customWidth="1"/>
    <col min="8199" max="8202" width="9.85546875" customWidth="1"/>
    <col min="8203" max="8203" width="15.5703125" customWidth="1"/>
    <col min="8206" max="8206" width="6" customWidth="1"/>
    <col min="8207" max="8207" width="15.28515625" customWidth="1"/>
    <col min="8208" max="8208" width="25.85546875" customWidth="1"/>
    <col min="8209" max="8209" width="13.85546875" customWidth="1"/>
    <col min="8452" max="8452" width="6" customWidth="1"/>
    <col min="8453" max="8453" width="0" hidden="1" customWidth="1"/>
    <col min="8454" max="8454" width="26" customWidth="1"/>
    <col min="8455" max="8458" width="9.85546875" customWidth="1"/>
    <col min="8459" max="8459" width="15.5703125" customWidth="1"/>
    <col min="8462" max="8462" width="6" customWidth="1"/>
    <col min="8463" max="8463" width="15.28515625" customWidth="1"/>
    <col min="8464" max="8464" width="25.85546875" customWidth="1"/>
    <col min="8465" max="8465" width="13.85546875" customWidth="1"/>
    <col min="8708" max="8708" width="6" customWidth="1"/>
    <col min="8709" max="8709" width="0" hidden="1" customWidth="1"/>
    <col min="8710" max="8710" width="26" customWidth="1"/>
    <col min="8711" max="8714" width="9.85546875" customWidth="1"/>
    <col min="8715" max="8715" width="15.5703125" customWidth="1"/>
    <col min="8718" max="8718" width="6" customWidth="1"/>
    <col min="8719" max="8719" width="15.28515625" customWidth="1"/>
    <col min="8720" max="8720" width="25.85546875" customWidth="1"/>
    <col min="8721" max="8721" width="13.85546875" customWidth="1"/>
    <col min="8964" max="8964" width="6" customWidth="1"/>
    <col min="8965" max="8965" width="0" hidden="1" customWidth="1"/>
    <col min="8966" max="8966" width="26" customWidth="1"/>
    <col min="8967" max="8970" width="9.85546875" customWidth="1"/>
    <col min="8971" max="8971" width="15.5703125" customWidth="1"/>
    <col min="8974" max="8974" width="6" customWidth="1"/>
    <col min="8975" max="8975" width="15.28515625" customWidth="1"/>
    <col min="8976" max="8976" width="25.85546875" customWidth="1"/>
    <col min="8977" max="8977" width="13.85546875" customWidth="1"/>
    <col min="9220" max="9220" width="6" customWidth="1"/>
    <col min="9221" max="9221" width="0" hidden="1" customWidth="1"/>
    <col min="9222" max="9222" width="26" customWidth="1"/>
    <col min="9223" max="9226" width="9.85546875" customWidth="1"/>
    <col min="9227" max="9227" width="15.5703125" customWidth="1"/>
    <col min="9230" max="9230" width="6" customWidth="1"/>
    <col min="9231" max="9231" width="15.28515625" customWidth="1"/>
    <col min="9232" max="9232" width="25.85546875" customWidth="1"/>
    <col min="9233" max="9233" width="13.85546875" customWidth="1"/>
    <col min="9476" max="9476" width="6" customWidth="1"/>
    <col min="9477" max="9477" width="0" hidden="1" customWidth="1"/>
    <col min="9478" max="9478" width="26" customWidth="1"/>
    <col min="9479" max="9482" width="9.85546875" customWidth="1"/>
    <col min="9483" max="9483" width="15.5703125" customWidth="1"/>
    <col min="9486" max="9486" width="6" customWidth="1"/>
    <col min="9487" max="9487" width="15.28515625" customWidth="1"/>
    <col min="9488" max="9488" width="25.85546875" customWidth="1"/>
    <col min="9489" max="9489" width="13.85546875" customWidth="1"/>
    <col min="9732" max="9732" width="6" customWidth="1"/>
    <col min="9733" max="9733" width="0" hidden="1" customWidth="1"/>
    <col min="9734" max="9734" width="26" customWidth="1"/>
    <col min="9735" max="9738" width="9.85546875" customWidth="1"/>
    <col min="9739" max="9739" width="15.5703125" customWidth="1"/>
    <col min="9742" max="9742" width="6" customWidth="1"/>
    <col min="9743" max="9743" width="15.28515625" customWidth="1"/>
    <col min="9744" max="9744" width="25.85546875" customWidth="1"/>
    <col min="9745" max="9745" width="13.85546875" customWidth="1"/>
    <col min="9988" max="9988" width="6" customWidth="1"/>
    <col min="9989" max="9989" width="0" hidden="1" customWidth="1"/>
    <col min="9990" max="9990" width="26" customWidth="1"/>
    <col min="9991" max="9994" width="9.85546875" customWidth="1"/>
    <col min="9995" max="9995" width="15.5703125" customWidth="1"/>
    <col min="9998" max="9998" width="6" customWidth="1"/>
    <col min="9999" max="9999" width="15.28515625" customWidth="1"/>
    <col min="10000" max="10000" width="25.85546875" customWidth="1"/>
    <col min="10001" max="10001" width="13.85546875" customWidth="1"/>
    <col min="10244" max="10244" width="6" customWidth="1"/>
    <col min="10245" max="10245" width="0" hidden="1" customWidth="1"/>
    <col min="10246" max="10246" width="26" customWidth="1"/>
    <col min="10247" max="10250" width="9.85546875" customWidth="1"/>
    <col min="10251" max="10251" width="15.5703125" customWidth="1"/>
    <col min="10254" max="10254" width="6" customWidth="1"/>
    <col min="10255" max="10255" width="15.28515625" customWidth="1"/>
    <col min="10256" max="10256" width="25.85546875" customWidth="1"/>
    <col min="10257" max="10257" width="13.85546875" customWidth="1"/>
    <col min="10500" max="10500" width="6" customWidth="1"/>
    <col min="10501" max="10501" width="0" hidden="1" customWidth="1"/>
    <col min="10502" max="10502" width="26" customWidth="1"/>
    <col min="10503" max="10506" width="9.85546875" customWidth="1"/>
    <col min="10507" max="10507" width="15.5703125" customWidth="1"/>
    <col min="10510" max="10510" width="6" customWidth="1"/>
    <col min="10511" max="10511" width="15.28515625" customWidth="1"/>
    <col min="10512" max="10512" width="25.85546875" customWidth="1"/>
    <col min="10513" max="10513" width="13.85546875" customWidth="1"/>
    <col min="10756" max="10756" width="6" customWidth="1"/>
    <col min="10757" max="10757" width="0" hidden="1" customWidth="1"/>
    <col min="10758" max="10758" width="26" customWidth="1"/>
    <col min="10759" max="10762" width="9.85546875" customWidth="1"/>
    <col min="10763" max="10763" width="15.5703125" customWidth="1"/>
    <col min="10766" max="10766" width="6" customWidth="1"/>
    <col min="10767" max="10767" width="15.28515625" customWidth="1"/>
    <col min="10768" max="10768" width="25.85546875" customWidth="1"/>
    <col min="10769" max="10769" width="13.85546875" customWidth="1"/>
    <col min="11012" max="11012" width="6" customWidth="1"/>
    <col min="11013" max="11013" width="0" hidden="1" customWidth="1"/>
    <col min="11014" max="11014" width="26" customWidth="1"/>
    <col min="11015" max="11018" width="9.85546875" customWidth="1"/>
    <col min="11019" max="11019" width="15.5703125" customWidth="1"/>
    <col min="11022" max="11022" width="6" customWidth="1"/>
    <col min="11023" max="11023" width="15.28515625" customWidth="1"/>
    <col min="11024" max="11024" width="25.85546875" customWidth="1"/>
    <col min="11025" max="11025" width="13.85546875" customWidth="1"/>
    <col min="11268" max="11268" width="6" customWidth="1"/>
    <col min="11269" max="11269" width="0" hidden="1" customWidth="1"/>
    <col min="11270" max="11270" width="26" customWidth="1"/>
    <col min="11271" max="11274" width="9.85546875" customWidth="1"/>
    <col min="11275" max="11275" width="15.5703125" customWidth="1"/>
    <col min="11278" max="11278" width="6" customWidth="1"/>
    <col min="11279" max="11279" width="15.28515625" customWidth="1"/>
    <col min="11280" max="11280" width="25.85546875" customWidth="1"/>
    <col min="11281" max="11281" width="13.85546875" customWidth="1"/>
    <col min="11524" max="11524" width="6" customWidth="1"/>
    <col min="11525" max="11525" width="0" hidden="1" customWidth="1"/>
    <col min="11526" max="11526" width="26" customWidth="1"/>
    <col min="11527" max="11530" width="9.85546875" customWidth="1"/>
    <col min="11531" max="11531" width="15.5703125" customWidth="1"/>
    <col min="11534" max="11534" width="6" customWidth="1"/>
    <col min="11535" max="11535" width="15.28515625" customWidth="1"/>
    <col min="11536" max="11536" width="25.85546875" customWidth="1"/>
    <col min="11537" max="11537" width="13.85546875" customWidth="1"/>
    <col min="11780" max="11780" width="6" customWidth="1"/>
    <col min="11781" max="11781" width="0" hidden="1" customWidth="1"/>
    <col min="11782" max="11782" width="26" customWidth="1"/>
    <col min="11783" max="11786" width="9.85546875" customWidth="1"/>
    <col min="11787" max="11787" width="15.5703125" customWidth="1"/>
    <col min="11790" max="11790" width="6" customWidth="1"/>
    <col min="11791" max="11791" width="15.28515625" customWidth="1"/>
    <col min="11792" max="11792" width="25.85546875" customWidth="1"/>
    <col min="11793" max="11793" width="13.85546875" customWidth="1"/>
    <col min="12036" max="12036" width="6" customWidth="1"/>
    <col min="12037" max="12037" width="0" hidden="1" customWidth="1"/>
    <col min="12038" max="12038" width="26" customWidth="1"/>
    <col min="12039" max="12042" width="9.85546875" customWidth="1"/>
    <col min="12043" max="12043" width="15.5703125" customWidth="1"/>
    <col min="12046" max="12046" width="6" customWidth="1"/>
    <col min="12047" max="12047" width="15.28515625" customWidth="1"/>
    <col min="12048" max="12048" width="25.85546875" customWidth="1"/>
    <col min="12049" max="12049" width="13.85546875" customWidth="1"/>
    <col min="12292" max="12292" width="6" customWidth="1"/>
    <col min="12293" max="12293" width="0" hidden="1" customWidth="1"/>
    <col min="12294" max="12294" width="26" customWidth="1"/>
    <col min="12295" max="12298" width="9.85546875" customWidth="1"/>
    <col min="12299" max="12299" width="15.5703125" customWidth="1"/>
    <col min="12302" max="12302" width="6" customWidth="1"/>
    <col min="12303" max="12303" width="15.28515625" customWidth="1"/>
    <col min="12304" max="12304" width="25.85546875" customWidth="1"/>
    <col min="12305" max="12305" width="13.85546875" customWidth="1"/>
    <col min="12548" max="12548" width="6" customWidth="1"/>
    <col min="12549" max="12549" width="0" hidden="1" customWidth="1"/>
    <col min="12550" max="12550" width="26" customWidth="1"/>
    <col min="12551" max="12554" width="9.85546875" customWidth="1"/>
    <col min="12555" max="12555" width="15.5703125" customWidth="1"/>
    <col min="12558" max="12558" width="6" customWidth="1"/>
    <col min="12559" max="12559" width="15.28515625" customWidth="1"/>
    <col min="12560" max="12560" width="25.85546875" customWidth="1"/>
    <col min="12561" max="12561" width="13.85546875" customWidth="1"/>
    <col min="12804" max="12804" width="6" customWidth="1"/>
    <col min="12805" max="12805" width="0" hidden="1" customWidth="1"/>
    <col min="12806" max="12806" width="26" customWidth="1"/>
    <col min="12807" max="12810" width="9.85546875" customWidth="1"/>
    <col min="12811" max="12811" width="15.5703125" customWidth="1"/>
    <col min="12814" max="12814" width="6" customWidth="1"/>
    <col min="12815" max="12815" width="15.28515625" customWidth="1"/>
    <col min="12816" max="12816" width="25.85546875" customWidth="1"/>
    <col min="12817" max="12817" width="13.85546875" customWidth="1"/>
    <col min="13060" max="13060" width="6" customWidth="1"/>
    <col min="13061" max="13061" width="0" hidden="1" customWidth="1"/>
    <col min="13062" max="13062" width="26" customWidth="1"/>
    <col min="13063" max="13066" width="9.85546875" customWidth="1"/>
    <col min="13067" max="13067" width="15.5703125" customWidth="1"/>
    <col min="13070" max="13070" width="6" customWidth="1"/>
    <col min="13071" max="13071" width="15.28515625" customWidth="1"/>
    <col min="13072" max="13072" width="25.85546875" customWidth="1"/>
    <col min="13073" max="13073" width="13.85546875" customWidth="1"/>
    <col min="13316" max="13316" width="6" customWidth="1"/>
    <col min="13317" max="13317" width="0" hidden="1" customWidth="1"/>
    <col min="13318" max="13318" width="26" customWidth="1"/>
    <col min="13319" max="13322" width="9.85546875" customWidth="1"/>
    <col min="13323" max="13323" width="15.5703125" customWidth="1"/>
    <col min="13326" max="13326" width="6" customWidth="1"/>
    <col min="13327" max="13327" width="15.28515625" customWidth="1"/>
    <col min="13328" max="13328" width="25.85546875" customWidth="1"/>
    <col min="13329" max="13329" width="13.85546875" customWidth="1"/>
    <col min="13572" max="13572" width="6" customWidth="1"/>
    <col min="13573" max="13573" width="0" hidden="1" customWidth="1"/>
    <col min="13574" max="13574" width="26" customWidth="1"/>
    <col min="13575" max="13578" width="9.85546875" customWidth="1"/>
    <col min="13579" max="13579" width="15.5703125" customWidth="1"/>
    <col min="13582" max="13582" width="6" customWidth="1"/>
    <col min="13583" max="13583" width="15.28515625" customWidth="1"/>
    <col min="13584" max="13584" width="25.85546875" customWidth="1"/>
    <col min="13585" max="13585" width="13.85546875" customWidth="1"/>
    <col min="13828" max="13828" width="6" customWidth="1"/>
    <col min="13829" max="13829" width="0" hidden="1" customWidth="1"/>
    <col min="13830" max="13830" width="26" customWidth="1"/>
    <col min="13831" max="13834" width="9.85546875" customWidth="1"/>
    <col min="13835" max="13835" width="15.5703125" customWidth="1"/>
    <col min="13838" max="13838" width="6" customWidth="1"/>
    <col min="13839" max="13839" width="15.28515625" customWidth="1"/>
    <col min="13840" max="13840" width="25.85546875" customWidth="1"/>
    <col min="13841" max="13841" width="13.85546875" customWidth="1"/>
    <col min="14084" max="14084" width="6" customWidth="1"/>
    <col min="14085" max="14085" width="0" hidden="1" customWidth="1"/>
    <col min="14086" max="14086" width="26" customWidth="1"/>
    <col min="14087" max="14090" width="9.85546875" customWidth="1"/>
    <col min="14091" max="14091" width="15.5703125" customWidth="1"/>
    <col min="14094" max="14094" width="6" customWidth="1"/>
    <col min="14095" max="14095" width="15.28515625" customWidth="1"/>
    <col min="14096" max="14096" width="25.85546875" customWidth="1"/>
    <col min="14097" max="14097" width="13.85546875" customWidth="1"/>
    <col min="14340" max="14340" width="6" customWidth="1"/>
    <col min="14341" max="14341" width="0" hidden="1" customWidth="1"/>
    <col min="14342" max="14342" width="26" customWidth="1"/>
    <col min="14343" max="14346" width="9.85546875" customWidth="1"/>
    <col min="14347" max="14347" width="15.5703125" customWidth="1"/>
    <col min="14350" max="14350" width="6" customWidth="1"/>
    <col min="14351" max="14351" width="15.28515625" customWidth="1"/>
    <col min="14352" max="14352" width="25.85546875" customWidth="1"/>
    <col min="14353" max="14353" width="13.85546875" customWidth="1"/>
    <col min="14596" max="14596" width="6" customWidth="1"/>
    <col min="14597" max="14597" width="0" hidden="1" customWidth="1"/>
    <col min="14598" max="14598" width="26" customWidth="1"/>
    <col min="14599" max="14602" width="9.85546875" customWidth="1"/>
    <col min="14603" max="14603" width="15.5703125" customWidth="1"/>
    <col min="14606" max="14606" width="6" customWidth="1"/>
    <col min="14607" max="14607" width="15.28515625" customWidth="1"/>
    <col min="14608" max="14608" width="25.85546875" customWidth="1"/>
    <col min="14609" max="14609" width="13.85546875" customWidth="1"/>
    <col min="14852" max="14852" width="6" customWidth="1"/>
    <col min="14853" max="14853" width="0" hidden="1" customWidth="1"/>
    <col min="14854" max="14854" width="26" customWidth="1"/>
    <col min="14855" max="14858" width="9.85546875" customWidth="1"/>
    <col min="14859" max="14859" width="15.5703125" customWidth="1"/>
    <col min="14862" max="14862" width="6" customWidth="1"/>
    <col min="14863" max="14863" width="15.28515625" customWidth="1"/>
    <col min="14864" max="14864" width="25.85546875" customWidth="1"/>
    <col min="14865" max="14865" width="13.85546875" customWidth="1"/>
    <col min="15108" max="15108" width="6" customWidth="1"/>
    <col min="15109" max="15109" width="0" hidden="1" customWidth="1"/>
    <col min="15110" max="15110" width="26" customWidth="1"/>
    <col min="15111" max="15114" width="9.85546875" customWidth="1"/>
    <col min="15115" max="15115" width="15.5703125" customWidth="1"/>
    <col min="15118" max="15118" width="6" customWidth="1"/>
    <col min="15119" max="15119" width="15.28515625" customWidth="1"/>
    <col min="15120" max="15120" width="25.85546875" customWidth="1"/>
    <col min="15121" max="15121" width="13.85546875" customWidth="1"/>
    <col min="15364" max="15364" width="6" customWidth="1"/>
    <col min="15365" max="15365" width="0" hidden="1" customWidth="1"/>
    <col min="15366" max="15366" width="26" customWidth="1"/>
    <col min="15367" max="15370" width="9.85546875" customWidth="1"/>
    <col min="15371" max="15371" width="15.5703125" customWidth="1"/>
    <col min="15374" max="15374" width="6" customWidth="1"/>
    <col min="15375" max="15375" width="15.28515625" customWidth="1"/>
    <col min="15376" max="15376" width="25.85546875" customWidth="1"/>
    <col min="15377" max="15377" width="13.85546875" customWidth="1"/>
    <col min="15620" max="15620" width="6" customWidth="1"/>
    <col min="15621" max="15621" width="0" hidden="1" customWidth="1"/>
    <col min="15622" max="15622" width="26" customWidth="1"/>
    <col min="15623" max="15626" width="9.85546875" customWidth="1"/>
    <col min="15627" max="15627" width="15.5703125" customWidth="1"/>
    <col min="15630" max="15630" width="6" customWidth="1"/>
    <col min="15631" max="15631" width="15.28515625" customWidth="1"/>
    <col min="15632" max="15632" width="25.85546875" customWidth="1"/>
    <col min="15633" max="15633" width="13.85546875" customWidth="1"/>
    <col min="15876" max="15876" width="6" customWidth="1"/>
    <col min="15877" max="15877" width="0" hidden="1" customWidth="1"/>
    <col min="15878" max="15878" width="26" customWidth="1"/>
    <col min="15879" max="15882" width="9.85546875" customWidth="1"/>
    <col min="15883" max="15883" width="15.5703125" customWidth="1"/>
    <col min="15886" max="15886" width="6" customWidth="1"/>
    <col min="15887" max="15887" width="15.28515625" customWidth="1"/>
    <col min="15888" max="15888" width="25.85546875" customWidth="1"/>
    <col min="15889" max="15889" width="13.85546875" customWidth="1"/>
    <col min="16132" max="16132" width="6" customWidth="1"/>
    <col min="16133" max="16133" width="0" hidden="1" customWidth="1"/>
    <col min="16134" max="16134" width="26" customWidth="1"/>
    <col min="16135" max="16138" width="9.85546875" customWidth="1"/>
    <col min="16139" max="16139" width="15.5703125" customWidth="1"/>
    <col min="16142" max="16142" width="6" customWidth="1"/>
    <col min="16143" max="16143" width="15.28515625" customWidth="1"/>
    <col min="16144" max="16144" width="25.85546875" customWidth="1"/>
    <col min="16145" max="16145" width="13.85546875" customWidth="1"/>
  </cols>
  <sheetData>
    <row r="1" spans="1:19" s="2" customForma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"/>
      <c r="J1" s="1"/>
      <c r="K1" s="1">
        <f>+SUM(K2:K212)</f>
        <v>95885788.5</v>
      </c>
      <c r="L1" s="1"/>
      <c r="M1" s="1"/>
      <c r="O1" s="3"/>
      <c r="P1" s="4" t="s">
        <v>1</v>
      </c>
      <c r="Q1" s="5"/>
      <c r="R1" s="1"/>
      <c r="S1" s="5"/>
    </row>
    <row r="2" spans="1:19" s="2" customFormat="1" x14ac:dyDescent="0.25">
      <c r="A2" s="122" t="s">
        <v>2</v>
      </c>
      <c r="B2" s="122"/>
      <c r="C2" s="122"/>
      <c r="D2" s="122"/>
      <c r="E2" s="122"/>
      <c r="F2" s="122"/>
      <c r="G2" s="122"/>
      <c r="H2" s="122"/>
      <c r="I2" s="1"/>
      <c r="J2" s="1"/>
      <c r="K2" s="1"/>
      <c r="L2" s="1"/>
      <c r="M2" s="1"/>
      <c r="O2" s="3"/>
      <c r="P2" s="5"/>
      <c r="Q2" s="5"/>
      <c r="R2" s="1"/>
      <c r="S2" s="5"/>
    </row>
    <row r="3" spans="1:19" s="2" customFormat="1" x14ac:dyDescent="0.25">
      <c r="A3" s="122" t="s">
        <v>3</v>
      </c>
      <c r="B3" s="122"/>
      <c r="C3" s="122"/>
      <c r="D3" s="122"/>
      <c r="E3" s="122"/>
      <c r="F3" s="122"/>
      <c r="G3" s="122"/>
      <c r="H3" s="122"/>
      <c r="I3" s="1"/>
      <c r="J3" s="1"/>
      <c r="K3" s="1"/>
      <c r="L3" s="1"/>
      <c r="M3" s="1"/>
      <c r="N3" s="6" t="s">
        <v>4</v>
      </c>
      <c r="O3" s="6" t="s">
        <v>5</v>
      </c>
      <c r="P3" s="6" t="s">
        <v>6</v>
      </c>
      <c r="Q3" s="7" t="s">
        <v>7</v>
      </c>
      <c r="R3" s="1"/>
      <c r="S3" s="5"/>
    </row>
    <row r="4" spans="1:19" s="2" customFormat="1" x14ac:dyDescent="0.25">
      <c r="A4" s="122" t="s">
        <v>8</v>
      </c>
      <c r="B4" s="122"/>
      <c r="C4" s="122"/>
      <c r="D4" s="122"/>
      <c r="E4" s="122"/>
      <c r="F4" s="122"/>
      <c r="G4" s="122"/>
      <c r="H4" s="122"/>
      <c r="I4" s="1"/>
      <c r="J4" s="1"/>
      <c r="K4" s="1"/>
      <c r="L4" s="1"/>
      <c r="M4" s="1"/>
      <c r="N4" s="8">
        <v>1</v>
      </c>
      <c r="O4" s="9" t="s">
        <v>9</v>
      </c>
      <c r="P4" s="10" t="s">
        <v>10</v>
      </c>
      <c r="Q4" s="11">
        <v>73431</v>
      </c>
      <c r="R4" s="1"/>
      <c r="S4" s="5"/>
    </row>
    <row r="5" spans="1:19" s="2" customFormat="1" x14ac:dyDescent="0.25">
      <c r="A5" s="120" t="s">
        <v>11</v>
      </c>
      <c r="B5" s="120"/>
      <c r="C5" s="120"/>
      <c r="D5" s="120"/>
      <c r="E5" s="120"/>
      <c r="F5" s="120"/>
      <c r="G5" s="120"/>
      <c r="H5" s="120"/>
      <c r="I5" s="1"/>
      <c r="J5" s="1"/>
      <c r="K5" s="1"/>
      <c r="L5" s="1"/>
      <c r="M5" s="1"/>
      <c r="N5" s="8">
        <v>2</v>
      </c>
      <c r="O5" s="9" t="s">
        <v>12</v>
      </c>
      <c r="P5" s="12" t="s">
        <v>13</v>
      </c>
      <c r="Q5" s="13">
        <v>119066</v>
      </c>
      <c r="R5" s="1"/>
      <c r="S5" s="5"/>
    </row>
    <row r="6" spans="1:19" s="2" customFormat="1" x14ac:dyDescent="0.25">
      <c r="A6" s="14"/>
      <c r="B6" s="15"/>
      <c r="C6" s="14"/>
      <c r="D6" s="14"/>
      <c r="E6" s="14"/>
      <c r="F6" s="14"/>
      <c r="G6" s="16"/>
      <c r="H6" s="14"/>
      <c r="I6" s="1"/>
      <c r="J6" s="1"/>
      <c r="K6" s="1"/>
      <c r="L6" s="1"/>
      <c r="M6" s="1"/>
      <c r="N6" s="8">
        <v>3</v>
      </c>
      <c r="O6" s="9" t="s">
        <v>14</v>
      </c>
      <c r="P6" s="17" t="s">
        <v>15</v>
      </c>
      <c r="Q6" s="18">
        <v>111058</v>
      </c>
      <c r="R6" s="1"/>
      <c r="S6" s="5"/>
    </row>
    <row r="7" spans="1:19" s="2" customFormat="1" x14ac:dyDescent="0.25">
      <c r="A7" s="19" t="s">
        <v>16</v>
      </c>
      <c r="B7" s="19"/>
      <c r="C7" s="14"/>
      <c r="D7" s="14"/>
      <c r="E7" s="14"/>
      <c r="F7" s="14"/>
      <c r="G7" s="20" t="s">
        <v>17</v>
      </c>
      <c r="H7" s="21">
        <v>44557</v>
      </c>
      <c r="I7" s="1"/>
      <c r="J7" s="1"/>
      <c r="K7" s="1"/>
      <c r="L7" s="1"/>
      <c r="M7" s="1"/>
      <c r="N7" s="8">
        <v>4</v>
      </c>
      <c r="O7" s="9" t="s">
        <v>18</v>
      </c>
      <c r="P7" s="17" t="s">
        <v>19</v>
      </c>
      <c r="Q7" s="18">
        <v>55595</v>
      </c>
      <c r="R7" s="1"/>
      <c r="S7" s="5"/>
    </row>
    <row r="8" spans="1:19" s="2" customFormat="1" x14ac:dyDescent="0.25">
      <c r="A8" s="22" t="s">
        <v>20</v>
      </c>
      <c r="B8" s="22"/>
      <c r="C8" s="23"/>
      <c r="D8" s="24"/>
      <c r="E8" s="25"/>
      <c r="F8" s="26"/>
      <c r="G8" s="121"/>
      <c r="H8" s="121"/>
      <c r="I8" s="1"/>
      <c r="J8" s="1"/>
      <c r="K8" s="1"/>
      <c r="L8" s="1"/>
      <c r="M8" s="1"/>
      <c r="N8" s="8">
        <v>5</v>
      </c>
      <c r="O8" s="9" t="s">
        <v>21</v>
      </c>
      <c r="P8" s="27" t="s">
        <v>22</v>
      </c>
      <c r="Q8" s="18">
        <v>87787</v>
      </c>
      <c r="R8" s="1"/>
      <c r="S8" s="5"/>
    </row>
    <row r="9" spans="1:19" s="2" customFormat="1" x14ac:dyDescent="0.25">
      <c r="A9" s="22" t="s">
        <v>23</v>
      </c>
      <c r="B9" s="22"/>
      <c r="C9" s="28" t="s">
        <v>24</v>
      </c>
      <c r="D9" s="24"/>
      <c r="E9" s="25"/>
      <c r="F9" s="26"/>
      <c r="G9" s="119" t="s">
        <v>25</v>
      </c>
      <c r="H9" s="119"/>
      <c r="I9" s="29" t="s">
        <v>26</v>
      </c>
      <c r="J9" s="114"/>
      <c r="K9" s="114"/>
      <c r="L9" s="114"/>
      <c r="M9" s="1"/>
      <c r="N9" s="8">
        <v>6</v>
      </c>
      <c r="O9" s="30" t="s">
        <v>27</v>
      </c>
      <c r="P9" s="31" t="s">
        <v>28</v>
      </c>
      <c r="Q9" s="13">
        <v>177188</v>
      </c>
      <c r="R9" s="1"/>
      <c r="S9" s="5"/>
    </row>
    <row r="10" spans="1:19" s="2" customFormat="1" x14ac:dyDescent="0.25">
      <c r="A10" s="6" t="s">
        <v>4</v>
      </c>
      <c r="B10" s="32" t="s">
        <v>29</v>
      </c>
      <c r="C10" s="6" t="s">
        <v>30</v>
      </c>
      <c r="D10" s="6" t="s">
        <v>31</v>
      </c>
      <c r="E10" s="7" t="s">
        <v>32</v>
      </c>
      <c r="F10" s="33" t="s">
        <v>33</v>
      </c>
      <c r="G10" s="6" t="s">
        <v>34</v>
      </c>
      <c r="H10" s="7" t="s">
        <v>35</v>
      </c>
      <c r="I10" s="1"/>
      <c r="J10" s="1"/>
      <c r="K10" s="1"/>
      <c r="L10" s="1"/>
      <c r="M10" s="1"/>
      <c r="N10" s="8">
        <v>7</v>
      </c>
      <c r="O10" s="30" t="s">
        <v>36</v>
      </c>
      <c r="P10" s="31" t="s">
        <v>37</v>
      </c>
      <c r="Q10" s="13">
        <v>174150</v>
      </c>
      <c r="R10" s="1"/>
      <c r="S10" s="5"/>
    </row>
    <row r="11" spans="1:19" s="2" customFormat="1" x14ac:dyDescent="0.25">
      <c r="A11" s="8">
        <v>1</v>
      </c>
      <c r="B11" s="34" t="s">
        <v>9</v>
      </c>
      <c r="C11" s="12" t="str">
        <f>VLOOKUP(B11,$O$4:$P$15,2,0)</f>
        <v>Chân giò heo muối 300G</v>
      </c>
      <c r="D11" s="35">
        <v>20</v>
      </c>
      <c r="E11" s="36">
        <f>VLOOKUP(C11,$P$4:$Q$15,2,0)</f>
        <v>73431</v>
      </c>
      <c r="F11" s="37">
        <f>E11*D11</f>
        <v>1468620</v>
      </c>
      <c r="G11" s="38">
        <v>0</v>
      </c>
      <c r="H11" s="39">
        <f>F11-G11*F11</f>
        <v>1468620</v>
      </c>
      <c r="I11" s="1">
        <f>+E11*0.9</f>
        <v>66087.900000000009</v>
      </c>
      <c r="J11" s="1">
        <f>+I11*D11</f>
        <v>1321758.0000000002</v>
      </c>
      <c r="K11" s="1"/>
      <c r="L11" s="1"/>
      <c r="M11" s="1"/>
      <c r="N11" s="8">
        <v>8</v>
      </c>
      <c r="O11" s="30" t="s">
        <v>38</v>
      </c>
      <c r="P11" s="31" t="s">
        <v>39</v>
      </c>
      <c r="Q11" s="18">
        <v>198450</v>
      </c>
      <c r="R11" s="1"/>
      <c r="S11" s="5"/>
    </row>
    <row r="12" spans="1:19" s="2" customFormat="1" x14ac:dyDescent="0.25">
      <c r="A12" s="8">
        <v>2</v>
      </c>
      <c r="B12" s="34" t="s">
        <v>12</v>
      </c>
      <c r="C12" s="12" t="str">
        <f>VLOOKUP(B12,$O$4:$P$15,2,0)</f>
        <v>Chân giò heo muối 500G</v>
      </c>
      <c r="D12" s="40">
        <v>20</v>
      </c>
      <c r="E12" s="36">
        <f>VLOOKUP(C12,$P$4:$Q$15,2,0)</f>
        <v>119066</v>
      </c>
      <c r="F12" s="37">
        <f>E12*D12</f>
        <v>2381320</v>
      </c>
      <c r="G12" s="38">
        <v>0</v>
      </c>
      <c r="H12" s="39">
        <f>F12-G12*F12</f>
        <v>2381320</v>
      </c>
      <c r="I12" s="1">
        <f>+E12*0.9</f>
        <v>107159.40000000001</v>
      </c>
      <c r="J12" s="1">
        <f>+I12*D12</f>
        <v>2143188</v>
      </c>
      <c r="K12" s="1"/>
      <c r="L12" s="1"/>
      <c r="M12" s="1"/>
      <c r="N12" s="8">
        <v>9</v>
      </c>
      <c r="O12" s="30" t="s">
        <v>40</v>
      </c>
      <c r="P12" s="31" t="s">
        <v>41</v>
      </c>
      <c r="Q12" s="18">
        <v>352350</v>
      </c>
      <c r="R12" s="1"/>
      <c r="S12" s="5"/>
    </row>
    <row r="13" spans="1:19" s="53" customFormat="1" ht="15.75" customHeight="1" x14ac:dyDescent="0.25">
      <c r="A13" s="41">
        <v>3</v>
      </c>
      <c r="B13" s="42" t="s">
        <v>14</v>
      </c>
      <c r="C13" s="43" t="str">
        <f>VLOOKUP(B13,$O$4:$P$15,2,0)</f>
        <v>Gà muối 500G</v>
      </c>
      <c r="D13" s="40">
        <v>30</v>
      </c>
      <c r="E13" s="44">
        <f>VLOOKUP(C13,$P$4:$Q$15,2,0)</f>
        <v>111058</v>
      </c>
      <c r="F13" s="45">
        <f>E13*D13</f>
        <v>3331740</v>
      </c>
      <c r="G13" s="46">
        <v>0</v>
      </c>
      <c r="H13" s="36">
        <f>F13-G13*F13</f>
        <v>3331740</v>
      </c>
      <c r="I13" s="1">
        <f>+E13*0.9</f>
        <v>99952.2</v>
      </c>
      <c r="J13" s="1">
        <f>+I13*D13</f>
        <v>2998566</v>
      </c>
      <c r="K13" s="47"/>
      <c r="L13" s="47"/>
      <c r="M13" s="47"/>
      <c r="N13" s="48">
        <v>10</v>
      </c>
      <c r="O13" s="49" t="s">
        <v>42</v>
      </c>
      <c r="P13" s="50" t="s">
        <v>43</v>
      </c>
      <c r="Q13" s="51">
        <v>61250</v>
      </c>
      <c r="R13" s="47"/>
      <c r="S13" s="52"/>
    </row>
    <row r="14" spans="1:19" s="2" customFormat="1" x14ac:dyDescent="0.25">
      <c r="A14" s="41"/>
      <c r="B14" s="42"/>
      <c r="C14" s="101" t="s">
        <v>66</v>
      </c>
      <c r="D14" s="99">
        <f>+SUM(D11:D13)</f>
        <v>70</v>
      </c>
      <c r="E14" s="44"/>
      <c r="F14" s="45"/>
      <c r="G14" s="46"/>
      <c r="H14" s="100">
        <f>+SUM(H11:H13)</f>
        <v>7181680</v>
      </c>
      <c r="I14" s="1"/>
      <c r="J14" s="1"/>
      <c r="K14" s="97">
        <f>+SUM(J11:J13)</f>
        <v>6463512</v>
      </c>
      <c r="L14" s="1"/>
      <c r="M14" s="1"/>
      <c r="N14" s="8">
        <v>11</v>
      </c>
      <c r="O14" s="30" t="s">
        <v>44</v>
      </c>
      <c r="P14" s="60" t="s">
        <v>45</v>
      </c>
      <c r="Q14" s="18">
        <v>61250</v>
      </c>
      <c r="R14" s="1"/>
      <c r="S14" s="5"/>
    </row>
    <row r="15" spans="1:19" s="2" customFormat="1" x14ac:dyDescent="0.25">
      <c r="A15" s="64"/>
      <c r="B15" s="65"/>
      <c r="C15" s="64"/>
      <c r="D15" s="64"/>
      <c r="E15" s="64"/>
      <c r="F15" s="64"/>
      <c r="G15" s="66"/>
      <c r="H15" s="67"/>
      <c r="I15" s="1"/>
      <c r="J15" s="1"/>
      <c r="K15" s="1"/>
      <c r="L15" s="1"/>
      <c r="M15" s="1"/>
      <c r="N15" s="8">
        <v>12</v>
      </c>
      <c r="O15" s="30" t="s">
        <v>46</v>
      </c>
      <c r="P15" s="61" t="s">
        <v>47</v>
      </c>
      <c r="Q15" s="18">
        <v>61250</v>
      </c>
      <c r="R15" s="1"/>
      <c r="S15" s="5"/>
    </row>
    <row r="16" spans="1:19" s="2" customFormat="1" x14ac:dyDescent="0.25">
      <c r="A16" s="64"/>
      <c r="B16" s="65"/>
      <c r="C16" s="64"/>
      <c r="D16" s="64"/>
      <c r="E16" s="64"/>
      <c r="F16" s="64"/>
      <c r="G16" s="66"/>
      <c r="H16" s="67"/>
      <c r="I16" s="1"/>
      <c r="J16" s="1"/>
      <c r="K16" s="1"/>
      <c r="L16" s="1"/>
      <c r="M16" s="1"/>
      <c r="N16" s="93"/>
      <c r="O16" s="94"/>
      <c r="P16" s="95"/>
      <c r="Q16" s="96"/>
      <c r="R16" s="1"/>
      <c r="S16" s="5"/>
    </row>
    <row r="17" spans="1:19" s="2" customFormat="1" x14ac:dyDescent="0.25">
      <c r="A17" s="122" t="s">
        <v>0</v>
      </c>
      <c r="B17" s="122"/>
      <c r="C17" s="122"/>
      <c r="D17" s="122"/>
      <c r="E17" s="122"/>
      <c r="F17" s="122"/>
      <c r="G17" s="122"/>
      <c r="H17" s="122"/>
      <c r="I17" s="1"/>
      <c r="J17" s="1"/>
      <c r="K17" s="1"/>
      <c r="L17" s="1"/>
      <c r="M17" s="1"/>
      <c r="N17" s="62"/>
      <c r="O17" s="63"/>
      <c r="P17" s="1"/>
      <c r="Q17" s="1"/>
      <c r="R17" s="1"/>
      <c r="S17" s="5"/>
    </row>
    <row r="18" spans="1:19" s="2" customFormat="1" x14ac:dyDescent="0.25">
      <c r="A18" s="122" t="s">
        <v>2</v>
      </c>
      <c r="B18" s="122"/>
      <c r="C18" s="122"/>
      <c r="D18" s="122"/>
      <c r="E18" s="122"/>
      <c r="F18" s="122"/>
      <c r="G18" s="122"/>
      <c r="H18" s="122"/>
      <c r="I18" s="1"/>
      <c r="J18" s="1"/>
      <c r="K18" s="1"/>
      <c r="L18" s="1"/>
      <c r="M18" s="1"/>
      <c r="N18" s="62"/>
      <c r="O18" s="63"/>
      <c r="P18" s="1"/>
      <c r="Q18" s="1"/>
      <c r="R18" s="1"/>
      <c r="S18" s="5"/>
    </row>
    <row r="19" spans="1:19" s="2" customFormat="1" x14ac:dyDescent="0.25">
      <c r="A19" s="122" t="s">
        <v>3</v>
      </c>
      <c r="B19" s="122"/>
      <c r="C19" s="122"/>
      <c r="D19" s="122"/>
      <c r="E19" s="122"/>
      <c r="F19" s="122"/>
      <c r="G19" s="122"/>
      <c r="H19" s="122"/>
      <c r="I19" s="1"/>
      <c r="J19" s="1"/>
      <c r="K19" s="1"/>
      <c r="L19" s="1"/>
      <c r="M19" s="1"/>
      <c r="N19" s="62"/>
      <c r="O19" s="63"/>
      <c r="P19" s="1"/>
      <c r="Q19" s="1"/>
      <c r="R19" s="1"/>
      <c r="S19" s="5"/>
    </row>
    <row r="20" spans="1:19" s="2" customFormat="1" x14ac:dyDescent="0.25">
      <c r="A20" s="122" t="s">
        <v>8</v>
      </c>
      <c r="B20" s="122"/>
      <c r="C20" s="122"/>
      <c r="D20" s="122"/>
      <c r="E20" s="122"/>
      <c r="F20" s="122"/>
      <c r="G20" s="122"/>
      <c r="H20" s="122"/>
      <c r="I20" s="1"/>
      <c r="J20" s="1"/>
      <c r="K20" s="1"/>
      <c r="L20" s="1"/>
      <c r="M20" s="1"/>
      <c r="N20" s="62"/>
      <c r="O20" s="63"/>
      <c r="P20" s="1"/>
      <c r="Q20" s="1"/>
      <c r="R20" s="1"/>
      <c r="S20" s="5"/>
    </row>
    <row r="21" spans="1:19" s="2" customFormat="1" x14ac:dyDescent="0.25">
      <c r="A21" s="120" t="s">
        <v>11</v>
      </c>
      <c r="B21" s="120"/>
      <c r="C21" s="120"/>
      <c r="D21" s="120"/>
      <c r="E21" s="120"/>
      <c r="F21" s="120"/>
      <c r="G21" s="120"/>
      <c r="H21" s="120"/>
      <c r="I21" s="1"/>
      <c r="J21" s="1"/>
      <c r="K21" s="1"/>
      <c r="L21" s="1"/>
      <c r="M21" s="1"/>
      <c r="N21" s="62"/>
      <c r="O21" s="63"/>
      <c r="P21" s="1"/>
      <c r="Q21" s="1"/>
      <c r="R21" s="1"/>
      <c r="S21" s="5"/>
    </row>
    <row r="22" spans="1:19" s="2" customFormat="1" x14ac:dyDescent="0.25">
      <c r="A22" s="14"/>
      <c r="B22" s="15"/>
      <c r="C22" s="14"/>
      <c r="D22" s="14"/>
      <c r="E22" s="14"/>
      <c r="F22" s="14"/>
      <c r="G22" s="16"/>
      <c r="H22" s="14"/>
      <c r="I22" s="1"/>
      <c r="J22" s="1"/>
      <c r="K22" s="1"/>
      <c r="L22" s="1"/>
      <c r="M22" s="1"/>
      <c r="N22" s="62"/>
      <c r="O22" s="63"/>
      <c r="P22" s="1"/>
      <c r="Q22" s="1"/>
      <c r="R22" s="1"/>
      <c r="S22" s="5"/>
    </row>
    <row r="23" spans="1:19" s="2" customFormat="1" x14ac:dyDescent="0.25">
      <c r="A23" s="19" t="s">
        <v>16</v>
      </c>
      <c r="B23" s="19"/>
      <c r="C23" s="14"/>
      <c r="D23" s="14"/>
      <c r="E23" s="14"/>
      <c r="F23" s="14"/>
      <c r="G23" s="20" t="s">
        <v>17</v>
      </c>
      <c r="H23" s="21">
        <v>44564</v>
      </c>
      <c r="I23" s="1"/>
      <c r="J23" s="1"/>
      <c r="K23" s="1"/>
      <c r="L23" s="1"/>
      <c r="M23" s="1"/>
      <c r="N23" s="62"/>
      <c r="O23" s="63"/>
      <c r="P23" s="1"/>
      <c r="Q23" s="1"/>
      <c r="R23" s="1"/>
      <c r="S23" s="5"/>
    </row>
    <row r="24" spans="1:19" s="2" customFormat="1" x14ac:dyDescent="0.25">
      <c r="A24" s="22" t="s">
        <v>20</v>
      </c>
      <c r="B24" s="22"/>
      <c r="C24" s="23"/>
      <c r="D24" s="24"/>
      <c r="E24" s="25"/>
      <c r="F24" s="26"/>
      <c r="G24" s="121"/>
      <c r="H24" s="121"/>
      <c r="I24" s="1"/>
      <c r="J24" s="1"/>
      <c r="K24" s="1"/>
      <c r="L24" s="1"/>
      <c r="M24" s="1"/>
      <c r="N24" s="62"/>
      <c r="O24" s="63"/>
      <c r="P24" s="1"/>
      <c r="Q24" s="1"/>
      <c r="R24" s="1"/>
      <c r="S24" s="5"/>
    </row>
    <row r="25" spans="1:19" s="2" customFormat="1" ht="15.75" customHeight="1" x14ac:dyDescent="0.25">
      <c r="A25" s="22" t="s">
        <v>23</v>
      </c>
      <c r="B25" s="22"/>
      <c r="C25" s="28" t="s">
        <v>48</v>
      </c>
      <c r="D25" s="24"/>
      <c r="E25" s="25"/>
      <c r="F25" s="26"/>
      <c r="G25" s="119" t="s">
        <v>49</v>
      </c>
      <c r="H25" s="119"/>
      <c r="I25" s="1"/>
      <c r="J25" s="1"/>
      <c r="K25" s="1"/>
      <c r="L25" s="1"/>
      <c r="M25" s="1"/>
      <c r="N25" s="62"/>
      <c r="O25" s="63"/>
      <c r="P25" s="1"/>
      <c r="Q25" s="1"/>
      <c r="R25" s="1"/>
      <c r="S25" s="5"/>
    </row>
    <row r="26" spans="1:19" s="2" customFormat="1" x14ac:dyDescent="0.25">
      <c r="A26" s="6" t="s">
        <v>4</v>
      </c>
      <c r="B26" s="32" t="s">
        <v>29</v>
      </c>
      <c r="C26" s="6" t="s">
        <v>30</v>
      </c>
      <c r="D26" s="6" t="s">
        <v>31</v>
      </c>
      <c r="E26" s="7" t="s">
        <v>32</v>
      </c>
      <c r="F26" s="33" t="s">
        <v>33</v>
      </c>
      <c r="G26" s="6" t="s">
        <v>34</v>
      </c>
      <c r="H26" s="7" t="s">
        <v>35</v>
      </c>
      <c r="I26" s="29" t="s">
        <v>26</v>
      </c>
      <c r="J26" s="1"/>
      <c r="K26" s="1"/>
      <c r="L26" s="1"/>
      <c r="M26" s="1"/>
      <c r="N26" s="62"/>
      <c r="O26" s="63"/>
      <c r="P26" s="1"/>
      <c r="Q26" s="1"/>
      <c r="R26" s="1"/>
      <c r="S26" s="5"/>
    </row>
    <row r="27" spans="1:19" s="2" customFormat="1" x14ac:dyDescent="0.25">
      <c r="A27" s="8">
        <v>1</v>
      </c>
      <c r="B27" s="34" t="s">
        <v>9</v>
      </c>
      <c r="C27" s="12" t="str">
        <f>VLOOKUP(B27,$O$4:$P$15,2,0)</f>
        <v>Chân giò heo muối 300G</v>
      </c>
      <c r="D27" s="68">
        <v>20</v>
      </c>
      <c r="E27" s="69">
        <f>VLOOKUP(C27,$P$4:$Q$15,2,0)</f>
        <v>73431</v>
      </c>
      <c r="F27" s="70">
        <f>E27*D27</f>
        <v>1468620</v>
      </c>
      <c r="G27" s="38">
        <v>0</v>
      </c>
      <c r="H27" s="39">
        <f>F27-G27*F27</f>
        <v>1468620</v>
      </c>
      <c r="I27" s="1">
        <f>+E27*0.9</f>
        <v>66087.900000000009</v>
      </c>
      <c r="J27" s="1">
        <f>+I27*D27</f>
        <v>1321758.0000000002</v>
      </c>
      <c r="K27" s="1"/>
      <c r="L27" s="98"/>
      <c r="M27" s="1"/>
      <c r="N27" s="62"/>
      <c r="O27" s="63"/>
      <c r="P27" s="1"/>
      <c r="Q27" s="1"/>
      <c r="R27" s="1"/>
      <c r="S27" s="5"/>
    </row>
    <row r="28" spans="1:19" s="2" customFormat="1" x14ac:dyDescent="0.25">
      <c r="A28" s="8">
        <v>2</v>
      </c>
      <c r="B28" s="34" t="s">
        <v>12</v>
      </c>
      <c r="C28" s="12" t="str">
        <f>VLOOKUP(B28,$O$4:$P$15,2,0)</f>
        <v>Chân giò heo muối 500G</v>
      </c>
      <c r="D28" s="71">
        <v>20</v>
      </c>
      <c r="E28" s="69">
        <f>VLOOKUP(C28,$P$4:$Q$15,2,0)</f>
        <v>119066</v>
      </c>
      <c r="F28" s="70">
        <f>E28*D28</f>
        <v>2381320</v>
      </c>
      <c r="G28" s="38">
        <v>0</v>
      </c>
      <c r="H28" s="39">
        <f>F28-G28*F28</f>
        <v>2381320</v>
      </c>
      <c r="I28" s="1">
        <f>+E28*0.9</f>
        <v>107159.40000000001</v>
      </c>
      <c r="J28" s="1">
        <f>+I28*D28</f>
        <v>2143188</v>
      </c>
      <c r="K28" s="1"/>
      <c r="L28" s="1"/>
      <c r="M28" s="1"/>
      <c r="N28" s="62"/>
      <c r="O28" s="63"/>
      <c r="P28" s="1"/>
      <c r="Q28" s="1"/>
      <c r="R28" s="1"/>
      <c r="S28" s="5"/>
    </row>
    <row r="29" spans="1:19" s="2" customFormat="1" x14ac:dyDescent="0.25">
      <c r="A29" s="41">
        <v>3</v>
      </c>
      <c r="B29" s="42" t="s">
        <v>14</v>
      </c>
      <c r="C29" s="43" t="str">
        <f>VLOOKUP(B29,$O$4:$P$15,2,0)</f>
        <v>Gà muối 500G</v>
      </c>
      <c r="D29" s="71">
        <v>20</v>
      </c>
      <c r="E29" s="69">
        <f>VLOOKUP(C29,$P$4:$Q$15,2,0)</f>
        <v>111058</v>
      </c>
      <c r="F29" s="72">
        <f>E29*D29</f>
        <v>2221160</v>
      </c>
      <c r="G29" s="46">
        <v>0</v>
      </c>
      <c r="H29" s="36">
        <f>F29-G29*F29</f>
        <v>2221160</v>
      </c>
      <c r="I29" s="1">
        <f>+E29*0.9</f>
        <v>99952.2</v>
      </c>
      <c r="J29" s="1">
        <f>+I29*D29</f>
        <v>1999044</v>
      </c>
      <c r="K29" s="47"/>
      <c r="L29" s="1"/>
      <c r="M29" s="1"/>
      <c r="N29" s="62"/>
      <c r="O29" s="63"/>
      <c r="P29" s="1"/>
      <c r="Q29" s="1"/>
      <c r="R29" s="1"/>
      <c r="S29" s="5"/>
    </row>
    <row r="30" spans="1:19" s="2" customFormat="1" x14ac:dyDescent="0.25">
      <c r="A30" s="8">
        <v>4</v>
      </c>
      <c r="B30" s="34" t="s">
        <v>21</v>
      </c>
      <c r="C30" s="12" t="str">
        <f>VLOOKUP(B30,$O$4:$P$15,2,0)</f>
        <v>Bắp bò muối 200G</v>
      </c>
      <c r="D30" s="71"/>
      <c r="E30" s="69">
        <f>VLOOKUP(C30,$P$4:$Q$15,2,0)</f>
        <v>87787</v>
      </c>
      <c r="F30" s="70">
        <f>E30*D30</f>
        <v>0</v>
      </c>
      <c r="G30" s="38">
        <v>0</v>
      </c>
      <c r="H30" s="39">
        <f>F30-G30*F30</f>
        <v>0</v>
      </c>
      <c r="I30" s="1">
        <f>+E30*0.9</f>
        <v>79008.3</v>
      </c>
      <c r="J30" s="1">
        <f>+I30*D30</f>
        <v>0</v>
      </c>
      <c r="L30" s="1"/>
      <c r="M30" s="1"/>
      <c r="N30" s="62"/>
      <c r="O30" s="63"/>
      <c r="P30" s="1"/>
      <c r="Q30" s="1"/>
      <c r="R30" s="1"/>
      <c r="S30" s="5"/>
    </row>
    <row r="31" spans="1:19" s="2" customFormat="1" x14ac:dyDescent="0.25">
      <c r="A31" s="8">
        <v>5</v>
      </c>
      <c r="B31" s="34" t="s">
        <v>18</v>
      </c>
      <c r="C31" s="12" t="str">
        <f>VLOOKUP(B31,$O$4:$P$15,2,0)</f>
        <v>Tai Heo muối 200G</v>
      </c>
      <c r="D31" s="71"/>
      <c r="E31" s="69">
        <f>VLOOKUP(C31,$P$4:$Q$15,2,0)</f>
        <v>55595</v>
      </c>
      <c r="F31" s="70">
        <f>E31*D31</f>
        <v>0</v>
      </c>
      <c r="G31" s="38">
        <v>0</v>
      </c>
      <c r="H31" s="39">
        <f>F31-G31*F31</f>
        <v>0</v>
      </c>
      <c r="I31" s="1">
        <f>+E31*0.9</f>
        <v>50035.5</v>
      </c>
      <c r="J31" s="1">
        <f>+I31*D31</f>
        <v>0</v>
      </c>
      <c r="K31" s="1"/>
      <c r="L31" s="1"/>
      <c r="M31" s="1"/>
      <c r="N31" s="62"/>
      <c r="O31" s="63"/>
      <c r="P31" s="1"/>
      <c r="Q31" s="1"/>
      <c r="R31" s="1"/>
      <c r="S31" s="5"/>
    </row>
    <row r="32" spans="1:19" s="2" customFormat="1" ht="15" customHeight="1" x14ac:dyDescent="0.25">
      <c r="A32" s="54"/>
      <c r="B32" s="54"/>
      <c r="C32" s="102" t="s">
        <v>66</v>
      </c>
      <c r="D32" s="55">
        <f>SUM(D27:D31)</f>
        <v>60</v>
      </c>
      <c r="E32" s="56"/>
      <c r="F32" s="57"/>
      <c r="G32" s="58"/>
      <c r="H32" s="59">
        <f>SUM(H27:H31)</f>
        <v>6071100</v>
      </c>
      <c r="I32" s="1"/>
      <c r="J32" s="1"/>
      <c r="K32" s="97">
        <f>+SUM(J27:J31)</f>
        <v>5463990</v>
      </c>
      <c r="L32" s="1"/>
      <c r="M32" s="1"/>
      <c r="N32" s="62"/>
      <c r="O32" s="63"/>
      <c r="P32" s="1"/>
      <c r="Q32" s="1"/>
      <c r="R32" s="1"/>
      <c r="S32" s="5"/>
    </row>
    <row r="33" spans="1:19" s="2" customFormat="1" x14ac:dyDescent="0.25">
      <c r="A33" s="122"/>
      <c r="B33" s="122"/>
      <c r="C33" s="122"/>
      <c r="D33" s="122"/>
      <c r="E33" s="122"/>
      <c r="F33" s="122"/>
      <c r="G33" s="122"/>
      <c r="H33" s="122"/>
      <c r="I33" s="1"/>
      <c r="J33" s="1"/>
      <c r="K33" s="1"/>
      <c r="L33" s="1"/>
      <c r="M33" s="1"/>
      <c r="N33" s="62"/>
      <c r="O33" s="63"/>
      <c r="P33" s="1"/>
      <c r="Q33" s="1"/>
      <c r="R33" s="1"/>
      <c r="S33" s="5"/>
    </row>
    <row r="34" spans="1:19" s="2" customFormat="1" x14ac:dyDescent="0.25">
      <c r="A34" s="120"/>
      <c r="B34" s="120"/>
      <c r="C34" s="120"/>
      <c r="D34" s="120"/>
      <c r="E34" s="120"/>
      <c r="F34" s="120"/>
      <c r="G34" s="120"/>
      <c r="H34" s="120"/>
      <c r="I34" s="1"/>
      <c r="J34" s="1"/>
      <c r="K34" s="1"/>
      <c r="L34" s="1"/>
      <c r="M34" s="1"/>
      <c r="N34" s="62"/>
      <c r="O34" s="63"/>
      <c r="P34" s="1"/>
      <c r="Q34" s="1"/>
      <c r="R34" s="1"/>
      <c r="S34" s="5"/>
    </row>
    <row r="35" spans="1:19" s="2" customFormat="1" x14ac:dyDescent="0.25">
      <c r="A35" s="122" t="s">
        <v>0</v>
      </c>
      <c r="B35" s="122"/>
      <c r="C35" s="122"/>
      <c r="D35" s="122"/>
      <c r="E35" s="122"/>
      <c r="F35" s="122"/>
      <c r="G35" s="122"/>
      <c r="H35" s="122"/>
      <c r="I35" s="1"/>
      <c r="J35" s="1"/>
      <c r="K35" s="1"/>
      <c r="L35" s="1"/>
      <c r="M35" s="1"/>
      <c r="N35" s="62"/>
      <c r="O35" s="63"/>
      <c r="P35" s="1"/>
      <c r="Q35" s="1"/>
      <c r="R35" s="1"/>
      <c r="S35" s="5"/>
    </row>
    <row r="36" spans="1:19" s="2" customFormat="1" x14ac:dyDescent="0.25">
      <c r="A36" s="122" t="s">
        <v>2</v>
      </c>
      <c r="B36" s="122"/>
      <c r="C36" s="122"/>
      <c r="D36" s="122"/>
      <c r="E36" s="122"/>
      <c r="F36" s="122"/>
      <c r="G36" s="122"/>
      <c r="H36" s="122"/>
      <c r="I36" s="1"/>
      <c r="J36" s="1"/>
      <c r="K36" s="1"/>
      <c r="L36" s="1"/>
      <c r="M36" s="1"/>
      <c r="N36" s="62"/>
      <c r="O36" s="63"/>
      <c r="P36" s="1"/>
      <c r="Q36" s="1"/>
      <c r="R36" s="1"/>
      <c r="S36" s="5"/>
    </row>
    <row r="37" spans="1:19" s="2" customFormat="1" x14ac:dyDescent="0.25">
      <c r="A37" s="122" t="s">
        <v>3</v>
      </c>
      <c r="B37" s="122"/>
      <c r="C37" s="122"/>
      <c r="D37" s="122"/>
      <c r="E37" s="122"/>
      <c r="F37" s="122"/>
      <c r="G37" s="122"/>
      <c r="H37" s="122"/>
      <c r="I37" s="1"/>
      <c r="J37" s="1"/>
      <c r="K37" s="1"/>
      <c r="L37" s="1"/>
      <c r="M37" s="1"/>
      <c r="N37" s="62"/>
      <c r="O37" s="63"/>
      <c r="P37" s="1"/>
      <c r="Q37" s="1"/>
      <c r="R37" s="1"/>
      <c r="S37" s="5"/>
    </row>
    <row r="38" spans="1:19" s="2" customFormat="1" x14ac:dyDescent="0.25">
      <c r="A38" s="122" t="s">
        <v>8</v>
      </c>
      <c r="B38" s="122"/>
      <c r="C38" s="122"/>
      <c r="D38" s="122"/>
      <c r="E38" s="122"/>
      <c r="F38" s="122"/>
      <c r="G38" s="122"/>
      <c r="H38" s="122"/>
      <c r="I38" s="1"/>
      <c r="J38" s="1"/>
      <c r="K38" s="1"/>
      <c r="L38" s="1"/>
      <c r="M38" s="1"/>
      <c r="N38" s="62"/>
      <c r="O38" s="63"/>
      <c r="P38" s="1"/>
      <c r="Q38" s="1"/>
      <c r="R38" s="1"/>
      <c r="S38" s="5"/>
    </row>
    <row r="39" spans="1:19" x14ac:dyDescent="0.25">
      <c r="A39" s="120" t="s">
        <v>11</v>
      </c>
      <c r="B39" s="120"/>
      <c r="C39" s="120"/>
      <c r="D39" s="120"/>
      <c r="E39" s="120"/>
      <c r="F39" s="120"/>
      <c r="G39" s="120"/>
      <c r="H39" s="120"/>
    </row>
    <row r="40" spans="1:19" x14ac:dyDescent="0.25">
      <c r="A40" s="14"/>
      <c r="B40" s="15"/>
      <c r="C40" s="14"/>
      <c r="D40" s="14"/>
      <c r="E40" s="14"/>
      <c r="F40" s="14"/>
      <c r="G40" s="16"/>
      <c r="H40" s="14"/>
    </row>
    <row r="41" spans="1:19" x14ac:dyDescent="0.25">
      <c r="A41" s="19" t="s">
        <v>16</v>
      </c>
      <c r="B41" s="19"/>
      <c r="C41" s="14"/>
      <c r="D41" s="14"/>
      <c r="E41" s="14"/>
      <c r="F41" s="14"/>
      <c r="G41" s="20" t="s">
        <v>17</v>
      </c>
      <c r="H41" s="21">
        <v>44569</v>
      </c>
    </row>
    <row r="42" spans="1:19" x14ac:dyDescent="0.25">
      <c r="A42" s="22" t="s">
        <v>20</v>
      </c>
      <c r="B42" s="22"/>
      <c r="C42" s="23"/>
      <c r="D42" s="24"/>
      <c r="E42" s="25"/>
      <c r="F42" s="26"/>
      <c r="G42" s="121"/>
      <c r="H42" s="121"/>
    </row>
    <row r="43" spans="1:19" x14ac:dyDescent="0.25">
      <c r="A43" s="22" t="s">
        <v>23</v>
      </c>
      <c r="B43" s="22"/>
      <c r="C43" s="28" t="s">
        <v>24</v>
      </c>
      <c r="D43" s="24"/>
      <c r="E43" s="25"/>
      <c r="F43" s="26"/>
      <c r="G43" s="119" t="s">
        <v>50</v>
      </c>
      <c r="H43" s="119"/>
    </row>
    <row r="44" spans="1:19" x14ac:dyDescent="0.25">
      <c r="A44" s="6" t="s">
        <v>4</v>
      </c>
      <c r="B44" s="32" t="s">
        <v>29</v>
      </c>
      <c r="C44" s="6" t="s">
        <v>30</v>
      </c>
      <c r="D44" s="6" t="s">
        <v>31</v>
      </c>
      <c r="E44" s="7" t="s">
        <v>32</v>
      </c>
      <c r="F44" s="33" t="s">
        <v>33</v>
      </c>
      <c r="G44" s="6" t="s">
        <v>34</v>
      </c>
      <c r="H44" s="7" t="s">
        <v>35</v>
      </c>
      <c r="I44" s="75" t="s">
        <v>26</v>
      </c>
    </row>
    <row r="45" spans="1:19" x14ac:dyDescent="0.25">
      <c r="A45" s="8">
        <v>1</v>
      </c>
      <c r="B45" s="34" t="s">
        <v>9</v>
      </c>
      <c r="C45" s="12" t="str">
        <f>VLOOKUP(B45,$O$4:$P$15,2,0)</f>
        <v>Chân giò heo muối 300G</v>
      </c>
      <c r="D45" s="35">
        <v>20</v>
      </c>
      <c r="E45" s="44">
        <f>VLOOKUP(C45,$P$4:$Q$15,2,0)</f>
        <v>73431</v>
      </c>
      <c r="F45" s="37">
        <f>E45*D45</f>
        <v>1468620</v>
      </c>
      <c r="G45" s="38">
        <v>0</v>
      </c>
      <c r="H45" s="39">
        <f>F45-G45*F45</f>
        <v>1468620</v>
      </c>
      <c r="I45" s="1">
        <f>+E45*0.9</f>
        <v>66087.900000000009</v>
      </c>
      <c r="J45" s="1">
        <f>+I45*D45</f>
        <v>1321758.0000000002</v>
      </c>
      <c r="K45" s="1"/>
    </row>
    <row r="46" spans="1:19" x14ac:dyDescent="0.25">
      <c r="A46" s="8">
        <v>2</v>
      </c>
      <c r="B46" s="34" t="s">
        <v>12</v>
      </c>
      <c r="C46" s="12" t="str">
        <f>VLOOKUP(B46,$O$4:$P$15,2,0)</f>
        <v>Chân giò heo muối 500G</v>
      </c>
      <c r="D46" s="40">
        <v>20</v>
      </c>
      <c r="E46" s="44">
        <f>VLOOKUP(C46,$P$4:$Q$15,2,0)</f>
        <v>119066</v>
      </c>
      <c r="F46" s="37">
        <f>E46*D46</f>
        <v>2381320</v>
      </c>
      <c r="G46" s="38">
        <v>0</v>
      </c>
      <c r="H46" s="39">
        <f>F46-G46*F46</f>
        <v>2381320</v>
      </c>
      <c r="I46" s="1">
        <f>+E46*0.9</f>
        <v>107159.40000000001</v>
      </c>
      <c r="J46" s="1">
        <f>+I46*D46</f>
        <v>2143188</v>
      </c>
      <c r="K46" s="1"/>
    </row>
    <row r="47" spans="1:19" x14ac:dyDescent="0.25">
      <c r="A47" s="41">
        <v>3</v>
      </c>
      <c r="B47" s="42" t="s">
        <v>14</v>
      </c>
      <c r="C47" s="43" t="str">
        <f>VLOOKUP(B47,$O$4:$P$15,2,0)</f>
        <v>Gà muối 500G</v>
      </c>
      <c r="D47" s="40">
        <v>30</v>
      </c>
      <c r="E47" s="44">
        <f>VLOOKUP(C47,$P$4:$Q$15,2,0)</f>
        <v>111058</v>
      </c>
      <c r="F47" s="45">
        <f>E47*D47</f>
        <v>3331740</v>
      </c>
      <c r="G47" s="46">
        <v>0</v>
      </c>
      <c r="H47" s="36">
        <f>F47-G47*F47</f>
        <v>3331740</v>
      </c>
      <c r="I47" s="1">
        <f>+E47*0.9</f>
        <v>99952.2</v>
      </c>
      <c r="J47" s="1">
        <f>+I47*D47</f>
        <v>2998566</v>
      </c>
      <c r="K47" s="47"/>
    </row>
    <row r="48" spans="1:19" x14ac:dyDescent="0.25">
      <c r="A48" s="8">
        <v>4</v>
      </c>
      <c r="B48" s="34" t="s">
        <v>21</v>
      </c>
      <c r="C48" s="12" t="str">
        <f>VLOOKUP(B48,$O$4:$P$15,2,0)</f>
        <v>Bắp bò muối 200G</v>
      </c>
      <c r="D48" s="40">
        <v>15</v>
      </c>
      <c r="E48" s="44">
        <f>VLOOKUP(C48,$P$4:$Q$15,2,0)</f>
        <v>87787</v>
      </c>
      <c r="F48" s="37">
        <f>E48*D48</f>
        <v>1316805</v>
      </c>
      <c r="G48" s="38">
        <v>0</v>
      </c>
      <c r="H48" s="39">
        <f>F48-G48*F48</f>
        <v>1316805</v>
      </c>
      <c r="I48" s="1">
        <f>+E48*0.9</f>
        <v>79008.3</v>
      </c>
      <c r="J48" s="1">
        <f>+I48*D48</f>
        <v>1185124.5</v>
      </c>
      <c r="K48" s="2"/>
    </row>
    <row r="49" spans="1:16" x14ac:dyDescent="0.25">
      <c r="A49" s="8">
        <v>5</v>
      </c>
      <c r="B49" s="34" t="s">
        <v>18</v>
      </c>
      <c r="C49" s="12" t="str">
        <f>VLOOKUP(B49,$O$4:$P$15,2,0)</f>
        <v>Tai Heo muối 200G</v>
      </c>
      <c r="D49" s="40">
        <v>24</v>
      </c>
      <c r="E49" s="44">
        <f>VLOOKUP(C49,$P$4:$Q$15,2,0)</f>
        <v>55595</v>
      </c>
      <c r="F49" s="37">
        <f>E49*D49</f>
        <v>1334280</v>
      </c>
      <c r="G49" s="38">
        <v>0</v>
      </c>
      <c r="H49" s="39">
        <f>F49-G49*F49</f>
        <v>1334280</v>
      </c>
      <c r="I49" s="1">
        <f>+E49*0.9</f>
        <v>50035.5</v>
      </c>
      <c r="J49" s="1">
        <f>+I49*D49</f>
        <v>1200852</v>
      </c>
      <c r="K49" s="1"/>
    </row>
    <row r="50" spans="1:16" x14ac:dyDescent="0.25">
      <c r="A50" s="8"/>
      <c r="B50" s="34"/>
      <c r="C50" s="103" t="s">
        <v>66</v>
      </c>
      <c r="D50" s="55">
        <f>SUM(D45:D49)</f>
        <v>109</v>
      </c>
      <c r="E50" s="44"/>
      <c r="F50" s="37"/>
      <c r="G50" s="38"/>
      <c r="H50" s="104">
        <f>SUM(H45:H49)</f>
        <v>9832765</v>
      </c>
      <c r="I50" s="1"/>
      <c r="J50" s="1"/>
      <c r="K50" s="97">
        <f>+SUM(J45:J49)</f>
        <v>8849488.5</v>
      </c>
    </row>
    <row r="51" spans="1:16" x14ac:dyDescent="0.25">
      <c r="I51" s="1"/>
      <c r="J51" s="1"/>
      <c r="K51" s="1"/>
    </row>
    <row r="52" spans="1:16" x14ac:dyDescent="0.25">
      <c r="I52" s="1"/>
      <c r="J52" s="1"/>
    </row>
    <row r="53" spans="1:16" x14ac:dyDescent="0.25">
      <c r="A53" s="122" t="s">
        <v>0</v>
      </c>
      <c r="B53" s="122"/>
      <c r="C53" s="122"/>
      <c r="D53" s="122"/>
      <c r="E53" s="122"/>
      <c r="F53" s="122"/>
      <c r="G53" s="122"/>
      <c r="H53" s="122"/>
    </row>
    <row r="54" spans="1:16" x14ac:dyDescent="0.25">
      <c r="A54" s="122" t="s">
        <v>2</v>
      </c>
      <c r="B54" s="122"/>
      <c r="C54" s="122"/>
      <c r="D54" s="122"/>
      <c r="E54" s="122"/>
      <c r="F54" s="122"/>
      <c r="G54" s="122"/>
      <c r="H54" s="122"/>
    </row>
    <row r="55" spans="1:16" x14ac:dyDescent="0.25">
      <c r="A55" s="122" t="s">
        <v>3</v>
      </c>
      <c r="B55" s="122"/>
      <c r="C55" s="122"/>
      <c r="D55" s="122"/>
      <c r="E55" s="122"/>
      <c r="F55" s="122"/>
      <c r="G55" s="122"/>
      <c r="H55" s="122"/>
    </row>
    <row r="56" spans="1:16" x14ac:dyDescent="0.25">
      <c r="A56" s="122" t="s">
        <v>8</v>
      </c>
      <c r="B56" s="122"/>
      <c r="C56" s="122"/>
      <c r="D56" s="122"/>
      <c r="E56" s="122"/>
      <c r="F56" s="122"/>
      <c r="G56" s="122"/>
      <c r="H56" s="122"/>
    </row>
    <row r="57" spans="1:16" x14ac:dyDescent="0.25">
      <c r="A57" s="120" t="s">
        <v>11</v>
      </c>
      <c r="B57" s="120"/>
      <c r="C57" s="120"/>
      <c r="D57" s="120"/>
      <c r="E57" s="120"/>
      <c r="F57" s="120"/>
      <c r="G57" s="120"/>
      <c r="H57" s="120"/>
    </row>
    <row r="58" spans="1:16" x14ac:dyDescent="0.25">
      <c r="A58" s="14"/>
      <c r="B58" s="15"/>
      <c r="C58" s="14"/>
      <c r="D58" s="14"/>
      <c r="E58" s="14"/>
      <c r="F58" s="14"/>
      <c r="G58" s="16"/>
      <c r="H58" s="14"/>
    </row>
    <row r="59" spans="1:16" x14ac:dyDescent="0.25">
      <c r="A59" s="19" t="s">
        <v>16</v>
      </c>
      <c r="B59" s="19"/>
      <c r="C59" s="14"/>
      <c r="D59" s="14"/>
      <c r="E59" s="14"/>
      <c r="F59" s="14"/>
      <c r="G59" s="20" t="s">
        <v>17</v>
      </c>
      <c r="H59" s="21">
        <v>44578</v>
      </c>
    </row>
    <row r="60" spans="1:16" x14ac:dyDescent="0.25">
      <c r="A60" s="22" t="s">
        <v>20</v>
      </c>
      <c r="B60" s="22"/>
      <c r="C60" s="23"/>
      <c r="D60" s="24"/>
      <c r="E60" s="25"/>
      <c r="F60" s="26"/>
      <c r="G60" s="121"/>
      <c r="H60" s="121"/>
    </row>
    <row r="61" spans="1:16" x14ac:dyDescent="0.25">
      <c r="A61" s="22" t="s">
        <v>23</v>
      </c>
      <c r="B61" s="22"/>
      <c r="C61" s="28" t="s">
        <v>24</v>
      </c>
      <c r="D61" s="24"/>
      <c r="E61" s="25"/>
      <c r="F61" s="26"/>
      <c r="G61" s="119" t="s">
        <v>51</v>
      </c>
      <c r="H61" s="119"/>
    </row>
    <row r="62" spans="1:16" x14ac:dyDescent="0.25">
      <c r="A62" s="6" t="s">
        <v>4</v>
      </c>
      <c r="B62" s="32" t="s">
        <v>29</v>
      </c>
      <c r="C62" s="6" t="s">
        <v>30</v>
      </c>
      <c r="D62" s="6" t="s">
        <v>31</v>
      </c>
      <c r="E62" s="7" t="s">
        <v>32</v>
      </c>
      <c r="F62" s="33" t="s">
        <v>33</v>
      </c>
      <c r="G62" s="6" t="s">
        <v>34</v>
      </c>
      <c r="H62" s="7" t="s">
        <v>35</v>
      </c>
      <c r="I62" s="75" t="s">
        <v>26</v>
      </c>
    </row>
    <row r="63" spans="1:16" x14ac:dyDescent="0.25">
      <c r="A63" s="8">
        <v>1</v>
      </c>
      <c r="B63" s="34" t="s">
        <v>9</v>
      </c>
      <c r="C63" s="12" t="str">
        <f>VLOOKUP(B63,$O$4:$P$15,2,0)</f>
        <v>Chân giò heo muối 300G</v>
      </c>
      <c r="D63" s="35">
        <v>20</v>
      </c>
      <c r="E63" s="44">
        <f>VLOOKUP(C63,$P$4:$Q$15,2,0)</f>
        <v>73431</v>
      </c>
      <c r="F63" s="37">
        <f>E63*D63</f>
        <v>1468620</v>
      </c>
      <c r="G63" s="38">
        <v>0</v>
      </c>
      <c r="H63" s="39">
        <f>F63-G63*F63</f>
        <v>1468620</v>
      </c>
      <c r="I63" s="1">
        <f>+E63*0.9</f>
        <v>66087.900000000009</v>
      </c>
      <c r="J63" s="1">
        <f>+I63*D63</f>
        <v>1321758.0000000002</v>
      </c>
      <c r="K63" s="1"/>
      <c r="M63" s="110"/>
      <c r="N63" s="111"/>
      <c r="O63" s="112"/>
      <c r="P63" s="111"/>
    </row>
    <row r="64" spans="1:16" x14ac:dyDescent="0.25">
      <c r="A64" s="8">
        <v>2</v>
      </c>
      <c r="B64" s="34" t="s">
        <v>12</v>
      </c>
      <c r="C64" s="12" t="str">
        <f>VLOOKUP(B64,$O$4:$P$15,2,0)</f>
        <v>Chân giò heo muối 500G</v>
      </c>
      <c r="D64" s="40">
        <v>20</v>
      </c>
      <c r="E64" s="44">
        <f>VLOOKUP(C64,$P$4:$Q$15,2,0)</f>
        <v>119066</v>
      </c>
      <c r="F64" s="37">
        <f>E64*D64</f>
        <v>2381320</v>
      </c>
      <c r="G64" s="38">
        <v>0</v>
      </c>
      <c r="H64" s="39">
        <f>F64-G64*F64</f>
        <v>2381320</v>
      </c>
      <c r="I64" s="1">
        <f>+E64*0.9</f>
        <v>107159.40000000001</v>
      </c>
      <c r="J64" s="1">
        <f>+I64*D64</f>
        <v>2143188</v>
      </c>
      <c r="K64" s="1"/>
    </row>
    <row r="65" spans="1:12" x14ac:dyDescent="0.25">
      <c r="A65" s="41">
        <v>3</v>
      </c>
      <c r="B65" s="42" t="s">
        <v>14</v>
      </c>
      <c r="C65" s="43" t="str">
        <f>VLOOKUP(B65,$O$4:$P$15,2,0)</f>
        <v>Gà muối 500G</v>
      </c>
      <c r="D65" s="40">
        <v>20</v>
      </c>
      <c r="E65" s="44">
        <f>VLOOKUP(C65,$P$4:$Q$15,2,0)</f>
        <v>111058</v>
      </c>
      <c r="F65" s="45">
        <f>E65*D65</f>
        <v>2221160</v>
      </c>
      <c r="G65" s="46">
        <v>0</v>
      </c>
      <c r="H65" s="36">
        <f>F65-G65*F65</f>
        <v>2221160</v>
      </c>
      <c r="I65" s="1">
        <f>+E65*0.9</f>
        <v>99952.2</v>
      </c>
      <c r="J65" s="1">
        <f>+I65*D65</f>
        <v>1999044</v>
      </c>
      <c r="K65" s="47"/>
    </row>
    <row r="66" spans="1:12" x14ac:dyDescent="0.25">
      <c r="A66" s="8">
        <v>4</v>
      </c>
      <c r="B66" s="34" t="s">
        <v>21</v>
      </c>
      <c r="C66" s="12" t="str">
        <f>VLOOKUP(B66,$O$4:$P$15,2,0)</f>
        <v>Bắp bò muối 200G</v>
      </c>
      <c r="D66" s="40">
        <v>10</v>
      </c>
      <c r="E66" s="44">
        <f>VLOOKUP(C66,$P$4:$Q$15,2,0)</f>
        <v>87787</v>
      </c>
      <c r="F66" s="37">
        <f>E66*D66</f>
        <v>877870</v>
      </c>
      <c r="G66" s="38">
        <v>0</v>
      </c>
      <c r="H66" s="39">
        <f>F66-G66*F66</f>
        <v>877870</v>
      </c>
      <c r="I66" s="1">
        <f>+E66*0.9</f>
        <v>79008.3</v>
      </c>
      <c r="J66" s="1">
        <f>+I66*D66</f>
        <v>790083</v>
      </c>
      <c r="K66" s="2"/>
    </row>
    <row r="67" spans="1:12" x14ac:dyDescent="0.25">
      <c r="A67" s="8">
        <v>5</v>
      </c>
      <c r="B67" s="34" t="s">
        <v>18</v>
      </c>
      <c r="C67" s="12" t="str">
        <f>VLOOKUP(B67,$O$4:$P$15,2,0)</f>
        <v>Tai Heo muối 200G</v>
      </c>
      <c r="D67" s="40">
        <v>10</v>
      </c>
      <c r="E67" s="44">
        <f>VLOOKUP(C67,$P$4:$Q$15,2,0)</f>
        <v>55595</v>
      </c>
      <c r="F67" s="37">
        <f>E67*D67</f>
        <v>555950</v>
      </c>
      <c r="G67" s="38">
        <v>0</v>
      </c>
      <c r="H67" s="39">
        <f>F67-G67*F67</f>
        <v>555950</v>
      </c>
      <c r="I67" s="1">
        <f>+E67*0.9</f>
        <v>50035.5</v>
      </c>
      <c r="J67" s="1">
        <f>+I67*D67</f>
        <v>500355</v>
      </c>
      <c r="K67" s="1"/>
    </row>
    <row r="68" spans="1:12" x14ac:dyDescent="0.25">
      <c r="A68" s="8"/>
      <c r="B68" s="34"/>
      <c r="C68" s="103" t="s">
        <v>66</v>
      </c>
      <c r="D68" s="92">
        <f>+SUM(D63:D67)</f>
        <v>80</v>
      </c>
      <c r="E68" s="44"/>
      <c r="F68" s="37"/>
      <c r="G68" s="38"/>
      <c r="H68" s="92">
        <f>+SUM(H63:H67)</f>
        <v>7504920</v>
      </c>
      <c r="I68" s="1"/>
      <c r="J68" s="1"/>
      <c r="K68" s="97">
        <f>+SUM(J63:J67)</f>
        <v>6754428</v>
      </c>
    </row>
    <row r="71" spans="1:12" x14ac:dyDescent="0.25">
      <c r="A71" s="122" t="s">
        <v>0</v>
      </c>
      <c r="B71" s="122"/>
      <c r="C71" s="122"/>
      <c r="D71" s="122"/>
      <c r="E71" s="122"/>
      <c r="F71" s="122"/>
      <c r="G71" s="122"/>
      <c r="H71" s="122"/>
    </row>
    <row r="72" spans="1:12" x14ac:dyDescent="0.25">
      <c r="A72" s="122" t="s">
        <v>2</v>
      </c>
      <c r="B72" s="122"/>
      <c r="C72" s="122"/>
      <c r="D72" s="122"/>
      <c r="E72" s="122"/>
      <c r="F72" s="122"/>
      <c r="G72" s="122"/>
      <c r="H72" s="122"/>
    </row>
    <row r="73" spans="1:12" x14ac:dyDescent="0.25">
      <c r="A73" s="122" t="s">
        <v>3</v>
      </c>
      <c r="B73" s="122"/>
      <c r="C73" s="122"/>
      <c r="D73" s="122"/>
      <c r="E73" s="122"/>
      <c r="F73" s="122"/>
      <c r="G73" s="122"/>
      <c r="H73" s="122"/>
    </row>
    <row r="74" spans="1:12" x14ac:dyDescent="0.25">
      <c r="A74" s="122" t="s">
        <v>8</v>
      </c>
      <c r="B74" s="122"/>
      <c r="C74" s="122"/>
      <c r="D74" s="122"/>
      <c r="E74" s="122"/>
      <c r="F74" s="122"/>
      <c r="G74" s="122"/>
      <c r="H74" s="122"/>
    </row>
    <row r="75" spans="1:12" x14ac:dyDescent="0.25">
      <c r="A75" s="120" t="s">
        <v>11</v>
      </c>
      <c r="B75" s="120"/>
      <c r="C75" s="120"/>
      <c r="D75" s="120"/>
      <c r="E75" s="120"/>
      <c r="F75" s="120"/>
      <c r="G75" s="120"/>
      <c r="H75" s="120"/>
    </row>
    <row r="76" spans="1:12" x14ac:dyDescent="0.25">
      <c r="A76" s="14"/>
      <c r="B76" s="15"/>
      <c r="C76" s="14"/>
      <c r="D76" s="14"/>
      <c r="E76" s="14"/>
      <c r="F76" s="14"/>
      <c r="G76" s="16"/>
      <c r="H76" s="14"/>
    </row>
    <row r="77" spans="1:12" x14ac:dyDescent="0.25">
      <c r="A77" s="19" t="s">
        <v>16</v>
      </c>
      <c r="B77" s="19"/>
      <c r="C77" s="14"/>
      <c r="D77" s="14"/>
      <c r="E77" s="14"/>
      <c r="F77" s="14"/>
      <c r="G77" s="20" t="s">
        <v>17</v>
      </c>
      <c r="H77" s="21">
        <v>44578</v>
      </c>
    </row>
    <row r="78" spans="1:12" x14ac:dyDescent="0.25">
      <c r="A78" s="22" t="s">
        <v>20</v>
      </c>
      <c r="B78" s="22"/>
      <c r="C78" s="23"/>
      <c r="D78" s="24"/>
      <c r="E78" s="25"/>
      <c r="F78" s="26"/>
      <c r="G78" s="121"/>
      <c r="H78" s="121"/>
    </row>
    <row r="79" spans="1:12" x14ac:dyDescent="0.25">
      <c r="A79" s="22" t="s">
        <v>23</v>
      </c>
      <c r="B79" s="22"/>
      <c r="C79" s="28" t="s">
        <v>24</v>
      </c>
      <c r="D79" s="24"/>
      <c r="E79" s="25"/>
      <c r="F79" s="26"/>
      <c r="G79" s="119" t="s">
        <v>52</v>
      </c>
      <c r="H79" s="119"/>
      <c r="L79" s="110"/>
    </row>
    <row r="80" spans="1:12" x14ac:dyDescent="0.25">
      <c r="A80" s="6" t="s">
        <v>4</v>
      </c>
      <c r="B80" s="32" t="s">
        <v>29</v>
      </c>
      <c r="C80" s="6" t="s">
        <v>30</v>
      </c>
      <c r="D80" s="6" t="s">
        <v>31</v>
      </c>
      <c r="E80" s="7" t="s">
        <v>32</v>
      </c>
      <c r="F80" s="33" t="s">
        <v>33</v>
      </c>
      <c r="G80" s="6" t="s">
        <v>34</v>
      </c>
      <c r="H80" s="7" t="s">
        <v>35</v>
      </c>
      <c r="I80" s="75" t="s">
        <v>26</v>
      </c>
      <c r="L80" s="110"/>
    </row>
    <row r="81" spans="1:12" x14ac:dyDescent="0.25">
      <c r="A81" s="8">
        <v>1</v>
      </c>
      <c r="B81" s="34" t="s">
        <v>9</v>
      </c>
      <c r="C81" s="12" t="str">
        <f>VLOOKUP(B81,$O$4:$P$15,2,0)</f>
        <v>Chân giò heo muối 300G</v>
      </c>
      <c r="D81" s="35">
        <v>20</v>
      </c>
      <c r="E81" s="44">
        <f>VLOOKUP(C81,$P$4:$Q$15,2,0)</f>
        <v>73431</v>
      </c>
      <c r="F81" s="37">
        <f>E81*D81</f>
        <v>1468620</v>
      </c>
      <c r="G81" s="38">
        <v>0</v>
      </c>
      <c r="H81" s="39">
        <f>F81-G81*F81</f>
        <v>1468620</v>
      </c>
      <c r="I81" s="1">
        <f>+E81*0.9</f>
        <v>66087.900000000009</v>
      </c>
      <c r="J81" s="1">
        <f>+I81*D81</f>
        <v>1321758.0000000002</v>
      </c>
      <c r="K81" s="1"/>
      <c r="L81" s="113"/>
    </row>
    <row r="82" spans="1:12" x14ac:dyDescent="0.25">
      <c r="A82" s="8">
        <v>2</v>
      </c>
      <c r="B82" s="34" t="s">
        <v>12</v>
      </c>
      <c r="C82" s="12" t="str">
        <f>VLOOKUP(B82,$O$4:$P$15,2,0)</f>
        <v>Chân giò heo muối 500G</v>
      </c>
      <c r="D82" s="40">
        <v>30</v>
      </c>
      <c r="E82" s="44">
        <f>VLOOKUP(C82,$P$4:$Q$15,2,0)</f>
        <v>119066</v>
      </c>
      <c r="F82" s="37">
        <f>E82*D82</f>
        <v>3571980</v>
      </c>
      <c r="G82" s="38">
        <v>0</v>
      </c>
      <c r="H82" s="39">
        <f>F82-G82*F82</f>
        <v>3571980</v>
      </c>
      <c r="I82" s="1">
        <f>+E82*0.9</f>
        <v>107159.40000000001</v>
      </c>
      <c r="J82" s="1">
        <f>+I82*D82</f>
        <v>3214782.0000000005</v>
      </c>
      <c r="K82" s="1"/>
      <c r="L82" s="110"/>
    </row>
    <row r="83" spans="1:12" x14ac:dyDescent="0.25">
      <c r="A83" s="41">
        <v>3</v>
      </c>
      <c r="B83" s="42" t="s">
        <v>14</v>
      </c>
      <c r="C83" s="43" t="str">
        <f>VLOOKUP(B83,$O$4:$P$15,2,0)</f>
        <v>Gà muối 500G</v>
      </c>
      <c r="D83" s="40">
        <v>40</v>
      </c>
      <c r="E83" s="44">
        <f>VLOOKUP(C83,$P$4:$Q$15,2,0)</f>
        <v>111058</v>
      </c>
      <c r="F83" s="45">
        <f>E83*D83</f>
        <v>4442320</v>
      </c>
      <c r="G83" s="46">
        <v>0</v>
      </c>
      <c r="H83" s="36">
        <f>F83-G83*F83</f>
        <v>4442320</v>
      </c>
      <c r="I83" s="1">
        <f>+E83*0.9</f>
        <v>99952.2</v>
      </c>
      <c r="J83" s="1">
        <f>+I83*D83</f>
        <v>3998088</v>
      </c>
      <c r="K83" s="47"/>
      <c r="L83" s="110"/>
    </row>
    <row r="84" spans="1:12" x14ac:dyDescent="0.25">
      <c r="A84" s="8">
        <v>4</v>
      </c>
      <c r="B84" s="34" t="s">
        <v>21</v>
      </c>
      <c r="C84" s="12" t="str">
        <f>VLOOKUP(B84,$O$4:$P$15,2,0)</f>
        <v>Bắp bò muối 200G</v>
      </c>
      <c r="D84" s="40">
        <v>15</v>
      </c>
      <c r="E84" s="44">
        <f>VLOOKUP(C84,$P$4:$Q$15,2,0)</f>
        <v>87787</v>
      </c>
      <c r="F84" s="37">
        <f>E84*D84</f>
        <v>1316805</v>
      </c>
      <c r="G84" s="38">
        <v>0</v>
      </c>
      <c r="H84" s="39">
        <f>F84-G84*F84</f>
        <v>1316805</v>
      </c>
      <c r="I84" s="1">
        <f>+E84*0.9</f>
        <v>79008.3</v>
      </c>
      <c r="J84" s="1">
        <f>+I84*D84</f>
        <v>1185124.5</v>
      </c>
      <c r="K84" s="2"/>
    </row>
    <row r="85" spans="1:12" x14ac:dyDescent="0.25">
      <c r="A85" s="8">
        <v>5</v>
      </c>
      <c r="B85" s="34" t="s">
        <v>18</v>
      </c>
      <c r="C85" s="12" t="str">
        <f>VLOOKUP(B85,$O$4:$P$15,2,0)</f>
        <v>Tai Heo muối 200G</v>
      </c>
      <c r="D85" s="40"/>
      <c r="E85" s="44">
        <f>VLOOKUP(C85,$P$4:$Q$15,2,0)</f>
        <v>55595</v>
      </c>
      <c r="F85" s="37">
        <f>E85*D85</f>
        <v>0</v>
      </c>
      <c r="G85" s="38">
        <v>0</v>
      </c>
      <c r="H85" s="39">
        <f>F85-G85*F85</f>
        <v>0</v>
      </c>
      <c r="I85" s="1">
        <f>+E85*0.9</f>
        <v>50035.5</v>
      </c>
      <c r="J85" s="1">
        <f>+I85*D85</f>
        <v>0</v>
      </c>
      <c r="K85" s="1"/>
    </row>
    <row r="86" spans="1:12" x14ac:dyDescent="0.25">
      <c r="A86" s="8"/>
      <c r="B86" s="34"/>
      <c r="C86" s="103" t="s">
        <v>66</v>
      </c>
      <c r="D86" s="92">
        <f>+SUM(D81:D85)</f>
        <v>105</v>
      </c>
      <c r="E86" s="44"/>
      <c r="F86" s="37"/>
      <c r="G86" s="38"/>
      <c r="H86" s="92">
        <f>+SUM(H81:H85)</f>
        <v>10799725</v>
      </c>
      <c r="I86" s="1"/>
      <c r="J86" s="1"/>
      <c r="K86" s="97">
        <f>+SUM(J81:J85)</f>
        <v>9719752.5</v>
      </c>
    </row>
    <row r="89" spans="1:12" x14ac:dyDescent="0.25">
      <c r="A89" s="122" t="s">
        <v>0</v>
      </c>
      <c r="B89" s="122"/>
      <c r="C89" s="122"/>
      <c r="D89" s="122"/>
      <c r="E89" s="122"/>
      <c r="F89" s="122"/>
      <c r="G89" s="122"/>
      <c r="H89" s="122"/>
    </row>
    <row r="90" spans="1:12" x14ac:dyDescent="0.25">
      <c r="A90" s="122" t="s">
        <v>2</v>
      </c>
      <c r="B90" s="122"/>
      <c r="C90" s="122"/>
      <c r="D90" s="122"/>
      <c r="E90" s="122"/>
      <c r="F90" s="122"/>
      <c r="G90" s="122"/>
      <c r="H90" s="122"/>
    </row>
    <row r="91" spans="1:12" x14ac:dyDescent="0.25">
      <c r="A91" s="122" t="s">
        <v>3</v>
      </c>
      <c r="B91" s="122"/>
      <c r="C91" s="122"/>
      <c r="D91" s="122"/>
      <c r="E91" s="122"/>
      <c r="F91" s="122"/>
      <c r="G91" s="122"/>
      <c r="H91" s="122"/>
    </row>
    <row r="92" spans="1:12" x14ac:dyDescent="0.25">
      <c r="A92" s="122" t="s">
        <v>8</v>
      </c>
      <c r="B92" s="122"/>
      <c r="C92" s="122"/>
      <c r="D92" s="122"/>
      <c r="E92" s="122"/>
      <c r="F92" s="122"/>
      <c r="G92" s="122"/>
      <c r="H92" s="122"/>
    </row>
    <row r="93" spans="1:12" x14ac:dyDescent="0.25">
      <c r="A93" s="120" t="s">
        <v>11</v>
      </c>
      <c r="B93" s="120"/>
      <c r="C93" s="120"/>
      <c r="D93" s="120"/>
      <c r="E93" s="120"/>
      <c r="F93" s="120"/>
      <c r="G93" s="120"/>
      <c r="H93" s="120"/>
    </row>
    <row r="94" spans="1:12" x14ac:dyDescent="0.25">
      <c r="A94" s="14"/>
      <c r="B94" s="15"/>
      <c r="C94" s="14"/>
      <c r="D94" s="14"/>
      <c r="E94" s="14"/>
      <c r="F94" s="14"/>
      <c r="G94" s="16"/>
      <c r="H94" s="14"/>
    </row>
    <row r="95" spans="1:12" x14ac:dyDescent="0.25">
      <c r="A95" s="19" t="s">
        <v>16</v>
      </c>
      <c r="B95" s="19"/>
      <c r="C95" s="14"/>
      <c r="D95" s="14"/>
      <c r="E95" s="14"/>
      <c r="F95" s="14"/>
      <c r="G95" s="20" t="s">
        <v>17</v>
      </c>
      <c r="H95" s="21">
        <v>44587</v>
      </c>
    </row>
    <row r="96" spans="1:12" x14ac:dyDescent="0.25">
      <c r="A96" s="22" t="s">
        <v>20</v>
      </c>
      <c r="B96" s="22"/>
      <c r="C96" s="23"/>
      <c r="D96" s="24"/>
      <c r="E96" s="25"/>
      <c r="F96" s="26"/>
      <c r="G96" s="121"/>
      <c r="H96" s="121"/>
    </row>
    <row r="97" spans="1:11" x14ac:dyDescent="0.25">
      <c r="A97" s="22" t="s">
        <v>23</v>
      </c>
      <c r="B97" s="22"/>
      <c r="C97" s="28" t="s">
        <v>24</v>
      </c>
      <c r="D97" s="24"/>
      <c r="E97" s="25"/>
      <c r="F97" s="26"/>
      <c r="G97" s="119" t="s">
        <v>53</v>
      </c>
      <c r="H97" s="119"/>
    </row>
    <row r="98" spans="1:11" x14ac:dyDescent="0.25">
      <c r="A98" s="6" t="s">
        <v>4</v>
      </c>
      <c r="B98" s="32" t="s">
        <v>29</v>
      </c>
      <c r="C98" s="6" t="s">
        <v>30</v>
      </c>
      <c r="D98" s="6" t="s">
        <v>31</v>
      </c>
      <c r="E98" s="7" t="s">
        <v>32</v>
      </c>
      <c r="F98" s="33" t="s">
        <v>33</v>
      </c>
      <c r="G98" s="6" t="s">
        <v>34</v>
      </c>
      <c r="H98" s="7" t="s">
        <v>35</v>
      </c>
      <c r="I98" s="75" t="s">
        <v>26</v>
      </c>
    </row>
    <row r="99" spans="1:11" x14ac:dyDescent="0.25">
      <c r="A99" s="8">
        <v>1</v>
      </c>
      <c r="B99" s="34" t="s">
        <v>9</v>
      </c>
      <c r="C99" s="12" t="str">
        <f>VLOOKUP(B99,$O$4:$P$15,2,0)</f>
        <v>Chân giò heo muối 300G</v>
      </c>
      <c r="D99" s="35">
        <v>40</v>
      </c>
      <c r="E99" s="44">
        <f>VLOOKUP(C99,$P$4:$Q$15,2,0)</f>
        <v>73431</v>
      </c>
      <c r="F99" s="37">
        <f>E99*D99</f>
        <v>2937240</v>
      </c>
      <c r="G99" s="38">
        <v>0</v>
      </c>
      <c r="H99" s="39">
        <f>F99-G99*F99</f>
        <v>2937240</v>
      </c>
      <c r="I99" s="1">
        <f>+E99*0.9</f>
        <v>66087.900000000009</v>
      </c>
      <c r="J99" s="1">
        <f>+I99*D99</f>
        <v>2643516.0000000005</v>
      </c>
      <c r="K99" s="1"/>
    </row>
    <row r="100" spans="1:11" x14ac:dyDescent="0.25">
      <c r="A100" s="8">
        <v>2</v>
      </c>
      <c r="B100" s="34" t="s">
        <v>12</v>
      </c>
      <c r="C100" s="12" t="str">
        <f>VLOOKUP(B100,$O$4:$P$15,2,0)</f>
        <v>Chân giò heo muối 500G</v>
      </c>
      <c r="D100" s="40">
        <v>40</v>
      </c>
      <c r="E100" s="44">
        <f>VLOOKUP(C100,$P$4:$Q$15,2,0)</f>
        <v>119066</v>
      </c>
      <c r="F100" s="37">
        <f>E100*D100</f>
        <v>4762640</v>
      </c>
      <c r="G100" s="38">
        <v>0</v>
      </c>
      <c r="H100" s="39">
        <f>F100-G100*F100</f>
        <v>4762640</v>
      </c>
      <c r="I100" s="1">
        <f>+E100*0.9</f>
        <v>107159.40000000001</v>
      </c>
      <c r="J100" s="1">
        <f>+I100*D100</f>
        <v>4286376</v>
      </c>
      <c r="K100" s="1"/>
    </row>
    <row r="101" spans="1:11" x14ac:dyDescent="0.25">
      <c r="A101" s="41">
        <v>3</v>
      </c>
      <c r="B101" s="42" t="s">
        <v>14</v>
      </c>
      <c r="C101" s="43" t="str">
        <f>VLOOKUP(B101,$O$4:$P$15,2,0)</f>
        <v>Gà muối 500G</v>
      </c>
      <c r="D101" s="40">
        <v>50</v>
      </c>
      <c r="E101" s="44">
        <f>VLOOKUP(C101,$P$4:$Q$15,2,0)</f>
        <v>111058</v>
      </c>
      <c r="F101" s="45">
        <f>E101*D101</f>
        <v>5552900</v>
      </c>
      <c r="G101" s="46">
        <v>0</v>
      </c>
      <c r="H101" s="36">
        <f>F101-G101*F101</f>
        <v>5552900</v>
      </c>
      <c r="I101" s="1">
        <f>+E101*0.9</f>
        <v>99952.2</v>
      </c>
      <c r="J101" s="1">
        <f>+I101*D101</f>
        <v>4997610</v>
      </c>
      <c r="K101" s="47"/>
    </row>
    <row r="102" spans="1:11" x14ac:dyDescent="0.25">
      <c r="A102" s="8">
        <v>4</v>
      </c>
      <c r="B102" s="34" t="s">
        <v>21</v>
      </c>
      <c r="C102" s="12" t="str">
        <f>VLOOKUP(B102,$O$4:$P$15,2,0)</f>
        <v>Bắp bò muối 200G</v>
      </c>
      <c r="D102" s="40">
        <v>15</v>
      </c>
      <c r="E102" s="44">
        <f>VLOOKUP(C102,$P$4:$Q$15,2,0)</f>
        <v>87787</v>
      </c>
      <c r="F102" s="37">
        <f>E102*D102</f>
        <v>1316805</v>
      </c>
      <c r="G102" s="38">
        <v>0</v>
      </c>
      <c r="H102" s="39">
        <f>F102-G102*F102</f>
        <v>1316805</v>
      </c>
      <c r="I102" s="1">
        <f>+E102*0.9</f>
        <v>79008.3</v>
      </c>
      <c r="J102" s="1">
        <f>+I102*D102</f>
        <v>1185124.5</v>
      </c>
      <c r="K102" s="2"/>
    </row>
    <row r="103" spans="1:11" x14ac:dyDescent="0.25">
      <c r="A103" s="8">
        <v>5</v>
      </c>
      <c r="B103" s="34" t="s">
        <v>18</v>
      </c>
      <c r="C103" s="12" t="str">
        <f>VLOOKUP(B103,$O$4:$P$15,2,0)</f>
        <v>Tai Heo muối 200G</v>
      </c>
      <c r="D103" s="40">
        <v>20</v>
      </c>
      <c r="E103" s="44">
        <f>VLOOKUP(C103,$P$4:$Q$15,2,0)</f>
        <v>55595</v>
      </c>
      <c r="F103" s="37">
        <f>E103*D103</f>
        <v>1111900</v>
      </c>
      <c r="G103" s="38">
        <v>0</v>
      </c>
      <c r="H103" s="39">
        <f>F103-G103*F103</f>
        <v>1111900</v>
      </c>
      <c r="I103" s="1">
        <f>+E103*0.9</f>
        <v>50035.5</v>
      </c>
      <c r="J103" s="1">
        <f>+I103*D103</f>
        <v>1000710</v>
      </c>
      <c r="K103" s="1"/>
    </row>
    <row r="104" spans="1:11" x14ac:dyDescent="0.25">
      <c r="A104" s="54"/>
      <c r="B104" s="54"/>
      <c r="C104" s="102" t="s">
        <v>66</v>
      </c>
      <c r="D104" s="55">
        <f>SUM(D99:D103)</f>
        <v>165</v>
      </c>
      <c r="E104" s="56"/>
      <c r="F104" s="57"/>
      <c r="G104" s="58"/>
      <c r="H104" s="59">
        <f>SUM(H99:H103)</f>
        <v>15681485</v>
      </c>
      <c r="I104" s="1"/>
      <c r="J104" s="1"/>
      <c r="K104" s="97">
        <f>+SUM(J99:J103)</f>
        <v>14113336.5</v>
      </c>
    </row>
    <row r="107" spans="1:11" x14ac:dyDescent="0.25">
      <c r="A107" s="122" t="s">
        <v>0</v>
      </c>
      <c r="B107" s="122"/>
      <c r="C107" s="122"/>
      <c r="D107" s="122"/>
      <c r="E107" s="122"/>
      <c r="F107" s="122"/>
      <c r="G107" s="122"/>
      <c r="H107" s="122"/>
    </row>
    <row r="108" spans="1:11" x14ac:dyDescent="0.25">
      <c r="A108" s="122" t="s">
        <v>2</v>
      </c>
      <c r="B108" s="122"/>
      <c r="C108" s="122"/>
      <c r="D108" s="122"/>
      <c r="E108" s="122"/>
      <c r="F108" s="122"/>
      <c r="G108" s="122"/>
      <c r="H108" s="122"/>
    </row>
    <row r="109" spans="1:11" x14ac:dyDescent="0.25">
      <c r="A109" s="122" t="s">
        <v>3</v>
      </c>
      <c r="B109" s="122"/>
      <c r="C109" s="122"/>
      <c r="D109" s="122"/>
      <c r="E109" s="122"/>
      <c r="F109" s="122"/>
      <c r="G109" s="122"/>
      <c r="H109" s="122"/>
    </row>
    <row r="110" spans="1:11" x14ac:dyDescent="0.25">
      <c r="A110" s="122" t="s">
        <v>8</v>
      </c>
      <c r="B110" s="122"/>
      <c r="C110" s="122"/>
      <c r="D110" s="122"/>
      <c r="E110" s="122"/>
      <c r="F110" s="122"/>
      <c r="G110" s="122"/>
      <c r="H110" s="122"/>
    </row>
    <row r="111" spans="1:11" x14ac:dyDescent="0.25">
      <c r="A111" s="120" t="s">
        <v>11</v>
      </c>
      <c r="B111" s="120"/>
      <c r="C111" s="120"/>
      <c r="D111" s="120"/>
      <c r="E111" s="120"/>
      <c r="F111" s="120"/>
      <c r="G111" s="120"/>
      <c r="H111" s="120"/>
    </row>
    <row r="112" spans="1:11" x14ac:dyDescent="0.25">
      <c r="A112" s="14"/>
      <c r="B112" s="15"/>
      <c r="C112" s="14"/>
      <c r="D112" s="14"/>
      <c r="E112" s="14"/>
      <c r="F112" s="14"/>
      <c r="G112" s="16"/>
      <c r="H112" s="14"/>
    </row>
    <row r="113" spans="1:16" x14ac:dyDescent="0.25">
      <c r="A113" s="19" t="s">
        <v>16</v>
      </c>
      <c r="B113" s="19"/>
      <c r="C113" s="14"/>
      <c r="D113" s="14"/>
      <c r="E113" s="14"/>
      <c r="F113" s="14"/>
      <c r="G113" s="20" t="s">
        <v>17</v>
      </c>
      <c r="H113" s="21">
        <v>44590</v>
      </c>
    </row>
    <row r="114" spans="1:16" x14ac:dyDescent="0.25">
      <c r="A114" s="22" t="s">
        <v>20</v>
      </c>
      <c r="B114" s="22"/>
      <c r="C114" s="23"/>
      <c r="D114" s="24"/>
      <c r="E114" s="25"/>
      <c r="F114" s="26"/>
      <c r="G114" s="121"/>
      <c r="H114" s="121"/>
    </row>
    <row r="115" spans="1:16" x14ac:dyDescent="0.25">
      <c r="A115" s="22" t="s">
        <v>23</v>
      </c>
      <c r="B115" s="22"/>
      <c r="C115" s="28" t="s">
        <v>24</v>
      </c>
      <c r="D115" s="24"/>
      <c r="E115" s="25"/>
      <c r="F115" s="26"/>
      <c r="G115" s="119" t="s">
        <v>54</v>
      </c>
      <c r="H115" s="119"/>
      <c r="M115" s="110"/>
      <c r="N115" s="111"/>
      <c r="O115" s="112"/>
      <c r="P115" s="111"/>
    </row>
    <row r="116" spans="1:16" x14ac:dyDescent="0.25">
      <c r="A116" s="6" t="s">
        <v>4</v>
      </c>
      <c r="B116" s="32" t="s">
        <v>29</v>
      </c>
      <c r="C116" s="6" t="s">
        <v>30</v>
      </c>
      <c r="D116" s="6" t="s">
        <v>31</v>
      </c>
      <c r="E116" s="7" t="s">
        <v>32</v>
      </c>
      <c r="F116" s="33" t="s">
        <v>33</v>
      </c>
      <c r="G116" s="6" t="s">
        <v>34</v>
      </c>
      <c r="H116" s="7" t="s">
        <v>35</v>
      </c>
      <c r="I116" s="75" t="s">
        <v>26</v>
      </c>
      <c r="M116" s="110"/>
      <c r="N116" s="111"/>
      <c r="O116" s="112"/>
      <c r="P116" s="111"/>
    </row>
    <row r="117" spans="1:16" x14ac:dyDescent="0.25">
      <c r="A117" s="8">
        <v>1</v>
      </c>
      <c r="B117" s="34" t="s">
        <v>9</v>
      </c>
      <c r="C117" s="12" t="str">
        <f>VLOOKUP(B117,$O$4:$P$15,2,0)</f>
        <v>Chân giò heo muối 300G</v>
      </c>
      <c r="D117" s="35">
        <v>50</v>
      </c>
      <c r="E117" s="44">
        <f>VLOOKUP(C117,$P$4:$Q$15,2,0)</f>
        <v>73431</v>
      </c>
      <c r="F117" s="37">
        <f>E117*D117</f>
        <v>3671550</v>
      </c>
      <c r="G117" s="38">
        <v>0</v>
      </c>
      <c r="H117" s="39">
        <f>F117-G117*F117</f>
        <v>3671550</v>
      </c>
      <c r="I117" s="1">
        <f>+E117*0.9</f>
        <v>66087.900000000009</v>
      </c>
      <c r="J117" s="1">
        <f>+I117*D117</f>
        <v>3304395.0000000005</v>
      </c>
      <c r="K117" s="1"/>
      <c r="M117" s="110"/>
      <c r="N117" s="111"/>
      <c r="O117" s="112"/>
      <c r="P117" s="111"/>
    </row>
    <row r="118" spans="1:16" x14ac:dyDescent="0.25">
      <c r="A118" s="8">
        <v>2</v>
      </c>
      <c r="B118" s="34" t="s">
        <v>12</v>
      </c>
      <c r="C118" s="12" t="str">
        <f>VLOOKUP(B118,$O$4:$P$15,2,0)</f>
        <v>Chân giò heo muối 500G</v>
      </c>
      <c r="D118" s="40">
        <v>50</v>
      </c>
      <c r="E118" s="44">
        <f>VLOOKUP(C118,$P$4:$Q$15,2,0)</f>
        <v>119066</v>
      </c>
      <c r="F118" s="37">
        <f>E118*D118</f>
        <v>5953300</v>
      </c>
      <c r="G118" s="38">
        <v>0</v>
      </c>
      <c r="H118" s="39">
        <f>F118-G118*F118</f>
        <v>5953300</v>
      </c>
      <c r="I118" s="1">
        <f>+E118*0.9</f>
        <v>107159.40000000001</v>
      </c>
      <c r="J118" s="1">
        <f>+I118*D118</f>
        <v>5357970</v>
      </c>
      <c r="K118" s="1"/>
      <c r="M118" s="110"/>
      <c r="N118" s="111"/>
      <c r="O118" s="112"/>
      <c r="P118" s="111"/>
    </row>
    <row r="119" spans="1:16" x14ac:dyDescent="0.25">
      <c r="A119" s="41">
        <v>3</v>
      </c>
      <c r="B119" s="42" t="s">
        <v>14</v>
      </c>
      <c r="C119" s="43" t="str">
        <f>VLOOKUP(B119,$O$4:$P$15,2,0)</f>
        <v>Gà muối 500G</v>
      </c>
      <c r="D119" s="40"/>
      <c r="E119" s="44">
        <f>VLOOKUP(C119,$P$4:$Q$15,2,0)</f>
        <v>111058</v>
      </c>
      <c r="F119" s="45">
        <f>E119*D119</f>
        <v>0</v>
      </c>
      <c r="G119" s="46">
        <v>0</v>
      </c>
      <c r="H119" s="36">
        <f>F119-G119*F119</f>
        <v>0</v>
      </c>
      <c r="I119" s="1">
        <f>+E119*0.9</f>
        <v>99952.2</v>
      </c>
      <c r="J119" s="1">
        <f>+I119*D119</f>
        <v>0</v>
      </c>
      <c r="K119" s="47"/>
    </row>
    <row r="120" spans="1:16" x14ac:dyDescent="0.25">
      <c r="A120" s="8">
        <v>4</v>
      </c>
      <c r="B120" s="34" t="s">
        <v>21</v>
      </c>
      <c r="C120" s="12" t="str">
        <f>VLOOKUP(B120,$O$4:$P$15,2,0)</f>
        <v>Bắp bò muối 200G</v>
      </c>
      <c r="D120" s="40"/>
      <c r="E120" s="44">
        <f>VLOOKUP(C120,$P$4:$Q$15,2,0)</f>
        <v>87787</v>
      </c>
      <c r="F120" s="37">
        <f>E120*D120</f>
        <v>0</v>
      </c>
      <c r="G120" s="38">
        <v>0</v>
      </c>
      <c r="H120" s="39">
        <f>F120-G120*F120</f>
        <v>0</v>
      </c>
      <c r="I120" s="1">
        <f>+E120*0.9</f>
        <v>79008.3</v>
      </c>
      <c r="J120" s="1">
        <f>+I120*D120</f>
        <v>0</v>
      </c>
      <c r="K120" s="2"/>
    </row>
    <row r="121" spans="1:16" x14ac:dyDescent="0.25">
      <c r="A121" s="8">
        <v>5</v>
      </c>
      <c r="B121" s="34" t="s">
        <v>18</v>
      </c>
      <c r="C121" s="12" t="str">
        <f>VLOOKUP(B121,$O$4:$P$15,2,0)</f>
        <v>Tai Heo muối 200G</v>
      </c>
      <c r="D121" s="40"/>
      <c r="E121" s="44">
        <f>VLOOKUP(C121,$P$4:$Q$15,2,0)</f>
        <v>55595</v>
      </c>
      <c r="F121" s="37">
        <f>E121*D121</f>
        <v>0</v>
      </c>
      <c r="G121" s="38">
        <v>0</v>
      </c>
      <c r="H121" s="39">
        <f>F121-G121*F121</f>
        <v>0</v>
      </c>
      <c r="I121" s="1">
        <f>+E121*0.9</f>
        <v>50035.5</v>
      </c>
      <c r="J121" s="1">
        <f>+I121*D121</f>
        <v>0</v>
      </c>
      <c r="K121" s="1"/>
    </row>
    <row r="122" spans="1:16" x14ac:dyDescent="0.25">
      <c r="A122" s="54"/>
      <c r="B122" s="54"/>
      <c r="C122" s="102" t="s">
        <v>66</v>
      </c>
      <c r="D122" s="55">
        <f>SUM(D117:D121)</f>
        <v>100</v>
      </c>
      <c r="E122" s="56"/>
      <c r="F122" s="57"/>
      <c r="G122" s="58"/>
      <c r="H122" s="59">
        <f>SUM(H117:H121)</f>
        <v>9624850</v>
      </c>
      <c r="I122" s="1"/>
      <c r="J122" s="1"/>
      <c r="K122" s="97">
        <f>+SUM(J117:J121)</f>
        <v>8662365</v>
      </c>
    </row>
    <row r="125" spans="1:16" x14ac:dyDescent="0.25">
      <c r="A125" s="122" t="s">
        <v>0</v>
      </c>
      <c r="B125" s="122"/>
      <c r="C125" s="122"/>
      <c r="D125" s="122"/>
      <c r="E125" s="122"/>
      <c r="F125" s="122"/>
      <c r="G125" s="122"/>
      <c r="H125" s="122"/>
    </row>
    <row r="126" spans="1:16" x14ac:dyDescent="0.25">
      <c r="A126" s="122" t="s">
        <v>2</v>
      </c>
      <c r="B126" s="122"/>
      <c r="C126" s="122"/>
      <c r="D126" s="122"/>
      <c r="E126" s="122"/>
      <c r="F126" s="122"/>
      <c r="G126" s="122"/>
      <c r="H126" s="122"/>
    </row>
    <row r="127" spans="1:16" x14ac:dyDescent="0.25">
      <c r="A127" s="122" t="s">
        <v>3</v>
      </c>
      <c r="B127" s="122"/>
      <c r="C127" s="122"/>
      <c r="D127" s="122"/>
      <c r="E127" s="122"/>
      <c r="F127" s="122"/>
      <c r="G127" s="122"/>
      <c r="H127" s="122"/>
    </row>
    <row r="128" spans="1:16" x14ac:dyDescent="0.25">
      <c r="A128" s="122" t="s">
        <v>8</v>
      </c>
      <c r="B128" s="122"/>
      <c r="C128" s="122"/>
      <c r="D128" s="122"/>
      <c r="E128" s="122"/>
      <c r="F128" s="122"/>
      <c r="G128" s="122"/>
      <c r="H128" s="122"/>
    </row>
    <row r="129" spans="1:11" x14ac:dyDescent="0.25">
      <c r="A129" s="120" t="s">
        <v>11</v>
      </c>
      <c r="B129" s="120"/>
      <c r="C129" s="120"/>
      <c r="D129" s="120"/>
      <c r="E129" s="120"/>
      <c r="F129" s="120"/>
      <c r="G129" s="120"/>
      <c r="H129" s="120"/>
    </row>
    <row r="130" spans="1:11" x14ac:dyDescent="0.25">
      <c r="A130" s="14"/>
      <c r="B130" s="15"/>
      <c r="C130" s="14"/>
      <c r="D130" s="14"/>
      <c r="E130" s="14"/>
      <c r="F130" s="14"/>
      <c r="G130" s="16"/>
      <c r="H130" s="14"/>
    </row>
    <row r="131" spans="1:11" x14ac:dyDescent="0.25">
      <c r="A131" s="19" t="s">
        <v>16</v>
      </c>
      <c r="B131" s="19"/>
      <c r="C131" s="14"/>
      <c r="D131" s="14"/>
      <c r="E131" s="14"/>
      <c r="F131" s="14"/>
      <c r="G131" s="20" t="s">
        <v>17</v>
      </c>
      <c r="H131" s="21">
        <v>44600</v>
      </c>
    </row>
    <row r="132" spans="1:11" x14ac:dyDescent="0.25">
      <c r="A132" s="22" t="s">
        <v>20</v>
      </c>
      <c r="B132" s="22"/>
      <c r="C132" s="23"/>
      <c r="D132" s="24"/>
      <c r="E132" s="25"/>
      <c r="F132" s="26"/>
      <c r="G132" s="121"/>
      <c r="H132" s="121"/>
    </row>
    <row r="133" spans="1:11" x14ac:dyDescent="0.25">
      <c r="A133" s="22" t="s">
        <v>23</v>
      </c>
      <c r="B133" s="22"/>
      <c r="C133" s="28" t="s">
        <v>24</v>
      </c>
      <c r="D133" s="24"/>
      <c r="E133" s="25"/>
      <c r="F133" s="26"/>
      <c r="G133" s="119" t="s">
        <v>55</v>
      </c>
      <c r="H133" s="119"/>
    </row>
    <row r="134" spans="1:11" x14ac:dyDescent="0.25">
      <c r="A134" s="6" t="s">
        <v>4</v>
      </c>
      <c r="B134" s="32" t="s">
        <v>29</v>
      </c>
      <c r="C134" s="6" t="s">
        <v>30</v>
      </c>
      <c r="D134" s="6" t="s">
        <v>31</v>
      </c>
      <c r="E134" s="7" t="s">
        <v>32</v>
      </c>
      <c r="F134" s="33" t="s">
        <v>33</v>
      </c>
      <c r="G134" s="6" t="s">
        <v>34</v>
      </c>
      <c r="H134" s="7" t="s">
        <v>35</v>
      </c>
      <c r="I134" s="75" t="s">
        <v>26</v>
      </c>
    </row>
    <row r="135" spans="1:11" x14ac:dyDescent="0.25">
      <c r="A135" s="8">
        <v>1</v>
      </c>
      <c r="B135" s="34" t="s">
        <v>9</v>
      </c>
      <c r="C135" s="12" t="str">
        <f>VLOOKUP(B135,$O$4:$P$15,2,0)</f>
        <v>Chân giò heo muối 300G</v>
      </c>
      <c r="D135" s="35">
        <v>20</v>
      </c>
      <c r="E135" s="44">
        <f>VLOOKUP(C135,$P$4:$Q$15,2,0)</f>
        <v>73431</v>
      </c>
      <c r="F135" s="37">
        <f>E135*D135</f>
        <v>1468620</v>
      </c>
      <c r="G135" s="38">
        <v>0</v>
      </c>
      <c r="H135" s="78">
        <f>F135-G135*F135</f>
        <v>1468620</v>
      </c>
      <c r="I135" s="1">
        <f>+E135*0.9</f>
        <v>66087.900000000009</v>
      </c>
      <c r="J135" s="1">
        <f>+I135*D135</f>
        <v>1321758.0000000002</v>
      </c>
      <c r="K135" s="1"/>
    </row>
    <row r="136" spans="1:11" x14ac:dyDescent="0.25">
      <c r="A136" s="8">
        <v>2</v>
      </c>
      <c r="B136" s="34" t="s">
        <v>12</v>
      </c>
      <c r="C136" s="12" t="str">
        <f>VLOOKUP(B136,$O$4:$P$15,2,0)</f>
        <v>Chân giò heo muối 500G</v>
      </c>
      <c r="D136" s="40">
        <v>30</v>
      </c>
      <c r="E136" s="44">
        <f>VLOOKUP(C136,$P$4:$Q$15,2,0)</f>
        <v>119066</v>
      </c>
      <c r="F136" s="37">
        <f>E136*D136</f>
        <v>3571980</v>
      </c>
      <c r="G136" s="38">
        <v>0</v>
      </c>
      <c r="H136" s="78">
        <f>F136-G136*F136</f>
        <v>3571980</v>
      </c>
      <c r="I136" s="1">
        <f>+E136*0.9</f>
        <v>107159.40000000001</v>
      </c>
      <c r="J136" s="1">
        <f>+I136*D136</f>
        <v>3214782.0000000005</v>
      </c>
      <c r="K136" s="1"/>
    </row>
    <row r="137" spans="1:11" x14ac:dyDescent="0.25">
      <c r="A137" s="41">
        <v>3</v>
      </c>
      <c r="B137" s="42" t="s">
        <v>14</v>
      </c>
      <c r="C137" s="43" t="str">
        <f>VLOOKUP(B137,$O$4:$P$15,2,0)</f>
        <v>Gà muối 500G</v>
      </c>
      <c r="D137" s="40">
        <v>30</v>
      </c>
      <c r="E137" s="44">
        <f>VLOOKUP(C137,$P$4:$Q$15,2,0)</f>
        <v>111058</v>
      </c>
      <c r="F137" s="45">
        <f>E137*D137</f>
        <v>3331740</v>
      </c>
      <c r="G137" s="46">
        <v>0</v>
      </c>
      <c r="H137" s="13">
        <f>F137-G137*F137</f>
        <v>3331740</v>
      </c>
      <c r="I137" s="1">
        <f>+E137*0.9</f>
        <v>99952.2</v>
      </c>
      <c r="J137" s="1">
        <f>+I137*D137</f>
        <v>2998566</v>
      </c>
      <c r="K137" s="47"/>
    </row>
    <row r="138" spans="1:11" x14ac:dyDescent="0.25">
      <c r="A138" s="8">
        <v>4</v>
      </c>
      <c r="B138" s="34" t="s">
        <v>21</v>
      </c>
      <c r="C138" s="12" t="str">
        <f>VLOOKUP(B138,$O$4:$P$15,2,0)</f>
        <v>Bắp bò muối 200G</v>
      </c>
      <c r="D138" s="40">
        <v>15</v>
      </c>
      <c r="E138" s="44">
        <f>VLOOKUP(C138,$P$4:$Q$15,2,0)</f>
        <v>87787</v>
      </c>
      <c r="F138" s="37">
        <f>E138*D138</f>
        <v>1316805</v>
      </c>
      <c r="G138" s="38">
        <v>0</v>
      </c>
      <c r="H138" s="78">
        <f>F138-G138*F138</f>
        <v>1316805</v>
      </c>
      <c r="I138" s="1">
        <f>+E138*0.9</f>
        <v>79008.3</v>
      </c>
      <c r="J138" s="1">
        <f>+I138*D138</f>
        <v>1185124.5</v>
      </c>
      <c r="K138" s="2"/>
    </row>
    <row r="139" spans="1:11" x14ac:dyDescent="0.25">
      <c r="A139" s="8">
        <v>5</v>
      </c>
      <c r="B139" s="34" t="s">
        <v>18</v>
      </c>
      <c r="C139" s="12" t="str">
        <f>VLOOKUP(B139,$O$4:$P$15,2,0)</f>
        <v>Tai Heo muối 200G</v>
      </c>
      <c r="D139" s="40">
        <v>15</v>
      </c>
      <c r="E139" s="44">
        <f>VLOOKUP(C139,$P$4:$Q$15,2,0)</f>
        <v>55595</v>
      </c>
      <c r="F139" s="37">
        <f>E139*D139</f>
        <v>833925</v>
      </c>
      <c r="G139" s="38">
        <v>0</v>
      </c>
      <c r="H139" s="78">
        <f>F139-G139*F139</f>
        <v>833925</v>
      </c>
      <c r="I139" s="1">
        <f>+E139*0.9</f>
        <v>50035.5</v>
      </c>
      <c r="J139" s="1">
        <f>+I139*D139</f>
        <v>750532.5</v>
      </c>
      <c r="K139" s="1"/>
    </row>
    <row r="140" spans="1:11" x14ac:dyDescent="0.25">
      <c r="A140" s="54"/>
      <c r="B140" s="54"/>
      <c r="C140" s="102" t="s">
        <v>66</v>
      </c>
      <c r="D140" s="55">
        <f>SUM(D135:D139)</f>
        <v>110</v>
      </c>
      <c r="E140" s="56"/>
      <c r="F140" s="57"/>
      <c r="G140" s="58"/>
      <c r="H140" s="59">
        <f>SUM(H135:H139)</f>
        <v>10523070</v>
      </c>
      <c r="I140" s="1"/>
      <c r="J140" s="1"/>
      <c r="K140" s="97">
        <f>+SUM(J135:J139)</f>
        <v>9470763</v>
      </c>
    </row>
    <row r="141" spans="1:11" x14ac:dyDescent="0.25">
      <c r="A141" s="91"/>
      <c r="B141" s="91"/>
      <c r="C141" s="105"/>
      <c r="D141" s="106"/>
      <c r="E141" s="106"/>
      <c r="F141" s="107"/>
      <c r="G141" s="108"/>
      <c r="H141" s="109"/>
    </row>
    <row r="143" spans="1:11" x14ac:dyDescent="0.25">
      <c r="A143" s="122" t="s">
        <v>0</v>
      </c>
      <c r="B143" s="122"/>
      <c r="C143" s="122"/>
      <c r="D143" s="122"/>
      <c r="E143" s="122"/>
      <c r="F143" s="122"/>
      <c r="G143" s="122"/>
      <c r="H143" s="122"/>
    </row>
    <row r="144" spans="1:11" x14ac:dyDescent="0.25">
      <c r="A144" s="122" t="s">
        <v>2</v>
      </c>
      <c r="B144" s="122"/>
      <c r="C144" s="122"/>
      <c r="D144" s="122"/>
      <c r="E144" s="122"/>
      <c r="F144" s="122"/>
      <c r="G144" s="122"/>
      <c r="H144" s="122"/>
    </row>
    <row r="145" spans="1:11" x14ac:dyDescent="0.25">
      <c r="A145" s="122" t="s">
        <v>3</v>
      </c>
      <c r="B145" s="122"/>
      <c r="C145" s="122"/>
      <c r="D145" s="122"/>
      <c r="E145" s="122"/>
      <c r="F145" s="122"/>
      <c r="G145" s="122"/>
      <c r="H145" s="122"/>
    </row>
    <row r="146" spans="1:11" x14ac:dyDescent="0.25">
      <c r="A146" s="122" t="s">
        <v>8</v>
      </c>
      <c r="B146" s="122"/>
      <c r="C146" s="122"/>
      <c r="D146" s="122"/>
      <c r="E146" s="122"/>
      <c r="F146" s="122"/>
      <c r="G146" s="122"/>
      <c r="H146" s="122"/>
    </row>
    <row r="147" spans="1:11" x14ac:dyDescent="0.25">
      <c r="A147" s="120" t="s">
        <v>11</v>
      </c>
      <c r="B147" s="120"/>
      <c r="C147" s="120"/>
      <c r="D147" s="120"/>
      <c r="E147" s="120"/>
      <c r="F147" s="120"/>
      <c r="G147" s="120"/>
      <c r="H147" s="120"/>
    </row>
    <row r="148" spans="1:11" x14ac:dyDescent="0.25">
      <c r="A148" s="14"/>
      <c r="B148" s="15"/>
      <c r="C148" s="14"/>
      <c r="D148" s="14"/>
      <c r="E148" s="14"/>
      <c r="F148" s="14"/>
      <c r="G148" s="16"/>
      <c r="H148" s="14"/>
    </row>
    <row r="149" spans="1:11" x14ac:dyDescent="0.25">
      <c r="A149" s="19" t="s">
        <v>16</v>
      </c>
      <c r="B149" s="19"/>
      <c r="C149" s="14"/>
      <c r="D149" s="14"/>
      <c r="E149" s="14"/>
      <c r="F149" s="14"/>
      <c r="G149" s="20" t="s">
        <v>17</v>
      </c>
      <c r="H149" s="21">
        <v>44600</v>
      </c>
    </row>
    <row r="150" spans="1:11" x14ac:dyDescent="0.25">
      <c r="A150" s="22" t="s">
        <v>20</v>
      </c>
      <c r="B150" s="22"/>
      <c r="C150" s="23"/>
      <c r="D150" s="24"/>
      <c r="E150" s="25"/>
      <c r="F150" s="26"/>
      <c r="G150" s="121"/>
      <c r="H150" s="121"/>
    </row>
    <row r="151" spans="1:11" x14ac:dyDescent="0.25">
      <c r="A151" s="22" t="s">
        <v>23</v>
      </c>
      <c r="B151" s="22"/>
      <c r="C151" s="28" t="s">
        <v>48</v>
      </c>
      <c r="D151" s="24"/>
      <c r="E151" s="25"/>
      <c r="F151" s="26"/>
      <c r="G151" s="119" t="s">
        <v>56</v>
      </c>
      <c r="H151" s="119"/>
    </row>
    <row r="152" spans="1:11" x14ac:dyDescent="0.25">
      <c r="A152" s="6" t="s">
        <v>4</v>
      </c>
      <c r="B152" s="32" t="s">
        <v>29</v>
      </c>
      <c r="C152" s="6" t="s">
        <v>30</v>
      </c>
      <c r="D152" s="6" t="s">
        <v>31</v>
      </c>
      <c r="E152" s="7" t="s">
        <v>32</v>
      </c>
      <c r="F152" s="33" t="s">
        <v>33</v>
      </c>
      <c r="G152" s="6" t="s">
        <v>34</v>
      </c>
      <c r="H152" s="7" t="s">
        <v>35</v>
      </c>
      <c r="I152" s="75" t="s">
        <v>26</v>
      </c>
    </row>
    <row r="153" spans="1:11" x14ac:dyDescent="0.25">
      <c r="A153" s="8">
        <v>1</v>
      </c>
      <c r="B153" s="34" t="s">
        <v>9</v>
      </c>
      <c r="C153" s="12" t="str">
        <f>VLOOKUP(B153,$O$4:$P$15,2,0)</f>
        <v>Chân giò heo muối 300G</v>
      </c>
      <c r="D153" s="35">
        <v>20</v>
      </c>
      <c r="E153" s="44">
        <f>VLOOKUP(C153,$P$4:$Q$15,2,0)</f>
        <v>73431</v>
      </c>
      <c r="F153" s="37">
        <f>E153*D153</f>
        <v>1468620</v>
      </c>
      <c r="G153" s="38">
        <v>0</v>
      </c>
      <c r="H153" s="39">
        <f>F153-G153*F153</f>
        <v>1468620</v>
      </c>
      <c r="I153" s="1">
        <f>+E153*0.9</f>
        <v>66087.900000000009</v>
      </c>
      <c r="J153" s="1">
        <f>+I153*D153</f>
        <v>1321758.0000000002</v>
      </c>
      <c r="K153" s="1"/>
    </row>
    <row r="154" spans="1:11" x14ac:dyDescent="0.25">
      <c r="A154" s="8">
        <v>2</v>
      </c>
      <c r="B154" s="34" t="s">
        <v>12</v>
      </c>
      <c r="C154" s="12" t="str">
        <f>VLOOKUP(B154,$O$4:$P$15,2,0)</f>
        <v>Chân giò heo muối 500G</v>
      </c>
      <c r="D154" s="40">
        <v>20</v>
      </c>
      <c r="E154" s="44">
        <f>VLOOKUP(C154,$P$4:$Q$15,2,0)</f>
        <v>119066</v>
      </c>
      <c r="F154" s="37">
        <f>E154*D154</f>
        <v>2381320</v>
      </c>
      <c r="G154" s="38">
        <v>0</v>
      </c>
      <c r="H154" s="39">
        <f>F154-G154*F154</f>
        <v>2381320</v>
      </c>
      <c r="I154" s="1">
        <f>+E154*0.9</f>
        <v>107159.40000000001</v>
      </c>
      <c r="J154" s="1">
        <f>+I154*D154</f>
        <v>2143188</v>
      </c>
      <c r="K154" s="1"/>
    </row>
    <row r="155" spans="1:11" x14ac:dyDescent="0.25">
      <c r="A155" s="41">
        <v>3</v>
      </c>
      <c r="B155" s="42" t="s">
        <v>14</v>
      </c>
      <c r="C155" s="43" t="str">
        <f>VLOOKUP(B155,$O$4:$P$15,2,0)</f>
        <v>Gà muối 500G</v>
      </c>
      <c r="D155" s="40">
        <v>20</v>
      </c>
      <c r="E155" s="44">
        <f>VLOOKUP(C155,$P$4:$Q$15,2,0)</f>
        <v>111058</v>
      </c>
      <c r="F155" s="45">
        <f>E155*D155</f>
        <v>2221160</v>
      </c>
      <c r="G155" s="46">
        <v>0</v>
      </c>
      <c r="H155" s="36">
        <f>F155-G155*F155</f>
        <v>2221160</v>
      </c>
      <c r="I155" s="1">
        <f>+E155*0.9</f>
        <v>99952.2</v>
      </c>
      <c r="J155" s="1">
        <f>+I155*D155</f>
        <v>1999044</v>
      </c>
      <c r="K155" s="47"/>
    </row>
    <row r="156" spans="1:11" x14ac:dyDescent="0.25">
      <c r="A156" s="8">
        <v>4</v>
      </c>
      <c r="B156" s="34" t="s">
        <v>21</v>
      </c>
      <c r="C156" s="12" t="str">
        <f>VLOOKUP(B156,$O$4:$P$15,2,0)</f>
        <v>Bắp bò muối 200G</v>
      </c>
      <c r="D156" s="40">
        <v>10</v>
      </c>
      <c r="E156" s="44">
        <f>VLOOKUP(C156,$P$4:$Q$15,2,0)</f>
        <v>87787</v>
      </c>
      <c r="F156" s="37">
        <f>E156*D156</f>
        <v>877870</v>
      </c>
      <c r="G156" s="38">
        <v>0</v>
      </c>
      <c r="H156" s="39">
        <f>F156-G156*F156</f>
        <v>877870</v>
      </c>
      <c r="I156" s="1">
        <f>+E156*0.9</f>
        <v>79008.3</v>
      </c>
      <c r="J156" s="1">
        <f>+I156*D156</f>
        <v>790083</v>
      </c>
      <c r="K156" s="2"/>
    </row>
    <row r="157" spans="1:11" x14ac:dyDescent="0.25">
      <c r="A157" s="8">
        <v>5</v>
      </c>
      <c r="B157" s="34" t="s">
        <v>18</v>
      </c>
      <c r="C157" s="12" t="str">
        <f>VLOOKUP(B157,$O$4:$P$15,2,0)</f>
        <v>Tai Heo muối 200G</v>
      </c>
      <c r="D157" s="40">
        <v>10</v>
      </c>
      <c r="E157" s="44">
        <f>VLOOKUP(C157,$P$4:$Q$15,2,0)</f>
        <v>55595</v>
      </c>
      <c r="F157" s="37">
        <f>E157*D157</f>
        <v>555950</v>
      </c>
      <c r="G157" s="38">
        <v>0</v>
      </c>
      <c r="H157" s="39">
        <f>F157-G157*F157</f>
        <v>555950</v>
      </c>
      <c r="I157" s="1">
        <f>+E157*0.9</f>
        <v>50035.5</v>
      </c>
      <c r="J157" s="1">
        <f>+I157*D157</f>
        <v>500355</v>
      </c>
      <c r="K157" s="1"/>
    </row>
    <row r="158" spans="1:11" x14ac:dyDescent="0.25">
      <c r="A158" s="54"/>
      <c r="B158" s="54"/>
      <c r="C158" s="102" t="s">
        <v>66</v>
      </c>
      <c r="D158" s="55">
        <f>SUM(D153:D157)</f>
        <v>80</v>
      </c>
      <c r="E158" s="56"/>
      <c r="F158" s="57"/>
      <c r="G158" s="58"/>
      <c r="H158" s="59">
        <f>SUM(H153:H157)</f>
        <v>7504920</v>
      </c>
      <c r="I158" s="1"/>
      <c r="J158" s="1"/>
      <c r="K158" s="97">
        <f>+SUM(J153:J157)</f>
        <v>6754428</v>
      </c>
    </row>
    <row r="161" spans="1:11" x14ac:dyDescent="0.25">
      <c r="A161" s="122" t="s">
        <v>0</v>
      </c>
      <c r="B161" s="122"/>
      <c r="C161" s="122"/>
      <c r="D161" s="122"/>
      <c r="E161" s="122"/>
      <c r="F161" s="122"/>
      <c r="G161" s="122"/>
      <c r="H161" s="122"/>
    </row>
    <row r="162" spans="1:11" x14ac:dyDescent="0.25">
      <c r="A162" s="122" t="s">
        <v>2</v>
      </c>
      <c r="B162" s="122"/>
      <c r="C162" s="122"/>
      <c r="D162" s="122"/>
      <c r="E162" s="122"/>
      <c r="F162" s="122"/>
      <c r="G162" s="122"/>
      <c r="H162" s="122"/>
    </row>
    <row r="163" spans="1:11" x14ac:dyDescent="0.25">
      <c r="A163" s="122" t="s">
        <v>3</v>
      </c>
      <c r="B163" s="122"/>
      <c r="C163" s="122"/>
      <c r="D163" s="122"/>
      <c r="E163" s="122"/>
      <c r="F163" s="122"/>
      <c r="G163" s="122"/>
      <c r="H163" s="122"/>
    </row>
    <row r="164" spans="1:11" x14ac:dyDescent="0.25">
      <c r="A164" s="122" t="s">
        <v>8</v>
      </c>
      <c r="B164" s="122"/>
      <c r="C164" s="122"/>
      <c r="D164" s="122"/>
      <c r="E164" s="122"/>
      <c r="F164" s="122"/>
      <c r="G164" s="122"/>
      <c r="H164" s="122"/>
    </row>
    <row r="165" spans="1:11" x14ac:dyDescent="0.25">
      <c r="A165" s="120" t="s">
        <v>11</v>
      </c>
      <c r="B165" s="120"/>
      <c r="C165" s="120"/>
      <c r="D165" s="120"/>
      <c r="E165" s="120"/>
      <c r="F165" s="120"/>
      <c r="G165" s="120"/>
      <c r="H165" s="120"/>
    </row>
    <row r="166" spans="1:11" x14ac:dyDescent="0.25">
      <c r="A166" s="14"/>
      <c r="B166" s="15"/>
      <c r="C166" s="14"/>
      <c r="D166" s="14"/>
      <c r="E166" s="14"/>
      <c r="F166" s="14"/>
      <c r="G166" s="16"/>
      <c r="H166" s="14"/>
    </row>
    <row r="167" spans="1:11" x14ac:dyDescent="0.25">
      <c r="A167" s="19" t="s">
        <v>16</v>
      </c>
      <c r="B167" s="19"/>
      <c r="C167" s="14"/>
      <c r="D167" s="14"/>
      <c r="E167" s="14"/>
      <c r="F167" s="14"/>
      <c r="G167" s="20" t="s">
        <v>17</v>
      </c>
      <c r="H167" s="21">
        <v>44608</v>
      </c>
    </row>
    <row r="168" spans="1:11" x14ac:dyDescent="0.25">
      <c r="A168" s="22" t="s">
        <v>20</v>
      </c>
      <c r="B168" s="22"/>
      <c r="C168" s="23"/>
      <c r="D168" s="24"/>
      <c r="E168" s="25"/>
      <c r="F168" s="26"/>
      <c r="G168" s="121"/>
      <c r="H168" s="121"/>
    </row>
    <row r="169" spans="1:11" x14ac:dyDescent="0.25">
      <c r="A169" s="22" t="s">
        <v>23</v>
      </c>
      <c r="B169" s="22"/>
      <c r="C169" s="28" t="s">
        <v>24</v>
      </c>
      <c r="D169" s="24"/>
      <c r="E169" s="25"/>
      <c r="F169" s="26"/>
      <c r="G169" s="119" t="s">
        <v>57</v>
      </c>
      <c r="H169" s="119"/>
    </row>
    <row r="170" spans="1:11" x14ac:dyDescent="0.25">
      <c r="A170" s="6" t="s">
        <v>4</v>
      </c>
      <c r="B170" s="32" t="s">
        <v>29</v>
      </c>
      <c r="C170" s="6" t="s">
        <v>30</v>
      </c>
      <c r="D170" s="6" t="s">
        <v>31</v>
      </c>
      <c r="E170" s="7" t="s">
        <v>32</v>
      </c>
      <c r="F170" s="33" t="s">
        <v>33</v>
      </c>
      <c r="G170" s="6" t="s">
        <v>34</v>
      </c>
      <c r="H170" s="7" t="s">
        <v>35</v>
      </c>
      <c r="I170" s="75" t="s">
        <v>26</v>
      </c>
    </row>
    <row r="171" spans="1:11" x14ac:dyDescent="0.25">
      <c r="A171" s="8">
        <v>1</v>
      </c>
      <c r="B171" s="34" t="s">
        <v>9</v>
      </c>
      <c r="C171" s="12" t="str">
        <f>VLOOKUP(B171,$O$4:$P$15,2,0)</f>
        <v>Chân giò heo muối 300G</v>
      </c>
      <c r="D171" s="68">
        <v>30</v>
      </c>
      <c r="E171" s="69">
        <f>VLOOKUP(C171,$P$4:$Q$15,2,0)</f>
        <v>73431</v>
      </c>
      <c r="F171" s="70">
        <f>E171*D171</f>
        <v>2202930</v>
      </c>
      <c r="G171" s="38">
        <v>0</v>
      </c>
      <c r="H171" s="78">
        <f>F171-G171*F171</f>
        <v>2202930</v>
      </c>
      <c r="I171" s="1">
        <f>+E171*0.9</f>
        <v>66087.900000000009</v>
      </c>
      <c r="J171" s="1">
        <f>+I171*D171</f>
        <v>1982637.0000000002</v>
      </c>
      <c r="K171" s="1"/>
    </row>
    <row r="172" spans="1:11" x14ac:dyDescent="0.25">
      <c r="A172" s="8">
        <v>2</v>
      </c>
      <c r="B172" s="34" t="s">
        <v>12</v>
      </c>
      <c r="C172" s="12" t="str">
        <f>VLOOKUP(B172,$O$4:$P$15,2,0)</f>
        <v>Chân giò heo muối 500G</v>
      </c>
      <c r="D172" s="71">
        <v>10</v>
      </c>
      <c r="E172" s="69">
        <f>VLOOKUP(C172,$P$4:$Q$15,2,0)</f>
        <v>119066</v>
      </c>
      <c r="F172" s="70">
        <f>E172*D172</f>
        <v>1190660</v>
      </c>
      <c r="G172" s="38">
        <v>0</v>
      </c>
      <c r="H172" s="78">
        <f>F172-G172*F172</f>
        <v>1190660</v>
      </c>
      <c r="I172" s="1">
        <f>+E172*0.9</f>
        <v>107159.40000000001</v>
      </c>
      <c r="J172" s="1">
        <f>+I172*D172</f>
        <v>1071594</v>
      </c>
      <c r="K172" s="1"/>
    </row>
    <row r="173" spans="1:11" x14ac:dyDescent="0.25">
      <c r="A173" s="41">
        <v>3</v>
      </c>
      <c r="B173" s="42" t="s">
        <v>14</v>
      </c>
      <c r="C173" s="43" t="str">
        <f>VLOOKUP(B173,$O$4:$P$15,2,0)</f>
        <v>Gà muối 500G</v>
      </c>
      <c r="D173" s="71">
        <v>40</v>
      </c>
      <c r="E173" s="69">
        <f>VLOOKUP(C173,$P$4:$Q$15,2,0)</f>
        <v>111058</v>
      </c>
      <c r="F173" s="72">
        <f>E173*D173</f>
        <v>4442320</v>
      </c>
      <c r="G173" s="46">
        <v>0</v>
      </c>
      <c r="H173" s="13">
        <f>F173-G173*F173</f>
        <v>4442320</v>
      </c>
      <c r="I173" s="1">
        <f>+E173*0.9</f>
        <v>99952.2</v>
      </c>
      <c r="J173" s="1">
        <f>+I173*D173</f>
        <v>3998088</v>
      </c>
      <c r="K173" s="47"/>
    </row>
    <row r="174" spans="1:11" x14ac:dyDescent="0.25">
      <c r="A174" s="8">
        <v>4</v>
      </c>
      <c r="B174" s="34" t="s">
        <v>21</v>
      </c>
      <c r="C174" s="12" t="str">
        <f>VLOOKUP(B174,$O$4:$P$15,2,0)</f>
        <v>Bắp bò muối 200G</v>
      </c>
      <c r="D174" s="71"/>
      <c r="E174" s="69">
        <f>VLOOKUP(C174,$P$4:$Q$15,2,0)</f>
        <v>87787</v>
      </c>
      <c r="F174" s="70">
        <f>E174*D174</f>
        <v>0</v>
      </c>
      <c r="G174" s="38">
        <v>0</v>
      </c>
      <c r="H174" s="78">
        <f>F174-G174*F174</f>
        <v>0</v>
      </c>
      <c r="I174" s="1">
        <f>+E174*0.9</f>
        <v>79008.3</v>
      </c>
      <c r="J174" s="1">
        <f>+I174*D174</f>
        <v>0</v>
      </c>
      <c r="K174" s="2"/>
    </row>
    <row r="175" spans="1:11" x14ac:dyDescent="0.25">
      <c r="A175" s="8">
        <v>5</v>
      </c>
      <c r="B175" s="34" t="s">
        <v>18</v>
      </c>
      <c r="C175" s="12" t="str">
        <f>VLOOKUP(B175,$O$4:$P$15,2,0)</f>
        <v>Tai Heo muối 200G</v>
      </c>
      <c r="D175" s="71"/>
      <c r="E175" s="69">
        <f>VLOOKUP(C175,$P$4:$Q$15,2,0)</f>
        <v>55595</v>
      </c>
      <c r="F175" s="70">
        <f>E175*D175</f>
        <v>0</v>
      </c>
      <c r="G175" s="38">
        <v>0</v>
      </c>
      <c r="H175" s="78">
        <f>F175-G175*F175</f>
        <v>0</v>
      </c>
      <c r="I175" s="1">
        <f>+E175*0.9</f>
        <v>50035.5</v>
      </c>
      <c r="J175" s="1">
        <f>+I175*D175</f>
        <v>0</v>
      </c>
      <c r="K175" s="1"/>
    </row>
    <row r="176" spans="1:11" ht="18" customHeight="1" x14ac:dyDescent="0.25">
      <c r="A176" s="54"/>
      <c r="B176" s="54"/>
      <c r="C176" s="102" t="s">
        <v>66</v>
      </c>
      <c r="D176" s="55">
        <f>SUM(D171:D175)</f>
        <v>80</v>
      </c>
      <c r="E176" s="56"/>
      <c r="F176" s="57"/>
      <c r="G176" s="58"/>
      <c r="H176" s="57">
        <f>SUM(H171:H175)</f>
        <v>7835910</v>
      </c>
      <c r="I176" s="1"/>
      <c r="J176" s="1"/>
      <c r="K176" s="97">
        <f>+SUM(J171:J175)</f>
        <v>7052319</v>
      </c>
    </row>
    <row r="179" spans="1:11" x14ac:dyDescent="0.25">
      <c r="A179" s="122" t="s">
        <v>0</v>
      </c>
      <c r="B179" s="122"/>
      <c r="C179" s="122"/>
      <c r="D179" s="122"/>
      <c r="E179" s="122"/>
      <c r="F179" s="122"/>
      <c r="G179" s="122"/>
      <c r="H179" s="122"/>
    </row>
    <row r="180" spans="1:11" x14ac:dyDescent="0.25">
      <c r="A180" s="122" t="s">
        <v>2</v>
      </c>
      <c r="B180" s="122"/>
      <c r="C180" s="122"/>
      <c r="D180" s="122"/>
      <c r="E180" s="122"/>
      <c r="F180" s="122"/>
      <c r="G180" s="122"/>
      <c r="H180" s="122"/>
    </row>
    <row r="181" spans="1:11" x14ac:dyDescent="0.25">
      <c r="A181" s="122" t="s">
        <v>3</v>
      </c>
      <c r="B181" s="122"/>
      <c r="C181" s="122"/>
      <c r="D181" s="122"/>
      <c r="E181" s="122"/>
      <c r="F181" s="122"/>
      <c r="G181" s="122"/>
      <c r="H181" s="122"/>
    </row>
    <row r="182" spans="1:11" x14ac:dyDescent="0.25">
      <c r="A182" s="122" t="s">
        <v>8</v>
      </c>
      <c r="B182" s="122"/>
      <c r="C182" s="122"/>
      <c r="D182" s="122"/>
      <c r="E182" s="122"/>
      <c r="F182" s="122"/>
      <c r="G182" s="122"/>
      <c r="H182" s="122"/>
    </row>
    <row r="183" spans="1:11" x14ac:dyDescent="0.25">
      <c r="A183" s="120" t="s">
        <v>11</v>
      </c>
      <c r="B183" s="120"/>
      <c r="C183" s="120"/>
      <c r="D183" s="120"/>
      <c r="E183" s="120"/>
      <c r="F183" s="120"/>
      <c r="G183" s="120"/>
      <c r="H183" s="120"/>
    </row>
    <row r="184" spans="1:11" x14ac:dyDescent="0.25">
      <c r="A184" s="14"/>
      <c r="B184" s="15"/>
      <c r="C184" s="14"/>
      <c r="D184" s="14"/>
      <c r="E184" s="14"/>
      <c r="F184" s="14"/>
      <c r="G184" s="16"/>
      <c r="H184" s="14"/>
    </row>
    <row r="185" spans="1:11" x14ac:dyDescent="0.25">
      <c r="A185" s="19" t="s">
        <v>16</v>
      </c>
      <c r="B185" s="19"/>
      <c r="C185" s="14"/>
      <c r="D185" s="14"/>
      <c r="E185" s="14"/>
      <c r="F185" s="14"/>
      <c r="G185" s="20" t="s">
        <v>17</v>
      </c>
      <c r="H185" s="79">
        <v>44616</v>
      </c>
    </row>
    <row r="186" spans="1:11" x14ac:dyDescent="0.25">
      <c r="A186" s="22" t="s">
        <v>20</v>
      </c>
      <c r="B186" s="22"/>
      <c r="C186" s="23"/>
      <c r="D186" s="24"/>
      <c r="E186" s="25"/>
      <c r="F186" s="26"/>
      <c r="G186" s="121"/>
      <c r="H186" s="121"/>
    </row>
    <row r="187" spans="1:11" x14ac:dyDescent="0.25">
      <c r="A187" s="22" t="s">
        <v>23</v>
      </c>
      <c r="B187" s="22"/>
      <c r="C187" s="28" t="s">
        <v>24</v>
      </c>
      <c r="D187" s="24"/>
      <c r="E187" s="25"/>
      <c r="F187" s="26"/>
      <c r="G187" s="119" t="s">
        <v>58</v>
      </c>
      <c r="H187" s="119"/>
    </row>
    <row r="188" spans="1:11" x14ac:dyDescent="0.25">
      <c r="A188" s="6" t="s">
        <v>4</v>
      </c>
      <c r="B188" s="32" t="s">
        <v>29</v>
      </c>
      <c r="C188" s="6" t="s">
        <v>30</v>
      </c>
      <c r="D188" s="6" t="s">
        <v>31</v>
      </c>
      <c r="E188" s="7" t="s">
        <v>32</v>
      </c>
      <c r="F188" s="33" t="s">
        <v>33</v>
      </c>
      <c r="G188" s="6" t="s">
        <v>34</v>
      </c>
      <c r="H188" s="7" t="s">
        <v>35</v>
      </c>
      <c r="I188" s="75" t="s">
        <v>26</v>
      </c>
    </row>
    <row r="189" spans="1:11" x14ac:dyDescent="0.25">
      <c r="A189" s="8">
        <v>1</v>
      </c>
      <c r="B189" s="34" t="s">
        <v>9</v>
      </c>
      <c r="C189" s="12" t="str">
        <f>VLOOKUP(B189,$O$4:$P$15,2,0)</f>
        <v>Chân giò heo muối 300G</v>
      </c>
      <c r="D189" s="35">
        <v>20</v>
      </c>
      <c r="E189" s="44">
        <f>VLOOKUP(C189,$P$4:$Q$15,2,0)</f>
        <v>73431</v>
      </c>
      <c r="F189" s="37">
        <f>E189*D189</f>
        <v>1468620</v>
      </c>
      <c r="G189" s="38">
        <v>0</v>
      </c>
      <c r="H189" s="78">
        <f>F189-G189*F189</f>
        <v>1468620</v>
      </c>
      <c r="I189" s="1">
        <f>+E189*0.9</f>
        <v>66087.900000000009</v>
      </c>
      <c r="J189" s="1">
        <f>+I189*D189</f>
        <v>1321758.0000000002</v>
      </c>
      <c r="K189" s="1"/>
    </row>
    <row r="190" spans="1:11" x14ac:dyDescent="0.25">
      <c r="A190" s="8">
        <v>2</v>
      </c>
      <c r="B190" s="34" t="s">
        <v>12</v>
      </c>
      <c r="C190" s="12" t="str">
        <f>VLOOKUP(B190,$O$4:$P$15,2,0)</f>
        <v>Chân giò heo muối 500G</v>
      </c>
      <c r="D190" s="40">
        <v>30</v>
      </c>
      <c r="E190" s="44">
        <f>VLOOKUP(C190,$P$4:$Q$15,2,0)</f>
        <v>119066</v>
      </c>
      <c r="F190" s="37">
        <f>E190*D190</f>
        <v>3571980</v>
      </c>
      <c r="G190" s="38">
        <v>0</v>
      </c>
      <c r="H190" s="78">
        <f>F190-G190*F190</f>
        <v>3571980</v>
      </c>
      <c r="I190" s="1">
        <f>+E190*0.9</f>
        <v>107159.40000000001</v>
      </c>
      <c r="J190" s="1">
        <f>+I190*D190</f>
        <v>3214782.0000000005</v>
      </c>
      <c r="K190" s="1"/>
    </row>
    <row r="191" spans="1:11" x14ac:dyDescent="0.25">
      <c r="A191" s="41">
        <v>3</v>
      </c>
      <c r="B191" s="42" t="s">
        <v>14</v>
      </c>
      <c r="C191" s="43" t="str">
        <f>VLOOKUP(B191,$O$4:$P$15,2,0)</f>
        <v>Gà muối 500G</v>
      </c>
      <c r="D191" s="40"/>
      <c r="E191" s="44">
        <f>VLOOKUP(C191,$P$4:$Q$15,2,0)</f>
        <v>111058</v>
      </c>
      <c r="F191" s="45">
        <f>E191*D191</f>
        <v>0</v>
      </c>
      <c r="G191" s="46">
        <v>0</v>
      </c>
      <c r="H191" s="13">
        <f>F191-G191*F191</f>
        <v>0</v>
      </c>
      <c r="I191" s="1">
        <f>+E191*0.9</f>
        <v>99952.2</v>
      </c>
      <c r="J191" s="1">
        <f>+I191*D191</f>
        <v>0</v>
      </c>
      <c r="K191" s="47"/>
    </row>
    <row r="192" spans="1:11" x14ac:dyDescent="0.25">
      <c r="A192" s="8">
        <v>4</v>
      </c>
      <c r="B192" s="34" t="s">
        <v>21</v>
      </c>
      <c r="C192" s="12" t="str">
        <f>VLOOKUP(B192,$O$4:$P$15,2,0)</f>
        <v>Bắp bò muối 200G</v>
      </c>
      <c r="D192" s="40">
        <v>10</v>
      </c>
      <c r="E192" s="44">
        <f>VLOOKUP(C192,$P$4:$Q$15,2,0)</f>
        <v>87787</v>
      </c>
      <c r="F192" s="37">
        <f>E192*D192</f>
        <v>877870</v>
      </c>
      <c r="G192" s="38">
        <v>0</v>
      </c>
      <c r="H192" s="78">
        <f>F192-G192*F192</f>
        <v>877870</v>
      </c>
      <c r="I192" s="1">
        <f>+E192*0.9</f>
        <v>79008.3</v>
      </c>
      <c r="J192" s="1">
        <f>+I192*D192</f>
        <v>790083</v>
      </c>
      <c r="K192" s="2"/>
    </row>
    <row r="193" spans="1:11" ht="15" customHeight="1" x14ac:dyDescent="0.25">
      <c r="A193" s="8">
        <v>5</v>
      </c>
      <c r="B193" s="34" t="s">
        <v>18</v>
      </c>
      <c r="C193" s="12" t="str">
        <f>VLOOKUP(B193,$O$4:$P$15,2,0)</f>
        <v>Tai Heo muối 200G</v>
      </c>
      <c r="D193" s="40">
        <v>10</v>
      </c>
      <c r="E193" s="44">
        <f>VLOOKUP(C193,$P$4:$Q$15,2,0)</f>
        <v>55595</v>
      </c>
      <c r="F193" s="37">
        <f>E193*D193</f>
        <v>555950</v>
      </c>
      <c r="G193" s="38">
        <v>0</v>
      </c>
      <c r="H193" s="78">
        <f>F193-G193*F193</f>
        <v>555950</v>
      </c>
      <c r="I193" s="1">
        <f>+E193*0.9</f>
        <v>50035.5</v>
      </c>
      <c r="J193" s="1">
        <f>+I193*D193</f>
        <v>500355</v>
      </c>
      <c r="K193" s="1"/>
    </row>
    <row r="194" spans="1:11" x14ac:dyDescent="0.25">
      <c r="A194" s="54"/>
      <c r="B194" s="54"/>
      <c r="C194" s="102" t="s">
        <v>66</v>
      </c>
      <c r="D194" s="55">
        <f>SUM(D189:D193)</f>
        <v>70</v>
      </c>
      <c r="E194" s="56"/>
      <c r="F194" s="57"/>
      <c r="G194" s="58"/>
      <c r="H194" s="57">
        <f>SUM(H189:H193)</f>
        <v>6474420</v>
      </c>
      <c r="I194" s="1"/>
      <c r="J194" s="1"/>
      <c r="K194" s="97">
        <f>+SUM(J189:J193)</f>
        <v>5826978.0000000009</v>
      </c>
    </row>
    <row r="197" spans="1:11" x14ac:dyDescent="0.25">
      <c r="A197" s="122" t="s">
        <v>0</v>
      </c>
      <c r="B197" s="122"/>
      <c r="C197" s="122"/>
      <c r="D197" s="122"/>
      <c r="E197" s="122"/>
      <c r="F197" s="122"/>
      <c r="G197" s="122"/>
      <c r="H197" s="122"/>
    </row>
    <row r="198" spans="1:11" x14ac:dyDescent="0.25">
      <c r="A198" s="122" t="s">
        <v>2</v>
      </c>
      <c r="B198" s="122"/>
      <c r="C198" s="122"/>
      <c r="D198" s="122"/>
      <c r="E198" s="122"/>
      <c r="F198" s="122"/>
      <c r="G198" s="122"/>
      <c r="H198" s="122"/>
    </row>
    <row r="199" spans="1:11" x14ac:dyDescent="0.25">
      <c r="A199" s="122" t="s">
        <v>3</v>
      </c>
      <c r="B199" s="122"/>
      <c r="C199" s="122"/>
      <c r="D199" s="122"/>
      <c r="E199" s="122"/>
      <c r="F199" s="122"/>
      <c r="G199" s="122"/>
      <c r="H199" s="122"/>
    </row>
    <row r="200" spans="1:11" x14ac:dyDescent="0.25">
      <c r="A200" s="122" t="s">
        <v>8</v>
      </c>
      <c r="B200" s="122"/>
      <c r="C200" s="122"/>
      <c r="D200" s="122"/>
      <c r="E200" s="122"/>
      <c r="F200" s="122"/>
      <c r="G200" s="122"/>
      <c r="H200" s="122"/>
    </row>
    <row r="201" spans="1:11" x14ac:dyDescent="0.25">
      <c r="A201" s="120" t="s">
        <v>11</v>
      </c>
      <c r="B201" s="120"/>
      <c r="C201" s="120"/>
      <c r="D201" s="120"/>
      <c r="E201" s="120"/>
      <c r="F201" s="120"/>
      <c r="G201" s="120"/>
      <c r="H201" s="120"/>
    </row>
    <row r="202" spans="1:11" x14ac:dyDescent="0.25">
      <c r="A202" s="14"/>
      <c r="B202" s="15"/>
      <c r="C202" s="14"/>
      <c r="D202" s="14"/>
      <c r="E202" s="14"/>
      <c r="F202" s="14"/>
      <c r="G202" s="16"/>
      <c r="H202" s="14"/>
    </row>
    <row r="203" spans="1:11" x14ac:dyDescent="0.25">
      <c r="A203" s="19" t="s">
        <v>16</v>
      </c>
      <c r="B203" s="19"/>
      <c r="C203" s="14"/>
      <c r="D203" s="14"/>
      <c r="E203" s="14"/>
      <c r="F203" s="14"/>
      <c r="G203" s="20" t="s">
        <v>17</v>
      </c>
      <c r="H203" s="79">
        <v>44616</v>
      </c>
    </row>
    <row r="204" spans="1:11" x14ac:dyDescent="0.25">
      <c r="A204" s="22" t="s">
        <v>20</v>
      </c>
      <c r="B204" s="22"/>
      <c r="C204" s="23"/>
      <c r="D204" s="24"/>
      <c r="E204" s="25"/>
      <c r="F204" s="26"/>
      <c r="G204" s="121"/>
      <c r="H204" s="121"/>
    </row>
    <row r="205" spans="1:11" x14ac:dyDescent="0.25">
      <c r="A205" s="22" t="s">
        <v>23</v>
      </c>
      <c r="B205" s="22"/>
      <c r="C205" s="28" t="s">
        <v>48</v>
      </c>
      <c r="D205" s="24"/>
      <c r="E205" s="25"/>
      <c r="F205" s="26"/>
      <c r="G205" s="119" t="s">
        <v>59</v>
      </c>
      <c r="H205" s="119"/>
    </row>
    <row r="206" spans="1:11" x14ac:dyDescent="0.25">
      <c r="A206" s="6" t="s">
        <v>4</v>
      </c>
      <c r="B206" s="32" t="s">
        <v>29</v>
      </c>
      <c r="C206" s="6" t="s">
        <v>30</v>
      </c>
      <c r="D206" s="6" t="s">
        <v>31</v>
      </c>
      <c r="E206" s="7" t="s">
        <v>32</v>
      </c>
      <c r="F206" s="33" t="s">
        <v>33</v>
      </c>
      <c r="G206" s="6" t="s">
        <v>34</v>
      </c>
      <c r="H206" s="7" t="s">
        <v>35</v>
      </c>
      <c r="I206" s="75" t="s">
        <v>26</v>
      </c>
    </row>
    <row r="207" spans="1:11" x14ac:dyDescent="0.25">
      <c r="A207" s="8">
        <v>1</v>
      </c>
      <c r="B207" s="34" t="s">
        <v>9</v>
      </c>
      <c r="C207" s="12" t="str">
        <f>VLOOKUP(B207,$O$4:$P$15,2,0)</f>
        <v>Chân giò heo muối 300G</v>
      </c>
      <c r="D207" s="35">
        <v>20</v>
      </c>
      <c r="E207" s="44">
        <f>VLOOKUP(C207,$P$4:$Q$15,2,0)</f>
        <v>73431</v>
      </c>
      <c r="F207" s="37">
        <f>E207*D207</f>
        <v>1468620</v>
      </c>
      <c r="G207" s="38">
        <v>0</v>
      </c>
      <c r="H207" s="78">
        <f>F207-G207*F207</f>
        <v>1468620</v>
      </c>
      <c r="I207" s="1">
        <f>+E207*0.9</f>
        <v>66087.900000000009</v>
      </c>
      <c r="J207" s="1">
        <f>+I207*D207</f>
        <v>1321758.0000000002</v>
      </c>
      <c r="K207" s="1"/>
    </row>
    <row r="208" spans="1:11" x14ac:dyDescent="0.25">
      <c r="A208" s="8">
        <v>2</v>
      </c>
      <c r="B208" s="34" t="s">
        <v>12</v>
      </c>
      <c r="C208" s="12" t="str">
        <f>VLOOKUP(B208,$O$4:$P$15,2,0)</f>
        <v>Chân giò heo muối 500G</v>
      </c>
      <c r="D208" s="40">
        <v>20</v>
      </c>
      <c r="E208" s="44">
        <f>VLOOKUP(C208,$P$4:$Q$15,2,0)</f>
        <v>119066</v>
      </c>
      <c r="F208" s="37">
        <f>E208*D208</f>
        <v>2381320</v>
      </c>
      <c r="G208" s="38">
        <v>0</v>
      </c>
      <c r="H208" s="78">
        <f>F208-G208*F208</f>
        <v>2381320</v>
      </c>
      <c r="I208" s="1">
        <f>+E208*0.9</f>
        <v>107159.40000000001</v>
      </c>
      <c r="J208" s="1">
        <f>+I208*D208</f>
        <v>2143188</v>
      </c>
      <c r="K208" s="1"/>
    </row>
    <row r="209" spans="1:11" x14ac:dyDescent="0.25">
      <c r="A209" s="41">
        <v>3</v>
      </c>
      <c r="B209" s="42" t="s">
        <v>14</v>
      </c>
      <c r="C209" s="43" t="str">
        <f>VLOOKUP(B209,$O$4:$P$15,2,0)</f>
        <v>Gà muối 500G</v>
      </c>
      <c r="D209" s="40">
        <v>20</v>
      </c>
      <c r="E209" s="44">
        <f>VLOOKUP(C209,$P$4:$Q$15,2,0)</f>
        <v>111058</v>
      </c>
      <c r="F209" s="45">
        <f>E209*D209</f>
        <v>2221160</v>
      </c>
      <c r="G209" s="46">
        <v>0</v>
      </c>
      <c r="H209" s="13">
        <f>F209-G209*F209</f>
        <v>2221160</v>
      </c>
      <c r="I209" s="1">
        <f>+E209*0.9</f>
        <v>99952.2</v>
      </c>
      <c r="J209" s="1">
        <f>+I209*D209</f>
        <v>1999044</v>
      </c>
      <c r="K209" s="47"/>
    </row>
    <row r="210" spans="1:11" x14ac:dyDescent="0.25">
      <c r="A210" s="8">
        <v>4</v>
      </c>
      <c r="B210" s="34" t="s">
        <v>21</v>
      </c>
      <c r="C210" s="12" t="str">
        <f>VLOOKUP(B210,$O$4:$P$15,2,0)</f>
        <v>Bắp bò muối 200G</v>
      </c>
      <c r="D210" s="40">
        <v>10</v>
      </c>
      <c r="E210" s="44">
        <f>VLOOKUP(C210,$P$4:$Q$15,2,0)</f>
        <v>87787</v>
      </c>
      <c r="F210" s="37">
        <f>E210*D210</f>
        <v>877870</v>
      </c>
      <c r="G210" s="38">
        <v>0</v>
      </c>
      <c r="H210" s="78">
        <f>F210-G210*F210</f>
        <v>877870</v>
      </c>
      <c r="I210" s="1">
        <f>+E210*0.9</f>
        <v>79008.3</v>
      </c>
      <c r="J210" s="1">
        <f>+I210*D210</f>
        <v>790083</v>
      </c>
      <c r="K210" s="2"/>
    </row>
    <row r="211" spans="1:11" x14ac:dyDescent="0.25">
      <c r="A211" s="8">
        <v>5</v>
      </c>
      <c r="B211" s="34" t="s">
        <v>18</v>
      </c>
      <c r="C211" s="12" t="str">
        <f>VLOOKUP(B211,$O$4:$P$15,2,0)</f>
        <v>Tai Heo muối 200G</v>
      </c>
      <c r="D211" s="40">
        <v>10</v>
      </c>
      <c r="E211" s="44">
        <f>VLOOKUP(C211,$P$4:$Q$15,2,0)</f>
        <v>55595</v>
      </c>
      <c r="F211" s="37">
        <f>E211*D211</f>
        <v>555950</v>
      </c>
      <c r="G211" s="38">
        <v>0</v>
      </c>
      <c r="H211" s="78">
        <f>F211-G211*F211</f>
        <v>555950</v>
      </c>
      <c r="I211" s="1">
        <f>+E211*0.9</f>
        <v>50035.5</v>
      </c>
      <c r="J211" s="1">
        <f>+I211*D211</f>
        <v>500355</v>
      </c>
      <c r="K211" s="1"/>
    </row>
    <row r="212" spans="1:11" x14ac:dyDescent="0.25">
      <c r="A212" s="54"/>
      <c r="B212" s="54"/>
      <c r="C212" s="102" t="s">
        <v>66</v>
      </c>
      <c r="D212" s="55">
        <f>SUM(D207:D211)</f>
        <v>80</v>
      </c>
      <c r="E212" s="56"/>
      <c r="F212" s="57"/>
      <c r="G212" s="58"/>
      <c r="H212" s="57">
        <f>SUM(H207:H211)</f>
        <v>7504920</v>
      </c>
      <c r="I212" s="1"/>
      <c r="J212" s="1"/>
      <c r="K212" s="97">
        <f>+SUM(J207:J211)</f>
        <v>6754428</v>
      </c>
    </row>
  </sheetData>
  <mergeCells count="86">
    <mergeCell ref="G8:H8"/>
    <mergeCell ref="A20:H20"/>
    <mergeCell ref="A21:H21"/>
    <mergeCell ref="G24:H24"/>
    <mergeCell ref="A1:H1"/>
    <mergeCell ref="A2:H2"/>
    <mergeCell ref="A3:H3"/>
    <mergeCell ref="A4:H4"/>
    <mergeCell ref="A5:H5"/>
    <mergeCell ref="A38:H38"/>
    <mergeCell ref="G25:H25"/>
    <mergeCell ref="G9:H9"/>
    <mergeCell ref="A17:H17"/>
    <mergeCell ref="A18:H18"/>
    <mergeCell ref="A19:H19"/>
    <mergeCell ref="A33:H33"/>
    <mergeCell ref="A34:H34"/>
    <mergeCell ref="A35:H35"/>
    <mergeCell ref="A36:H36"/>
    <mergeCell ref="A37:H37"/>
    <mergeCell ref="G61:H61"/>
    <mergeCell ref="A39:H39"/>
    <mergeCell ref="G42:H42"/>
    <mergeCell ref="G43:H43"/>
    <mergeCell ref="A53:H53"/>
    <mergeCell ref="A54:H54"/>
    <mergeCell ref="A55:H55"/>
    <mergeCell ref="A56:H56"/>
    <mergeCell ref="A57:H57"/>
    <mergeCell ref="G60:H60"/>
    <mergeCell ref="A75:H75"/>
    <mergeCell ref="G78:H78"/>
    <mergeCell ref="G79:H79"/>
    <mergeCell ref="A89:H89"/>
    <mergeCell ref="A71:H71"/>
    <mergeCell ref="A72:H72"/>
    <mergeCell ref="A73:H73"/>
    <mergeCell ref="A74:H74"/>
    <mergeCell ref="A107:H107"/>
    <mergeCell ref="A108:H108"/>
    <mergeCell ref="A109:H109"/>
    <mergeCell ref="A110:H110"/>
    <mergeCell ref="A90:H90"/>
    <mergeCell ref="A91:H91"/>
    <mergeCell ref="A92:H92"/>
    <mergeCell ref="A93:H93"/>
    <mergeCell ref="G96:H96"/>
    <mergeCell ref="G97:H97"/>
    <mergeCell ref="G133:H133"/>
    <mergeCell ref="A111:H111"/>
    <mergeCell ref="G114:H114"/>
    <mergeCell ref="G115:H115"/>
    <mergeCell ref="A125:H125"/>
    <mergeCell ref="A126:H126"/>
    <mergeCell ref="A127:H127"/>
    <mergeCell ref="A128:H128"/>
    <mergeCell ref="A129:H129"/>
    <mergeCell ref="G132:H132"/>
    <mergeCell ref="A147:H147"/>
    <mergeCell ref="G150:H150"/>
    <mergeCell ref="G151:H151"/>
    <mergeCell ref="A161:H161"/>
    <mergeCell ref="A143:H143"/>
    <mergeCell ref="A144:H144"/>
    <mergeCell ref="A145:H145"/>
    <mergeCell ref="A146:H146"/>
    <mergeCell ref="A179:H179"/>
    <mergeCell ref="A180:H180"/>
    <mergeCell ref="A181:H181"/>
    <mergeCell ref="A182:H182"/>
    <mergeCell ref="A162:H162"/>
    <mergeCell ref="A163:H163"/>
    <mergeCell ref="A164:H164"/>
    <mergeCell ref="A165:H165"/>
    <mergeCell ref="G168:H168"/>
    <mergeCell ref="G169:H169"/>
    <mergeCell ref="G205:H205"/>
    <mergeCell ref="A183:H183"/>
    <mergeCell ref="G186:H186"/>
    <mergeCell ref="G187:H187"/>
    <mergeCell ref="A197:H197"/>
    <mergeCell ref="A198:H198"/>
    <mergeCell ref="A199:H199"/>
    <mergeCell ref="A200:H200"/>
    <mergeCell ref="A201:H201"/>
    <mergeCell ref="G204:H20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E13" sqref="E13"/>
    </sheetView>
  </sheetViews>
  <sheetFormatPr defaultRowHeight="15.75" x14ac:dyDescent="0.25"/>
  <cols>
    <col min="1" max="1" width="5.85546875" style="2" customWidth="1"/>
    <col min="2" max="2" width="26" style="2" customWidth="1"/>
    <col min="3" max="3" width="17.42578125" style="81" customWidth="1"/>
    <col min="4" max="4" width="21.140625" style="82" customWidth="1"/>
    <col min="5" max="5" width="15.7109375" style="1" bestFit="1" customWidth="1"/>
    <col min="6" max="256" width="9.140625" style="2"/>
    <col min="257" max="257" width="5.85546875" style="2" customWidth="1"/>
    <col min="258" max="258" width="26" style="2" customWidth="1"/>
    <col min="259" max="259" width="17.42578125" style="2" customWidth="1"/>
    <col min="260" max="260" width="21.140625" style="2" customWidth="1"/>
    <col min="261" max="512" width="9.140625" style="2"/>
    <col min="513" max="513" width="5.85546875" style="2" customWidth="1"/>
    <col min="514" max="514" width="26" style="2" customWidth="1"/>
    <col min="515" max="515" width="17.42578125" style="2" customWidth="1"/>
    <col min="516" max="516" width="21.140625" style="2" customWidth="1"/>
    <col min="517" max="768" width="9.140625" style="2"/>
    <col min="769" max="769" width="5.85546875" style="2" customWidth="1"/>
    <col min="770" max="770" width="26" style="2" customWidth="1"/>
    <col min="771" max="771" width="17.42578125" style="2" customWidth="1"/>
    <col min="772" max="772" width="21.140625" style="2" customWidth="1"/>
    <col min="773" max="1024" width="9.140625" style="2"/>
    <col min="1025" max="1025" width="5.85546875" style="2" customWidth="1"/>
    <col min="1026" max="1026" width="26" style="2" customWidth="1"/>
    <col min="1027" max="1027" width="17.42578125" style="2" customWidth="1"/>
    <col min="1028" max="1028" width="21.140625" style="2" customWidth="1"/>
    <col min="1029" max="1280" width="9.140625" style="2"/>
    <col min="1281" max="1281" width="5.85546875" style="2" customWidth="1"/>
    <col min="1282" max="1282" width="26" style="2" customWidth="1"/>
    <col min="1283" max="1283" width="17.42578125" style="2" customWidth="1"/>
    <col min="1284" max="1284" width="21.140625" style="2" customWidth="1"/>
    <col min="1285" max="1536" width="9.140625" style="2"/>
    <col min="1537" max="1537" width="5.85546875" style="2" customWidth="1"/>
    <col min="1538" max="1538" width="26" style="2" customWidth="1"/>
    <col min="1539" max="1539" width="17.42578125" style="2" customWidth="1"/>
    <col min="1540" max="1540" width="21.140625" style="2" customWidth="1"/>
    <col min="1541" max="1792" width="9.140625" style="2"/>
    <col min="1793" max="1793" width="5.85546875" style="2" customWidth="1"/>
    <col min="1794" max="1794" width="26" style="2" customWidth="1"/>
    <col min="1795" max="1795" width="17.42578125" style="2" customWidth="1"/>
    <col min="1796" max="1796" width="21.140625" style="2" customWidth="1"/>
    <col min="1797" max="2048" width="9.140625" style="2"/>
    <col min="2049" max="2049" width="5.85546875" style="2" customWidth="1"/>
    <col min="2050" max="2050" width="26" style="2" customWidth="1"/>
    <col min="2051" max="2051" width="17.42578125" style="2" customWidth="1"/>
    <col min="2052" max="2052" width="21.140625" style="2" customWidth="1"/>
    <col min="2053" max="2304" width="9.140625" style="2"/>
    <col min="2305" max="2305" width="5.85546875" style="2" customWidth="1"/>
    <col min="2306" max="2306" width="26" style="2" customWidth="1"/>
    <col min="2307" max="2307" width="17.42578125" style="2" customWidth="1"/>
    <col min="2308" max="2308" width="21.140625" style="2" customWidth="1"/>
    <col min="2309" max="2560" width="9.140625" style="2"/>
    <col min="2561" max="2561" width="5.85546875" style="2" customWidth="1"/>
    <col min="2562" max="2562" width="26" style="2" customWidth="1"/>
    <col min="2563" max="2563" width="17.42578125" style="2" customWidth="1"/>
    <col min="2564" max="2564" width="21.140625" style="2" customWidth="1"/>
    <col min="2565" max="2816" width="9.140625" style="2"/>
    <col min="2817" max="2817" width="5.85546875" style="2" customWidth="1"/>
    <col min="2818" max="2818" width="26" style="2" customWidth="1"/>
    <col min="2819" max="2819" width="17.42578125" style="2" customWidth="1"/>
    <col min="2820" max="2820" width="21.140625" style="2" customWidth="1"/>
    <col min="2821" max="3072" width="9.140625" style="2"/>
    <col min="3073" max="3073" width="5.85546875" style="2" customWidth="1"/>
    <col min="3074" max="3074" width="26" style="2" customWidth="1"/>
    <col min="3075" max="3075" width="17.42578125" style="2" customWidth="1"/>
    <col min="3076" max="3076" width="21.140625" style="2" customWidth="1"/>
    <col min="3077" max="3328" width="9.140625" style="2"/>
    <col min="3329" max="3329" width="5.85546875" style="2" customWidth="1"/>
    <col min="3330" max="3330" width="26" style="2" customWidth="1"/>
    <col min="3331" max="3331" width="17.42578125" style="2" customWidth="1"/>
    <col min="3332" max="3332" width="21.140625" style="2" customWidth="1"/>
    <col min="3333" max="3584" width="9.140625" style="2"/>
    <col min="3585" max="3585" width="5.85546875" style="2" customWidth="1"/>
    <col min="3586" max="3586" width="26" style="2" customWidth="1"/>
    <col min="3587" max="3587" width="17.42578125" style="2" customWidth="1"/>
    <col min="3588" max="3588" width="21.140625" style="2" customWidth="1"/>
    <col min="3589" max="3840" width="9.140625" style="2"/>
    <col min="3841" max="3841" width="5.85546875" style="2" customWidth="1"/>
    <col min="3842" max="3842" width="26" style="2" customWidth="1"/>
    <col min="3843" max="3843" width="17.42578125" style="2" customWidth="1"/>
    <col min="3844" max="3844" width="21.140625" style="2" customWidth="1"/>
    <col min="3845" max="4096" width="9.140625" style="2"/>
    <col min="4097" max="4097" width="5.85546875" style="2" customWidth="1"/>
    <col min="4098" max="4098" width="26" style="2" customWidth="1"/>
    <col min="4099" max="4099" width="17.42578125" style="2" customWidth="1"/>
    <col min="4100" max="4100" width="21.140625" style="2" customWidth="1"/>
    <col min="4101" max="4352" width="9.140625" style="2"/>
    <col min="4353" max="4353" width="5.85546875" style="2" customWidth="1"/>
    <col min="4354" max="4354" width="26" style="2" customWidth="1"/>
    <col min="4355" max="4355" width="17.42578125" style="2" customWidth="1"/>
    <col min="4356" max="4356" width="21.140625" style="2" customWidth="1"/>
    <col min="4357" max="4608" width="9.140625" style="2"/>
    <col min="4609" max="4609" width="5.85546875" style="2" customWidth="1"/>
    <col min="4610" max="4610" width="26" style="2" customWidth="1"/>
    <col min="4611" max="4611" width="17.42578125" style="2" customWidth="1"/>
    <col min="4612" max="4612" width="21.140625" style="2" customWidth="1"/>
    <col min="4613" max="4864" width="9.140625" style="2"/>
    <col min="4865" max="4865" width="5.85546875" style="2" customWidth="1"/>
    <col min="4866" max="4866" width="26" style="2" customWidth="1"/>
    <col min="4867" max="4867" width="17.42578125" style="2" customWidth="1"/>
    <col min="4868" max="4868" width="21.140625" style="2" customWidth="1"/>
    <col min="4869" max="5120" width="9.140625" style="2"/>
    <col min="5121" max="5121" width="5.85546875" style="2" customWidth="1"/>
    <col min="5122" max="5122" width="26" style="2" customWidth="1"/>
    <col min="5123" max="5123" width="17.42578125" style="2" customWidth="1"/>
    <col min="5124" max="5124" width="21.140625" style="2" customWidth="1"/>
    <col min="5125" max="5376" width="9.140625" style="2"/>
    <col min="5377" max="5377" width="5.85546875" style="2" customWidth="1"/>
    <col min="5378" max="5378" width="26" style="2" customWidth="1"/>
    <col min="5379" max="5379" width="17.42578125" style="2" customWidth="1"/>
    <col min="5380" max="5380" width="21.140625" style="2" customWidth="1"/>
    <col min="5381" max="5632" width="9.140625" style="2"/>
    <col min="5633" max="5633" width="5.85546875" style="2" customWidth="1"/>
    <col min="5634" max="5634" width="26" style="2" customWidth="1"/>
    <col min="5635" max="5635" width="17.42578125" style="2" customWidth="1"/>
    <col min="5636" max="5636" width="21.140625" style="2" customWidth="1"/>
    <col min="5637" max="5888" width="9.140625" style="2"/>
    <col min="5889" max="5889" width="5.85546875" style="2" customWidth="1"/>
    <col min="5890" max="5890" width="26" style="2" customWidth="1"/>
    <col min="5891" max="5891" width="17.42578125" style="2" customWidth="1"/>
    <col min="5892" max="5892" width="21.140625" style="2" customWidth="1"/>
    <col min="5893" max="6144" width="9.140625" style="2"/>
    <col min="6145" max="6145" width="5.85546875" style="2" customWidth="1"/>
    <col min="6146" max="6146" width="26" style="2" customWidth="1"/>
    <col min="6147" max="6147" width="17.42578125" style="2" customWidth="1"/>
    <col min="6148" max="6148" width="21.140625" style="2" customWidth="1"/>
    <col min="6149" max="6400" width="9.140625" style="2"/>
    <col min="6401" max="6401" width="5.85546875" style="2" customWidth="1"/>
    <col min="6402" max="6402" width="26" style="2" customWidth="1"/>
    <col min="6403" max="6403" width="17.42578125" style="2" customWidth="1"/>
    <col min="6404" max="6404" width="21.140625" style="2" customWidth="1"/>
    <col min="6405" max="6656" width="9.140625" style="2"/>
    <col min="6657" max="6657" width="5.85546875" style="2" customWidth="1"/>
    <col min="6658" max="6658" width="26" style="2" customWidth="1"/>
    <col min="6659" max="6659" width="17.42578125" style="2" customWidth="1"/>
    <col min="6660" max="6660" width="21.140625" style="2" customWidth="1"/>
    <col min="6661" max="6912" width="9.140625" style="2"/>
    <col min="6913" max="6913" width="5.85546875" style="2" customWidth="1"/>
    <col min="6914" max="6914" width="26" style="2" customWidth="1"/>
    <col min="6915" max="6915" width="17.42578125" style="2" customWidth="1"/>
    <col min="6916" max="6916" width="21.140625" style="2" customWidth="1"/>
    <col min="6917" max="7168" width="9.140625" style="2"/>
    <col min="7169" max="7169" width="5.85546875" style="2" customWidth="1"/>
    <col min="7170" max="7170" width="26" style="2" customWidth="1"/>
    <col min="7171" max="7171" width="17.42578125" style="2" customWidth="1"/>
    <col min="7172" max="7172" width="21.140625" style="2" customWidth="1"/>
    <col min="7173" max="7424" width="9.140625" style="2"/>
    <col min="7425" max="7425" width="5.85546875" style="2" customWidth="1"/>
    <col min="7426" max="7426" width="26" style="2" customWidth="1"/>
    <col min="7427" max="7427" width="17.42578125" style="2" customWidth="1"/>
    <col min="7428" max="7428" width="21.140625" style="2" customWidth="1"/>
    <col min="7429" max="7680" width="9.140625" style="2"/>
    <col min="7681" max="7681" width="5.85546875" style="2" customWidth="1"/>
    <col min="7682" max="7682" width="26" style="2" customWidth="1"/>
    <col min="7683" max="7683" width="17.42578125" style="2" customWidth="1"/>
    <col min="7684" max="7684" width="21.140625" style="2" customWidth="1"/>
    <col min="7685" max="7936" width="9.140625" style="2"/>
    <col min="7937" max="7937" width="5.85546875" style="2" customWidth="1"/>
    <col min="7938" max="7938" width="26" style="2" customWidth="1"/>
    <col min="7939" max="7939" width="17.42578125" style="2" customWidth="1"/>
    <col min="7940" max="7940" width="21.140625" style="2" customWidth="1"/>
    <col min="7941" max="8192" width="9.140625" style="2"/>
    <col min="8193" max="8193" width="5.85546875" style="2" customWidth="1"/>
    <col min="8194" max="8194" width="26" style="2" customWidth="1"/>
    <col min="8195" max="8195" width="17.42578125" style="2" customWidth="1"/>
    <col min="8196" max="8196" width="21.140625" style="2" customWidth="1"/>
    <col min="8197" max="8448" width="9.140625" style="2"/>
    <col min="8449" max="8449" width="5.85546875" style="2" customWidth="1"/>
    <col min="8450" max="8450" width="26" style="2" customWidth="1"/>
    <col min="8451" max="8451" width="17.42578125" style="2" customWidth="1"/>
    <col min="8452" max="8452" width="21.140625" style="2" customWidth="1"/>
    <col min="8453" max="8704" width="9.140625" style="2"/>
    <col min="8705" max="8705" width="5.85546875" style="2" customWidth="1"/>
    <col min="8706" max="8706" width="26" style="2" customWidth="1"/>
    <col min="8707" max="8707" width="17.42578125" style="2" customWidth="1"/>
    <col min="8708" max="8708" width="21.140625" style="2" customWidth="1"/>
    <col min="8709" max="8960" width="9.140625" style="2"/>
    <col min="8961" max="8961" width="5.85546875" style="2" customWidth="1"/>
    <col min="8962" max="8962" width="26" style="2" customWidth="1"/>
    <col min="8963" max="8963" width="17.42578125" style="2" customWidth="1"/>
    <col min="8964" max="8964" width="21.140625" style="2" customWidth="1"/>
    <col min="8965" max="9216" width="9.140625" style="2"/>
    <col min="9217" max="9217" width="5.85546875" style="2" customWidth="1"/>
    <col min="9218" max="9218" width="26" style="2" customWidth="1"/>
    <col min="9219" max="9219" width="17.42578125" style="2" customWidth="1"/>
    <col min="9220" max="9220" width="21.140625" style="2" customWidth="1"/>
    <col min="9221" max="9472" width="9.140625" style="2"/>
    <col min="9473" max="9473" width="5.85546875" style="2" customWidth="1"/>
    <col min="9474" max="9474" width="26" style="2" customWidth="1"/>
    <col min="9475" max="9475" width="17.42578125" style="2" customWidth="1"/>
    <col min="9476" max="9476" width="21.140625" style="2" customWidth="1"/>
    <col min="9477" max="9728" width="9.140625" style="2"/>
    <col min="9729" max="9729" width="5.85546875" style="2" customWidth="1"/>
    <col min="9730" max="9730" width="26" style="2" customWidth="1"/>
    <col min="9731" max="9731" width="17.42578125" style="2" customWidth="1"/>
    <col min="9732" max="9732" width="21.140625" style="2" customWidth="1"/>
    <col min="9733" max="9984" width="9.140625" style="2"/>
    <col min="9985" max="9985" width="5.85546875" style="2" customWidth="1"/>
    <col min="9986" max="9986" width="26" style="2" customWidth="1"/>
    <col min="9987" max="9987" width="17.42578125" style="2" customWidth="1"/>
    <col min="9988" max="9988" width="21.140625" style="2" customWidth="1"/>
    <col min="9989" max="10240" width="9.140625" style="2"/>
    <col min="10241" max="10241" width="5.85546875" style="2" customWidth="1"/>
    <col min="10242" max="10242" width="26" style="2" customWidth="1"/>
    <col min="10243" max="10243" width="17.42578125" style="2" customWidth="1"/>
    <col min="10244" max="10244" width="21.140625" style="2" customWidth="1"/>
    <col min="10245" max="10496" width="9.140625" style="2"/>
    <col min="10497" max="10497" width="5.85546875" style="2" customWidth="1"/>
    <col min="10498" max="10498" width="26" style="2" customWidth="1"/>
    <col min="10499" max="10499" width="17.42578125" style="2" customWidth="1"/>
    <col min="10500" max="10500" width="21.140625" style="2" customWidth="1"/>
    <col min="10501" max="10752" width="9.140625" style="2"/>
    <col min="10753" max="10753" width="5.85546875" style="2" customWidth="1"/>
    <col min="10754" max="10754" width="26" style="2" customWidth="1"/>
    <col min="10755" max="10755" width="17.42578125" style="2" customWidth="1"/>
    <col min="10756" max="10756" width="21.140625" style="2" customWidth="1"/>
    <col min="10757" max="11008" width="9.140625" style="2"/>
    <col min="11009" max="11009" width="5.85546875" style="2" customWidth="1"/>
    <col min="11010" max="11010" width="26" style="2" customWidth="1"/>
    <col min="11011" max="11011" width="17.42578125" style="2" customWidth="1"/>
    <col min="11012" max="11012" width="21.140625" style="2" customWidth="1"/>
    <col min="11013" max="11264" width="9.140625" style="2"/>
    <col min="11265" max="11265" width="5.85546875" style="2" customWidth="1"/>
    <col min="11266" max="11266" width="26" style="2" customWidth="1"/>
    <col min="11267" max="11267" width="17.42578125" style="2" customWidth="1"/>
    <col min="11268" max="11268" width="21.140625" style="2" customWidth="1"/>
    <col min="11269" max="11520" width="9.140625" style="2"/>
    <col min="11521" max="11521" width="5.85546875" style="2" customWidth="1"/>
    <col min="11522" max="11522" width="26" style="2" customWidth="1"/>
    <col min="11523" max="11523" width="17.42578125" style="2" customWidth="1"/>
    <col min="11524" max="11524" width="21.140625" style="2" customWidth="1"/>
    <col min="11525" max="11776" width="9.140625" style="2"/>
    <col min="11777" max="11777" width="5.85546875" style="2" customWidth="1"/>
    <col min="11778" max="11778" width="26" style="2" customWidth="1"/>
    <col min="11779" max="11779" width="17.42578125" style="2" customWidth="1"/>
    <col min="11780" max="11780" width="21.140625" style="2" customWidth="1"/>
    <col min="11781" max="12032" width="9.140625" style="2"/>
    <col min="12033" max="12033" width="5.85546875" style="2" customWidth="1"/>
    <col min="12034" max="12034" width="26" style="2" customWidth="1"/>
    <col min="12035" max="12035" width="17.42578125" style="2" customWidth="1"/>
    <col min="12036" max="12036" width="21.140625" style="2" customWidth="1"/>
    <col min="12037" max="12288" width="9.140625" style="2"/>
    <col min="12289" max="12289" width="5.85546875" style="2" customWidth="1"/>
    <col min="12290" max="12290" width="26" style="2" customWidth="1"/>
    <col min="12291" max="12291" width="17.42578125" style="2" customWidth="1"/>
    <col min="12292" max="12292" width="21.140625" style="2" customWidth="1"/>
    <col min="12293" max="12544" width="9.140625" style="2"/>
    <col min="12545" max="12545" width="5.85546875" style="2" customWidth="1"/>
    <col min="12546" max="12546" width="26" style="2" customWidth="1"/>
    <col min="12547" max="12547" width="17.42578125" style="2" customWidth="1"/>
    <col min="12548" max="12548" width="21.140625" style="2" customWidth="1"/>
    <col min="12549" max="12800" width="9.140625" style="2"/>
    <col min="12801" max="12801" width="5.85546875" style="2" customWidth="1"/>
    <col min="12802" max="12802" width="26" style="2" customWidth="1"/>
    <col min="12803" max="12803" width="17.42578125" style="2" customWidth="1"/>
    <col min="12804" max="12804" width="21.140625" style="2" customWidth="1"/>
    <col min="12805" max="13056" width="9.140625" style="2"/>
    <col min="13057" max="13057" width="5.85546875" style="2" customWidth="1"/>
    <col min="13058" max="13058" width="26" style="2" customWidth="1"/>
    <col min="13059" max="13059" width="17.42578125" style="2" customWidth="1"/>
    <col min="13060" max="13060" width="21.140625" style="2" customWidth="1"/>
    <col min="13061" max="13312" width="9.140625" style="2"/>
    <col min="13313" max="13313" width="5.85546875" style="2" customWidth="1"/>
    <col min="13314" max="13314" width="26" style="2" customWidth="1"/>
    <col min="13315" max="13315" width="17.42578125" style="2" customWidth="1"/>
    <col min="13316" max="13316" width="21.140625" style="2" customWidth="1"/>
    <col min="13317" max="13568" width="9.140625" style="2"/>
    <col min="13569" max="13569" width="5.85546875" style="2" customWidth="1"/>
    <col min="13570" max="13570" width="26" style="2" customWidth="1"/>
    <col min="13571" max="13571" width="17.42578125" style="2" customWidth="1"/>
    <col min="13572" max="13572" width="21.140625" style="2" customWidth="1"/>
    <col min="13573" max="13824" width="9.140625" style="2"/>
    <col min="13825" max="13825" width="5.85546875" style="2" customWidth="1"/>
    <col min="13826" max="13826" width="26" style="2" customWidth="1"/>
    <col min="13827" max="13827" width="17.42578125" style="2" customWidth="1"/>
    <col min="13828" max="13828" width="21.140625" style="2" customWidth="1"/>
    <col min="13829" max="14080" width="9.140625" style="2"/>
    <col min="14081" max="14081" width="5.85546875" style="2" customWidth="1"/>
    <col min="14082" max="14082" width="26" style="2" customWidth="1"/>
    <col min="14083" max="14083" width="17.42578125" style="2" customWidth="1"/>
    <col min="14084" max="14084" width="21.140625" style="2" customWidth="1"/>
    <col min="14085" max="14336" width="9.140625" style="2"/>
    <col min="14337" max="14337" width="5.85546875" style="2" customWidth="1"/>
    <col min="14338" max="14338" width="26" style="2" customWidth="1"/>
    <col min="14339" max="14339" width="17.42578125" style="2" customWidth="1"/>
    <col min="14340" max="14340" width="21.140625" style="2" customWidth="1"/>
    <col min="14341" max="14592" width="9.140625" style="2"/>
    <col min="14593" max="14593" width="5.85546875" style="2" customWidth="1"/>
    <col min="14594" max="14594" width="26" style="2" customWidth="1"/>
    <col min="14595" max="14595" width="17.42578125" style="2" customWidth="1"/>
    <col min="14596" max="14596" width="21.140625" style="2" customWidth="1"/>
    <col min="14597" max="14848" width="9.140625" style="2"/>
    <col min="14849" max="14849" width="5.85546875" style="2" customWidth="1"/>
    <col min="14850" max="14850" width="26" style="2" customWidth="1"/>
    <col min="14851" max="14851" width="17.42578125" style="2" customWidth="1"/>
    <col min="14852" max="14852" width="21.140625" style="2" customWidth="1"/>
    <col min="14853" max="15104" width="9.140625" style="2"/>
    <col min="15105" max="15105" width="5.85546875" style="2" customWidth="1"/>
    <col min="15106" max="15106" width="26" style="2" customWidth="1"/>
    <col min="15107" max="15107" width="17.42578125" style="2" customWidth="1"/>
    <col min="15108" max="15108" width="21.140625" style="2" customWidth="1"/>
    <col min="15109" max="15360" width="9.140625" style="2"/>
    <col min="15361" max="15361" width="5.85546875" style="2" customWidth="1"/>
    <col min="15362" max="15362" width="26" style="2" customWidth="1"/>
    <col min="15363" max="15363" width="17.42578125" style="2" customWidth="1"/>
    <col min="15364" max="15364" width="21.140625" style="2" customWidth="1"/>
    <col min="15365" max="15616" width="9.140625" style="2"/>
    <col min="15617" max="15617" width="5.85546875" style="2" customWidth="1"/>
    <col min="15618" max="15618" width="26" style="2" customWidth="1"/>
    <col min="15619" max="15619" width="17.42578125" style="2" customWidth="1"/>
    <col min="15620" max="15620" width="21.140625" style="2" customWidth="1"/>
    <col min="15621" max="15872" width="9.140625" style="2"/>
    <col min="15873" max="15873" width="5.85546875" style="2" customWidth="1"/>
    <col min="15874" max="15874" width="26" style="2" customWidth="1"/>
    <col min="15875" max="15875" width="17.42578125" style="2" customWidth="1"/>
    <col min="15876" max="15876" width="21.140625" style="2" customWidth="1"/>
    <col min="15877" max="16128" width="9.140625" style="2"/>
    <col min="16129" max="16129" width="5.85546875" style="2" customWidth="1"/>
    <col min="16130" max="16130" width="26" style="2" customWidth="1"/>
    <col min="16131" max="16131" width="17.42578125" style="2" customWidth="1"/>
    <col min="16132" max="16132" width="21.140625" style="2" customWidth="1"/>
    <col min="16133" max="16384" width="9.140625" style="2"/>
  </cols>
  <sheetData>
    <row r="1" spans="1:5" s="80" customFormat="1" x14ac:dyDescent="0.25">
      <c r="A1" s="123" t="s">
        <v>60</v>
      </c>
      <c r="B1" s="123"/>
      <c r="C1" s="123"/>
      <c r="D1" s="123"/>
      <c r="E1" s="116"/>
    </row>
    <row r="2" spans="1:5" s="80" customFormat="1" x14ac:dyDescent="0.25">
      <c r="A2" s="123" t="s">
        <v>61</v>
      </c>
      <c r="B2" s="123"/>
      <c r="C2" s="123"/>
      <c r="D2" s="123"/>
      <c r="E2" s="116"/>
    </row>
    <row r="4" spans="1:5" x14ac:dyDescent="0.25">
      <c r="A4" s="83" t="s">
        <v>4</v>
      </c>
      <c r="B4" s="83" t="s">
        <v>62</v>
      </c>
      <c r="C4" s="84" t="s">
        <v>63</v>
      </c>
      <c r="D4" s="85" t="s">
        <v>64</v>
      </c>
    </row>
    <row r="5" spans="1:5" x14ac:dyDescent="0.25">
      <c r="A5" s="86">
        <v>1</v>
      </c>
      <c r="B5" s="87" t="str">
        <f>'[1]MINH CẦU_2022'!C9</f>
        <v>MINH CẦU 1</v>
      </c>
      <c r="C5" s="88">
        <f>'[1]MINH CẦU_2022'!H7</f>
        <v>44557</v>
      </c>
      <c r="D5" s="89">
        <f>'Chi tiết đơn hàng'!K14</f>
        <v>6463512</v>
      </c>
    </row>
    <row r="6" spans="1:5" x14ac:dyDescent="0.25">
      <c r="A6" s="86">
        <v>2</v>
      </c>
      <c r="B6" s="87" t="str">
        <f>'[1]MINH CẦU_2022'!C26</f>
        <v>MINH CẦU-GANG THÉP</v>
      </c>
      <c r="C6" s="88">
        <f>'[1]MINH CẦU_2022'!H24</f>
        <v>44564</v>
      </c>
      <c r="D6" s="89">
        <f>'Chi tiết đơn hàng'!K32</f>
        <v>5463990</v>
      </c>
    </row>
    <row r="7" spans="1:5" x14ac:dyDescent="0.25">
      <c r="A7" s="86">
        <v>3</v>
      </c>
      <c r="B7" s="87" t="str">
        <f>'[1]MINH CẦU_2022'!C46</f>
        <v>MINH CẦU 1</v>
      </c>
      <c r="C7" s="88">
        <f>'[1]MINH CẦU_2022'!H44</f>
        <v>44569</v>
      </c>
      <c r="D7" s="89">
        <f>'Chi tiết đơn hàng'!K50</f>
        <v>8849488.5</v>
      </c>
    </row>
    <row r="8" spans="1:5" x14ac:dyDescent="0.25">
      <c r="A8" s="86">
        <v>4</v>
      </c>
      <c r="B8" s="87" t="str">
        <f>'[1]MINH CẦU_2022'!C66</f>
        <v>MINH CẦU 1</v>
      </c>
      <c r="C8" s="88">
        <f>'[1]MINH CẦU_2022'!H64</f>
        <v>44578</v>
      </c>
      <c r="D8" s="89">
        <f>'Chi tiết đơn hàng'!K68</f>
        <v>6754428</v>
      </c>
    </row>
    <row r="9" spans="1:5" x14ac:dyDescent="0.25">
      <c r="A9" s="86">
        <v>5</v>
      </c>
      <c r="B9" s="87" t="str">
        <f>'[1]MINH CẦU_2022'!C86</f>
        <v>MINH CẦU 1</v>
      </c>
      <c r="C9" s="88">
        <f>'[1]MINH CẦU_2022'!H84</f>
        <v>44578</v>
      </c>
      <c r="D9" s="89">
        <f>'Chi tiết đơn hàng'!K86</f>
        <v>9719752.5</v>
      </c>
    </row>
    <row r="10" spans="1:5" x14ac:dyDescent="0.25">
      <c r="A10" s="86">
        <v>6</v>
      </c>
      <c r="B10" s="87" t="str">
        <f>'[1]MINH CẦU_2022'!C106</f>
        <v>MINH CẦU 1</v>
      </c>
      <c r="C10" s="88">
        <f>'[1]MINH CẦU_2022'!H104</f>
        <v>44587</v>
      </c>
      <c r="D10" s="89">
        <f>'Chi tiết đơn hàng'!K104</f>
        <v>14113336.5</v>
      </c>
    </row>
    <row r="11" spans="1:5" x14ac:dyDescent="0.25">
      <c r="A11" s="86">
        <v>7</v>
      </c>
      <c r="B11" s="87" t="str">
        <f>'[1]MINH CẦU_2022'!C126</f>
        <v>MINH CẦU 1</v>
      </c>
      <c r="C11" s="88">
        <f>'[1]MINH CẦU_2022'!H124</f>
        <v>44590</v>
      </c>
      <c r="D11" s="89">
        <f>'Chi tiết đơn hàng'!K122</f>
        <v>8662365</v>
      </c>
    </row>
    <row r="12" spans="1:5" x14ac:dyDescent="0.25">
      <c r="A12" s="86">
        <v>8</v>
      </c>
      <c r="B12" s="87" t="str">
        <f>'[1]MINH CẦU_2022'!C146</f>
        <v>MINH CẦU 1</v>
      </c>
      <c r="C12" s="88">
        <f>'[1]MINH CẦU_2022'!H144</f>
        <v>44600</v>
      </c>
      <c r="D12" s="89">
        <f>'Chi tiết đơn hàng'!K140</f>
        <v>9470763</v>
      </c>
    </row>
    <row r="13" spans="1:5" x14ac:dyDescent="0.25">
      <c r="A13" s="86">
        <v>9</v>
      </c>
      <c r="B13" s="87" t="str">
        <f>'[1]MINH CẦU_2022'!C166</f>
        <v>MINH CẦU-GANG THÉP</v>
      </c>
      <c r="C13" s="88">
        <f>'[1]MINH CẦU_2022'!H164</f>
        <v>44600</v>
      </c>
      <c r="D13" s="89">
        <f>'Chi tiết đơn hàng'!K158</f>
        <v>6754428</v>
      </c>
    </row>
    <row r="14" spans="1:5" x14ac:dyDescent="0.25">
      <c r="A14" s="86">
        <v>10</v>
      </c>
      <c r="B14" s="87" t="str">
        <f>'[1]MINH CẦU_2022'!C186</f>
        <v>MINH CẦU 1</v>
      </c>
      <c r="C14" s="88">
        <f>'[1]MINH CẦU_2022'!H184</f>
        <v>44608</v>
      </c>
      <c r="D14" s="89">
        <f>'Chi tiết đơn hàng'!K176</f>
        <v>7052319</v>
      </c>
    </row>
    <row r="15" spans="1:5" x14ac:dyDescent="0.25">
      <c r="A15" s="86">
        <v>11</v>
      </c>
      <c r="B15" s="87" t="str">
        <f>'[1]MINH CẦU_2022'!C206</f>
        <v>MINH CẦU 1</v>
      </c>
      <c r="C15" s="88">
        <f>'[1]MINH CẦU_2022'!H204</f>
        <v>44616</v>
      </c>
      <c r="D15" s="89">
        <f>'Chi tiết đơn hàng'!K194</f>
        <v>5826978.0000000009</v>
      </c>
    </row>
    <row r="16" spans="1:5" x14ac:dyDescent="0.25">
      <c r="A16" s="86">
        <v>12</v>
      </c>
      <c r="B16" s="87" t="str">
        <f>'[1]MINH CẦU_2022'!C226</f>
        <v>MINH CẦU-GANG THÉP</v>
      </c>
      <c r="C16" s="88">
        <f>'[1]MINH CẦU_2022'!H224</f>
        <v>44616</v>
      </c>
      <c r="D16" s="89">
        <f>'Chi tiết đơn hàng'!K212</f>
        <v>6754428</v>
      </c>
    </row>
    <row r="17" spans="1:4" x14ac:dyDescent="0.25">
      <c r="A17" s="124" t="s">
        <v>65</v>
      </c>
      <c r="B17" s="125"/>
      <c r="C17" s="126"/>
      <c r="D17" s="90">
        <f>SUM(D5:D16)</f>
        <v>95885788.5</v>
      </c>
    </row>
    <row r="18" spans="1:4" x14ac:dyDescent="0.25">
      <c r="B18" s="127" t="s">
        <v>68</v>
      </c>
      <c r="C18" s="127"/>
      <c r="D18" s="117">
        <f>D5</f>
        <v>6463512</v>
      </c>
    </row>
    <row r="19" spans="1:4" x14ac:dyDescent="0.25">
      <c r="B19" s="128" t="s">
        <v>69</v>
      </c>
      <c r="C19" s="128"/>
      <c r="D19" s="115">
        <v>89495803</v>
      </c>
    </row>
    <row r="20" spans="1:4" x14ac:dyDescent="0.25">
      <c r="B20" s="82"/>
      <c r="C20" s="118" t="s">
        <v>67</v>
      </c>
      <c r="D20" s="115">
        <f>D17-D18-D19</f>
        <v>-73526.5</v>
      </c>
    </row>
  </sheetData>
  <mergeCells count="5">
    <mergeCell ref="A1:D1"/>
    <mergeCell ref="A2:D2"/>
    <mergeCell ref="A17:C17"/>
    <mergeCell ref="B18:C18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đơn hàng</vt:lpstr>
      <vt:lpstr>Công nợ Minh Cầu_Lần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2022-03-15T00:59:18Z</dcterms:created>
  <dcterms:modified xsi:type="dcterms:W3CDTF">2022-08-03T09:54:51Z</dcterms:modified>
</cp:coreProperties>
</file>