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7.jmart quốc tế\2025\"/>
    </mc:Choice>
  </mc:AlternateContent>
  <bookViews>
    <workbookView xWindow="0" yWindow="0" windowWidth="24000" windowHeight="9210"/>
  </bookViews>
  <sheets>
    <sheet name="Công nợ" sheetId="1" r:id="rId1"/>
    <sheet name="T12" sheetId="13" r:id="rId2"/>
    <sheet name="T11" sheetId="12" r:id="rId3"/>
    <sheet name="T10" sheetId="11" r:id="rId4"/>
    <sheet name="T9" sheetId="10" r:id="rId5"/>
    <sheet name="T8" sheetId="9" r:id="rId6"/>
    <sheet name="T7" sheetId="8" r:id="rId7"/>
    <sheet name="T6" sheetId="7" r:id="rId8"/>
    <sheet name="T5" sheetId="6" r:id="rId9"/>
    <sheet name="T4" sheetId="5" r:id="rId10"/>
    <sheet name="T3" sheetId="4" r:id="rId11"/>
    <sheet name="T2" sheetId="3" r:id="rId12"/>
    <sheet name="T1" sheetId="2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H7" i="11"/>
  <c r="H11" i="7"/>
  <c r="G11" i="13"/>
  <c r="G10" i="13"/>
  <c r="F8" i="13"/>
  <c r="H7" i="10"/>
  <c r="H9" i="13"/>
  <c r="D31" i="1" l="1"/>
  <c r="H7" i="13"/>
  <c r="H6" i="13"/>
  <c r="C24" i="1" l="1"/>
  <c r="E24" i="1"/>
  <c r="F40" i="1"/>
  <c r="G9" i="13"/>
  <c r="F9" i="13"/>
  <c r="G8" i="13"/>
  <c r="H8" i="13"/>
  <c r="G10" i="12"/>
  <c r="H10" i="12"/>
  <c r="F10" i="12"/>
  <c r="F9" i="12"/>
  <c r="H7" i="12"/>
  <c r="H8" i="12"/>
  <c r="H5" i="13"/>
  <c r="H4" i="13"/>
  <c r="F41" i="1" l="1"/>
  <c r="H6" i="2"/>
  <c r="H8" i="4"/>
  <c r="H35" i="1" l="1"/>
  <c r="G9" i="12"/>
  <c r="H9" i="12"/>
  <c r="H5" i="12"/>
  <c r="H6" i="12"/>
  <c r="H4" i="12"/>
  <c r="H5" i="9" l="1"/>
  <c r="H7" i="8"/>
  <c r="H4" i="11" l="1"/>
  <c r="G6" i="10" l="1"/>
  <c r="H6" i="10"/>
  <c r="F6" i="10"/>
  <c r="H5" i="10"/>
  <c r="H4" i="10"/>
  <c r="H4" i="9" l="1"/>
  <c r="G6" i="8" l="1"/>
  <c r="H6" i="8"/>
  <c r="F6" i="8"/>
  <c r="H5" i="8"/>
  <c r="H4" i="8"/>
  <c r="H10" i="7" l="1"/>
  <c r="G9" i="7"/>
  <c r="H9" i="7"/>
  <c r="F9" i="7"/>
  <c r="H5" i="7"/>
  <c r="H6" i="7"/>
  <c r="H7" i="7"/>
  <c r="H4" i="7"/>
  <c r="H4" i="6" l="1"/>
  <c r="G6" i="5" l="1"/>
  <c r="H6" i="5"/>
  <c r="F6" i="5"/>
  <c r="H5" i="5"/>
  <c r="H4" i="5"/>
  <c r="G8" i="4" l="1"/>
  <c r="F8" i="4"/>
  <c r="H5" i="4"/>
  <c r="H6" i="4"/>
  <c r="H4" i="4"/>
  <c r="H4" i="3" l="1"/>
  <c r="H5" i="2" l="1"/>
  <c r="H4" i="2"/>
  <c r="D24" i="1"/>
</calcChain>
</file>

<file path=xl/comments1.xml><?xml version="1.0" encoding="utf-8"?>
<comments xmlns="http://schemas.openxmlformats.org/spreadsheetml/2006/main">
  <authors>
    <author>Admin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cấn trừ vào tt dợt 07/07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cấn trừ sai thêm sinh nhật</t>
        </r>
      </text>
    </comment>
  </commentList>
</comments>
</file>

<file path=xl/sharedStrings.xml><?xml version="1.0" encoding="utf-8"?>
<sst xmlns="http://schemas.openxmlformats.org/spreadsheetml/2006/main" count="337" uniqueCount="135">
  <si>
    <t>THEO DÕI CÔNG NỢ / CTY JMART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</si>
  <si>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</si>
  <si>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</si>
  <si>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</si>
  <si>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</si>
  <si>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</si>
  <si>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</si>
  <si>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</si>
  <si>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</si>
  <si>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</si>
  <si>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</si>
  <si>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</si>
  <si>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</si>
  <si>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</si>
  <si>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</si>
  <si>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</si>
  <si>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</si>
  <si>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</si>
  <si>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</si>
  <si>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</si>
  <si>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Tổng bán hàng</t>
  </si>
  <si>
    <t>Hàng trả</t>
  </si>
  <si>
    <t>Tổng hàng trả</t>
  </si>
  <si>
    <t>Tổng đã thanh toán</t>
  </si>
  <si>
    <t xml:space="preserve">Dư nợ phải thu </t>
  </si>
  <si>
    <t>Tháng 01 năm 2025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</si>
  <si>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</si>
  <si>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</si>
  <si>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</si>
  <si>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</si>
  <si>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</si>
  <si>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</si>
  <si>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</si>
  <si>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</si>
  <si>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00003497</t>
  </si>
  <si>
    <t>1C25TNN</t>
  </si>
  <si>
    <t>Công Ty Cổ Phần Thương Mại Dịch Vụ JM Quốc Tế</t>
  </si>
  <si>
    <t>0315558937</t>
  </si>
  <si>
    <t>00000607</t>
  </si>
  <si>
    <t>1C25TAM</t>
  </si>
  <si>
    <t xml:space="preserve">BẢNG KÊ HÓA ĐƠN, CHỨNG TỪ HÀNG HÓA, DỊCH VỤ </t>
  </si>
  <si>
    <t>Tổng thanh toán</t>
  </si>
  <si>
    <t>Hàng trả T1</t>
  </si>
  <si>
    <t>Tháng 02 năm 2025</t>
  </si>
  <si>
    <t>00007267</t>
  </si>
  <si>
    <t xml:space="preserve">BẢNG KÊ HÓA ĐƠN, CHỨNG TỪ HÀNG HÓA, DỊCH VỤ BÁN RA </t>
  </si>
  <si>
    <t>Tháng 3 năm 2025</t>
  </si>
  <si>
    <t>00015943</t>
  </si>
  <si>
    <t>00001279</t>
  </si>
  <si>
    <t>00018489</t>
  </si>
  <si>
    <t xml:space="preserve">tổng bán </t>
  </si>
  <si>
    <t>Thanh toán công nợ T7 --&gt; T10/2024</t>
  </si>
  <si>
    <t>Thanh toán công nợ T11, 12/2024</t>
  </si>
  <si>
    <t>Tháng 4 năm 2025</t>
  </si>
  <si>
    <t>00023090</t>
  </si>
  <si>
    <t>00026674</t>
  </si>
  <si>
    <t>BẢNG KÊ HÓA ĐƠN, CHỨNG TỪ HÀNG HÓA, DỊCH VỤ BÁN RA (MẪU QUẢN TRỊ)</t>
  </si>
  <si>
    <t>Tháng 5 năm 2025</t>
  </si>
  <si>
    <t>00029825</t>
  </si>
  <si>
    <t>Hàng trả T3</t>
  </si>
  <si>
    <t>Tháng 6 năm 2025</t>
  </si>
  <si>
    <t>00035783</t>
  </si>
  <si>
    <t>00000472</t>
  </si>
  <si>
    <t>1C25MAA</t>
  </si>
  <si>
    <t>00038840</t>
  </si>
  <si>
    <t>AA010000056173</t>
  </si>
  <si>
    <t>00040138</t>
  </si>
  <si>
    <t>AA010000056437</t>
  </si>
  <si>
    <t>Tổng bán</t>
  </si>
  <si>
    <t>hđ 3279 (17/06)</t>
  </si>
  <si>
    <t>hỗ trợ sinh nhật ( hđ 3279, 17/06)</t>
  </si>
  <si>
    <t>Hàng trả T6</t>
  </si>
  <si>
    <t>Thanh toán công nợ T1, 2 /2025</t>
  </si>
  <si>
    <t>17/06/2025</t>
  </si>
  <si>
    <t>Tháng 7 năm 2025</t>
  </si>
  <si>
    <t>00043147</t>
  </si>
  <si>
    <t>AA010000056856</t>
  </si>
  <si>
    <t>00045914</t>
  </si>
  <si>
    <t>AA010000057607</t>
  </si>
  <si>
    <t>BẢNG KÊ HÓA ĐƠN, CHỨNG TỪ HÀNG HÓA, DỊCH VỤ BÁN RA</t>
  </si>
  <si>
    <t xml:space="preserve">Thanh toán công nợ T3 </t>
  </si>
  <si>
    <t xml:space="preserve">Thanh toán công nợ T4 </t>
  </si>
  <si>
    <t>18/07</t>
  </si>
  <si>
    <t xml:space="preserve">Thanh toán công nợ T5 </t>
  </si>
  <si>
    <t>30/07</t>
  </si>
  <si>
    <t>Tháng 8 năm 2025</t>
  </si>
  <si>
    <t>00052683</t>
  </si>
  <si>
    <t>AA010000058819</t>
  </si>
  <si>
    <t>Tháng 9 năm 2025</t>
  </si>
  <si>
    <t>00057049</t>
  </si>
  <si>
    <t>AA010000059532</t>
  </si>
  <si>
    <t>00061194</t>
  </si>
  <si>
    <t>AA010000060139</t>
  </si>
  <si>
    <t>Thanh toán công nợ  T7</t>
  </si>
  <si>
    <t>hỗ trợ T8 (3588 07/10)</t>
  </si>
  <si>
    <t>hỗ trợ T6 (3627 20/10)</t>
  </si>
  <si>
    <t>Tháng 10 năm 2025</t>
  </si>
  <si>
    <t>00065737</t>
  </si>
  <si>
    <t>AA010000060783</t>
  </si>
  <si>
    <t>TRỪ CHIẾT KHẤU 1% THÁNG 7</t>
  </si>
  <si>
    <t>CK</t>
  </si>
  <si>
    <t>HỖ TRỢ SINH NHẬT</t>
  </si>
  <si>
    <t>hỗ trợ T7 (3713, 21/11)</t>
  </si>
  <si>
    <t>Tháng 11 năm 2025</t>
  </si>
  <si>
    <t>00073194</t>
  </si>
  <si>
    <t>DH01000236</t>
  </si>
  <si>
    <t>00076056</t>
  </si>
  <si>
    <t>DH01000774</t>
  </si>
  <si>
    <t>00078681</t>
  </si>
  <si>
    <t>DH01001256</t>
  </si>
  <si>
    <t>Thanh toán công nợ  T9</t>
  </si>
  <si>
    <t xml:space="preserve"> tru TB1% DS1% T1denT5.25 268121; T9.25 101248</t>
  </si>
  <si>
    <t>Các khoản hỗ trợ tháng 9.2025</t>
  </si>
  <si>
    <t>Các khoản hỗ trợ từ 01/01/2025-31/05/2025</t>
  </si>
  <si>
    <t>HĐ 3714 (21/11)</t>
  </si>
  <si>
    <t>HĐ 3712 (21/11)</t>
  </si>
  <si>
    <t>Tháng 12 năm 2025</t>
  </si>
  <si>
    <t>00088171</t>
  </si>
  <si>
    <t>DH01002711</t>
  </si>
  <si>
    <t>3831</t>
  </si>
  <si>
    <t>Hỗ trợ thưởng doanh thu thực đạt</t>
  </si>
  <si>
    <t>HĐ 3831 (10/12)</t>
  </si>
  <si>
    <t>HĐ 3868 (11/12)</t>
  </si>
  <si>
    <t>Các khoản hỗ trợ tháng 10.2025</t>
  </si>
  <si>
    <t>Các khoản hỗ trợ tháng 11..2025</t>
  </si>
  <si>
    <t>00003703</t>
  </si>
  <si>
    <t>00004824</t>
  </si>
  <si>
    <t>00004823</t>
  </si>
  <si>
    <t>TỔNG BÁN</t>
  </si>
  <si>
    <t>TỔNG TRẢ</t>
  </si>
  <si>
    <t>Hàng trả T10</t>
  </si>
  <si>
    <t>Hàng trả T11</t>
  </si>
  <si>
    <t>Hàng trả T12</t>
  </si>
  <si>
    <t>CK T12</t>
  </si>
  <si>
    <t>CK T10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</si>
</sst>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9"/>
      <name val="Microsoft Sans Serif"/>
      <family val="2"/>
    </font>
    <font>
      <b/>
      <sz val="12"/>
      <color theme="1"/>
      <name val="Calibri"/>
      <family val="2"/>
      <scheme val="minor"/>
    </font>
    <font>
      <b/>
      <sz val="8"/>
      <name val="Microsoft Sans Serif"/>
      <family val="2"/>
    </font>
    <font>
      <b/>
      <sz val="12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14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4" fontId="4" fillId="3" borderId="1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165" fontId="4" fillId="3" borderId="1" xfId="3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/>
    </xf>
    <xf numFmtId="38" fontId="5" fillId="3" borderId="1" xfId="2" applyNumberFormat="1" applyFont="1" applyFill="1" applyBorder="1" applyAlignment="1">
      <alignment horizontal="right" vertical="center" wrapText="1"/>
    </xf>
    <xf numFmtId="14" fontId="5" fillId="0" borderId="1" xfId="2" applyNumberFormat="1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165" fontId="5" fillId="0" borderId="1" xfId="3" applyNumberFormat="1" applyFont="1" applyBorder="1" applyAlignment="1">
      <alignment horizontal="center"/>
    </xf>
    <xf numFmtId="165" fontId="5" fillId="0" borderId="1" xfId="3" applyNumberFormat="1" applyFont="1" applyBorder="1"/>
    <xf numFmtId="165" fontId="0" fillId="0" borderId="0" xfId="0" applyNumberFormat="1"/>
    <xf numFmtId="38" fontId="0" fillId="0" borderId="0" xfId="0" applyNumberFormat="1"/>
    <xf numFmtId="165" fontId="6" fillId="0" borderId="1" xfId="3" applyNumberFormat="1" applyFont="1" applyBorder="1" applyAlignment="1">
      <alignment horizontal="left" vertical="center"/>
    </xf>
    <xf numFmtId="0" fontId="5" fillId="0" borderId="1" xfId="2" applyFont="1" applyBorder="1"/>
    <xf numFmtId="14" fontId="5" fillId="0" borderId="2" xfId="2" applyNumberFormat="1" applyFont="1" applyBorder="1" applyAlignment="1">
      <alignment horizontal="center"/>
    </xf>
    <xf numFmtId="165" fontId="4" fillId="2" borderId="1" xfId="3" applyNumberFormat="1" applyFont="1" applyFill="1" applyBorder="1" applyAlignment="1">
      <alignment horizontal="center"/>
    </xf>
    <xf numFmtId="0" fontId="4" fillId="2" borderId="1" xfId="2" applyFont="1" applyFill="1" applyBorder="1"/>
    <xf numFmtId="0" fontId="7" fillId="0" borderId="1" xfId="2" applyFont="1" applyBorder="1" applyAlignment="1">
      <alignment horizontal="left" vertical="center"/>
    </xf>
    <xf numFmtId="165" fontId="8" fillId="2" borderId="1" xfId="3" applyNumberFormat="1" applyFont="1" applyFill="1" applyBorder="1" applyAlignment="1">
      <alignment horizontal="center" vertical="center"/>
    </xf>
    <xf numFmtId="165" fontId="8" fillId="2" borderId="1" xfId="3" applyNumberFormat="1" applyFont="1" applyFill="1" applyBorder="1" applyAlignment="1">
      <alignment horizontal="left" vertical="center"/>
    </xf>
    <xf numFmtId="165" fontId="4" fillId="2" borderId="1" xfId="2" applyNumberFormat="1" applyFont="1" applyFill="1" applyBorder="1"/>
    <xf numFmtId="165" fontId="9" fillId="4" borderId="1" xfId="2" applyNumberFormat="1" applyFont="1" applyFill="1" applyBorder="1"/>
    <xf numFmtId="14" fontId="0" fillId="0" borderId="0" xfId="0" applyNumberFormat="1" applyAlignment="1">
      <alignment horizontal="center"/>
    </xf>
    <xf numFmtId="14" fontId="12" fillId="5" borderId="5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38" fontId="12" fillId="5" borderId="6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38" fontId="13" fillId="0" borderId="7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14" fillId="0" borderId="7" xfId="0" applyNumberFormat="1" applyFont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8" fontId="15" fillId="0" borderId="0" xfId="0" applyNumberFormat="1" applyFont="1"/>
    <xf numFmtId="38" fontId="16" fillId="0" borderId="7" xfId="0" applyNumberFormat="1" applyFont="1" applyBorder="1" applyAlignment="1">
      <alignment horizontal="right" vertical="center"/>
    </xf>
    <xf numFmtId="165" fontId="5" fillId="0" borderId="1" xfId="3" applyNumberFormat="1" applyFont="1" applyFill="1" applyBorder="1"/>
    <xf numFmtId="0" fontId="13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165" fontId="5" fillId="0" borderId="1" xfId="1" applyNumberFormat="1" applyFont="1" applyBorder="1" applyAlignment="1">
      <alignment wrapText="1"/>
    </xf>
    <xf numFmtId="14" fontId="20" fillId="0" borderId="2" xfId="2" applyNumberFormat="1" applyFont="1" applyBorder="1" applyAlignment="1">
      <alignment horizontal="center"/>
    </xf>
    <xf numFmtId="165" fontId="21" fillId="0" borderId="1" xfId="1" applyNumberFormat="1" applyFont="1" applyBorder="1" applyAlignment="1">
      <alignment wrapText="1"/>
    </xf>
    <xf numFmtId="165" fontId="20" fillId="0" borderId="1" xfId="3" applyNumberFormat="1" applyFont="1" applyBorder="1" applyAlignment="1">
      <alignment horizontal="left" vertical="center"/>
    </xf>
    <xf numFmtId="165" fontId="22" fillId="0" borderId="1" xfId="1" applyNumberFormat="1" applyFont="1" applyBorder="1" applyAlignment="1">
      <alignment wrapText="1"/>
    </xf>
    <xf numFmtId="165" fontId="5" fillId="0" borderId="1" xfId="3" applyNumberFormat="1" applyFont="1" applyBorder="1" applyAlignment="1">
      <alignment horizontal="left" vertical="center"/>
    </xf>
    <xf numFmtId="165" fontId="6" fillId="0" borderId="1" xfId="3" applyNumberFormat="1" applyFont="1" applyBorder="1"/>
    <xf numFmtId="0" fontId="5" fillId="0" borderId="3" xfId="2" applyFont="1" applyBorder="1" applyAlignment="1">
      <alignment horizontal="left"/>
    </xf>
    <xf numFmtId="14" fontId="5" fillId="0" borderId="2" xfId="2" applyNumberFormat="1" applyFont="1" applyBorder="1" applyAlignment="1">
      <alignment horizontal="center" wrapText="1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38" fontId="23" fillId="0" borderId="0" xfId="0" applyNumberFormat="1" applyFont="1"/>
    <xf numFmtId="14" fontId="3" fillId="0" borderId="0" xfId="2" applyNumberFormat="1" applyFont="1" applyAlignment="1">
      <alignment horizontal="center" vertical="center"/>
    </xf>
    <xf numFmtId="14" fontId="4" fillId="2" borderId="2" xfId="2" applyNumberFormat="1" applyFont="1" applyFill="1" applyBorder="1" applyAlignment="1">
      <alignment horizontal="center"/>
    </xf>
    <xf numFmtId="14" fontId="4" fillId="2" borderId="3" xfId="2" applyNumberFormat="1" applyFont="1" applyFill="1" applyBorder="1" applyAlignment="1">
      <alignment horizontal="center"/>
    </xf>
    <xf numFmtId="14" fontId="9" fillId="4" borderId="2" xfId="2" quotePrefix="1" applyNumberFormat="1" applyFont="1" applyFill="1" applyBorder="1" applyAlignment="1">
      <alignment horizontal="center" vertical="center"/>
    </xf>
    <xf numFmtId="14" fontId="9" fillId="4" borderId="4" xfId="2" quotePrefix="1" applyNumberFormat="1" applyFont="1" applyFill="1" applyBorder="1" applyAlignment="1">
      <alignment horizontal="center" vertical="center"/>
    </xf>
    <xf numFmtId="14" fontId="9" fillId="4" borderId="3" xfId="2" quotePrefix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4"/>
  <sheetViews>
    <sheetView tabSelected="1" topLeftCell="A13" workbookViewId="0">
      <selection activeCell="J39" sqref="J39"/>
    </sheetView>
  </sheetViews>
  <sheetFormatPr defaultRowHeight="15" x14ac:dyDescent="0.25"/>
  <cols>
    <col min="1" max="1" width="16.28515625" style="24" customWidth="1"/>
    <col min="2" max="2" width="40.7109375" customWidth="1"/>
    <col min="3" max="3" width="19.5703125" customWidth="1"/>
    <col min="4" max="4" width="19.28515625" customWidth="1"/>
    <col min="5" max="5" width="18.7109375" customWidth="1"/>
    <col min="6" max="6" width="18.42578125" customWidth="1"/>
    <col min="7" max="7" width="14.140625" customWidth="1"/>
    <col min="8" max="8" width="11.5703125" bestFit="1" customWidth="1"/>
    <col min="9" max="9" width="16.42578125" customWidth="1"/>
    <col min="10" max="10" width="13.28515625" customWidth="1"/>
  </cols>
  <sheetData>
    <row r="1" spans="1:8" ht="30.75" customHeight="1" x14ac:dyDescent="0.25">
      <c r="A1" s="55" t="s">
        <v>0</v>
      </c>
      <c r="B1" s="55"/>
      <c r="C1" s="55"/>
      <c r="D1" s="55"/>
      <c r="E1" s="55"/>
      <c r="F1" s="55"/>
    </row>
    <row r="2" spans="1:8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8" ht="27" customHeight="1" x14ac:dyDescent="0.25">
      <c r="A3" s="3"/>
      <c r="B3" s="4" t="s">
        <v>7</v>
      </c>
      <c r="C3" s="5">
        <v>36371967</v>
      </c>
      <c r="D3" s="4"/>
      <c r="E3" s="4"/>
      <c r="F3" s="4"/>
    </row>
    <row r="4" spans="1:8" ht="22.5" customHeight="1" x14ac:dyDescent="0.25">
      <c r="A4" s="3"/>
      <c r="B4" s="6" t="s">
        <v>8</v>
      </c>
      <c r="C4" s="7">
        <v>4208296</v>
      </c>
      <c r="D4" s="4"/>
      <c r="E4" s="4"/>
      <c r="F4" s="4"/>
      <c r="G4" s="13"/>
    </row>
    <row r="5" spans="1:8" ht="22.5" customHeight="1" x14ac:dyDescent="0.25">
      <c r="A5" s="8"/>
      <c r="B5" s="9" t="s">
        <v>9</v>
      </c>
      <c r="C5" s="10">
        <v>2033478</v>
      </c>
      <c r="D5" s="10"/>
      <c r="E5" s="11"/>
      <c r="F5" s="11"/>
      <c r="G5" s="12"/>
      <c r="H5" s="12"/>
    </row>
    <row r="6" spans="1:8" ht="24" customHeight="1" x14ac:dyDescent="0.25">
      <c r="A6" s="8"/>
      <c r="B6" s="6" t="s">
        <v>10</v>
      </c>
      <c r="C6" s="10">
        <v>4604025</v>
      </c>
      <c r="D6" s="10"/>
      <c r="E6" s="11"/>
      <c r="F6" s="11"/>
      <c r="G6" s="12"/>
      <c r="H6" s="12"/>
    </row>
    <row r="7" spans="1:8" ht="26.25" customHeight="1" x14ac:dyDescent="0.25">
      <c r="A7" s="8"/>
      <c r="B7" s="9" t="s">
        <v>11</v>
      </c>
      <c r="C7" s="10">
        <v>5640116</v>
      </c>
      <c r="D7" s="10"/>
      <c r="E7" s="11"/>
      <c r="F7" s="11"/>
      <c r="G7" s="12"/>
      <c r="H7" s="13"/>
    </row>
    <row r="8" spans="1:8" ht="23.25" customHeight="1" x14ac:dyDescent="0.25">
      <c r="A8" s="8"/>
      <c r="B8" s="6" t="s">
        <v>12</v>
      </c>
      <c r="C8" s="10">
        <v>2192622</v>
      </c>
      <c r="D8" s="10"/>
      <c r="E8" s="11"/>
      <c r="F8" s="11"/>
      <c r="G8" s="12"/>
      <c r="H8" s="12"/>
    </row>
    <row r="9" spans="1:8" ht="25.5" customHeight="1" x14ac:dyDescent="0.25">
      <c r="A9" s="8"/>
      <c r="B9" s="9" t="s">
        <v>13</v>
      </c>
      <c r="C9" s="10">
        <v>6846936</v>
      </c>
      <c r="D9" s="10"/>
      <c r="E9" s="11"/>
      <c r="F9" s="11"/>
      <c r="G9" s="12"/>
      <c r="H9" s="12"/>
    </row>
    <row r="10" spans="1:8" ht="25.5" customHeight="1" x14ac:dyDescent="0.25">
      <c r="A10" s="8"/>
      <c r="B10" s="9" t="s">
        <v>70</v>
      </c>
      <c r="C10" s="10"/>
      <c r="D10" s="10"/>
      <c r="E10" s="11">
        <v>1080000</v>
      </c>
      <c r="F10" s="11"/>
      <c r="G10" s="12"/>
    </row>
    <row r="11" spans="1:8" ht="24.75" customHeight="1" x14ac:dyDescent="0.25">
      <c r="A11" s="8"/>
      <c r="B11" s="6" t="s">
        <v>14</v>
      </c>
      <c r="C11" s="10">
        <v>6338301</v>
      </c>
      <c r="D11" s="14"/>
      <c r="E11" s="11"/>
      <c r="F11" s="15"/>
      <c r="G11" s="12"/>
      <c r="H11" s="12"/>
    </row>
    <row r="12" spans="1:8" ht="23.25" customHeight="1" x14ac:dyDescent="0.25">
      <c r="A12" s="16"/>
      <c r="B12" s="9" t="s">
        <v>15</v>
      </c>
      <c r="C12" s="10">
        <v>1475086</v>
      </c>
      <c r="D12" s="14"/>
      <c r="E12" s="10"/>
      <c r="F12" s="15"/>
      <c r="G12" s="12"/>
      <c r="H12" s="12"/>
    </row>
    <row r="13" spans="1:8" ht="24" customHeight="1" x14ac:dyDescent="0.25">
      <c r="A13" s="16"/>
      <c r="B13" s="6" t="s">
        <v>16</v>
      </c>
      <c r="C13" s="40">
        <v>5062377</v>
      </c>
      <c r="D13" s="14"/>
      <c r="E13" s="10"/>
      <c r="F13" s="15"/>
    </row>
    <row r="14" spans="1:8" ht="24" customHeight="1" x14ac:dyDescent="0.25">
      <c r="B14" s="9" t="s">
        <v>17</v>
      </c>
      <c r="C14" s="40">
        <v>3866482</v>
      </c>
      <c r="D14" s="14"/>
      <c r="E14" s="10"/>
      <c r="F14" s="15"/>
      <c r="G14" s="12"/>
      <c r="H14" s="12"/>
    </row>
    <row r="15" spans="1:8" ht="24" customHeight="1" x14ac:dyDescent="0.25">
      <c r="A15" s="41"/>
      <c r="B15" s="9" t="s">
        <v>94</v>
      </c>
      <c r="C15" s="42"/>
      <c r="D15" s="43"/>
      <c r="E15" s="10">
        <v>29502</v>
      </c>
      <c r="F15" s="15"/>
      <c r="G15" s="12"/>
      <c r="H15" s="12"/>
    </row>
    <row r="16" spans="1:8" ht="24" customHeight="1" x14ac:dyDescent="0.25">
      <c r="A16" s="41"/>
      <c r="B16" s="9" t="s">
        <v>95</v>
      </c>
      <c r="C16" s="44"/>
      <c r="D16" s="45"/>
      <c r="E16" s="10">
        <v>136940</v>
      </c>
      <c r="F16" s="15"/>
      <c r="G16" s="12"/>
      <c r="H16" s="12"/>
    </row>
    <row r="17" spans="1:8" ht="27" customHeight="1" x14ac:dyDescent="0.25">
      <c r="A17" s="16"/>
      <c r="B17" s="6" t="s">
        <v>18</v>
      </c>
      <c r="C17" s="10">
        <v>5238059</v>
      </c>
      <c r="D17" s="14"/>
      <c r="E17" s="10"/>
      <c r="F17" s="15"/>
      <c r="H17" s="12"/>
    </row>
    <row r="18" spans="1:8" ht="27" customHeight="1" x14ac:dyDescent="0.25">
      <c r="A18" s="16"/>
      <c r="B18" s="6" t="s">
        <v>102</v>
      </c>
      <c r="C18" s="10"/>
      <c r="D18" s="14"/>
      <c r="E18" s="10">
        <v>126766</v>
      </c>
      <c r="F18" s="15"/>
      <c r="H18" s="12"/>
    </row>
    <row r="19" spans="1:8" ht="27" customHeight="1" x14ac:dyDescent="0.25">
      <c r="A19" s="16" t="s">
        <v>114</v>
      </c>
      <c r="B19" s="6" t="s">
        <v>112</v>
      </c>
      <c r="C19" s="10"/>
      <c r="D19" s="14"/>
      <c r="E19" s="10">
        <v>101248</v>
      </c>
      <c r="F19" s="15"/>
      <c r="H19" s="12"/>
    </row>
    <row r="20" spans="1:8" ht="27" customHeight="1" x14ac:dyDescent="0.25">
      <c r="A20" s="16" t="s">
        <v>115</v>
      </c>
      <c r="B20" s="6" t="s">
        <v>113</v>
      </c>
      <c r="C20" s="10"/>
      <c r="D20" s="14"/>
      <c r="E20" s="10">
        <v>268120</v>
      </c>
      <c r="F20" s="15"/>
      <c r="H20" s="12"/>
    </row>
    <row r="21" spans="1:8" ht="27" customHeight="1" x14ac:dyDescent="0.25">
      <c r="A21" s="16"/>
      <c r="B21" s="6" t="s">
        <v>19</v>
      </c>
      <c r="C21" s="10">
        <v>2040654</v>
      </c>
      <c r="D21" s="14"/>
      <c r="E21" s="10"/>
      <c r="F21" s="15"/>
      <c r="H21" s="12"/>
    </row>
    <row r="22" spans="1:8" ht="27" customHeight="1" x14ac:dyDescent="0.25">
      <c r="A22" s="48" t="s">
        <v>121</v>
      </c>
      <c r="B22" s="9" t="s">
        <v>123</v>
      </c>
      <c r="C22" s="10"/>
      <c r="D22" s="14"/>
      <c r="E22" s="10">
        <v>68406</v>
      </c>
      <c r="F22" s="15"/>
      <c r="H22" s="12"/>
    </row>
    <row r="23" spans="1:8" ht="27" customHeight="1" x14ac:dyDescent="0.25">
      <c r="A23" s="48" t="s">
        <v>122</v>
      </c>
      <c r="B23" s="47" t="s">
        <v>124</v>
      </c>
      <c r="C23" s="10"/>
      <c r="D23" s="14"/>
      <c r="E23" s="10">
        <v>86490</v>
      </c>
      <c r="F23" s="15"/>
      <c r="H23" s="12"/>
    </row>
    <row r="24" spans="1:8" ht="21" customHeight="1" x14ac:dyDescent="0.25">
      <c r="A24" s="56" t="s">
        <v>20</v>
      </c>
      <c r="B24" s="57"/>
      <c r="C24" s="17">
        <f>+SUM(C4:C23)</f>
        <v>49546432</v>
      </c>
      <c r="D24" s="17">
        <f t="shared" ref="D24" si="0">+SUM(D4:D18)</f>
        <v>0</v>
      </c>
      <c r="E24" s="17">
        <f>+SUM(E4:E23)</f>
        <v>1897472</v>
      </c>
      <c r="F24" s="18"/>
      <c r="G24" s="12"/>
      <c r="H24" s="12"/>
    </row>
    <row r="25" spans="1:8" ht="21" customHeight="1" x14ac:dyDescent="0.25">
      <c r="A25" s="8"/>
      <c r="B25" s="19" t="s">
        <v>42</v>
      </c>
      <c r="C25" s="15"/>
      <c r="D25" s="11">
        <v>1004448</v>
      </c>
      <c r="E25" s="11"/>
      <c r="F25" s="15"/>
      <c r="G25" s="12"/>
      <c r="H25" s="12"/>
    </row>
    <row r="26" spans="1:8" ht="21" customHeight="1" x14ac:dyDescent="0.25">
      <c r="A26" s="16"/>
      <c r="B26" s="19" t="s">
        <v>59</v>
      </c>
      <c r="C26" s="15"/>
      <c r="D26" s="37">
        <v>909668</v>
      </c>
      <c r="E26" s="11"/>
      <c r="F26" s="15"/>
      <c r="G26" s="12"/>
      <c r="H26" s="12"/>
    </row>
    <row r="27" spans="1:8" ht="21" customHeight="1" x14ac:dyDescent="0.25">
      <c r="A27" s="16"/>
      <c r="B27" s="19" t="s">
        <v>71</v>
      </c>
      <c r="C27" s="15"/>
      <c r="D27" s="37">
        <v>3358378</v>
      </c>
      <c r="E27" s="11"/>
      <c r="F27" s="15"/>
      <c r="G27" s="12"/>
      <c r="H27" s="12"/>
    </row>
    <row r="28" spans="1:8" ht="21" customHeight="1" x14ac:dyDescent="0.25">
      <c r="A28" s="16"/>
      <c r="B28" s="19" t="s">
        <v>130</v>
      </c>
      <c r="C28" s="15"/>
      <c r="D28" s="37">
        <v>446187</v>
      </c>
      <c r="E28" s="11"/>
      <c r="F28" s="15"/>
      <c r="G28" s="12"/>
      <c r="H28" s="12"/>
    </row>
    <row r="29" spans="1:8" ht="21" customHeight="1" x14ac:dyDescent="0.25">
      <c r="A29" s="16"/>
      <c r="B29" s="19" t="s">
        <v>131</v>
      </c>
      <c r="C29" s="15"/>
      <c r="D29" s="37">
        <v>913487</v>
      </c>
      <c r="E29" s="11"/>
      <c r="F29" s="15"/>
      <c r="G29" s="12"/>
      <c r="H29" s="12"/>
    </row>
    <row r="30" spans="1:8" ht="21" customHeight="1" x14ac:dyDescent="0.25">
      <c r="A30" s="16"/>
      <c r="B30" s="19" t="s">
        <v>132</v>
      </c>
      <c r="C30" s="15"/>
      <c r="D30" s="37">
        <v>1981869</v>
      </c>
      <c r="E30" s="11"/>
      <c r="F30" s="15"/>
      <c r="G30" s="12"/>
      <c r="H30" s="12"/>
    </row>
    <row r="31" spans="1:8" ht="20.25" customHeight="1" x14ac:dyDescent="0.25">
      <c r="A31" s="56" t="s">
        <v>22</v>
      </c>
      <c r="B31" s="57"/>
      <c r="C31" s="17"/>
      <c r="D31" s="17">
        <f>+SUM(D25:D30)</f>
        <v>8614037</v>
      </c>
      <c r="E31" s="17">
        <v>0</v>
      </c>
      <c r="F31" s="18"/>
      <c r="H31" s="12"/>
    </row>
    <row r="32" spans="1:8" ht="25.5" customHeight="1" x14ac:dyDescent="0.25">
      <c r="A32" s="16">
        <v>45726</v>
      </c>
      <c r="B32" s="9" t="s">
        <v>51</v>
      </c>
      <c r="C32" s="10"/>
      <c r="D32" s="10"/>
      <c r="E32" s="11"/>
      <c r="F32" s="11">
        <v>25970578</v>
      </c>
    </row>
    <row r="33" spans="1:10" ht="27" customHeight="1" x14ac:dyDescent="0.25">
      <c r="A33" s="16">
        <v>45734</v>
      </c>
      <c r="B33" s="9" t="s">
        <v>52</v>
      </c>
      <c r="C33" s="10"/>
      <c r="D33" s="10"/>
      <c r="E33" s="11"/>
      <c r="F33" s="11">
        <v>9491748</v>
      </c>
      <c r="G33" s="12"/>
    </row>
    <row r="34" spans="1:10" ht="24" customHeight="1" x14ac:dyDescent="0.25">
      <c r="A34" s="16" t="s">
        <v>73</v>
      </c>
      <c r="B34" s="9" t="s">
        <v>72</v>
      </c>
      <c r="C34" s="10"/>
      <c r="D34" s="10"/>
      <c r="E34" s="11"/>
      <c r="F34" s="11">
        <v>5237326</v>
      </c>
    </row>
    <row r="35" spans="1:10" ht="24.75" customHeight="1" x14ac:dyDescent="0.25">
      <c r="A35" s="16">
        <v>45845</v>
      </c>
      <c r="B35" s="9" t="s">
        <v>80</v>
      </c>
      <c r="C35" s="10"/>
      <c r="D35" s="10"/>
      <c r="E35" s="11"/>
      <c r="F35" s="11">
        <v>3524025</v>
      </c>
      <c r="H35" s="12">
        <f>F35+F36+F37</f>
        <v>10276763</v>
      </c>
    </row>
    <row r="36" spans="1:10" ht="24" customHeight="1" x14ac:dyDescent="0.25">
      <c r="A36" s="16" t="s">
        <v>82</v>
      </c>
      <c r="B36" s="9" t="s">
        <v>81</v>
      </c>
      <c r="C36" s="10"/>
      <c r="D36" s="10"/>
      <c r="E36" s="11"/>
      <c r="F36" s="11">
        <v>5640116</v>
      </c>
    </row>
    <row r="37" spans="1:10" ht="24" customHeight="1" x14ac:dyDescent="0.25">
      <c r="A37" s="16" t="s">
        <v>84</v>
      </c>
      <c r="B37" s="9" t="s">
        <v>83</v>
      </c>
      <c r="C37" s="10"/>
      <c r="D37" s="10"/>
      <c r="E37" s="11"/>
      <c r="F37" s="11">
        <v>1112622</v>
      </c>
    </row>
    <row r="38" spans="1:10" ht="24" customHeight="1" x14ac:dyDescent="0.25">
      <c r="A38" s="16">
        <v>45922</v>
      </c>
      <c r="B38" s="9" t="s">
        <v>93</v>
      </c>
      <c r="C38" s="10"/>
      <c r="D38" s="10"/>
      <c r="E38" s="11"/>
      <c r="F38" s="11">
        <v>6211535</v>
      </c>
      <c r="G38" t="s">
        <v>99</v>
      </c>
      <c r="I38" s="12">
        <v>126766.02</v>
      </c>
      <c r="J38" s="12">
        <f>C11-I38</f>
        <v>6211534.9800000004</v>
      </c>
    </row>
    <row r="39" spans="1:10" ht="24" customHeight="1" x14ac:dyDescent="0.25">
      <c r="A39" s="16">
        <v>45986</v>
      </c>
      <c r="B39" s="9" t="s">
        <v>110</v>
      </c>
      <c r="C39" s="10"/>
      <c r="D39" s="10"/>
      <c r="E39" s="11"/>
      <c r="F39" s="46">
        <v>4693008</v>
      </c>
      <c r="G39" t="s">
        <v>111</v>
      </c>
    </row>
    <row r="40" spans="1:10" ht="19.5" customHeight="1" x14ac:dyDescent="0.25">
      <c r="A40" s="56" t="s">
        <v>23</v>
      </c>
      <c r="B40" s="57"/>
      <c r="C40" s="20"/>
      <c r="D40" s="21"/>
      <c r="E40" s="18"/>
      <c r="F40" s="22">
        <f>+SUM(F32:F39)</f>
        <v>61880958</v>
      </c>
      <c r="G40" s="12"/>
    </row>
    <row r="41" spans="1:10" ht="22.5" customHeight="1" x14ac:dyDescent="0.25">
      <c r="A41" s="58" t="s">
        <v>24</v>
      </c>
      <c r="B41" s="59"/>
      <c r="C41" s="59"/>
      <c r="D41" s="59"/>
      <c r="E41" s="60"/>
      <c r="F41" s="23">
        <f>+C3+C24-E24-D31-F40</f>
        <v>13525932</v>
      </c>
    </row>
    <row r="43" spans="1:10" x14ac:dyDescent="0.25">
      <c r="F43" s="12"/>
    </row>
    <row r="44" spans="1:10" x14ac:dyDescent="0.25">
      <c r="C44" s="12"/>
    </row>
  </sheetData>
  <mergeCells count="5">
    <mergeCell ref="A1:F1"/>
    <mergeCell ref="A24:B24"/>
    <mergeCell ref="A31:B31"/>
    <mergeCell ref="A40:B40"/>
    <mergeCell ref="A41:E41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H6" sqref="H6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42.28515625" customWidth="1"/>
    <col min="6" max="6" width="17.140625" style="13" customWidth="1"/>
    <col min="7" max="7" width="9.85546875" style="13" customWidth="1"/>
    <col min="8" max="8" width="15.7109375" customWidth="1"/>
    <col min="9" max="9" width="41.5703125" customWidth="1"/>
    <col min="10" max="10" width="17" customWidth="1"/>
  </cols>
  <sheetData>
    <row r="1" spans="1:10" ht="22.5" customHeight="1" x14ac:dyDescent="0.3">
      <c r="A1" s="61" t="s">
        <v>45</v>
      </c>
      <c r="B1" s="61"/>
      <c r="C1" s="61"/>
      <c r="D1" s="61"/>
      <c r="E1" s="61"/>
      <c r="F1" s="61"/>
      <c r="G1" s="61"/>
      <c r="H1" s="61"/>
      <c r="I1" s="61"/>
    </row>
    <row r="2" spans="1:10" ht="22.5" customHeight="1" x14ac:dyDescent="0.25">
      <c r="A2" s="62" t="s">
        <v>53</v>
      </c>
      <c r="B2" s="62"/>
      <c r="C2" s="62"/>
      <c r="D2" s="62"/>
      <c r="E2" s="62"/>
      <c r="F2" s="62"/>
      <c r="G2" s="62"/>
      <c r="H2" s="62"/>
      <c r="I2" s="62"/>
    </row>
    <row r="3" spans="1:10" ht="30.7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6" t="s">
        <v>41</v>
      </c>
      <c r="I3" s="26" t="s">
        <v>32</v>
      </c>
      <c r="J3" s="26" t="s">
        <v>33</v>
      </c>
    </row>
    <row r="4" spans="1:10" ht="22.5" customHeight="1" outlineLevel="1" x14ac:dyDescent="0.25">
      <c r="B4" s="29">
        <v>45758</v>
      </c>
      <c r="C4" s="30" t="s">
        <v>54</v>
      </c>
      <c r="D4" s="30" t="s">
        <v>35</v>
      </c>
      <c r="E4" s="30" t="s">
        <v>36</v>
      </c>
      <c r="F4" s="31">
        <v>3156040</v>
      </c>
      <c r="G4" s="31">
        <v>252483</v>
      </c>
      <c r="H4" s="31">
        <f>F4+G4</f>
        <v>3408523</v>
      </c>
      <c r="I4" s="30" t="s">
        <v>36</v>
      </c>
      <c r="J4" s="30" t="s">
        <v>37</v>
      </c>
    </row>
    <row r="5" spans="1:10" ht="25.5" customHeight="1" outlineLevel="1" x14ac:dyDescent="0.25">
      <c r="B5" s="29">
        <v>45775</v>
      </c>
      <c r="C5" s="30" t="s">
        <v>55</v>
      </c>
      <c r="D5" s="30" t="s">
        <v>35</v>
      </c>
      <c r="E5" s="30" t="s">
        <v>36</v>
      </c>
      <c r="F5" s="31">
        <v>2066290</v>
      </c>
      <c r="G5" s="31">
        <v>165303</v>
      </c>
      <c r="H5" s="31">
        <f>F5+G5</f>
        <v>2231593</v>
      </c>
      <c r="I5" s="30" t="s">
        <v>36</v>
      </c>
      <c r="J5" s="30" t="s">
        <v>37</v>
      </c>
    </row>
    <row r="6" spans="1:10" ht="22.5" customHeight="1" x14ac:dyDescent="0.25">
      <c r="F6" s="35">
        <f>SUM(F4:F5)</f>
        <v>5222330</v>
      </c>
      <c r="G6" s="35">
        <f t="shared" ref="G6:H6" si="0">SUM(G4:G5)</f>
        <v>417786</v>
      </c>
      <c r="H6" s="35">
        <f t="shared" si="0"/>
        <v>5640116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>
      <selection activeCell="H8" sqref="H8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41.7109375" customWidth="1"/>
    <col min="6" max="6" width="17.140625" style="13" customWidth="1"/>
    <col min="7" max="7" width="15.7109375" style="13" customWidth="1"/>
    <col min="8" max="8" width="13.5703125" customWidth="1"/>
    <col min="9" max="9" width="50" customWidth="1"/>
    <col min="10" max="10" width="21.42578125" customWidth="1"/>
  </cols>
  <sheetData>
    <row r="1" spans="1:10" ht="22.5" customHeight="1" x14ac:dyDescent="0.3">
      <c r="A1" s="61" t="s">
        <v>45</v>
      </c>
      <c r="B1" s="61"/>
      <c r="C1" s="61"/>
      <c r="D1" s="61"/>
      <c r="E1" s="61"/>
      <c r="F1" s="61"/>
      <c r="G1" s="61"/>
      <c r="H1" s="61"/>
      <c r="I1" s="61"/>
    </row>
    <row r="2" spans="1:10" ht="22.5" customHeight="1" x14ac:dyDescent="0.25">
      <c r="A2" s="62" t="s">
        <v>46</v>
      </c>
      <c r="B2" s="62"/>
      <c r="C2" s="62"/>
      <c r="D2" s="62"/>
      <c r="E2" s="62"/>
      <c r="F2" s="62"/>
      <c r="G2" s="62"/>
      <c r="H2" s="62"/>
      <c r="I2" s="62"/>
    </row>
    <row r="3" spans="1:10" ht="32.2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6" t="s">
        <v>41</v>
      </c>
      <c r="I3" s="26" t="s">
        <v>32</v>
      </c>
      <c r="J3" s="26" t="s">
        <v>33</v>
      </c>
    </row>
    <row r="4" spans="1:10" ht="32.25" customHeight="1" outlineLevel="1" x14ac:dyDescent="0.25">
      <c r="B4" s="29">
        <v>45728</v>
      </c>
      <c r="C4" s="30" t="s">
        <v>47</v>
      </c>
      <c r="D4" s="30" t="s">
        <v>35</v>
      </c>
      <c r="E4" s="30" t="s">
        <v>36</v>
      </c>
      <c r="F4" s="31">
        <v>2713116</v>
      </c>
      <c r="G4" s="31">
        <v>217049</v>
      </c>
      <c r="H4" s="31">
        <f>F4+G4</f>
        <v>2930165</v>
      </c>
      <c r="I4" s="30" t="s">
        <v>36</v>
      </c>
      <c r="J4" s="30" t="s">
        <v>37</v>
      </c>
    </row>
    <row r="5" spans="1:10" ht="32.25" customHeight="1" outlineLevel="1" x14ac:dyDescent="0.25">
      <c r="B5" s="29">
        <v>45730</v>
      </c>
      <c r="C5" s="30" t="s">
        <v>48</v>
      </c>
      <c r="D5" s="30" t="s">
        <v>39</v>
      </c>
      <c r="E5" s="30" t="s">
        <v>21</v>
      </c>
      <c r="F5" s="31">
        <v>-842286</v>
      </c>
      <c r="G5" s="31">
        <v>-67382</v>
      </c>
      <c r="H5" s="31">
        <f t="shared" ref="H5:H6" si="0">F5+G5</f>
        <v>-909668</v>
      </c>
      <c r="I5" s="30" t="s">
        <v>36</v>
      </c>
      <c r="J5" s="30" t="s">
        <v>37</v>
      </c>
    </row>
    <row r="6" spans="1:10" ht="32.25" customHeight="1" outlineLevel="1" x14ac:dyDescent="0.25">
      <c r="B6" s="29">
        <v>45737</v>
      </c>
      <c r="C6" s="30" t="s">
        <v>49</v>
      </c>
      <c r="D6" s="30" t="s">
        <v>35</v>
      </c>
      <c r="E6" s="30" t="s">
        <v>36</v>
      </c>
      <c r="F6" s="31">
        <v>1549870</v>
      </c>
      <c r="G6" s="31">
        <v>123990</v>
      </c>
      <c r="H6" s="31">
        <f t="shared" si="0"/>
        <v>1673860</v>
      </c>
      <c r="I6" s="30" t="s">
        <v>36</v>
      </c>
      <c r="J6" s="30" t="s">
        <v>37</v>
      </c>
    </row>
    <row r="8" spans="1:10" ht="15.75" x14ac:dyDescent="0.25">
      <c r="E8" s="34" t="s">
        <v>50</v>
      </c>
      <c r="F8" s="35">
        <f>F4+F6</f>
        <v>4262986</v>
      </c>
      <c r="G8" s="35">
        <f t="shared" ref="G8" si="1">G4+G6</f>
        <v>341039</v>
      </c>
      <c r="H8" s="35">
        <f>H4+H6+H5</f>
        <v>3694357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40.7109375" customWidth="1"/>
    <col min="6" max="6" width="13.5703125" style="13" customWidth="1"/>
    <col min="7" max="7" width="12.5703125" style="13" customWidth="1"/>
    <col min="8" max="8" width="15.5703125" customWidth="1"/>
    <col min="9" max="9" width="38.85546875" customWidth="1"/>
    <col min="10" max="10" width="11.28515625" customWidth="1"/>
  </cols>
  <sheetData>
    <row r="1" spans="1:10" s="32" customFormat="1" ht="30" customHeight="1" x14ac:dyDescent="0.25">
      <c r="A1" s="64" t="s">
        <v>45</v>
      </c>
      <c r="B1" s="64"/>
      <c r="C1" s="64"/>
      <c r="D1" s="64"/>
      <c r="E1" s="64"/>
      <c r="F1" s="64"/>
      <c r="G1" s="64"/>
      <c r="H1" s="64"/>
      <c r="I1" s="64"/>
    </row>
    <row r="2" spans="1:10" s="32" customFormat="1" ht="30" customHeight="1" x14ac:dyDescent="0.25">
      <c r="A2" s="63" t="s">
        <v>43</v>
      </c>
      <c r="B2" s="63"/>
      <c r="C2" s="63"/>
      <c r="D2" s="63"/>
      <c r="E2" s="63"/>
      <c r="F2" s="63"/>
      <c r="G2" s="63"/>
      <c r="H2" s="63"/>
      <c r="I2" s="63"/>
    </row>
    <row r="3" spans="1:10" ht="45.7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6" t="s">
        <v>41</v>
      </c>
      <c r="I3" s="26" t="s">
        <v>32</v>
      </c>
      <c r="J3" s="26" t="s">
        <v>33</v>
      </c>
    </row>
    <row r="4" spans="1:10" ht="45.75" customHeight="1" outlineLevel="1" x14ac:dyDescent="0.25">
      <c r="B4" s="29">
        <v>45694</v>
      </c>
      <c r="C4" s="30" t="s">
        <v>44</v>
      </c>
      <c r="D4" s="30" t="s">
        <v>35</v>
      </c>
      <c r="E4" s="30" t="s">
        <v>36</v>
      </c>
      <c r="F4" s="31">
        <v>1882850</v>
      </c>
      <c r="G4" s="31">
        <v>150628</v>
      </c>
      <c r="H4" s="33">
        <f>F4+G4</f>
        <v>2033478</v>
      </c>
      <c r="I4" s="30" t="s">
        <v>36</v>
      </c>
      <c r="J4" s="30" t="s">
        <v>37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>
      <selection activeCell="H6" sqref="H6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42.140625" customWidth="1"/>
    <col min="6" max="6" width="16.28515625" style="13" customWidth="1"/>
    <col min="7" max="7" width="11.7109375" style="13" customWidth="1"/>
    <col min="8" max="8" width="14.140625" customWidth="1"/>
    <col min="9" max="9" width="39.28515625" customWidth="1"/>
    <col min="10" max="10" width="16.140625" customWidth="1"/>
  </cols>
  <sheetData>
    <row r="1" spans="1:10" ht="18.75" x14ac:dyDescent="0.3">
      <c r="A1" s="61" t="s">
        <v>40</v>
      </c>
      <c r="B1" s="61"/>
      <c r="C1" s="61"/>
      <c r="D1" s="61"/>
      <c r="E1" s="61"/>
      <c r="F1" s="61"/>
      <c r="G1" s="61"/>
      <c r="H1" s="61"/>
      <c r="I1" s="61"/>
    </row>
    <row r="2" spans="1:10" ht="27" customHeight="1" x14ac:dyDescent="0.25">
      <c r="A2" s="62" t="s">
        <v>25</v>
      </c>
      <c r="B2" s="62"/>
      <c r="C2" s="62"/>
      <c r="D2" s="62"/>
      <c r="E2" s="62"/>
      <c r="F2" s="62"/>
      <c r="G2" s="62"/>
      <c r="H2" s="62"/>
      <c r="I2" s="62"/>
    </row>
    <row r="3" spans="1:10" ht="31.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6" t="s">
        <v>41</v>
      </c>
      <c r="I3" s="26" t="s">
        <v>32</v>
      </c>
      <c r="J3" s="26" t="s">
        <v>33</v>
      </c>
    </row>
    <row r="4" spans="1:10" ht="25.5" customHeight="1" outlineLevel="1" x14ac:dyDescent="0.25">
      <c r="B4" s="29">
        <v>45672</v>
      </c>
      <c r="C4" s="30" t="s">
        <v>34</v>
      </c>
      <c r="D4" s="30" t="s">
        <v>35</v>
      </c>
      <c r="E4" s="30" t="s">
        <v>36</v>
      </c>
      <c r="F4" s="31">
        <v>3896570</v>
      </c>
      <c r="G4" s="31">
        <v>311726</v>
      </c>
      <c r="H4" s="31">
        <f>F4+G4</f>
        <v>4208296</v>
      </c>
      <c r="I4" s="30" t="s">
        <v>36</v>
      </c>
      <c r="J4" s="30" t="s">
        <v>37</v>
      </c>
    </row>
    <row r="5" spans="1:10" ht="25.5" customHeight="1" outlineLevel="1" x14ac:dyDescent="0.25">
      <c r="B5" s="29">
        <v>45685</v>
      </c>
      <c r="C5" s="30" t="s">
        <v>38</v>
      </c>
      <c r="D5" s="30" t="s">
        <v>39</v>
      </c>
      <c r="E5" s="30" t="s">
        <v>21</v>
      </c>
      <c r="F5" s="31">
        <v>-930044</v>
      </c>
      <c r="G5" s="31">
        <v>-74404</v>
      </c>
      <c r="H5" s="31">
        <f>F5+G5</f>
        <v>-1004448</v>
      </c>
      <c r="I5" s="30" t="s">
        <v>36</v>
      </c>
      <c r="J5" s="30" t="s">
        <v>37</v>
      </c>
    </row>
    <row r="6" spans="1:10" x14ac:dyDescent="0.25">
      <c r="H6" s="13">
        <f>H4+H5</f>
        <v>3203848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6" sqref="E6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21.42578125" customWidth="1"/>
    <col min="6" max="6" width="17.140625" style="13" customWidth="1"/>
    <col min="7" max="7" width="15.7109375" style="13" customWidth="1"/>
    <col min="8" max="8" width="11.42578125" customWidth="1"/>
    <col min="9" max="9" width="39.140625" customWidth="1"/>
    <col min="10" max="10" width="13.42578125" customWidth="1"/>
  </cols>
  <sheetData>
    <row r="1" spans="1:10" ht="23.25" customHeight="1" x14ac:dyDescent="0.3">
      <c r="A1" s="61" t="s">
        <v>79</v>
      </c>
      <c r="B1" s="61"/>
      <c r="C1" s="61"/>
      <c r="D1" s="61"/>
      <c r="E1" s="61"/>
      <c r="F1" s="61"/>
      <c r="G1" s="61"/>
      <c r="H1" s="61"/>
      <c r="I1" s="61"/>
    </row>
    <row r="2" spans="1:10" ht="23.25" customHeight="1" x14ac:dyDescent="0.25">
      <c r="A2" s="62" t="s">
        <v>116</v>
      </c>
      <c r="B2" s="62"/>
      <c r="C2" s="62"/>
      <c r="D2" s="62"/>
      <c r="E2" s="62"/>
      <c r="F2" s="62"/>
      <c r="G2" s="62"/>
      <c r="H2" s="62"/>
      <c r="I2" s="62"/>
    </row>
    <row r="3" spans="1:10" ht="23.2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6" t="s">
        <v>41</v>
      </c>
      <c r="I3" s="26" t="s">
        <v>32</v>
      </c>
      <c r="J3" s="26" t="s">
        <v>33</v>
      </c>
    </row>
    <row r="4" spans="1:10" ht="23.25" customHeight="1" outlineLevel="1" x14ac:dyDescent="0.25">
      <c r="B4" s="29">
        <v>46018</v>
      </c>
      <c r="C4" s="30" t="s">
        <v>117</v>
      </c>
      <c r="D4" s="30" t="s">
        <v>35</v>
      </c>
      <c r="E4" s="30" t="s">
        <v>118</v>
      </c>
      <c r="F4" s="31">
        <v>1889494</v>
      </c>
      <c r="G4" s="31">
        <v>151160</v>
      </c>
      <c r="H4" s="31">
        <f>F4+G4</f>
        <v>2040654</v>
      </c>
      <c r="I4" s="30" t="s">
        <v>36</v>
      </c>
      <c r="J4" s="30" t="s">
        <v>37</v>
      </c>
    </row>
    <row r="5" spans="1:10" ht="23.25" customHeight="1" x14ac:dyDescent="0.25">
      <c r="B5" s="29">
        <v>46001</v>
      </c>
      <c r="C5" s="30" t="s">
        <v>119</v>
      </c>
      <c r="E5" s="30" t="s">
        <v>120</v>
      </c>
      <c r="F5" s="31">
        <v>-63338</v>
      </c>
      <c r="G5" s="31">
        <v>-5068</v>
      </c>
      <c r="H5" s="31">
        <f>F5+G5</f>
        <v>-68406</v>
      </c>
      <c r="I5" s="30" t="s">
        <v>36</v>
      </c>
      <c r="J5" s="30" t="s">
        <v>37</v>
      </c>
    </row>
    <row r="6" spans="1:10" x14ac:dyDescent="0.25">
      <c r="B6" s="29">
        <v>46002</v>
      </c>
      <c r="C6" s="30">
        <v>3868</v>
      </c>
      <c r="E6" s="30" t="s">
        <v>120</v>
      </c>
      <c r="F6" s="31">
        <v>-80084</v>
      </c>
      <c r="G6" s="31">
        <v>-6406</v>
      </c>
      <c r="H6" s="31">
        <f>F6+G6</f>
        <v>-86490</v>
      </c>
      <c r="I6" s="30" t="s">
        <v>36</v>
      </c>
      <c r="J6" s="30" t="s">
        <v>37</v>
      </c>
    </row>
    <row r="7" spans="1:10" x14ac:dyDescent="0.25">
      <c r="B7" s="49">
        <v>46013</v>
      </c>
      <c r="C7" s="50">
        <v>5613</v>
      </c>
      <c r="D7" s="52"/>
      <c r="E7" s="50" t="s">
        <v>21</v>
      </c>
      <c r="F7" s="51">
        <v>-1835064</v>
      </c>
      <c r="G7" s="51">
        <v>-146805</v>
      </c>
      <c r="H7" s="31">
        <f>F7+G7</f>
        <v>-1981869</v>
      </c>
      <c r="I7" s="30" t="s">
        <v>36</v>
      </c>
      <c r="J7" s="30" t="s">
        <v>37</v>
      </c>
    </row>
    <row r="8" spans="1:10" x14ac:dyDescent="0.25">
      <c r="E8" s="38" t="s">
        <v>128</v>
      </c>
      <c r="F8" s="13">
        <f>F4</f>
        <v>1889494</v>
      </c>
      <c r="G8" s="13">
        <f t="shared" ref="G8:H8" si="0">G4</f>
        <v>151160</v>
      </c>
      <c r="H8" s="13">
        <f t="shared" si="0"/>
        <v>2040654</v>
      </c>
    </row>
    <row r="9" spans="1:10" x14ac:dyDescent="0.25">
      <c r="E9" s="38"/>
      <c r="F9" s="13">
        <f>F5+F6</f>
        <v>-143422</v>
      </c>
      <c r="G9" s="13">
        <f t="shared" ref="G9:H9" si="1">G5+G6</f>
        <v>-11474</v>
      </c>
      <c r="H9" s="13">
        <f>H5+H6</f>
        <v>-154896</v>
      </c>
    </row>
    <row r="10" spans="1:10" x14ac:dyDescent="0.25">
      <c r="G10" s="13">
        <f>H8+H7</f>
        <v>58785</v>
      </c>
    </row>
    <row r="11" spans="1:10" x14ac:dyDescent="0.25">
      <c r="F11" s="38" t="s">
        <v>133</v>
      </c>
      <c r="G11" s="13">
        <f>G10*2%</f>
        <v>1175.7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B8" sqref="B8:J8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19.42578125" customWidth="1"/>
    <col min="6" max="6" width="17.140625" style="13" customWidth="1"/>
    <col min="7" max="7" width="15.7109375" style="13" customWidth="1"/>
    <col min="8" max="8" width="16" customWidth="1"/>
    <col min="9" max="9" width="41.5703125" customWidth="1"/>
    <col min="10" max="10" width="18.140625" customWidth="1"/>
  </cols>
  <sheetData>
    <row r="1" spans="1:10" ht="26.25" customHeight="1" x14ac:dyDescent="0.3">
      <c r="A1" s="61" t="s">
        <v>45</v>
      </c>
      <c r="B1" s="61"/>
      <c r="C1" s="61"/>
      <c r="D1" s="61"/>
      <c r="E1" s="61"/>
      <c r="F1" s="61"/>
      <c r="G1" s="61"/>
      <c r="H1" s="61"/>
      <c r="I1" s="61"/>
    </row>
    <row r="2" spans="1:10" ht="26.25" customHeight="1" x14ac:dyDescent="0.25">
      <c r="A2" s="62" t="s">
        <v>103</v>
      </c>
      <c r="B2" s="62"/>
      <c r="C2" s="62"/>
      <c r="D2" s="62"/>
      <c r="E2" s="62"/>
      <c r="F2" s="62"/>
      <c r="G2" s="62"/>
      <c r="H2" s="62"/>
      <c r="I2" s="62"/>
    </row>
    <row r="3" spans="1:10" ht="26.2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6" t="s">
        <v>41</v>
      </c>
      <c r="I3" s="26" t="s">
        <v>32</v>
      </c>
      <c r="J3" s="26" t="s">
        <v>33</v>
      </c>
    </row>
    <row r="4" spans="1:10" ht="26.25" customHeight="1" outlineLevel="1" x14ac:dyDescent="0.25">
      <c r="B4" s="29">
        <v>45967</v>
      </c>
      <c r="C4" s="30" t="s">
        <v>104</v>
      </c>
      <c r="D4" s="30" t="s">
        <v>35</v>
      </c>
      <c r="E4" s="30" t="s">
        <v>105</v>
      </c>
      <c r="F4" s="31">
        <v>1624340</v>
      </c>
      <c r="G4" s="31">
        <v>129947</v>
      </c>
      <c r="H4" s="31">
        <f>F4+G4</f>
        <v>1754287</v>
      </c>
      <c r="I4" s="30" t="s">
        <v>36</v>
      </c>
      <c r="J4" s="30" t="s">
        <v>37</v>
      </c>
    </row>
    <row r="5" spans="1:10" ht="26.25" customHeight="1" outlineLevel="1" x14ac:dyDescent="0.25">
      <c r="B5" s="29">
        <v>45975</v>
      </c>
      <c r="C5" s="30" t="s">
        <v>106</v>
      </c>
      <c r="D5" s="30" t="s">
        <v>35</v>
      </c>
      <c r="E5" s="30" t="s">
        <v>107</v>
      </c>
      <c r="F5" s="31">
        <v>1342865</v>
      </c>
      <c r="G5" s="31">
        <v>107429</v>
      </c>
      <c r="H5" s="31">
        <f t="shared" ref="H5:H8" si="0">F5+G5</f>
        <v>1450294</v>
      </c>
      <c r="I5" s="30" t="s">
        <v>36</v>
      </c>
      <c r="J5" s="30" t="s">
        <v>37</v>
      </c>
    </row>
    <row r="6" spans="1:10" ht="26.25" customHeight="1" outlineLevel="1" x14ac:dyDescent="0.25">
      <c r="B6" s="29">
        <v>45988</v>
      </c>
      <c r="C6" s="30" t="s">
        <v>108</v>
      </c>
      <c r="D6" s="30" t="s">
        <v>35</v>
      </c>
      <c r="E6" s="30" t="s">
        <v>109</v>
      </c>
      <c r="F6" s="31">
        <v>1882850</v>
      </c>
      <c r="G6" s="31">
        <v>150628</v>
      </c>
      <c r="H6" s="31">
        <f t="shared" si="0"/>
        <v>2033478</v>
      </c>
      <c r="I6" s="30" t="s">
        <v>36</v>
      </c>
      <c r="J6" s="30" t="s">
        <v>37</v>
      </c>
    </row>
    <row r="7" spans="1:10" ht="26.25" customHeight="1" outlineLevel="1" x14ac:dyDescent="0.25">
      <c r="B7" s="49">
        <v>45990</v>
      </c>
      <c r="C7" s="50" t="s">
        <v>126</v>
      </c>
      <c r="D7" s="52"/>
      <c r="E7" s="50" t="s">
        <v>21</v>
      </c>
      <c r="F7" s="51">
        <v>-520477</v>
      </c>
      <c r="G7" s="51">
        <v>-41638</v>
      </c>
      <c r="H7" s="31">
        <f t="shared" si="0"/>
        <v>-562115</v>
      </c>
      <c r="I7" s="30" t="s">
        <v>36</v>
      </c>
      <c r="J7" s="30" t="s">
        <v>37</v>
      </c>
    </row>
    <row r="8" spans="1:10" ht="26.25" customHeight="1" outlineLevel="1" x14ac:dyDescent="0.25">
      <c r="B8" s="49">
        <v>45990</v>
      </c>
      <c r="C8" s="50" t="s">
        <v>127</v>
      </c>
      <c r="D8" s="52"/>
      <c r="E8" s="50" t="s">
        <v>21</v>
      </c>
      <c r="F8" s="51">
        <v>-325344</v>
      </c>
      <c r="G8" s="51">
        <v>-26028</v>
      </c>
      <c r="H8" s="31">
        <f t="shared" si="0"/>
        <v>-351372</v>
      </c>
      <c r="I8" s="30" t="s">
        <v>36</v>
      </c>
      <c r="J8" s="30" t="s">
        <v>37</v>
      </c>
    </row>
    <row r="9" spans="1:10" ht="20.25" customHeight="1" x14ac:dyDescent="0.25">
      <c r="E9" s="53" t="s">
        <v>128</v>
      </c>
      <c r="F9" s="35">
        <f>SUM(F4:F6)</f>
        <v>4850055</v>
      </c>
      <c r="G9" s="35">
        <f t="shared" ref="G9:H9" si="1">SUM(G4:G6)</f>
        <v>388004</v>
      </c>
      <c r="H9" s="35">
        <f t="shared" si="1"/>
        <v>5238059</v>
      </c>
    </row>
    <row r="10" spans="1:10" ht="20.25" customHeight="1" x14ac:dyDescent="0.25">
      <c r="E10" s="53" t="s">
        <v>129</v>
      </c>
      <c r="F10" s="54">
        <f>F7+F8</f>
        <v>-845821</v>
      </c>
      <c r="G10" s="54">
        <f t="shared" ref="G10:H10" si="2">G7+G8</f>
        <v>-67666</v>
      </c>
      <c r="H10" s="54">
        <f t="shared" si="2"/>
        <v>-913487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H8" sqref="H8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23.7109375" customWidth="1"/>
    <col min="6" max="6" width="17.140625" style="13" customWidth="1"/>
    <col min="7" max="7" width="15.7109375" style="13" customWidth="1"/>
    <col min="8" max="8" width="11.42578125" customWidth="1"/>
    <col min="9" max="9" width="38.28515625" customWidth="1"/>
    <col min="10" max="10" width="13.28515625" customWidth="1"/>
  </cols>
  <sheetData>
    <row r="1" spans="1:10" ht="31.5" customHeight="1" x14ac:dyDescent="0.3">
      <c r="A1" s="61" t="s">
        <v>79</v>
      </c>
      <c r="B1" s="61"/>
      <c r="C1" s="61"/>
      <c r="D1" s="61"/>
      <c r="E1" s="61"/>
      <c r="F1" s="61"/>
      <c r="G1" s="61"/>
      <c r="H1" s="61"/>
      <c r="I1" s="61"/>
    </row>
    <row r="2" spans="1:10" ht="31.5" customHeight="1" x14ac:dyDescent="0.25">
      <c r="A2" s="62" t="s">
        <v>96</v>
      </c>
      <c r="B2" s="62"/>
      <c r="C2" s="62"/>
      <c r="D2" s="62"/>
      <c r="E2" s="62"/>
      <c r="F2" s="62"/>
      <c r="G2" s="62"/>
      <c r="H2" s="62"/>
      <c r="I2" s="62"/>
    </row>
    <row r="3" spans="1:10" ht="31.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6" t="s">
        <v>41</v>
      </c>
      <c r="I3" s="26" t="s">
        <v>32</v>
      </c>
      <c r="J3" s="26" t="s">
        <v>33</v>
      </c>
    </row>
    <row r="4" spans="1:10" ht="31.5" customHeight="1" outlineLevel="1" x14ac:dyDescent="0.25">
      <c r="B4" s="29">
        <v>45939</v>
      </c>
      <c r="C4" s="30" t="s">
        <v>97</v>
      </c>
      <c r="D4" s="30" t="s">
        <v>35</v>
      </c>
      <c r="E4" s="30" t="s">
        <v>98</v>
      </c>
      <c r="F4" s="31">
        <v>3580076</v>
      </c>
      <c r="G4" s="31">
        <v>286406</v>
      </c>
      <c r="H4" s="36">
        <f>F4+G4</f>
        <v>3866482</v>
      </c>
      <c r="I4" s="30" t="s">
        <v>36</v>
      </c>
      <c r="J4" s="30" t="s">
        <v>37</v>
      </c>
    </row>
    <row r="5" spans="1:10" ht="21" customHeight="1" x14ac:dyDescent="0.25">
      <c r="B5" s="49">
        <v>45955</v>
      </c>
      <c r="C5" s="50" t="s">
        <v>125</v>
      </c>
      <c r="E5" s="50" t="s">
        <v>21</v>
      </c>
      <c r="F5" s="51">
        <v>-413136</v>
      </c>
      <c r="G5" s="51">
        <v>-33051</v>
      </c>
      <c r="H5" s="51">
        <v>-446187</v>
      </c>
      <c r="I5" s="30" t="s">
        <v>36</v>
      </c>
      <c r="J5" s="30" t="s">
        <v>37</v>
      </c>
    </row>
    <row r="7" spans="1:10" x14ac:dyDescent="0.25">
      <c r="G7" s="13" t="s">
        <v>134</v>
      </c>
      <c r="H7">
        <f>(H4+H5)*2%</f>
        <v>68405.899999999994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F16" sqref="F16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26.85546875" customWidth="1"/>
    <col min="6" max="6" width="17.140625" style="13" customWidth="1"/>
    <col min="7" max="7" width="15.7109375" style="13" customWidth="1"/>
    <col min="8" max="8" width="13.7109375" customWidth="1"/>
    <col min="9" max="9" width="50" customWidth="1"/>
    <col min="10" max="10" width="21.42578125" customWidth="1"/>
  </cols>
  <sheetData>
    <row r="1" spans="1:10" ht="27" customHeight="1" x14ac:dyDescent="0.3">
      <c r="A1" s="61" t="s">
        <v>56</v>
      </c>
      <c r="B1" s="61"/>
      <c r="C1" s="61"/>
      <c r="D1" s="61"/>
      <c r="E1" s="61"/>
      <c r="F1" s="61"/>
      <c r="G1" s="61"/>
      <c r="H1" s="61"/>
      <c r="I1" s="61"/>
    </row>
    <row r="2" spans="1:10" ht="27" customHeight="1" x14ac:dyDescent="0.25">
      <c r="A2" s="63" t="s">
        <v>88</v>
      </c>
      <c r="B2" s="63"/>
      <c r="C2" s="63"/>
      <c r="D2" s="63"/>
      <c r="E2" s="63"/>
      <c r="F2" s="63"/>
      <c r="G2" s="63"/>
      <c r="H2" s="63"/>
      <c r="I2" s="63"/>
    </row>
    <row r="3" spans="1:10" ht="32.2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6" t="s">
        <v>41</v>
      </c>
      <c r="I3" s="26" t="s">
        <v>32</v>
      </c>
      <c r="J3" s="26" t="s">
        <v>33</v>
      </c>
    </row>
    <row r="4" spans="1:10" ht="21" customHeight="1" outlineLevel="1" x14ac:dyDescent="0.25">
      <c r="B4" s="29">
        <v>45906</v>
      </c>
      <c r="C4" s="30" t="s">
        <v>89</v>
      </c>
      <c r="D4" s="30" t="s">
        <v>35</v>
      </c>
      <c r="E4" s="30" t="s">
        <v>90</v>
      </c>
      <c r="F4" s="31">
        <v>2897166</v>
      </c>
      <c r="G4" s="31">
        <v>231773</v>
      </c>
      <c r="H4" s="31">
        <f>F4+G4</f>
        <v>3128939</v>
      </c>
      <c r="I4" s="30" t="s">
        <v>36</v>
      </c>
      <c r="J4" s="30" t="s">
        <v>37</v>
      </c>
    </row>
    <row r="5" spans="1:10" ht="21" customHeight="1" outlineLevel="1" x14ac:dyDescent="0.25">
      <c r="B5" s="29">
        <v>45920</v>
      </c>
      <c r="C5" s="30" t="s">
        <v>91</v>
      </c>
      <c r="D5" s="30" t="s">
        <v>35</v>
      </c>
      <c r="E5" s="30" t="s">
        <v>92</v>
      </c>
      <c r="F5" s="31">
        <v>1790220</v>
      </c>
      <c r="G5" s="31">
        <v>143218</v>
      </c>
      <c r="H5" s="31">
        <f>F5+G5</f>
        <v>1933438</v>
      </c>
      <c r="I5" s="30" t="s">
        <v>36</v>
      </c>
      <c r="J5" s="30" t="s">
        <v>37</v>
      </c>
    </row>
    <row r="6" spans="1:10" ht="21" customHeight="1" x14ac:dyDescent="0.25">
      <c r="F6" s="35">
        <f>SUM(F4:F5)</f>
        <v>4687386</v>
      </c>
      <c r="G6" s="35">
        <f t="shared" ref="G6:H6" si="0">SUM(G4:G5)</f>
        <v>374991</v>
      </c>
      <c r="H6" s="35">
        <f t="shared" si="0"/>
        <v>5062377</v>
      </c>
    </row>
    <row r="7" spans="1:10" x14ac:dyDescent="0.25">
      <c r="G7" s="13" t="s">
        <v>100</v>
      </c>
      <c r="H7">
        <f>H6*2%</f>
        <v>101247.54000000001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G6" sqref="G6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3" width="11.42578125" customWidth="1"/>
    <col min="4" max="4" width="24" customWidth="1"/>
    <col min="5" max="5" width="22.42578125" customWidth="1"/>
    <col min="6" max="6" width="17.140625" style="13" customWidth="1"/>
    <col min="7" max="7" width="15.7109375" style="13" customWidth="1"/>
    <col min="8" max="8" width="11.42578125" customWidth="1"/>
    <col min="9" max="9" width="50" customWidth="1"/>
    <col min="10" max="10" width="21.42578125" customWidth="1"/>
  </cols>
  <sheetData>
    <row r="1" spans="1:10" ht="18.75" x14ac:dyDescent="0.3">
      <c r="A1" s="61" t="s">
        <v>79</v>
      </c>
      <c r="B1" s="61"/>
      <c r="C1" s="61"/>
      <c r="D1" s="61"/>
      <c r="E1" s="61"/>
      <c r="F1" s="61"/>
      <c r="G1" s="61"/>
      <c r="H1" s="61"/>
      <c r="I1" s="61"/>
    </row>
    <row r="2" spans="1:10" x14ac:dyDescent="0.25">
      <c r="A2" s="62" t="s">
        <v>85</v>
      </c>
      <c r="B2" s="62"/>
      <c r="C2" s="62"/>
      <c r="D2" s="62"/>
      <c r="E2" s="62"/>
      <c r="F2" s="62"/>
      <c r="G2" s="62"/>
      <c r="H2" s="62"/>
      <c r="I2" s="62"/>
    </row>
    <row r="3" spans="1:10" ht="24.7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6" t="s">
        <v>41</v>
      </c>
      <c r="I3" s="26" t="s">
        <v>32</v>
      </c>
      <c r="J3" s="26" t="s">
        <v>33</v>
      </c>
    </row>
    <row r="4" spans="1:10" ht="24.75" customHeight="1" outlineLevel="1" x14ac:dyDescent="0.25">
      <c r="B4" s="29">
        <v>45890</v>
      </c>
      <c r="C4" s="30" t="s">
        <v>86</v>
      </c>
      <c r="D4" s="30" t="s">
        <v>35</v>
      </c>
      <c r="E4" s="30" t="s">
        <v>87</v>
      </c>
      <c r="F4" s="31">
        <v>1365820</v>
      </c>
      <c r="G4" s="31">
        <v>109266</v>
      </c>
      <c r="H4" s="31">
        <f>F4+G4</f>
        <v>1475086</v>
      </c>
      <c r="I4" s="30" t="s">
        <v>36</v>
      </c>
      <c r="J4" s="30" t="s">
        <v>37</v>
      </c>
    </row>
    <row r="5" spans="1:10" x14ac:dyDescent="0.25">
      <c r="G5" s="13" t="s">
        <v>100</v>
      </c>
      <c r="H5">
        <f>H4*2%</f>
        <v>29501.72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H7" sqref="H7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21" customWidth="1"/>
    <col min="6" max="6" width="13.7109375" style="13" customWidth="1"/>
    <col min="7" max="7" width="15.7109375" style="13" customWidth="1"/>
    <col min="8" max="8" width="19" customWidth="1"/>
    <col min="9" max="9" width="50" customWidth="1"/>
    <col min="10" max="10" width="21.42578125" customWidth="1"/>
  </cols>
  <sheetData>
    <row r="1" spans="1:10" ht="35.25" customHeight="1" x14ac:dyDescent="0.3">
      <c r="A1" s="61" t="s">
        <v>79</v>
      </c>
      <c r="B1" s="61"/>
      <c r="C1" s="61"/>
      <c r="D1" s="61"/>
      <c r="E1" s="61"/>
      <c r="F1" s="61"/>
      <c r="G1" s="61"/>
      <c r="H1" s="61"/>
      <c r="I1" s="61"/>
    </row>
    <row r="2" spans="1:10" ht="35.25" customHeight="1" x14ac:dyDescent="0.25">
      <c r="A2" s="62" t="s">
        <v>74</v>
      </c>
      <c r="B2" s="62"/>
      <c r="C2" s="62"/>
      <c r="D2" s="62"/>
      <c r="E2" s="62"/>
      <c r="F2" s="62"/>
      <c r="G2" s="62"/>
      <c r="H2" s="62"/>
      <c r="I2" s="62"/>
    </row>
    <row r="3" spans="1:10" ht="35.2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6" t="s">
        <v>41</v>
      </c>
      <c r="I3" s="26" t="s">
        <v>32</v>
      </c>
      <c r="J3" s="26" t="s">
        <v>33</v>
      </c>
    </row>
    <row r="4" spans="1:10" ht="35.25" customHeight="1" outlineLevel="1" x14ac:dyDescent="0.25">
      <c r="B4" s="29">
        <v>45848</v>
      </c>
      <c r="C4" s="30" t="s">
        <v>75</v>
      </c>
      <c r="D4" s="30" t="s">
        <v>35</v>
      </c>
      <c r="E4" s="30" t="s">
        <v>76</v>
      </c>
      <c r="F4" s="31">
        <v>2288721</v>
      </c>
      <c r="G4" s="31">
        <v>183098</v>
      </c>
      <c r="H4" s="31">
        <f>F4+G4</f>
        <v>2471819</v>
      </c>
      <c r="I4" s="30" t="s">
        <v>36</v>
      </c>
      <c r="J4" s="30" t="s">
        <v>37</v>
      </c>
    </row>
    <row r="5" spans="1:10" ht="35.25" customHeight="1" outlineLevel="1" x14ac:dyDescent="0.25">
      <c r="B5" s="29">
        <v>45862</v>
      </c>
      <c r="C5" s="30" t="s">
        <v>77</v>
      </c>
      <c r="D5" s="30" t="s">
        <v>35</v>
      </c>
      <c r="E5" s="30" t="s">
        <v>78</v>
      </c>
      <c r="F5" s="31">
        <v>3580076</v>
      </c>
      <c r="G5" s="31">
        <v>286406</v>
      </c>
      <c r="H5" s="31">
        <f>F5+G5</f>
        <v>3866482</v>
      </c>
      <c r="I5" s="30" t="s">
        <v>36</v>
      </c>
      <c r="J5" s="30" t="s">
        <v>37</v>
      </c>
    </row>
    <row r="6" spans="1:10" ht="15.75" x14ac:dyDescent="0.25">
      <c r="F6" s="35">
        <f>SUM(F4:F5)</f>
        <v>5868797</v>
      </c>
      <c r="G6" s="35">
        <f t="shared" ref="G6:H6" si="0">SUM(G4:G5)</f>
        <v>469504</v>
      </c>
      <c r="H6" s="35">
        <f t="shared" si="0"/>
        <v>6338301</v>
      </c>
    </row>
    <row r="7" spans="1:10" x14ac:dyDescent="0.25">
      <c r="E7" t="s">
        <v>100</v>
      </c>
      <c r="H7">
        <f>H6*2%</f>
        <v>126766.02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H12" sqref="H12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39.7109375" customWidth="1"/>
    <col min="6" max="6" width="12.5703125" style="13" customWidth="1"/>
    <col min="7" max="7" width="15.7109375" style="13" customWidth="1"/>
    <col min="8" max="8" width="15.140625" customWidth="1"/>
    <col min="9" max="9" width="40.7109375" customWidth="1"/>
    <col min="10" max="10" width="17.5703125" customWidth="1"/>
  </cols>
  <sheetData>
    <row r="1" spans="1:10" ht="25.5" customHeight="1" x14ac:dyDescent="0.3">
      <c r="A1" s="61" t="s">
        <v>45</v>
      </c>
      <c r="B1" s="61"/>
      <c r="C1" s="61"/>
      <c r="D1" s="61"/>
      <c r="E1" s="61"/>
      <c r="F1" s="61"/>
      <c r="G1" s="61"/>
      <c r="H1" s="61"/>
      <c r="I1" s="61"/>
    </row>
    <row r="2" spans="1:10" ht="25.5" customHeight="1" x14ac:dyDescent="0.25">
      <c r="A2" s="62" t="s">
        <v>60</v>
      </c>
      <c r="B2" s="62"/>
      <c r="C2" s="62"/>
      <c r="D2" s="62"/>
      <c r="E2" s="62"/>
      <c r="F2" s="62"/>
      <c r="G2" s="62"/>
      <c r="H2" s="62"/>
      <c r="I2" s="62"/>
    </row>
    <row r="3" spans="1:10" ht="24.7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6" t="s">
        <v>41</v>
      </c>
      <c r="I3" s="26" t="s">
        <v>32</v>
      </c>
      <c r="J3" s="26" t="s">
        <v>33</v>
      </c>
    </row>
    <row r="4" spans="1:10" ht="24" customHeight="1" outlineLevel="1" x14ac:dyDescent="0.25">
      <c r="B4" s="29">
        <v>45815</v>
      </c>
      <c r="C4" s="30" t="s">
        <v>61</v>
      </c>
      <c r="D4" s="30" t="s">
        <v>35</v>
      </c>
      <c r="E4" s="30" t="s">
        <v>36</v>
      </c>
      <c r="F4" s="31">
        <v>1864326</v>
      </c>
      <c r="G4" s="31">
        <v>149146</v>
      </c>
      <c r="H4" s="31">
        <f>F4+G4</f>
        <v>2013472</v>
      </c>
      <c r="I4" s="30" t="s">
        <v>36</v>
      </c>
      <c r="J4" s="30" t="s">
        <v>37</v>
      </c>
    </row>
    <row r="5" spans="1:10" ht="24" customHeight="1" outlineLevel="1" x14ac:dyDescent="0.25">
      <c r="B5" s="29">
        <v>45832</v>
      </c>
      <c r="C5" s="30" t="s">
        <v>62</v>
      </c>
      <c r="D5" s="30" t="s">
        <v>63</v>
      </c>
      <c r="E5" s="30" t="s">
        <v>21</v>
      </c>
      <c r="F5" s="31">
        <v>-3109609</v>
      </c>
      <c r="G5" s="31">
        <v>-248769</v>
      </c>
      <c r="H5" s="31">
        <f t="shared" ref="H5:H7" si="0">F5+G5</f>
        <v>-3358378</v>
      </c>
      <c r="I5" s="30" t="s">
        <v>36</v>
      </c>
      <c r="J5" s="30" t="s">
        <v>37</v>
      </c>
    </row>
    <row r="6" spans="1:10" ht="24" customHeight="1" outlineLevel="1" x14ac:dyDescent="0.25">
      <c r="B6" s="29">
        <v>45832</v>
      </c>
      <c r="C6" s="30" t="s">
        <v>64</v>
      </c>
      <c r="D6" s="30" t="s">
        <v>35</v>
      </c>
      <c r="E6" s="30" t="s">
        <v>65</v>
      </c>
      <c r="F6" s="31">
        <v>3109609</v>
      </c>
      <c r="G6" s="31">
        <v>248769</v>
      </c>
      <c r="H6" s="31">
        <f t="shared" si="0"/>
        <v>3358378</v>
      </c>
      <c r="I6" s="30" t="s">
        <v>36</v>
      </c>
      <c r="J6" s="30" t="s">
        <v>37</v>
      </c>
    </row>
    <row r="7" spans="1:10" ht="24" customHeight="1" outlineLevel="1" x14ac:dyDescent="0.25">
      <c r="B7" s="29">
        <v>45835</v>
      </c>
      <c r="C7" s="30" t="s">
        <v>66</v>
      </c>
      <c r="D7" s="30" t="s">
        <v>35</v>
      </c>
      <c r="E7" s="30" t="s">
        <v>67</v>
      </c>
      <c r="F7" s="31">
        <v>1365820</v>
      </c>
      <c r="G7" s="31">
        <v>109266</v>
      </c>
      <c r="H7" s="31">
        <f t="shared" si="0"/>
        <v>1475086</v>
      </c>
      <c r="I7" s="30" t="s">
        <v>36</v>
      </c>
      <c r="J7" s="30" t="s">
        <v>37</v>
      </c>
    </row>
    <row r="9" spans="1:10" ht="15.75" x14ac:dyDescent="0.25">
      <c r="E9" s="39" t="s">
        <v>68</v>
      </c>
      <c r="F9" s="35">
        <f>F7+F6+F4</f>
        <v>6339755</v>
      </c>
      <c r="G9" s="35">
        <f t="shared" ref="G9:H9" si="1">G7+G6+G4</f>
        <v>507181</v>
      </c>
      <c r="H9" s="35">
        <f t="shared" si="1"/>
        <v>6846936</v>
      </c>
    </row>
    <row r="10" spans="1:10" ht="15.75" x14ac:dyDescent="0.25">
      <c r="D10" s="38" t="s">
        <v>69</v>
      </c>
      <c r="E10" s="39" t="s">
        <v>101</v>
      </c>
      <c r="F10" s="35">
        <v>1000000</v>
      </c>
      <c r="G10" s="35">
        <v>80000</v>
      </c>
      <c r="H10" s="35">
        <f>F10+G10</f>
        <v>1080000</v>
      </c>
    </row>
    <row r="11" spans="1:10" x14ac:dyDescent="0.25">
      <c r="E11" t="s">
        <v>100</v>
      </c>
      <c r="H11">
        <f>H9*2%</f>
        <v>136938.72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5" sqref="H5:H11"/>
    </sheetView>
  </sheetViews>
  <sheetFormatPr defaultColWidth="9.140625" defaultRowHeight="15" outlineLevelRow="1" x14ac:dyDescent="0.25"/>
  <cols>
    <col min="1" max="1" width="1.42578125" customWidth="1"/>
    <col min="2" max="2" width="14.28515625" style="28" customWidth="1"/>
    <col min="3" max="4" width="11.42578125" customWidth="1"/>
    <col min="5" max="5" width="42.7109375" customWidth="1"/>
    <col min="6" max="6" width="17.140625" style="13" customWidth="1"/>
    <col min="7" max="8" width="15.7109375" style="13" customWidth="1"/>
    <col min="9" max="9" width="39" customWidth="1"/>
    <col min="10" max="10" width="13.85546875" customWidth="1"/>
  </cols>
  <sheetData>
    <row r="1" spans="1:10" ht="22.5" customHeight="1" x14ac:dyDescent="0.3">
      <c r="A1" s="61" t="s">
        <v>56</v>
      </c>
      <c r="B1" s="61"/>
      <c r="C1" s="61"/>
      <c r="D1" s="61"/>
      <c r="E1" s="61"/>
      <c r="F1" s="61"/>
      <c r="G1" s="61"/>
      <c r="H1" s="61"/>
      <c r="I1" s="61"/>
    </row>
    <row r="2" spans="1:10" ht="22.5" customHeight="1" x14ac:dyDescent="0.25">
      <c r="A2" s="62" t="s">
        <v>57</v>
      </c>
      <c r="B2" s="62"/>
      <c r="C2" s="62"/>
      <c r="D2" s="62"/>
      <c r="E2" s="62"/>
      <c r="F2" s="62"/>
      <c r="G2" s="62"/>
      <c r="H2" s="62"/>
      <c r="I2" s="62"/>
    </row>
    <row r="3" spans="1:10" ht="31.5" customHeight="1" x14ac:dyDescent="0.25">
      <c r="B3" s="25" t="s">
        <v>26</v>
      </c>
      <c r="C3" s="26" t="s">
        <v>27</v>
      </c>
      <c r="D3" s="26" t="s">
        <v>28</v>
      </c>
      <c r="E3" s="26" t="s">
        <v>29</v>
      </c>
      <c r="F3" s="27" t="s">
        <v>30</v>
      </c>
      <c r="G3" s="27" t="s">
        <v>31</v>
      </c>
      <c r="H3" s="27" t="s">
        <v>41</v>
      </c>
      <c r="I3" s="26" t="s">
        <v>32</v>
      </c>
      <c r="J3" s="26" t="s">
        <v>33</v>
      </c>
    </row>
    <row r="4" spans="1:10" ht="22.5" customHeight="1" outlineLevel="1" x14ac:dyDescent="0.25">
      <c r="B4" s="29">
        <v>45789</v>
      </c>
      <c r="C4" s="30" t="s">
        <v>58</v>
      </c>
      <c r="D4" s="30" t="s">
        <v>35</v>
      </c>
      <c r="E4" s="30" t="s">
        <v>36</v>
      </c>
      <c r="F4" s="31">
        <v>2030206</v>
      </c>
      <c r="G4" s="31">
        <v>162416</v>
      </c>
      <c r="H4" s="36">
        <f>F4+G4</f>
        <v>2192622</v>
      </c>
      <c r="I4" s="30" t="s">
        <v>36</v>
      </c>
      <c r="J4" s="30" t="s">
        <v>37</v>
      </c>
    </row>
    <row r="5" spans="1:10" ht="22.5" customHeight="1" x14ac:dyDescent="0.25"/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</vt:lpstr>
      <vt:lpstr>T12</vt:lpstr>
      <vt:lpstr>T11</vt:lpstr>
      <vt:lpstr>T10</vt:lpstr>
      <vt:lpstr>T9</vt:lpstr>
      <vt:lpstr>T8</vt:lpstr>
      <vt:lpstr>T7</vt:lpstr>
      <vt:lpstr>T6</vt:lpstr>
      <vt:lpstr>T5</vt:lpstr>
      <vt:lpstr>T4</vt:lpstr>
      <vt:lpstr>T3</vt:lpstr>
      <vt:lpstr>T2</vt:lpstr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2025-02-22T04:36:51Z</dcterms:created>
  <dcterms:modified xsi:type="dcterms:W3CDTF">2026-02-06T08:08:37Z</dcterms:modified>
</cp:coreProperties>
</file>