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ran.ltb\Desktop\NĂM 2024\@GỬI MAIL NCC\"/>
    </mc:Choice>
  </mc:AlternateContent>
  <bookViews>
    <workbookView xWindow="0" yWindow="0" windowWidth="19200" windowHeight="10290"/>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1" i="1" l="1"/>
  <c r="D19" i="1" l="1"/>
  <c r="D20" i="1"/>
  <c r="D18" i="1"/>
  <c r="D21" i="1"/>
  <c r="D22" i="1" l="1"/>
  <c r="D37" i="1"/>
  <c r="D33" i="1"/>
  <c r="D34" i="1" s="1"/>
  <c r="D29" i="1"/>
  <c r="D30" i="1" s="1"/>
  <c r="D31" i="1"/>
  <c r="D32" i="1" s="1"/>
  <c r="D35" i="1"/>
  <c r="D36" i="1" s="1"/>
  <c r="D25" i="1"/>
  <c r="D26" i="1" s="1"/>
  <c r="B12" i="1"/>
  <c r="D23" i="1" l="1"/>
  <c r="D24" i="1" s="1"/>
  <c r="D27" i="1"/>
  <c r="D28"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<sst xmlns="http://schemas.openxmlformats.org/spreadsheetml/2006/main" count="3447" uniqueCount="1437">
  <si>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</si>
  <si>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</si>
  <si>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</si>
  <si>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</si>
  <si>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</si>
  <si>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</si>
  <si>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</si>
  <si>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</si>
  <si>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</si>
  <si>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</si>
  <si>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</si>
  <si>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</si>
  <si>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</si>
  <si>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</si>
  <si>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</si>
  <si>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</si>
  <si>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</si>
  <si>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</si>
  <si>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</si>
  <si>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</si>
  <si>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</si>
  <si>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</si>
  <si>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</si>
  <si>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</si>
  <si>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</si>
  <si>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</si>
  <si>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</si>
  <si>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</si>
  <si>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</si>
  <si>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</si>
  <si>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</si>
  <si>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</si>
  <si>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</si>
  <si>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</si>
  <si>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</si>
  <si>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</si>
  <si>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</si>
  <si>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</si>
  <si>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</si>
  <si>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</si>
  <si>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</si>
  <si>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</si>
  <si>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</si>
  <si>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</si>
  <si>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</si>
  <si>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</si>
  <si>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</si>
  <si>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</si>
  <si>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</si>
  <si>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</si>
  <si>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</si>
  <si>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</si>
  <si>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</si>
  <si>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</si>
  <si>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</si>
  <si>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</si>
  <si>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</si>
  <si>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</si>
  <si>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</si>
  <si>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</si>
  <si>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</si>
  <si>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</si>
  <si>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</si>
  <si>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</si>
  <si>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</si>
  <si>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</si>
  <si>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</si>
  <si>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</si>
  <si>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</si>
  <si>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</si>
  <si>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</si>
  <si>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</si>
  <si>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</si>
  <si>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</si>
  <si>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</si>
  <si>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</si>
  <si>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</si>
  <si>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</si>
  <si>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</si>
  <si>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</si>
  <si>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</si>
  <si>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</si>
  <si>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</si>
  <si>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</si>
  <si>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</si>
  <si>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</si>
  <si>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</si>
  <si>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</si>
  <si>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</si>
  <si>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</si>
  <si>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</si>
  <si>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</si>
  <si>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</si>
  <si>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</si>
  <si>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</si>
  <si>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</si>
  <si>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</si>
  <si>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</si>
  <si>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</si>
  <si>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</si>
  <si>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</si>
  <si>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</si>
  <si>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</si>
  <si>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</si>
  <si>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</si>
  <si>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</si>
  <si>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</si>
  <si>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</si>
  <si>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</si>
  <si>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</si>
  <si>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</si>
  <si>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</si>
  <si>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</si>
  <si>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</si>
  <si>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</si>
  <si>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</si>
  <si>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</si>
  <si>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</si>
  <si>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</si>
  <si>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</si>
  <si>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</si>
  <si>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</si>
  <si>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</si>
  <si>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</si>
  <si>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</si>
  <si>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</si>
  <si>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</si>
  <si>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</si>
  <si>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</si>
  <si>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</si>
  <si>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</si>
  <si>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</si>
  <si>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</si>
  <si>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</si>
  <si>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</si>
  <si>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</si>
  <si>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</si>
  <si>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</si>
  <si>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</si>
  <si>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</si>
  <si>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</si>
  <si>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</si>
  <si>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</si>
  <si>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</si>
  <si>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</si>
  <si>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</si>
  <si>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</si>
  <si>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</si>
  <si>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</si>
  <si>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</si>
  <si>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</si>
  <si>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</si>
  <si>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</si>
  <si>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</si>
  <si>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</si>
  <si>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</si>
  <si>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</si>
  <si>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</si>
  <si>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</si>
  <si>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</si>
  <si>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</si>
  <si>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</si>
  <si>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</si>
  <si>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</si>
  <si>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</si>
  <si>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</si>
  <si>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</si>
  <si>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</si>
  <si>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</si>
  <si>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</si>
  <si>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</si>
  <si>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</si>
  <si>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</si>
  <si>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</si>
  <si>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</si>
  <si>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</si>
  <si>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</si>
  <si>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</si>
  <si>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</si>
  <si>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</si>
  <si>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</si>
  <si>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</si>
  <si>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</si>
  <si>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</si>
  <si>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</si>
  <si>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</si>
  <si>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</si>
  <si>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</si>
  <si>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</si>
  <si>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</si>
  <si>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</si>
  <si>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</si>
  <si>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</si>
  <si>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</si>
  <si>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</si>
  <si>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</si>
  <si>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</si>
  <si>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</si>
  <si>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</si>
  <si>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</si>
  <si>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</si>
  <si>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</si>
  <si>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</si>
  <si>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</si>
  <si>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</si>
  <si>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</si>
  <si>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</si>
  <si>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</si>
  <si>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</si>
  <si>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</si>
  <si>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</si>
  <si>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</si>
  <si>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</si>
  <si>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</si>
  <si>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</si>
  <si>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</si>
  <si>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</si>
  <si>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</si>
  <si>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</si>
  <si>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</si>
  <si>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</si>
  <si>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</si>
  <si>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</si>
  <si>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</si>
  <si>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</si>
  <si>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</si>
  <si>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</si>
  <si>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</si>
  <si>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</si>
  <si>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</si>
  <si>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</si>
  <si>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</si>
  <si>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</si>
  <si>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</si>
  <si>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</si>
  <si>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</si>
  <si>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</si>
  <si>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</si>
  <si>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</si>
  <si>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</si>
  <si>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</si>
  <si>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</si>
  <si>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</si>
  <si>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</si>
  <si>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</si>
  <si>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</si>
  <si>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</si>
  <si>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</si>
  <si>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</si>
  <si>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</si>
  <si>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</si>
  <si>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</si>
  <si>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</si>
  <si>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</si>
  <si>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</si>
  <si>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</si>
  <si>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</si>
  <si>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</si>
  <si>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</si>
  <si>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</si>
  <si>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</si>
  <si>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</si>
  <si>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</si>
  <si>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</si>
  <si>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</si>
  <si>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</si>
  <si>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</si>
  <si>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</si>
  <si>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</si>
  <si>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</si>
  <si>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</si>
  <si>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</si>
  <si>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</si>
  <si>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</si>
  <si>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</si>
  <si>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</si>
  <si>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</si>
  <si>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</si>
  <si>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</si>
  <si>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</si>
  <si>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</si>
  <si>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</si>
  <si>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</si>
  <si>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</si>
  <si>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</si>
  <si>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</si>
  <si>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</si>
  <si>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</si>
  <si>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</si>
  <si>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</si>
  <si>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</si>
  <si>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</si>
  <si>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</si>
  <si>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</si>
  <si>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</si>
  <si>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</si>
  <si>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</si>
  <si>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</si>
  <si>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</si>
  <si>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</si>
  <si>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</si>
  <si>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</si>
  <si>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</si>
  <si>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</si>
  <si>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</si>
  <si>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</si>
  <si>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</si>
  <si>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</si>
  <si>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</si>
  <si>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</si>
  <si>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</si>
  <si>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</si>
  <si>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</si>
  <si>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</si>
  <si>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</si>
  <si>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</si>
  <si>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</si>
  <si>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</si>
  <si>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</si>
  <si>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</si>
  <si>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</si>
  <si>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</si>
  <si>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</si>
  <si>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</si>
  <si>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</si>
  <si>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</si>
  <si>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</si>
  <si>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</si>
  <si>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</si>
  <si>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</si>
  <si>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</si>
  <si>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</si>
  <si>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</si>
  <si>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</si>
  <si>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</si>
  <si>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</si>
  <si>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</si>
  <si>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</si>
  <si>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</si>
  <si>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</si>
  <si>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</si>
  <si>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</si>
  <si>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</si>
  <si>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</si>
  <si>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</si>
  <si>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</si>
  <si>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</si>
  <si>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</si>
  <si>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</si>
  <si>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</si>
  <si>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</si>
  <si>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</si>
  <si>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</si>
  <si>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</si>
  <si>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</si>
  <si>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</si>
  <si>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</si>
  <si>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</si>
  <si>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</si>
  <si>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</si>
  <si>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</si>
  <si>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</si>
  <si>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</si>
  <si>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</si>
  <si>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</si>
  <si>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</si>
  <si>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</si>
  <si>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</si>
  <si>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</si>
  <si>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</si>
  <si>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</si>
  <si>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</si>
  <si>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</si>
  <si>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</si>
  <si>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</si>
  <si>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</si>
  <si>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</si>
  <si>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</si>
  <si>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</si>
  <si>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</si>
  <si>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</si>
  <si>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</si>
  <si>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</si>
  <si>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</si>
  <si>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</si>
  <si>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</si>
  <si>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</si>
  <si>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</si>
  <si>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</si>
  <si>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</si>
  <si>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</si>
  <si>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</si>
  <si>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</si>
  <si>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</si>
  <si>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</si>
  <si>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</si>
  <si>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</si>
  <si>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</si>
  <si>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</si>
  <si>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</si>
  <si>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</si>
  <si>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</si>
  <si>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</si>
  <si>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</si>
  <si>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</si>
  <si>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</si>
  <si>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</si>
  <si>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</si>
  <si>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</si>
  <si>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</si>
  <si>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</si>
  <si>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</si>
  <si>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</si>
  <si>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</si>
  <si>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</si>
  <si>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</si>
  <si>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</si>
  <si>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</si>
  <si>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</si>
  <si>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</si>
  <si>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</si>
  <si>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</si>
  <si>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</si>
  <si>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</si>
  <si>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</si>
  <si>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</si>
  <si>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</si>
  <si>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</si>
  <si>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</si>
  <si>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</si>
  <si>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</si>
  <si>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</si>
  <si>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</si>
  <si>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</si>
  <si>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</si>
  <si>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</si>
  <si>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</si>
  <si>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</si>
  <si>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</si>
  <si>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</si>
  <si>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</si>
  <si>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</si>
  <si>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</si>
  <si>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</si>
  <si>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</si>
  <si>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</si>
  <si>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</si>
  <si>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</si>
  <si>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</si>
  <si>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</si>
  <si>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</si>
  <si>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</si>
  <si>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</si>
  <si>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</si>
  <si>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</si>
  <si>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</si>
  <si>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</si>
  <si>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</si>
  <si>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</si>
  <si>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</si>
  <si>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</si>
  <si>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</si>
  <si>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</si>
  <si>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</si>
  <si>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</si>
  <si>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</si>
  <si>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</si>
  <si>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</si>
  <si>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</si>
  <si>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</si>
  <si>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</si>
  <si>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</si>
  <si>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</si>
  <si>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</si>
  <si>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</si>
  <si>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</si>
  <si>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</si>
  <si>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</si>
  <si>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</si>
  <si>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</si>
  <si>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</si>
  <si>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</si>
  <si>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</si>
  <si>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</si>
  <si>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</si>
  <si>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</si>
  <si>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</si>
  <si>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</si>
  <si>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</si>
  <si>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</si>
  <si>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</si>
  <si>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</si>
  <si>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</si>
  <si>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</si>
  <si>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</si>
  <si>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</si>
  <si>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</si>
  <si>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</si>
  <si>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</si>
  <si>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</si>
  <si>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</si>
  <si>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</si>
  <si>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</si>
  <si>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</si>
  <si>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</si>
  <si>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</si>
  <si>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</si>
  <si>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</si>
  <si>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</si>
  <si>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</si>
  <si>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</si>
  <si>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</si>
  <si>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</si>
  <si>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</si>
  <si>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</si>
  <si>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</si>
  <si>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</si>
  <si>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</si>
  <si>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</si>
  <si>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</si>
  <si>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</si>
  <si>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</si>
  <si>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</si>
  <si>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</si>
  <si>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</si>
  <si>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</si>
  <si>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</si>
  <si>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</si>
  <si>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</si>
  <si>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</si>
  <si>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</si>
  <si>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</si>
  <si>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</si>
  <si>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</si>
  <si>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</si>
  <si>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</si>
  <si>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</si>
  <si>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</si>
  <si>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</si>
  <si>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</si>
  <si>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</si>
  <si>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</si>
  <si>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</si>
  <si>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</si>
  <si>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</si>
  <si>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</si>
  <si>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</si>
  <si>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</si>
  <si>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</si>
  <si>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</si>
  <si>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</si>
  <si>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</si>
  <si>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</si>
  <si>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</si>
  <si>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</si>
  <si>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</si>
  <si>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</si>
  <si>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</si>
  <si>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</si>
  <si>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</si>
  <si>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</si>
  <si>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</si>
  <si>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</si>
  <si>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</si>
  <si>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</si>
  <si>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</si>
  <si>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</si>
  <si>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</si>
  <si>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</si>
  <si>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</si>
  <si>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</si>
  <si>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</si>
  <si>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</si>
  <si>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</si>
  <si>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</si>
  <si>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</si>
  <si>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</si>
  <si>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</si>
  <si>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</si>
  <si>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</si>
  <si>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</si>
  <si>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</si>
  <si>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</si>
  <si>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</si>
  <si>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</si>
  <si>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</si>
  <si>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</si>
  <si>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</si>
  <si>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</si>
  <si>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</si>
  <si>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</si>
  <si>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</si>
  <si>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</si>
  <si>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</si>
  <si>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</si>
  <si>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</si>
  <si>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</si>
  <si>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</si>
  <si>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</si>
  <si>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</si>
  <si>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</si>
  <si>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</si>
  <si>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</si>
  <si>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</si>
  <si>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</si>
  <si>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</si>
  <si>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</si>
  <si>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</si>
  <si>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</si>
  <si>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</si>
  <si>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</si>
  <si>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</si>
  <si>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</si>
  <si>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</si>
  <si>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</si>
  <si>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</si>
  <si>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</si>
  <si>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</si>
  <si>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</si>
  <si>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</si>
  <si>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</si>
  <si>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</si>
  <si>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</si>
  <si>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</si>
  <si>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</si>
  <si>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</si>
  <si>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</si>
  <si>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</si>
  <si>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</si>
  <si>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</si>
  <si>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</si>
  <si>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</si>
  <si>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</si>
  <si>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</si>
  <si>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</si>
  <si>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</si>
  <si>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</si>
  <si>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</si>
  <si>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</si>
  <si>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</si>
  <si>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</si>
  <si>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</si>
  <si>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</si>
  <si>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</si>
  <si>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</si>
  <si>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</si>
  <si>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</si>
  <si>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</si>
  <si>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</si>
  <si>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</si>
  <si>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</si>
  <si>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</si>
  <si>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</si>
  <si>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</si>
  <si>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</si>
  <si>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</si>
  <si>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</si>
  <si>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</si>
  <si>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</si>
  <si>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</si>
  <si>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</si>
  <si>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</si>
  <si>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</si>
  <si>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</si>
  <si>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</si>
  <si>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</si>
  <si>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</si>
  <si>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</si>
  <si>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</si>
  <si>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</si>
  <si>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</si>
  <si>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</si>
  <si>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</si>
  <si>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</si>
  <si>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</si>
  <si>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</si>
  <si>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</si>
  <si>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</si>
  <si>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</si>
  <si>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</si>
  <si>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</si>
  <si>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</si>
  <si>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</si>
  <si>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</si>
  <si>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</si>
  <si>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</si>
  <si>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</si>
  <si>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</si>
  <si>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</si>
  <si>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</si>
  <si>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</si>
  <si>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</si>
  <si>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</si>
  <si>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</si>
  <si>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</si>
  <si>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</si>
  <si>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</si>
  <si>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</si>
  <si>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</si>
  <si>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</si>
  <si>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</si>
  <si>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</si>
  <si>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</si>
  <si>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</si>
  <si>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</si>
  <si>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</si>
  <si>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</si>
  <si>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</si>
  <si>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</si>
  <si>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</si>
  <si>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</si>
  <si>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</si>
  <si>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</si>
  <si>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</si>
  <si>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</si>
  <si>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</si>
  <si>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</si>
  <si>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</si>
  <si>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</si>
  <si>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</si>
  <si>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</si>
  <si>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</si>
  <si>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</si>
  <si>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</si>
  <si>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</si>
  <si>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</si>
  <si>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</si>
  <si>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</si>
  <si>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</si>
  <si>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</si>
  <si>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</si>
  <si>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</si>
  <si>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</si>
  <si>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</si>
  <si>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</si>
  <si>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</si>
  <si>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</si>
  <si>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</si>
  <si>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</si>
  <si>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</si>
  <si>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</si>
  <si>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</si>
  <si>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</si>
  <si>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</si>
  <si>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</si>
  <si>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</si>
  <si>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</si>
  <si>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</si>
  <si>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</si>
  <si>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</si>
  <si>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</si>
  <si>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</si>
  <si>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</si>
  <si>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</si>
  <si>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</si>
  <si>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</si>
  <si>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</si>
  <si>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</si>
  <si>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</si>
  <si>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</si>
  <si>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</si>
  <si>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</si>
  <si>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</si>
  <si>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</si>
  <si>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</si>
  <si>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</si>
  <si>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</si>
  <si>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</si>
  <si>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</si>
  <si>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</si>
  <si>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</si>
  <si>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</si>
  <si>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</si>
  <si>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</si>
  <si>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</si>
  <si>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</si>
  <si>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</si>
  <si>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</si>
  <si>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</si>
  <si>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</si>
  <si>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</si>
  <si>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</si>
  <si>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</si>
  <si>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</si>
  <si>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</si>
  <si>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</si>
  <si>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</si>
  <si>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</si>
  <si>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</si>
  <si>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</si>
  <si>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</si>
  <si>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</si>
  <si>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</si>
  <si>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</si>
  <si>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</si>
  <si>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</si>
  <si>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</si>
  <si>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</si>
  <si>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</si>
  <si>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</si>
  <si>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</si>
  <si>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</si>
  <si>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</si>
  <si>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</si>
  <si>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</si>
  <si>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</si>
  <si>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</si>
  <si>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</si>
  <si>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</si>
  <si>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</si>
  <si>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</si>
  <si>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</si>
  <si>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</si>
  <si>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</si>
  <si>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</si>
  <si>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</si>
  <si>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</si>
  <si>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</si>
  <si>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</si>
  <si>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</si>
  <si>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</si>
  <si>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</si>
  <si>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</si>
  <si>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</si>
  <si>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</si>
  <si>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</si>
  <si>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</si>
  <si>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</si>
  <si>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</si>
  <si>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</si>
  <si>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</si>
  <si>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</si>
  <si>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</si>
  <si>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</si>
  <si>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</si>
  <si>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</si>
  <si>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</si>
  <si>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</si>
  <si>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</si>
  <si>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</si>
  <si>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</si>
  <si>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</si>
  <si>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</si>
  <si>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</si>
  <si>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</si>
  <si>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</si>
  <si>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</si>
  <si>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</si>
  <si>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</si>
  <si>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</si>
  <si>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</si>
  <si>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</si>
  <si>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</si>
  <si>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</si>
  <si>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</si>
  <si>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</si>
  <si>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</si>
  <si>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</si>
  <si>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</si>
  <si>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</si>
  <si>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</si>
  <si>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</si>
  <si>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</si>
  <si>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</si>
  <si>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</si>
  <si>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</si>
  <si>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</si>
  <si>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</si>
  <si>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</si>
  <si>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</si>
  <si>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</si>
  <si>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</si>
  <si>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</si>
  <si>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</si>
  <si>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</si>
  <si>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</si>
  <si>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</si>
  <si>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</si>
  <si>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</si>
  <si>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</si>
  <si>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</si>
  <si>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</si>
  <si>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</si>
  <si>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</si>
  <si>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</si>
  <si>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</si>
  <si>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</si>
  <si>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</si>
  <si>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</si>
  <si>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</si>
  <si>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</si>
  <si>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</si>
  <si>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</si>
  <si>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</si>
  <si>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</si>
  <si>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</si>
  <si>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</si>
  <si>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</si>
  <si>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</si>
  <si>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</si>
  <si>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</si>
  <si>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</si>
  <si>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</si>
  <si>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</si>
  <si>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</si>
  <si>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</si>
  <si>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</si>
  <si>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</si>
  <si>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</si>
  <si>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</si>
  <si>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</si>
  <si>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</si>
  <si>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</si>
  <si>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</si>
  <si>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</si>
  <si>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</si>
  <si>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</si>
  <si>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</si>
  <si>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</si>
  <si>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</si>
  <si>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</si>
  <si>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</si>
  <si>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</si>
  <si>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</si>
  <si>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</si>
  <si>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</si>
  <si>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</si>
  <si>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</si>
  <si>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</si>
  <si>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</si>
  <si>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</si>
  <si>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</si>
  <si>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</si>
  <si>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</si>
  <si>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</si>
  <si>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</si>
  <si>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</si>
  <si>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</si>
  <si>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</si>
  <si>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</si>
  <si>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</si>
  <si>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</si>
  <si>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</si>
  <si>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</si>
  <si>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</si>
  <si>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</si>
  <si>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</si>
  <si>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</si>
  <si>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</si>
  <si>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</si>
  <si>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</si>
  <si>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</si>
  <si>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</si>
  <si>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</si>
  <si>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</si>
  <si>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</si>
  <si>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</si>
  <si>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</si>
  <si>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</si>
  <si>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</si>
  <si>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</si>
  <si>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</si>
  <si>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</si>
  <si>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</si>
  <si>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</si>
  <si>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</si>
  <si>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</si>
  <si>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</si>
  <si>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</si>
  <si>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</si>
  <si>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</si>
  <si>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</si>
  <si>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</si>
  <si>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</si>
  <si>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</si>
  <si>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</si>
  <si>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</si>
  <si>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</si>
  <si>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</si>
  <si>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</si>
  <si>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</si>
  <si>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</si>
  <si>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</si>
  <si>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</si>
  <si>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</si>
  <si>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</si>
  <si>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</si>
  <si>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</si>
  <si>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</si>
  <si>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</si>
  <si>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</si>
  <si>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</si>
  <si>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</si>
  <si>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</si>
  <si>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</si>
  <si>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</si>
  <si>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</si>
  <si>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</si>
  <si>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</si>
  <si>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</si>
  <si>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</si>
  <si>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</si>
  <si>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</si>
  <si>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</si>
  <si>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</si>
  <si>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</si>
  <si>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</si>
  <si>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</si>
  <si>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</si>
  <si>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</si>
  <si>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</si>
  <si>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</si>
  <si>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</si>
  <si>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</si>
  <si>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</si>
  <si>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</si>
  <si>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</si>
  <si>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</si>
  <si>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</si>
  <si>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</si>
  <si>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</si>
  <si>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</si>
  <si>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</si>
  <si>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</si>
  <si>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</si>
  <si>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</si>
  <si>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</si>
  <si>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</si>
  <si>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</si>
  <si>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</si>
  <si>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</si>
  <si>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</si>
  <si>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</si>
  <si>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</si>
  <si>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</si>
  <si>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</si>
  <si>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</si>
  <si>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</si>
  <si>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</si>
  <si>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</si>
  <si>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</si>
  <si>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</si>
  <si>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</si>
  <si>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</si>
  <si>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</si>
  <si>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</si>
  <si>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</si>
  <si>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</si>
  <si>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</si>
  <si>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</si>
  <si>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</si>
  <si>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</si>
  <si>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</si>
  <si>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</si>
  <si>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</si>
  <si>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</si>
  <si>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</si>
  <si>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</si>
  <si>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</si>
  <si>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</si>
  <si>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</si>
  <si>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</si>
  <si>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</si>
  <si>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</si>
  <si>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</si>
  <si>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</si>
  <si>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</si>
  <si>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</si>
  <si>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</si>
  <si>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</si>
  <si>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</si>
  <si>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</si>
  <si>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</si>
  <si>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</si>
  <si>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</si>
  <si>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</si>
  <si>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</si>
  <si>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</si>
  <si>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</si>
  <si>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</si>
  <si>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</si>
  <si>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</si>
  <si>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</si>
  <si>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</si>
  <si>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</si>
  <si>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</si>
  <si>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</si>
  <si>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</si>
  <si>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</si>
  <si>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</si>
  <si>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</si>
  <si>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</si>
  <si>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</si>
  <si>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</si>
  <si>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</si>
  <si>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</si>
  <si>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</si>
  <si>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</si>
  <si>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</si>
  <si>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</si>
  <si>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</si>
  <si>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</si>
  <si>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</si>
  <si>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</si>
  <si>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</si>
  <si>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</si>
  <si>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</si>
  <si>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</si>
  <si>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</si>
  <si>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</si>
  <si>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</si>
  <si>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</si>
  <si>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</si>
  <si>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</si>
  <si>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</si>
  <si>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</si>
  <si>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</si>
  <si>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</si>
  <si>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</si>
  <si>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</si>
  <si>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</si>
  <si>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</si>
  <si>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</si>
  <si>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</si>
  <si>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</si>
  <si>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</si>
  <si>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</si>
  <si>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</si>
  <si>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</si>
  <si>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</si>
  <si>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</si>
  <si>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</si>
  <si>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</si>
  <si>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</si>
  <si>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</si>
  <si>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</si>
  <si>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</si>
  <si>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</si>
  <si>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</si>
  <si>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</si>
  <si>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</si>
  <si>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</si>
  <si>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</si>
  <si>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</si>
  <si>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</si>
  <si>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</si>
  <si>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</si>
  <si>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</si>
  <si>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</si>
  <si>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</si>
  <si>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</si>
  <si>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</si>
  <si>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</si>
  <si>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</si>
  <si>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</si>
  <si>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</si>
  <si>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</si>
  <si>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</si>
  <si>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</si>
  <si>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</si>
  <si>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</si>
  <si>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</si>
  <si>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</si>
  <si>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</si>
  <si>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</si>
  <si>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</si>
  <si>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</si>
  <si>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</si>
  <si>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</si>
  <si>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</si>
  <si>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</si>
  <si>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</si>
  <si>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</si>
  <si>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</si>
  <si>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</si>
  <si>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</si>
  <si>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</si>
  <si>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</si>
  <si>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</si>
  <si>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</si>
  <si>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</si>
  <si>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</si>
  <si>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</si>
  <si>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</si>
  <si>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</si>
  <si>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</si>
  <si>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</si>
  <si>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</si>
  <si>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</si>
  <si>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</si>
  <si>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</si>
  <si>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</si>
  <si>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</si>
  <si>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</si>
  <si>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</si>
  <si>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</si>
  <si>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</si>
  <si>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</si>
  <si>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</si>
  <si>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</si>
  <si>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</si>
  <si>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</si>
  <si>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</si>
  <si>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</si>
  <si>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</si>
  <si>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</si>
  <si>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</si>
  <si>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</si>
  <si>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</si>
  <si>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</si>
  <si>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</si>
  <si>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</si>
  <si>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</si>
  <si>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</si>
  <si>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</si>
  <si>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</si>
  <si>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</si>
  <si>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</si>
  <si>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</si>
  <si>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</si>
  <si>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</si>
  <si>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</si>
  <si>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</si>
  <si>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</si>
  <si>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</si>
  <si>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</si>
  <si>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</si>
  <si>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</si>
  <si>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</si>
  <si>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</si>
  <si>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</si>
  <si>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</si>
  <si>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</si>
  <si>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</si>
  <si>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</si>
  <si>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</si>
  <si>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</si>
  <si>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</si>
  <si>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</si>
  <si>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</si>
  <si>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</si>
  <si>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</si>
  <si>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</si>
  <si>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</si>
  <si>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</si>
  <si>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</si>
  <si>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</si>
  <si>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</si>
  <si>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</si>
  <si>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</si>
  <si>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</si>
  <si>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</si>
  <si>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</si>
  <si>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</si>
  <si>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</si>
  <si>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</si>
  <si>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</si>
  <si>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</si>
  <si>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</si>
  <si>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</si>
  <si>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</si>
  <si>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</si>
  <si>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</si>
  <si>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</si>
  <si>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</si>
  <si>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</si>
  <si>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</si>
  <si>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</si>
  <si>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</si>
  <si>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</si>
  <si>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</si>
  <si>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</si>
  <si>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</si>
  <si>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</si>
  <si>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</si>
  <si>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</si>
  <si>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</si>
  <si>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</si>
  <si>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</si>
  <si>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</si>
  <si>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</si>
  <si>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</si>
  <si>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</si>
  <si>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</si>
  <si>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</si>
  <si>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</si>
  <si>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</si>
  <si>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</si>
  <si>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</si>
  <si>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</si>
  <si>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</si>
  <si>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</si>
  <si>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</si>
  <si>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</si>
  <si>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</si>
  <si>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</si>
  <si>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</si>
  <si>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</si>
  <si>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</si>
  <si>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</si>
  <si>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</si>
  <si>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</si>
  <si>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</si>
  <si>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</si>
  <si>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</si>
  <si>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</si>
  <si>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</si>
  <si>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</si>
  <si>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</si>
  <si>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</si>
  <si>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</si>
  <si>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</si>
  <si>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</si>
  <si>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</si>
  <si>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</si>
  <si>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</si>
  <si>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</si>
  <si>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</si>
  <si>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</si>
  <si>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</si>
  <si>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</si>
  <si>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</si>
  <si>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</si>
  <si>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</si>
  <si>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</si>
  <si>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</si>
  <si>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</si>
  <si>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</si>
  <si>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</si>
  <si>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</si>
  <si>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</si>
  <si>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</si>
  <si>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</si>
  <si>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</si>
  <si>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</si>
  <si>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</si>
  <si>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</si>
  <si>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</si>
  <si>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</si>
  <si>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</si>
  <si>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</si>
  <si>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</si>
  <si>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</si>
  <si>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</si>
  <si>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</si>
  <si>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</si>
  <si>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</si>
  <si>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</si>
  <si>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</si>
  <si>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</si>
  <si>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</si>
  <si>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</si>
  <si>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</si>
  <si>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</si>
  <si>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</si>
  <si>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</si>
  <si>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</si>
  <si>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</si>
  <si>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</si>
  <si>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</si>
  <si>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</si>
  <si>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</si>
  <si>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</si>
  <si>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</si>
  <si>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</si>
  <si>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</si>
  <si>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</si>
  <si>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</si>
  <si>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</si>
  <si>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</si>
  <si>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</si>
  <si>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</si>
  <si>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</si>
  <si>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</si>
  <si>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</si>
  <si>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</si>
  <si>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</si>
  <si>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</si>
  <si>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</si>
  <si>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</si>
  <si>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</si>
  <si>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</si>
  <si>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</si>
  <si>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</si>
  <si>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</si>
  <si>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</si>
  <si>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</si>
  <si>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</si>
  <si>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</si>
  <si>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</si>
  <si>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</si>
  <si>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</si>
  <si>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</si>
  <si>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</si>
  <si>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</si>
  <si>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</si>
  <si>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</si>
  <si>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</si>
  <si>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</si>
  <si>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</si>
  <si>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</si>
  <si>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</si>
  <si>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</si>
  <si>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</si>
  <si>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</si>
  <si>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</si>
  <si>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</si>
  <si>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</si>
  <si>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</si>
  <si>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</si>
  <si>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</si>
  <si>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</si>
  <si>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</si>
  <si>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 xml:space="preserve">V/v: Hỗ trợ theo hợp đồng năm 2024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</si>
  <si>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</si>
  <si>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</si>
  <si>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</si>
  <si>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</si>
  <si>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</si>
  <si>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</si>
  <si>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</si>
  <si>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</si>
  <si>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</si>
  <si>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</si>
  <si>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</si>
  <si>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LÊ TRẦN THANH THẢO</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</si>
  <si>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</si>
  <si>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</si>
  <si>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</si>
  <si>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</si>
  <si>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</si>
  <si>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</si>
  <si>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</si>
  <si>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</si>
  <si>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</si>
  <si>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CTY TNHH TMV TM VÀ DV NGỌC THƠM</t>
  </si>
  <si>
    <t>Phí hủy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</si>
</sst>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 _₫_-;\-* #,##0\ _₫_-;_-* &quot;-&quot;??\ _₫_-;_-@_-"/>
  </numFmts>
  <fonts count="48">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u/>
      <sz val="11"/>
      <color theme="10"/>
      <name val="Calibri"/>
      <family val="2"/>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47" fillId="0" borderId="0" applyNumberFormat="0" applyFill="0" applyBorder="0" applyAlignment="0" applyProtection="0"/>
    <xf numFmtId="0" fontId="22" fillId="0" borderId="0"/>
    <xf numFmtId="0" fontId="22" fillId="0" borderId="0"/>
  </cellStyleXfs>
  <cellXfs count="165">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164" fontId="15" fillId="0" borderId="0" xfId="1" applyNumberFormat="1" applyFont="1"/>
    <xf numFmtId="164" fontId="47" fillId="0" borderId="0" xfId="15" applyNumberFormat="1"/>
    <xf numFmtId="0" fontId="10" fillId="0" borderId="0" xfId="16" applyFont="1" applyBorder="1" applyAlignment="1">
      <alignment horizontal="center" vertical="center"/>
    </xf>
    <xf numFmtId="0" fontId="10" fillId="0" borderId="0" xfId="17"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6" fillId="0" borderId="0" xfId="0" applyFont="1" applyAlignment="1">
      <alignment horizontal="center"/>
    </xf>
    <xf numFmtId="0" fontId="31" fillId="0" borderId="0" xfId="0" applyFont="1" applyAlignment="1">
      <alignment horizontal="left" wrapText="1"/>
    </xf>
    <xf numFmtId="0" fontId="36" fillId="0" borderId="0" xfId="0" applyFont="1" applyAlignment="1">
      <alignment horizontal="left" wrapText="1"/>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0" fillId="0" borderId="0" xfId="0" applyFont="1" applyAlignment="1">
      <alignmen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8">
    <cellStyle name="Comma" xfId="1" builtinId="3"/>
    <cellStyle name="Comma 13" xfId="14"/>
    <cellStyle name="Comma 2" xfId="12"/>
    <cellStyle name="Hyperlink" xfId="15" builtinId="8"/>
    <cellStyle name="Normal" xfId="0" builtinId="0"/>
    <cellStyle name="Normal 10 2" xfId="17"/>
    <cellStyle name="Normal 12" xfId="8"/>
    <cellStyle name="Normal 16" xfId="9"/>
    <cellStyle name="Normal 2" xfId="11"/>
    <cellStyle name="Normal 2 2 2 2" xfId="5"/>
    <cellStyle name="Normal 268" xfId="16"/>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uni"/>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topLeftCell="A7" workbookViewId="0">
      <selection activeCell="D39" sqref="D39"/>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28" t="s">
        <v>0</v>
      </c>
      <c r="C1" s="128"/>
      <c r="D1" s="128"/>
      <c r="E1" s="128"/>
      <c r="F1" s="128"/>
    </row>
    <row r="2" spans="1:14" ht="18" customHeight="1">
      <c r="B2" s="130" t="s">
        <v>677</v>
      </c>
      <c r="C2" s="130"/>
      <c r="D2" s="130"/>
      <c r="E2" s="130"/>
      <c r="F2" s="89"/>
    </row>
    <row r="3" spans="1:14" ht="18" customHeight="1">
      <c r="B3" s="129" t="s">
        <v>1</v>
      </c>
      <c r="C3" s="129"/>
      <c r="D3" s="129"/>
      <c r="E3" s="129"/>
      <c r="F3" s="129"/>
    </row>
    <row r="4" spans="1:14" ht="18" customHeight="1">
      <c r="A4" s="90" t="s">
        <v>2</v>
      </c>
      <c r="B4" s="129" t="s">
        <v>4</v>
      </c>
      <c r="C4" s="129"/>
      <c r="D4" s="129" t="s">
        <v>3</v>
      </c>
      <c r="E4" s="129"/>
    </row>
    <row r="6" spans="1:14" ht="23.25">
      <c r="B6" s="131" t="s">
        <v>5</v>
      </c>
      <c r="C6" s="131"/>
      <c r="D6" s="131"/>
    </row>
    <row r="7" spans="1:14">
      <c r="B7" s="91" t="s">
        <v>1411</v>
      </c>
      <c r="C7" s="132" t="s">
        <v>1412</v>
      </c>
      <c r="D7" s="132"/>
      <c r="E7" s="92"/>
      <c r="F7" s="91"/>
      <c r="G7" s="91"/>
    </row>
    <row r="8" spans="1:14">
      <c r="B8" s="133" t="s">
        <v>1413</v>
      </c>
      <c r="C8" s="133"/>
      <c r="D8" s="133"/>
      <c r="E8" s="92"/>
      <c r="F8" s="92"/>
    </row>
    <row r="9" spans="1:14">
      <c r="E9" s="92">
        <v>30513</v>
      </c>
      <c r="G9" s="121">
        <v>30513</v>
      </c>
      <c r="H9" s="122" t="s">
        <v>1435</v>
      </c>
      <c r="I9" s="123">
        <v>19236336</v>
      </c>
      <c r="J9" s="123">
        <v>24842568</v>
      </c>
      <c r="K9" s="123">
        <v>17551403</v>
      </c>
      <c r="L9" s="88">
        <v>-406554</v>
      </c>
    </row>
    <row r="10" spans="1:14">
      <c r="A10" s="93"/>
      <c r="E10" s="92"/>
    </row>
    <row r="11" spans="1:14">
      <c r="A11" s="94" t="s">
        <v>1415</v>
      </c>
      <c r="B11" s="95" t="str">
        <f>VLOOKUP($E$9,Sheet2!$A:$D,2,0)</f>
        <v>CÔNG TY TNHH MỘT THÀNH VIÊN THƯƠNG MẠI VÀ DỊCH VỤ NGỌC THƠM GIA LAI</v>
      </c>
    </row>
    <row r="12" spans="1:14" ht="30" customHeight="1">
      <c r="A12" s="88" t="s">
        <v>9</v>
      </c>
      <c r="B12" s="135" t="str">
        <f>VLOOKUP($E$9,Sheet2!$A:$D,3,0)</f>
        <v>52 Trần Phú, Phường Tây Sơn, Thành phố Pleiku, Tỉnh Gia Lai, Việt Nam</v>
      </c>
      <c r="C12" s="135"/>
      <c r="D12" s="135"/>
      <c r="E12" s="135"/>
      <c r="F12" s="96"/>
    </row>
    <row r="13" spans="1:14">
      <c r="A13" s="88" t="s">
        <v>11</v>
      </c>
      <c r="B13" s="95" t="str">
        <f>VLOOKUP($E$9,Sheet2!$A:$D,4,0)</f>
        <v>5901155978</v>
      </c>
      <c r="K13" s="88">
        <v>38517808</v>
      </c>
      <c r="L13" s="88">
        <v>45849897</v>
      </c>
      <c r="M13" s="88">
        <v>49901888</v>
      </c>
      <c r="N13" s="88">
        <v>48023445</v>
      </c>
    </row>
    <row r="15" spans="1:14" ht="30" customHeight="1">
      <c r="A15" s="134" t="s">
        <v>1414</v>
      </c>
      <c r="B15" s="134"/>
      <c r="C15" s="134"/>
      <c r="D15" s="134"/>
      <c r="E15" s="134"/>
      <c r="F15" s="97"/>
      <c r="G15" s="97"/>
      <c r="H15" s="97"/>
      <c r="I15" s="97"/>
    </row>
    <row r="16" spans="1:14">
      <c r="A16" s="127" t="s">
        <v>1416</v>
      </c>
      <c r="B16" s="127"/>
      <c r="C16" s="127"/>
      <c r="D16" s="127"/>
      <c r="E16" s="127"/>
      <c r="F16" s="127"/>
      <c r="G16" s="127"/>
      <c r="H16" s="127"/>
      <c r="I16" s="127"/>
    </row>
    <row r="17" spans="2:9" ht="15" customHeight="1">
      <c r="B17" s="98" t="s">
        <v>16</v>
      </c>
      <c r="C17" s="99" t="s">
        <v>17</v>
      </c>
      <c r="D17" s="99" t="s">
        <v>18</v>
      </c>
      <c r="E17" s="99" t="s">
        <v>15</v>
      </c>
      <c r="G17" s="121">
        <v>30513</v>
      </c>
    </row>
    <row r="18" spans="2:9" ht="15" customHeight="1">
      <c r="B18" s="98">
        <v>7</v>
      </c>
      <c r="C18" s="99"/>
      <c r="D18" s="115">
        <f>SUM(G19:I19)</f>
        <v>19236336</v>
      </c>
      <c r="E18" s="99"/>
      <c r="G18" s="122" t="s">
        <v>1435</v>
      </c>
      <c r="H18" s="117"/>
      <c r="I18" s="117"/>
    </row>
    <row r="19" spans="2:9" ht="15" customHeight="1">
      <c r="B19" s="98">
        <v>8</v>
      </c>
      <c r="C19" s="99"/>
      <c r="D19" s="115">
        <f t="shared" ref="D19:D20" si="0">SUM(G20:I20)</f>
        <v>24842568</v>
      </c>
      <c r="E19" s="99"/>
      <c r="G19" s="123">
        <v>19236336</v>
      </c>
      <c r="H19" s="117"/>
      <c r="I19" s="117"/>
    </row>
    <row r="20" spans="2:9" ht="15" customHeight="1">
      <c r="B20" s="98">
        <v>9</v>
      </c>
      <c r="C20" s="99"/>
      <c r="D20" s="115">
        <f t="shared" si="0"/>
        <v>17551403</v>
      </c>
      <c r="E20" s="99"/>
      <c r="G20" s="123">
        <v>24842568</v>
      </c>
      <c r="H20" s="117"/>
      <c r="I20" s="117"/>
    </row>
    <row r="21" spans="2:9" ht="15" customHeight="1">
      <c r="B21" s="98" t="s">
        <v>685</v>
      </c>
      <c r="C21" s="99"/>
      <c r="D21" s="115">
        <f t="shared" ref="D21" si="1">G22</f>
        <v>-406554</v>
      </c>
      <c r="E21" s="99"/>
      <c r="G21" s="123">
        <v>17551403</v>
      </c>
      <c r="H21" s="117"/>
      <c r="I21" s="117"/>
    </row>
    <row r="22" spans="2:9" ht="15" customHeight="1">
      <c r="B22" s="98" t="s">
        <v>659</v>
      </c>
      <c r="C22" s="99"/>
      <c r="D22" s="100">
        <f>SUM(D18:D21)</f>
        <v>61223753</v>
      </c>
      <c r="E22" s="99"/>
      <c r="G22" s="88">
        <v>-406554</v>
      </c>
    </row>
    <row r="23" spans="2:9" ht="15" customHeight="1">
      <c r="B23" s="101" t="s">
        <v>1422</v>
      </c>
      <c r="C23" s="102">
        <v>0.02</v>
      </c>
      <c r="D23" s="103">
        <f>ROUND(D22*C23,0)</f>
        <v>1224475</v>
      </c>
      <c r="E23" s="125" t="s">
        <v>20</v>
      </c>
    </row>
    <row r="24" spans="2:9" ht="15" customHeight="1">
      <c r="B24" s="101" t="s">
        <v>1421</v>
      </c>
      <c r="C24" s="102">
        <v>0.08</v>
      </c>
      <c r="D24" s="103">
        <f>ROUND(D23*C24,0)</f>
        <v>97958</v>
      </c>
      <c r="E24" s="126"/>
    </row>
    <row r="25" spans="2:9" ht="15" hidden="1" customHeight="1">
      <c r="B25" s="101" t="s">
        <v>1420</v>
      </c>
      <c r="C25" s="102">
        <v>0</v>
      </c>
      <c r="D25" s="103">
        <f>ROUND(D22*C25,0)</f>
        <v>0</v>
      </c>
      <c r="E25" s="125" t="s">
        <v>1428</v>
      </c>
    </row>
    <row r="26" spans="2:9" ht="15" hidden="1" customHeight="1">
      <c r="B26" s="101" t="s">
        <v>1421</v>
      </c>
      <c r="C26" s="102">
        <v>0</v>
      </c>
      <c r="D26" s="103">
        <f>ROUND(D25*C26,0)</f>
        <v>0</v>
      </c>
      <c r="E26" s="126"/>
    </row>
    <row r="27" spans="2:9" ht="15" customHeight="1">
      <c r="B27" s="101" t="s">
        <v>1436</v>
      </c>
      <c r="C27" s="102">
        <v>0.02</v>
      </c>
      <c r="D27" s="103">
        <f>ROUND(D22*C27,0)</f>
        <v>1224475</v>
      </c>
      <c r="E27" s="125" t="s">
        <v>20</v>
      </c>
    </row>
    <row r="28" spans="2:9" ht="15" customHeight="1">
      <c r="B28" s="101" t="s">
        <v>1421</v>
      </c>
      <c r="C28" s="102">
        <v>0.08</v>
      </c>
      <c r="D28" s="103">
        <f>ROUND(D27*C28,0)</f>
        <v>97958</v>
      </c>
      <c r="E28" s="126"/>
    </row>
    <row r="29" spans="2:9" ht="15" hidden="1" customHeight="1">
      <c r="B29" s="101" t="s">
        <v>1423</v>
      </c>
      <c r="C29" s="102">
        <v>0</v>
      </c>
      <c r="D29" s="103">
        <f>ROUND(D22*C29,0)</f>
        <v>0</v>
      </c>
      <c r="E29" s="125" t="s">
        <v>1426</v>
      </c>
    </row>
    <row r="30" spans="2:9" ht="15" hidden="1" customHeight="1">
      <c r="B30" s="101" t="s">
        <v>1421</v>
      </c>
      <c r="C30" s="102">
        <v>0</v>
      </c>
      <c r="D30" s="103">
        <f>ROUND(D29*C30,0)</f>
        <v>0</v>
      </c>
      <c r="E30" s="126"/>
    </row>
    <row r="31" spans="2:9" ht="15" hidden="1" customHeight="1">
      <c r="B31" s="101" t="s">
        <v>1424</v>
      </c>
      <c r="C31" s="102">
        <v>0</v>
      </c>
      <c r="D31" s="103">
        <f>ROUND(D22*C31,0)</f>
        <v>0</v>
      </c>
      <c r="E31" s="125"/>
    </row>
    <row r="32" spans="2:9" ht="15" hidden="1" customHeight="1">
      <c r="B32" s="101" t="s">
        <v>1421</v>
      </c>
      <c r="C32" s="102">
        <v>0</v>
      </c>
      <c r="D32" s="103">
        <f>ROUND(D31*C32,0)</f>
        <v>0</v>
      </c>
      <c r="E32" s="126"/>
    </row>
    <row r="33" spans="1:7" ht="15" hidden="1" customHeight="1">
      <c r="B33" s="101" t="s">
        <v>1429</v>
      </c>
      <c r="C33" s="102">
        <v>0</v>
      </c>
      <c r="D33" s="103">
        <f>ROUND(D22*C33,0)</f>
        <v>0</v>
      </c>
      <c r="E33" s="116"/>
    </row>
    <row r="34" spans="1:7" ht="15" hidden="1" customHeight="1">
      <c r="B34" s="101" t="s">
        <v>1421</v>
      </c>
      <c r="C34" s="102">
        <v>0</v>
      </c>
      <c r="D34" s="103">
        <f>ROUND(D33*C34,0)</f>
        <v>0</v>
      </c>
      <c r="E34" s="116"/>
    </row>
    <row r="35" spans="1:7" ht="15" hidden="1" customHeight="1">
      <c r="B35" s="101" t="s">
        <v>1427</v>
      </c>
      <c r="C35" s="102">
        <v>0</v>
      </c>
      <c r="D35" s="103">
        <f>ROUND(D22*C35,0)</f>
        <v>0</v>
      </c>
      <c r="E35" s="125" t="s">
        <v>1426</v>
      </c>
    </row>
    <row r="36" spans="1:7" ht="15" hidden="1" customHeight="1">
      <c r="B36" s="101" t="s">
        <v>1421</v>
      </c>
      <c r="C36" s="102">
        <v>0</v>
      </c>
      <c r="D36" s="103">
        <f>ROUND(D35*C36,0)</f>
        <v>0</v>
      </c>
      <c r="E36" s="126"/>
    </row>
    <row r="37" spans="1:7" ht="15" hidden="1" customHeight="1">
      <c r="B37" s="101" t="s">
        <v>1434</v>
      </c>
      <c r="C37" s="102">
        <v>0</v>
      </c>
      <c r="D37" s="103">
        <f>ROUND(D22*C37,0)</f>
        <v>0</v>
      </c>
      <c r="E37" s="125" t="s">
        <v>1426</v>
      </c>
    </row>
    <row r="38" spans="1:7" ht="15" hidden="1" customHeight="1">
      <c r="B38" s="101" t="s">
        <v>1421</v>
      </c>
      <c r="C38" s="102">
        <v>0</v>
      </c>
      <c r="D38" s="103">
        <f>ROUND(D37*C38,0)</f>
        <v>0</v>
      </c>
      <c r="E38" s="126"/>
    </row>
    <row r="39" spans="1:7" ht="15" customHeight="1">
      <c r="B39" s="101" t="s">
        <v>19</v>
      </c>
      <c r="C39" s="103"/>
      <c r="D39" s="103">
        <f>SUM(D23:D38)</f>
        <v>2644866</v>
      </c>
      <c r="E39" s="104"/>
      <c r="G39" s="124"/>
    </row>
    <row r="40" spans="1:7" ht="10.5" customHeight="1">
      <c r="G40" s="124"/>
    </row>
    <row r="41" spans="1:7" ht="18" customHeight="1">
      <c r="A41" s="88" t="s">
        <v>22</v>
      </c>
      <c r="B41" s="105">
        <f>D39</f>
        <v>2644866</v>
      </c>
      <c r="E41" s="106"/>
      <c r="F41" s="106"/>
      <c r="G41" s="124"/>
    </row>
    <row r="42" spans="1:7" ht="15.75">
      <c r="A42" s="107" t="s">
        <v>650</v>
      </c>
      <c r="B42" s="108" t="str">
        <f>[1]!uni(B41)</f>
        <v xml:space="preserve">Hai triệu sáu trăm bốn mươi bốn nghìn tám trăm sáu mươi sáu đồng </v>
      </c>
      <c r="G42" s="119"/>
    </row>
    <row r="43" spans="1:7" ht="17.25">
      <c r="A43" s="109" t="s">
        <v>23</v>
      </c>
      <c r="B43" s="110"/>
      <c r="C43" s="110"/>
      <c r="D43" s="110"/>
      <c r="E43" s="110"/>
      <c r="G43" s="120"/>
    </row>
    <row r="44" spans="1:7" ht="31.5" customHeight="1">
      <c r="A44" s="136"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GIA LAI vào đợt thanh toán tiếp theo. </v>
      </c>
      <c r="B44" s="136"/>
      <c r="C44" s="136"/>
      <c r="D44" s="136"/>
      <c r="E44" s="136"/>
      <c r="F44" s="111"/>
      <c r="G44" s="111"/>
    </row>
    <row r="45" spans="1:7" ht="33" customHeight="1">
      <c r="A45" s="137" t="s">
        <v>24</v>
      </c>
      <c r="B45" s="137"/>
      <c r="C45" s="137"/>
      <c r="D45" s="137"/>
      <c r="E45" s="137"/>
      <c r="F45" s="112"/>
      <c r="G45" s="112"/>
    </row>
    <row r="47" spans="1:7" ht="27" customHeight="1">
      <c r="A47" s="138" t="s">
        <v>789</v>
      </c>
      <c r="B47" s="139"/>
      <c r="C47" s="138" t="str">
        <f>" ĐẠI DIỆN " &amp;B11</f>
        <v xml:space="preserve"> ĐẠI DIỆN CÔNG TY TNHH MỘT THÀNH VIÊN THƯƠNG MẠI VÀ DỊCH VỤ NGỌC THƠM GIA LAI</v>
      </c>
      <c r="D47" s="138"/>
      <c r="E47" s="138"/>
      <c r="F47" s="113"/>
      <c r="G47" s="113"/>
    </row>
    <row r="53" spans="1:3">
      <c r="A53" s="133" t="s">
        <v>1425</v>
      </c>
      <c r="B53" s="133"/>
      <c r="C53" s="114"/>
    </row>
  </sheetData>
  <mergeCells count="23">
    <mergeCell ref="E35:E36"/>
    <mergeCell ref="A53:B53"/>
    <mergeCell ref="A44:E44"/>
    <mergeCell ref="A45:E45"/>
    <mergeCell ref="A47:B47"/>
    <mergeCell ref="C47:E47"/>
    <mergeCell ref="E37:E38"/>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s>
  <conditionalFormatting sqref="G9">
    <cfRule type="duplicateValues" dxfId="10" priority="4"/>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D524" sqref="D524"/>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idden="1">
      <c r="A286">
        <v>30513</v>
      </c>
      <c r="B286" t="s">
        <v>1054</v>
      </c>
      <c r="C286" t="s">
        <v>1055</v>
      </c>
      <c r="D286" t="s">
        <v>1056</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1430</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1418</v>
      </c>
      <c r="C522" t="s">
        <v>1419</v>
      </c>
      <c r="D522" s="48" t="s">
        <v>1417</v>
      </c>
    </row>
    <row r="523" spans="1:4" hidden="1">
      <c r="B523" t="s">
        <v>1430</v>
      </c>
    </row>
    <row r="524" spans="1:4" ht="15.75">
      <c r="A524">
        <v>50725</v>
      </c>
      <c r="B524" s="118" t="s">
        <v>1431</v>
      </c>
      <c r="C524" t="s">
        <v>1433</v>
      </c>
      <c r="D524" t="s">
        <v>1432</v>
      </c>
    </row>
  </sheetData>
  <autoFilter ref="A1:D524">
    <filterColumn colId="0">
      <filters>
        <filter val="50725"/>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2" t="s">
        <v>0</v>
      </c>
      <c r="C1" s="142"/>
      <c r="D1" s="142"/>
      <c r="E1" s="142"/>
      <c r="F1" s="142"/>
    </row>
    <row r="2" spans="1:9" ht="18" customHeight="1">
      <c r="B2" s="143" t="s">
        <v>677</v>
      </c>
      <c r="C2" s="143"/>
      <c r="D2" s="143"/>
      <c r="E2" s="143"/>
      <c r="F2" s="46"/>
    </row>
    <row r="3" spans="1:9" ht="18" customHeight="1">
      <c r="B3" s="144" t="s">
        <v>1</v>
      </c>
      <c r="C3" s="144"/>
      <c r="D3" s="144"/>
      <c r="E3" s="144"/>
      <c r="F3" s="144"/>
    </row>
    <row r="4" spans="1:9" ht="18" customHeight="1">
      <c r="A4" s="68" t="s">
        <v>2</v>
      </c>
      <c r="B4" s="144" t="s">
        <v>4</v>
      </c>
      <c r="C4" s="144"/>
      <c r="D4" s="144" t="s">
        <v>3</v>
      </c>
      <c r="E4" s="144"/>
    </row>
    <row r="6" spans="1:9" ht="22.5">
      <c r="B6" s="145" t="s">
        <v>5</v>
      </c>
      <c r="C6" s="145"/>
      <c r="D6" s="145"/>
    </row>
    <row r="7" spans="1:9">
      <c r="B7" s="1" t="s">
        <v>812</v>
      </c>
      <c r="C7" s="146" t="s">
        <v>813</v>
      </c>
      <c r="D7" s="146"/>
      <c r="E7" s="69"/>
      <c r="F7" s="1"/>
      <c r="G7" s="1"/>
    </row>
    <row r="8" spans="1:9">
      <c r="B8" s="147" t="s">
        <v>681</v>
      </c>
      <c r="C8" s="147"/>
      <c r="D8" s="147"/>
      <c r="E8" s="69"/>
      <c r="F8" s="69"/>
    </row>
    <row r="9" spans="1:9">
      <c r="E9" s="69">
        <v>30498</v>
      </c>
    </row>
    <row r="10" spans="1:9">
      <c r="A10" s="67"/>
      <c r="E10" s="20"/>
    </row>
    <row r="11" spans="1:9">
      <c r="A11" s="3" t="s">
        <v>7</v>
      </c>
      <c r="B11" s="2" t="e">
        <f>VLOOKUP($E$9,Sheet4!$A$1:$D$21855,2,0)</f>
        <v>#N/A</v>
      </c>
    </row>
    <row r="12" spans="1:9" ht="30" customHeight="1">
      <c r="A12" s="4" t="s">
        <v>9</v>
      </c>
      <c r="B12" s="148" t="e">
        <f>VLOOKUP($E$9,Sheet4!$A$1:$D$21855,3,0)</f>
        <v>#N/A</v>
      </c>
      <c r="C12" s="148"/>
      <c r="D12" s="148"/>
      <c r="E12" s="148"/>
      <c r="F12" s="23"/>
    </row>
    <row r="13" spans="1:9">
      <c r="A13" s="4" t="s">
        <v>11</v>
      </c>
      <c r="B13" s="2" t="e">
        <f>VLOOKUP($E$9,Sheet4!$A$1:$D$21855,4,0)</f>
        <v>#N/A</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0" t="s">
        <v>20</v>
      </c>
    </row>
    <row r="22" spans="1:7" ht="19.5" customHeight="1">
      <c r="B22" s="19" t="s">
        <v>815</v>
      </c>
      <c r="C22" s="15">
        <v>0.1</v>
      </c>
      <c r="D22" s="14">
        <v>61033.536</v>
      </c>
      <c r="E22" s="141"/>
    </row>
    <row r="23" spans="1:7" ht="19.5" customHeight="1">
      <c r="B23" s="19" t="s">
        <v>816</v>
      </c>
      <c r="C23" s="15">
        <v>0.12</v>
      </c>
      <c r="D23" s="14">
        <v>2441341.44</v>
      </c>
      <c r="E23" s="140" t="s">
        <v>817</v>
      </c>
    </row>
    <row r="24" spans="1:7" ht="19.5" customHeight="1">
      <c r="B24" s="19" t="s">
        <v>815</v>
      </c>
      <c r="C24" s="15">
        <v>0.1</v>
      </c>
      <c r="D24" s="14">
        <v>244134.144</v>
      </c>
      <c r="E24" s="141"/>
    </row>
    <row r="25" spans="1:7" ht="19.5" customHeight="1">
      <c r="B25" s="19" t="s">
        <v>818</v>
      </c>
      <c r="C25" s="15">
        <v>0.03</v>
      </c>
      <c r="D25" s="14">
        <v>610335.36</v>
      </c>
      <c r="E25" s="140" t="s">
        <v>20</v>
      </c>
    </row>
    <row r="26" spans="1:7" ht="19.5" customHeight="1">
      <c r="B26" s="19" t="s">
        <v>815</v>
      </c>
      <c r="C26" s="15">
        <v>0.1</v>
      </c>
      <c r="D26" s="14">
        <v>61033.536</v>
      </c>
      <c r="E26" s="141"/>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51" t="e">
        <f>"Các khoản hỗ trợ trên sẽ được"&amp;$B$11&amp;" chuyển khoản cho Công ty TNHH Cửa hàng tiện lợi Gia đình Việt Nam thông tin như sau"</f>
        <v>#N/A</v>
      </c>
      <c r="B32" s="151"/>
      <c r="C32" s="151"/>
      <c r="D32" s="151"/>
      <c r="E32" s="151"/>
      <c r="F32" s="17"/>
      <c r="G32" s="17"/>
    </row>
    <row r="33" spans="1:7" ht="15.75" customHeight="1">
      <c r="A33" s="155" t="s">
        <v>809</v>
      </c>
      <c r="B33" s="155"/>
      <c r="C33" s="155"/>
      <c r="D33" s="155"/>
      <c r="E33" s="155"/>
      <c r="F33" s="17"/>
      <c r="G33" s="17"/>
    </row>
    <row r="34" spans="1:7" ht="15.75" customHeight="1">
      <c r="A34" s="155" t="s">
        <v>810</v>
      </c>
      <c r="B34" s="155"/>
      <c r="C34" s="155"/>
      <c r="D34" s="155"/>
      <c r="E34" s="155"/>
      <c r="F34" s="17"/>
      <c r="G34" s="17"/>
    </row>
    <row r="35" spans="1:7" ht="15.75" customHeight="1">
      <c r="A35" s="155" t="s">
        <v>811</v>
      </c>
      <c r="B35" s="155"/>
      <c r="C35" s="155"/>
      <c r="D35" s="155"/>
      <c r="E35" s="155"/>
      <c r="F35" s="17"/>
      <c r="G35" s="17"/>
    </row>
    <row r="36" spans="1:7" ht="33" customHeight="1">
      <c r="A36" s="152" t="s">
        <v>24</v>
      </c>
      <c r="B36" s="152"/>
      <c r="C36" s="152"/>
      <c r="D36" s="152"/>
      <c r="E36" s="152"/>
      <c r="F36" s="16"/>
      <c r="G36" s="16"/>
    </row>
    <row r="38" spans="1:7" ht="27" customHeight="1">
      <c r="A38" s="153" t="s">
        <v>789</v>
      </c>
      <c r="B38" s="154"/>
      <c r="C38" s="153" t="e">
        <f>" ĐẠI DIỆN " &amp;B11</f>
        <v>#N/A</v>
      </c>
      <c r="D38" s="153"/>
      <c r="E38" s="153"/>
      <c r="F38" s="18"/>
      <c r="G38" s="18"/>
    </row>
    <row r="44" spans="1:7">
      <c r="A44" s="147" t="s">
        <v>25</v>
      </c>
      <c r="B44" s="147"/>
      <c r="C44" s="13"/>
    </row>
  </sheetData>
  <mergeCells count="22">
    <mergeCell ref="A32:E32"/>
    <mergeCell ref="A36:E36"/>
    <mergeCell ref="A38:B38"/>
    <mergeCell ref="C38:E38"/>
    <mergeCell ref="A44:B44"/>
    <mergeCell ref="A33:E33"/>
    <mergeCell ref="A34:E34"/>
    <mergeCell ref="A35:E35"/>
    <mergeCell ref="E23:E24"/>
    <mergeCell ref="E25:E26"/>
    <mergeCell ref="E21:E22"/>
    <mergeCell ref="B1:F1"/>
    <mergeCell ref="B2:E2"/>
    <mergeCell ref="B3:F3"/>
    <mergeCell ref="B4:C4"/>
    <mergeCell ref="D4:E4"/>
    <mergeCell ref="B6:D6"/>
    <mergeCell ref="C7:D7"/>
    <mergeCell ref="B8:D8"/>
    <mergeCell ref="B12:E12"/>
    <mergeCell ref="A15:E15"/>
    <mergeCell ref="A16:I16"/>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2" t="s">
        <v>0</v>
      </c>
      <c r="C1" s="142"/>
      <c r="D1" s="142"/>
      <c r="E1" s="142"/>
      <c r="F1" s="142"/>
    </row>
    <row r="2" spans="1:9" ht="18" customHeight="1">
      <c r="B2" s="144" t="s">
        <v>676</v>
      </c>
      <c r="C2" s="144"/>
      <c r="D2" s="144"/>
      <c r="E2" s="144"/>
      <c r="F2" s="144"/>
    </row>
    <row r="3" spans="1:9" ht="18" customHeight="1">
      <c r="B3" s="144" t="s">
        <v>1</v>
      </c>
      <c r="C3" s="144"/>
      <c r="D3" s="144"/>
      <c r="E3" s="144"/>
      <c r="F3" s="144"/>
    </row>
    <row r="4" spans="1:9" ht="18" customHeight="1">
      <c r="A4" s="50" t="s">
        <v>2</v>
      </c>
      <c r="B4" s="144" t="s">
        <v>4</v>
      </c>
      <c r="C4" s="144"/>
      <c r="D4" s="144" t="s">
        <v>3</v>
      </c>
      <c r="E4" s="144"/>
    </row>
    <row r="6" spans="1:9" ht="22.5">
      <c r="B6" s="145" t="s">
        <v>5</v>
      </c>
      <c r="C6" s="145"/>
      <c r="D6" s="145"/>
    </row>
    <row r="7" spans="1:9">
      <c r="B7" s="1" t="s">
        <v>1404</v>
      </c>
      <c r="C7" s="146" t="s">
        <v>1402</v>
      </c>
      <c r="D7" s="146"/>
      <c r="E7" s="57"/>
      <c r="F7" s="1"/>
      <c r="G7" s="1"/>
    </row>
    <row r="8" spans="1:9">
      <c r="B8" s="147" t="s">
        <v>1401</v>
      </c>
      <c r="C8" s="147"/>
      <c r="D8" s="147"/>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48" t="str">
        <f>VLOOKUP($E$9,Sheet4!$A$1:$D$218613,3,0)</f>
        <v>658P - 658R, đường Phạm Văn Chí , Phường 08, Quận 6, Thành phố Hồ Chí Minh, Việt Nam</v>
      </c>
      <c r="C12" s="148"/>
      <c r="D12" s="148"/>
      <c r="E12" s="148"/>
      <c r="F12" s="13"/>
    </row>
    <row r="13" spans="1:9">
      <c r="A13" s="4" t="s">
        <v>11</v>
      </c>
      <c r="B13" s="2" t="str">
        <f>VLOOKUP($E$9,Sheet4!$A$1:$D$21855,4,0)</f>
        <v>0305341389</v>
      </c>
    </row>
    <row r="15" spans="1:9" ht="30" customHeight="1">
      <c r="A15" s="149" t="s">
        <v>824</v>
      </c>
      <c r="B15" s="149"/>
      <c r="C15" s="149"/>
      <c r="D15" s="149"/>
      <c r="E15" s="149"/>
      <c r="F15" s="5"/>
      <c r="G15" s="5"/>
      <c r="H15" s="5"/>
      <c r="I15" s="5"/>
    </row>
    <row r="16" spans="1:9">
      <c r="A16" s="150" t="s">
        <v>14</v>
      </c>
      <c r="B16" s="150"/>
      <c r="C16" s="150"/>
      <c r="D16" s="150"/>
      <c r="E16" s="150"/>
      <c r="F16" s="150"/>
      <c r="G16" s="150"/>
      <c r="H16" s="150"/>
      <c r="I16" s="150"/>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6" t="s">
        <v>1403</v>
      </c>
    </row>
    <row r="34" spans="1:7" ht="19.5" customHeight="1">
      <c r="B34" s="19" t="s">
        <v>815</v>
      </c>
      <c r="C34" s="15">
        <v>0.1</v>
      </c>
      <c r="D34" s="56">
        <v>800000</v>
      </c>
      <c r="E34" s="157"/>
    </row>
    <row r="35" spans="1:7" ht="19.5" customHeight="1">
      <c r="B35" s="19" t="s">
        <v>1407</v>
      </c>
      <c r="C35" s="15">
        <v>0</v>
      </c>
      <c r="D35" s="56">
        <v>2000000</v>
      </c>
      <c r="E35" s="156" t="s">
        <v>808</v>
      </c>
    </row>
    <row r="36" spans="1:7" ht="19.5" customHeight="1">
      <c r="B36" s="19" t="s">
        <v>1408</v>
      </c>
      <c r="C36" s="15">
        <v>0</v>
      </c>
      <c r="D36" s="56">
        <v>5000000</v>
      </c>
      <c r="E36" s="158"/>
    </row>
    <row r="37" spans="1:7" ht="19.5" customHeight="1">
      <c r="B37" s="19" t="s">
        <v>1409</v>
      </c>
      <c r="C37" s="15">
        <v>0.02</v>
      </c>
      <c r="D37" s="56">
        <v>34299673</v>
      </c>
      <c r="E37" s="157"/>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51"/>
      <c r="C43" s="151"/>
      <c r="D43" s="151"/>
      <c r="E43" s="151"/>
      <c r="F43" s="17"/>
      <c r="G43" s="17"/>
    </row>
    <row r="44" spans="1:7" ht="33" customHeight="1">
      <c r="A44" s="152" t="s">
        <v>24</v>
      </c>
      <c r="B44" s="152"/>
      <c r="C44" s="152"/>
      <c r="D44" s="152"/>
      <c r="E44" s="152"/>
      <c r="F44" s="16"/>
      <c r="G44" s="16"/>
    </row>
    <row r="46" spans="1:7" ht="27" customHeight="1">
      <c r="A46" s="153" t="s">
        <v>789</v>
      </c>
      <c r="B46" s="154"/>
      <c r="C46" s="153" t="str">
        <f>" ĐẠI DIỆN " &amp;B11</f>
        <v xml:space="preserve"> ĐẠI DIỆN CÔNG TY TNHH MTV TM DỊCH VỤ THIÊN LONG HOÀN CẦU</v>
      </c>
      <c r="D46" s="153"/>
      <c r="E46" s="153"/>
      <c r="F46" s="18"/>
      <c r="G46" s="18"/>
    </row>
    <row r="47" spans="1:7">
      <c r="A47" s="147"/>
      <c r="B47" s="147"/>
    </row>
    <row r="50" spans="1:3">
      <c r="A50" s="147" t="s">
        <v>25</v>
      </c>
      <c r="B50" s="147"/>
    </row>
    <row r="52" spans="1:3">
      <c r="C52" s="13"/>
    </row>
  </sheetData>
  <mergeCells count="19">
    <mergeCell ref="B1:F1"/>
    <mergeCell ref="B2:F2"/>
    <mergeCell ref="B3:F3"/>
    <mergeCell ref="B4:C4"/>
    <mergeCell ref="D4:E4"/>
    <mergeCell ref="B6:D6"/>
    <mergeCell ref="C7:D7"/>
    <mergeCell ref="B8:D8"/>
    <mergeCell ref="A15:E15"/>
    <mergeCell ref="B12:E12"/>
    <mergeCell ref="A50:B50"/>
    <mergeCell ref="A16:I16"/>
    <mergeCell ref="A43:E43"/>
    <mergeCell ref="A44:E44"/>
    <mergeCell ref="A46:B46"/>
    <mergeCell ref="C46:E46"/>
    <mergeCell ref="A47:B47"/>
    <mergeCell ref="E33:E34"/>
    <mergeCell ref="E35:E37"/>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2" t="s">
        <v>663</v>
      </c>
      <c r="D1" s="142"/>
      <c r="E1" s="142"/>
      <c r="F1" s="142"/>
    </row>
    <row r="2" spans="1:9" ht="23.25" customHeight="1">
      <c r="C2" s="159" t="s">
        <v>702</v>
      </c>
      <c r="D2" s="159"/>
      <c r="E2" s="159"/>
      <c r="F2" s="159"/>
    </row>
    <row r="3" spans="1:9" ht="18" customHeight="1">
      <c r="C3" s="144" t="s">
        <v>662</v>
      </c>
      <c r="D3" s="144"/>
      <c r="E3" s="144"/>
      <c r="F3" s="144"/>
    </row>
    <row r="4" spans="1:9" ht="18" customHeight="1">
      <c r="A4" s="42" t="s">
        <v>2</v>
      </c>
      <c r="C4" s="46" t="s">
        <v>4</v>
      </c>
      <c r="E4" s="46" t="s">
        <v>3</v>
      </c>
    </row>
    <row r="6" spans="1:9" ht="22.5">
      <c r="B6" s="145" t="s">
        <v>5</v>
      </c>
      <c r="C6" s="145"/>
      <c r="D6" s="145"/>
    </row>
    <row r="7" spans="1:9">
      <c r="B7" s="1" t="s">
        <v>672</v>
      </c>
      <c r="C7" s="146" t="s">
        <v>657</v>
      </c>
      <c r="D7" s="146"/>
      <c r="F7" s="1"/>
      <c r="G7" s="1"/>
    </row>
    <row r="8" spans="1:9">
      <c r="B8" s="147" t="s">
        <v>6</v>
      </c>
      <c r="C8" s="147"/>
      <c r="D8" s="147"/>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48" t="str">
        <f>VLOOKUP($E$9,Sheet4!$A$1:$D$21855,3,0)</f>
        <v>28/8 Trần Trọng Cung - Phường Tân Thuận Đông - Quận 7 - TP Hồ Chí Minh</v>
      </c>
      <c r="C12" s="148"/>
      <c r="D12" s="148"/>
      <c r="E12" s="148"/>
      <c r="F12" s="23"/>
    </row>
    <row r="13" spans="1:9">
      <c r="A13" s="4" t="s">
        <v>11</v>
      </c>
      <c r="B13" s="2" t="str">
        <f>VLOOKUP($E$9,Sheet4!$A$1:$D$21855,4,0)</f>
        <v>0313933854</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0" t="s">
        <v>671</v>
      </c>
    </row>
    <row r="23" spans="1:7" ht="20.25" customHeight="1">
      <c r="B23" s="19" t="s">
        <v>21</v>
      </c>
      <c r="C23" s="15"/>
      <c r="D23" s="14">
        <v>2617</v>
      </c>
      <c r="E23" s="160"/>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51"/>
      <c r="C29" s="151"/>
      <c r="D29" s="151"/>
      <c r="E29" s="151"/>
      <c r="F29" s="17"/>
      <c r="G29" s="17"/>
    </row>
    <row r="30" spans="1:7" ht="33" customHeight="1">
      <c r="A30" s="152" t="s">
        <v>24</v>
      </c>
      <c r="B30" s="152"/>
      <c r="C30" s="152"/>
      <c r="D30" s="152"/>
      <c r="E30" s="152"/>
      <c r="F30" s="16"/>
      <c r="G30" s="16"/>
    </row>
    <row r="32" spans="1:7" ht="27" customHeight="1">
      <c r="A32" s="153" t="s">
        <v>790</v>
      </c>
      <c r="B32" s="154"/>
      <c r="C32" s="153" t="str">
        <f>" ĐẠI DIỆN " &amp;B11</f>
        <v xml:space="preserve"> ĐẠI DIỆN CÔNG TY TNHH PHÂN PHỐI QUẢ TÁO ĐỎ</v>
      </c>
      <c r="D32" s="153"/>
      <c r="E32" s="153"/>
      <c r="F32" s="18"/>
      <c r="G32" s="18"/>
    </row>
    <row r="38" spans="1:3">
      <c r="A38" s="147" t="s">
        <v>25</v>
      </c>
      <c r="B38" s="147"/>
      <c r="C38" s="13"/>
    </row>
  </sheetData>
  <mergeCells count="15">
    <mergeCell ref="A29:E29"/>
    <mergeCell ref="A30:E30"/>
    <mergeCell ref="A32:B32"/>
    <mergeCell ref="C32:E32"/>
    <mergeCell ref="A38:B38"/>
    <mergeCell ref="C1:F1"/>
    <mergeCell ref="C2:F2"/>
    <mergeCell ref="C3:F3"/>
    <mergeCell ref="E22:E23"/>
    <mergeCell ref="C7:D7"/>
    <mergeCell ref="B8:D8"/>
    <mergeCell ref="B12:E12"/>
    <mergeCell ref="A15:E15"/>
    <mergeCell ref="A16:I16"/>
    <mergeCell ref="B6:D6"/>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59" t="s">
        <v>665</v>
      </c>
      <c r="D2" s="159"/>
      <c r="E2" s="159"/>
      <c r="F2" s="159"/>
    </row>
    <row r="3" spans="1:9" ht="18" customHeight="1">
      <c r="C3" s="144" t="s">
        <v>666</v>
      </c>
      <c r="D3" s="144"/>
      <c r="E3" s="144"/>
      <c r="F3" s="144"/>
    </row>
    <row r="4" spans="1:9" ht="18" customHeight="1">
      <c r="A4" s="42" t="s">
        <v>2</v>
      </c>
      <c r="C4" s="46" t="s">
        <v>4</v>
      </c>
      <c r="E4" s="46" t="s">
        <v>3</v>
      </c>
    </row>
    <row r="6" spans="1:9" ht="22.5">
      <c r="B6" s="145" t="s">
        <v>5</v>
      </c>
      <c r="C6" s="145"/>
      <c r="D6" s="145"/>
    </row>
    <row r="7" spans="1:9">
      <c r="B7" s="1" t="s">
        <v>658</v>
      </c>
      <c r="C7" s="146" t="s">
        <v>657</v>
      </c>
      <c r="D7" s="146"/>
      <c r="F7" s="1"/>
      <c r="G7" s="1"/>
    </row>
    <row r="8" spans="1:9">
      <c r="B8" s="147" t="s">
        <v>6</v>
      </c>
      <c r="C8" s="147"/>
      <c r="D8" s="147"/>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48" t="str">
        <f>VLOOKUP($E$9,Sheet4!$A$1:$D$21855,3,0)</f>
        <v>Số 23 Đại Lộ Độc Lập, KCN Việt Nam-Singapore, P.Bình Hòa, TP.Thuận An, T.Bình Dương</v>
      </c>
      <c r="C12" s="148"/>
      <c r="D12" s="148"/>
      <c r="E12" s="148"/>
      <c r="F12" s="23"/>
    </row>
    <row r="13" spans="1:9">
      <c r="A13" s="4" t="s">
        <v>11</v>
      </c>
      <c r="B13" s="2" t="str">
        <f>VLOOKUP($E$9,Sheet4!$A$1:$D$21855,4,0)</f>
        <v>3700303206</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1"/>
      <c r="C31" s="151"/>
      <c r="D31" s="151"/>
      <c r="E31" s="151"/>
      <c r="F31" s="17"/>
      <c r="G31" s="17"/>
    </row>
    <row r="32" spans="1:7" ht="33" customHeight="1">
      <c r="A32" s="152" t="s">
        <v>24</v>
      </c>
      <c r="B32" s="152"/>
      <c r="C32" s="152"/>
      <c r="D32" s="152"/>
      <c r="E32" s="152"/>
      <c r="F32" s="16"/>
      <c r="G32" s="16"/>
    </row>
    <row r="34" spans="1:7" ht="27" customHeight="1">
      <c r="A34" s="153" t="s">
        <v>791</v>
      </c>
      <c r="B34" s="154"/>
      <c r="C34" s="153" t="str">
        <f>" ĐẠI DIỆN " &amp;B11</f>
        <v xml:space="preserve"> ĐẠI DIỆN CÔNG TY TNHH DKSH VIỆT NAM</v>
      </c>
      <c r="D34" s="153"/>
      <c r="E34" s="153"/>
      <c r="F34" s="18"/>
      <c r="G34" s="18"/>
    </row>
    <row r="40" spans="1:7">
      <c r="A40" s="147" t="s">
        <v>25</v>
      </c>
      <c r="B40" s="147"/>
      <c r="C40" s="13"/>
    </row>
  </sheetData>
  <mergeCells count="14">
    <mergeCell ref="A34:B34"/>
    <mergeCell ref="C34:E34"/>
    <mergeCell ref="A40:B40"/>
    <mergeCell ref="B12:E12"/>
    <mergeCell ref="A15:E15"/>
    <mergeCell ref="A16:I16"/>
    <mergeCell ref="E22:E25"/>
    <mergeCell ref="A31:E31"/>
    <mergeCell ref="A32:E32"/>
    <mergeCell ref="C2:F2"/>
    <mergeCell ref="C3:F3"/>
    <mergeCell ref="B6:D6"/>
    <mergeCell ref="C7:D7"/>
    <mergeCell ref="B8:D8"/>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2" t="s">
        <v>667</v>
      </c>
      <c r="D1" s="142"/>
      <c r="E1" s="142"/>
      <c r="F1" s="142"/>
    </row>
    <row r="2" spans="1:9" ht="23.25" customHeight="1">
      <c r="C2" s="159" t="s">
        <v>668</v>
      </c>
      <c r="D2" s="159"/>
      <c r="E2" s="159"/>
      <c r="F2" s="159"/>
    </row>
    <row r="3" spans="1:9" ht="18" customHeight="1">
      <c r="C3" s="144" t="s">
        <v>669</v>
      </c>
      <c r="D3" s="144"/>
      <c r="E3" s="144"/>
      <c r="F3" s="144"/>
    </row>
    <row r="4" spans="1:9" ht="18" customHeight="1">
      <c r="A4" s="42" t="s">
        <v>2</v>
      </c>
      <c r="C4" s="46" t="s">
        <v>4</v>
      </c>
      <c r="E4" s="46" t="s">
        <v>3</v>
      </c>
    </row>
    <row r="6" spans="1:9" ht="22.5">
      <c r="B6" s="145" t="s">
        <v>5</v>
      </c>
      <c r="C6" s="145"/>
      <c r="D6" s="145"/>
    </row>
    <row r="7" spans="1:9">
      <c r="B7" s="1" t="s">
        <v>658</v>
      </c>
      <c r="C7" s="146" t="s">
        <v>657</v>
      </c>
      <c r="D7" s="146"/>
      <c r="F7" s="1"/>
      <c r="G7" s="1"/>
    </row>
    <row r="8" spans="1:9">
      <c r="B8" s="147" t="s">
        <v>6</v>
      </c>
      <c r="C8" s="147"/>
      <c r="D8" s="147"/>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48" t="str">
        <f>VLOOKUP($E$9,Sheet4!$A$1:$D$21855,3,0)</f>
        <v>Số 23 Đại Lộ Độc Lập, KCN Việt Nam-Singapore, P.Bình Hòa, TP.Thuận An, T.Bình Dương</v>
      </c>
      <c r="C12" s="148"/>
      <c r="D12" s="148"/>
      <c r="E12" s="148"/>
      <c r="F12" s="23"/>
    </row>
    <row r="13" spans="1:9">
      <c r="A13" s="4" t="s">
        <v>11</v>
      </c>
      <c r="B13" s="2" t="str">
        <f>VLOOKUP($E$9,Sheet4!$A$1:$D$21855,4,0)</f>
        <v>3700303206</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1"/>
      <c r="C31" s="151"/>
      <c r="D31" s="151"/>
      <c r="E31" s="151"/>
      <c r="F31" s="17"/>
      <c r="G31" s="17"/>
    </row>
    <row r="32" spans="1:7" ht="33" customHeight="1">
      <c r="A32" s="152" t="s">
        <v>24</v>
      </c>
      <c r="B32" s="152"/>
      <c r="C32" s="152"/>
      <c r="D32" s="152"/>
      <c r="E32" s="152"/>
      <c r="F32" s="16"/>
      <c r="G32" s="16"/>
    </row>
    <row r="34" spans="1:7" ht="27" customHeight="1">
      <c r="A34" s="153" t="s">
        <v>792</v>
      </c>
      <c r="B34" s="154"/>
      <c r="C34" s="153" t="str">
        <f>" ĐẠI DIỆN " &amp;B11</f>
        <v xml:space="preserve"> ĐẠI DIỆN CÔNG TY TNHH DKSH VIỆT NAM</v>
      </c>
      <c r="D34" s="153"/>
      <c r="E34" s="153"/>
      <c r="F34" s="18"/>
      <c r="G34" s="18"/>
    </row>
    <row r="40" spans="1:7">
      <c r="A40" s="147" t="s">
        <v>25</v>
      </c>
      <c r="B40" s="147"/>
      <c r="C40" s="13"/>
    </row>
  </sheetData>
  <mergeCells count="15">
    <mergeCell ref="A34:B34"/>
    <mergeCell ref="C34:E34"/>
    <mergeCell ref="A40:B40"/>
    <mergeCell ref="B12:E12"/>
    <mergeCell ref="A15:E15"/>
    <mergeCell ref="A16:I16"/>
    <mergeCell ref="E22:E25"/>
    <mergeCell ref="A31:E31"/>
    <mergeCell ref="A32:E32"/>
    <mergeCell ref="B8:D8"/>
    <mergeCell ref="C1:F1"/>
    <mergeCell ref="C2:F2"/>
    <mergeCell ref="C3:F3"/>
    <mergeCell ref="B6:D6"/>
    <mergeCell ref="C7:D7"/>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2" t="s">
        <v>1344</v>
      </c>
      <c r="D1" s="142"/>
      <c r="E1" s="142"/>
      <c r="F1" s="142"/>
    </row>
    <row r="2" spans="1:9" ht="23.25" customHeight="1">
      <c r="C2" s="159" t="s">
        <v>1345</v>
      </c>
      <c r="D2" s="159"/>
      <c r="E2" s="159"/>
      <c r="F2" s="159"/>
    </row>
    <row r="3" spans="1:9" ht="18" customHeight="1">
      <c r="C3" s="144" t="s">
        <v>1346</v>
      </c>
      <c r="D3" s="144"/>
      <c r="E3" s="144"/>
      <c r="F3" s="144"/>
    </row>
    <row r="4" spans="1:9" ht="18" customHeight="1">
      <c r="A4" s="75" t="s">
        <v>2</v>
      </c>
      <c r="C4" s="46" t="s">
        <v>4</v>
      </c>
      <c r="E4" s="46" t="s">
        <v>3</v>
      </c>
    </row>
    <row r="6" spans="1:9" ht="22.5">
      <c r="B6" s="145" t="s">
        <v>5</v>
      </c>
      <c r="C6" s="145"/>
      <c r="D6" s="145"/>
    </row>
    <row r="7" spans="1:9">
      <c r="B7" s="1" t="s">
        <v>658</v>
      </c>
      <c r="C7" s="146" t="s">
        <v>657</v>
      </c>
      <c r="D7" s="146"/>
      <c r="F7" s="1"/>
      <c r="G7" s="1"/>
    </row>
    <row r="8" spans="1:9">
      <c r="B8" s="147" t="s">
        <v>6</v>
      </c>
      <c r="C8" s="147"/>
      <c r="D8" s="147"/>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48" t="str">
        <f>VLOOKUP($E$9,Sheet4!$A$1:$D$21855,3,0)</f>
        <v>Số 23 Đại Lộ Độc Lập, KCN Việt Nam-Singapore, P.Bình Hòa, TP.Thuận An, T.Bình Dương</v>
      </c>
      <c r="C12" s="148"/>
      <c r="D12" s="148"/>
      <c r="E12" s="148"/>
      <c r="F12" s="23"/>
    </row>
    <row r="13" spans="1:9">
      <c r="A13" s="4" t="s">
        <v>11</v>
      </c>
      <c r="B13" s="2" t="str">
        <f>VLOOKUP($E$9,Sheet4!$A$1:$D$21855,4,0)</f>
        <v>3700303206</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1"/>
      <c r="C31" s="151"/>
      <c r="D31" s="151"/>
      <c r="E31" s="151"/>
      <c r="F31" s="17"/>
      <c r="G31" s="17"/>
    </row>
    <row r="32" spans="1:7" ht="33" customHeight="1">
      <c r="A32" s="152" t="s">
        <v>24</v>
      </c>
      <c r="B32" s="152"/>
      <c r="C32" s="152"/>
      <c r="D32" s="152"/>
      <c r="E32" s="152"/>
      <c r="F32" s="16"/>
      <c r="G32" s="16"/>
    </row>
    <row r="34" spans="1:7" ht="27" customHeight="1">
      <c r="A34" s="153" t="s">
        <v>792</v>
      </c>
      <c r="B34" s="154"/>
      <c r="C34" s="153" t="str">
        <f>" ĐẠI DIỆN " &amp;B11</f>
        <v xml:space="preserve"> ĐẠI DIỆN CÔNG TY TNHH DKSH VIỆT NAM</v>
      </c>
      <c r="D34" s="153"/>
      <c r="E34" s="153"/>
      <c r="F34" s="18"/>
      <c r="G34" s="18"/>
    </row>
    <row r="40" spans="1:7">
      <c r="A40" s="147" t="s">
        <v>25</v>
      </c>
      <c r="B40" s="147"/>
      <c r="C40" s="13"/>
    </row>
  </sheetData>
  <mergeCells count="15">
    <mergeCell ref="A34:B34"/>
    <mergeCell ref="C34:E34"/>
    <mergeCell ref="A40:B40"/>
    <mergeCell ref="B12:E12"/>
    <mergeCell ref="A15:E15"/>
    <mergeCell ref="A16:I16"/>
    <mergeCell ref="E22:E25"/>
    <mergeCell ref="A31:E31"/>
    <mergeCell ref="A32:E32"/>
    <mergeCell ref="B8:D8"/>
    <mergeCell ref="C1:F1"/>
    <mergeCell ref="C2:F2"/>
    <mergeCell ref="C3:F3"/>
    <mergeCell ref="B6:D6"/>
    <mergeCell ref="C7:D7"/>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2" t="s">
        <v>0</v>
      </c>
      <c r="C1" s="142"/>
      <c r="D1" s="142"/>
      <c r="E1" s="142"/>
      <c r="F1" s="142"/>
    </row>
    <row r="2" spans="1:9" ht="18" customHeight="1">
      <c r="B2" s="143" t="s">
        <v>677</v>
      </c>
      <c r="C2" s="143"/>
      <c r="D2" s="143"/>
      <c r="E2" s="143"/>
      <c r="F2" s="46"/>
    </row>
    <row r="3" spans="1:9" ht="18" customHeight="1">
      <c r="B3" s="144" t="s">
        <v>1</v>
      </c>
      <c r="C3" s="144"/>
      <c r="D3" s="144"/>
      <c r="E3" s="144"/>
      <c r="F3" s="144"/>
    </row>
    <row r="4" spans="1:9" ht="18" customHeight="1">
      <c r="A4" s="53" t="s">
        <v>2</v>
      </c>
      <c r="B4" s="144" t="s">
        <v>4</v>
      </c>
      <c r="C4" s="144"/>
      <c r="D4" s="144" t="s">
        <v>3</v>
      </c>
      <c r="E4" s="144"/>
    </row>
    <row r="6" spans="1:9" ht="22.5">
      <c r="B6" s="145" t="s">
        <v>5</v>
      </c>
      <c r="C6" s="145"/>
      <c r="D6" s="145"/>
    </row>
    <row r="7" spans="1:9">
      <c r="B7" s="1" t="s">
        <v>695</v>
      </c>
      <c r="C7" s="146" t="s">
        <v>690</v>
      </c>
      <c r="D7" s="146"/>
      <c r="F7" s="1"/>
      <c r="G7" s="1"/>
    </row>
    <row r="8" spans="1:9">
      <c r="B8" s="147" t="s">
        <v>6</v>
      </c>
      <c r="C8" s="147"/>
      <c r="D8" s="147"/>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4" t="str">
        <f>VLOOKUP($E$9,Sheet4!$A$1:$D$21855,3,0)</f>
        <v>458 Hồng Bàng, Phường 16, Quận 11, TP.Hồ Chí Minh</v>
      </c>
      <c r="C12" s="164"/>
      <c r="D12" s="164"/>
      <c r="E12" s="164"/>
      <c r="F12" s="164"/>
    </row>
    <row r="13" spans="1:9">
      <c r="A13" s="4" t="s">
        <v>11</v>
      </c>
      <c r="B13" s="2" t="str">
        <f>VLOOKUP($E$9,Sheet4!$A$1:$D$21855,4,0)</f>
        <v>0310347160</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51"/>
      <c r="C24" s="151"/>
      <c r="D24" s="151"/>
      <c r="E24" s="151"/>
      <c r="F24" s="17"/>
      <c r="G24" s="17"/>
    </row>
    <row r="25" spans="1:7" ht="33" customHeight="1">
      <c r="A25" s="152" t="s">
        <v>24</v>
      </c>
      <c r="B25" s="152"/>
      <c r="C25" s="152"/>
      <c r="D25" s="152"/>
      <c r="E25" s="152"/>
      <c r="F25" s="16"/>
      <c r="G25" s="16"/>
    </row>
    <row r="27" spans="1:7" ht="27" customHeight="1">
      <c r="A27" s="154" t="s">
        <v>26</v>
      </c>
      <c r="B27" s="154"/>
      <c r="C27" s="153" t="str">
        <f>" ĐẠI DIỆN " &amp;B11</f>
        <v xml:space="preserve"> ĐẠI DIỆN CÔNG TY TNHH MỘT THÀNH VIÊN THƯƠNG MẠI TỨ QUÝ</v>
      </c>
      <c r="D27" s="153"/>
      <c r="E27" s="153"/>
      <c r="F27" s="18"/>
      <c r="G27" s="18"/>
    </row>
    <row r="33" spans="1:3">
      <c r="A33" s="147" t="s">
        <v>25</v>
      </c>
      <c r="B33" s="147"/>
      <c r="C33" s="13"/>
    </row>
  </sheetData>
  <mergeCells count="16">
    <mergeCell ref="A25:E25"/>
    <mergeCell ref="A27:B27"/>
    <mergeCell ref="C27:E27"/>
    <mergeCell ref="A33:B33"/>
    <mergeCell ref="A24:E24"/>
    <mergeCell ref="C7:D7"/>
    <mergeCell ref="B8:D8"/>
    <mergeCell ref="B12:F12"/>
    <mergeCell ref="A15:E15"/>
    <mergeCell ref="A16:I16"/>
    <mergeCell ref="B6:D6"/>
    <mergeCell ref="B1:F1"/>
    <mergeCell ref="B2:E2"/>
    <mergeCell ref="B3:F3"/>
    <mergeCell ref="B4:C4"/>
    <mergeCell ref="D4:E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Le Thi Bao Tran</cp:lastModifiedBy>
  <cp:lastPrinted>2024-01-10T03:28:37Z</cp:lastPrinted>
  <dcterms:created xsi:type="dcterms:W3CDTF">2022-11-30T06:19:26Z</dcterms:created>
  <dcterms:modified xsi:type="dcterms:W3CDTF">2025-02-17T09:22:14Z</dcterms:modified>
</cp:coreProperties>
</file>