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02 NHI\công nợ\2. KINGFOOD\"/>
    </mc:Choice>
  </mc:AlternateContent>
  <bookViews>
    <workbookView xWindow="-120" yWindow="-120" windowWidth="24270" windowHeight="13020"/>
  </bookViews>
  <sheets>
    <sheet name="CÔNG NỢ" sheetId="2" r:id="rId1"/>
    <sheet name="T12" sheetId="1" r:id="rId2"/>
    <sheet name="CK QUÝ 4.2023, DS2023" sheetId="3" r:id="rId3"/>
  </sheets>
  <calcPr calcId="162913"/>
</workbook>
</file>

<file path=xl/calcChain.xml><?xml version="1.0" encoding="utf-8"?>
<calcChain xmlns="http://schemas.openxmlformats.org/spreadsheetml/2006/main">
  <c r="I145" i="3" l="1"/>
  <c r="I143" i="3"/>
  <c r="I142" i="3"/>
  <c r="H142" i="3"/>
  <c r="I141" i="3"/>
  <c r="H141" i="3"/>
  <c r="I147" i="3" s="1"/>
  <c r="H139" i="3"/>
  <c r="I139" i="3" s="1"/>
  <c r="H138" i="3"/>
  <c r="I138" i="3" s="1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J139" i="3" l="1"/>
  <c r="I144" i="3"/>
  <c r="I148" i="3" s="1"/>
  <c r="F39" i="2" l="1"/>
  <c r="D16" i="2"/>
  <c r="E16" i="2"/>
  <c r="C16" i="2"/>
  <c r="E25" i="2"/>
  <c r="K5" i="1"/>
  <c r="K6" i="1"/>
  <c r="K7" i="1"/>
  <c r="K8" i="1"/>
  <c r="K9" i="1"/>
  <c r="K10" i="1"/>
  <c r="K11" i="1"/>
  <c r="K12" i="1"/>
  <c r="K4" i="1"/>
  <c r="K13" i="1" s="1"/>
</calcChain>
</file>

<file path=xl/sharedStrings.xml><?xml version="1.0" encoding="utf-8"?>
<sst xmlns="http://schemas.openxmlformats.org/spreadsheetml/2006/main" count="796" uniqueCount="277">
  <si>
    <t>Số hóa đơn</t>
  </si>
  <si>
    <t>00072942</t>
  </si>
  <si>
    <t>Thuế suất</t>
  </si>
  <si>
    <t>Tháng 12 năm 2023</t>
  </si>
  <si>
    <t>00078723</t>
  </si>
  <si>
    <t>Ngày hóa đơn</t>
  </si>
  <si>
    <t>8%</t>
  </si>
  <si>
    <t>00074378</t>
  </si>
  <si>
    <t>00077504</t>
  </si>
  <si>
    <t>Mã số thuế người mua</t>
  </si>
  <si>
    <t>Số dòng = 9</t>
  </si>
  <si>
    <t>Doanh số bán chưa có thuế GTGT</t>
  </si>
  <si>
    <t>1C23TNN</t>
  </si>
  <si>
    <t>CÔNG TY CỔ PHẦN KING FOOD MARKET</t>
  </si>
  <si>
    <t>00077073</t>
  </si>
  <si>
    <t>Tên người mua</t>
  </si>
  <si>
    <t>Diễn giải</t>
  </si>
  <si>
    <t>00074865</t>
  </si>
  <si>
    <t>0313403198</t>
  </si>
  <si>
    <t>Thuế GTGT</t>
  </si>
  <si>
    <t>BẢNG KÊ HÓA ĐƠN, CHỨNG TỪ HÀNG HÓA, DỊCH VỤ BÁN RA (MẪU QUẢN TRỊ)</t>
  </si>
  <si>
    <t>00078659</t>
  </si>
  <si>
    <t>Ký hiệu HĐ</t>
  </si>
  <si>
    <t>00073863</t>
  </si>
  <si>
    <t>00075956</t>
  </si>
  <si>
    <t xml:space="preserve">Hàng trả </t>
  </si>
  <si>
    <t xml:space="preserve">Tổng cộng </t>
  </si>
  <si>
    <t>THEO DÕI CÔNG NỢ / CÔNG TY CỔ PHẦN KING FOOD MARKET</t>
  </si>
  <si>
    <t>Ngày tháng</t>
  </si>
  <si>
    <t>Nội dung</t>
  </si>
  <si>
    <t>Số tiền bán hàng ( -V)</t>
  </si>
  <si>
    <t>Thuế VAT</t>
  </si>
  <si>
    <t>Giảm trừ (+V)</t>
  </si>
  <si>
    <t>Sô tiền khách đã thanh toán</t>
  </si>
  <si>
    <t>Số đầu kỳ</t>
  </si>
  <si>
    <t>Bảng kê hóa đơn tháng 1</t>
  </si>
  <si>
    <t>Bảng kê hóa đơn tháng 2</t>
  </si>
  <si>
    <t>Bảng kê hóa đơn tháng 3</t>
  </si>
  <si>
    <t>Bảng kê hóa đơn tháng 4</t>
  </si>
  <si>
    <t>Bảng kê hóa đơn tháng 5</t>
  </si>
  <si>
    <t>Bảng kê hóa đơn tháng 6</t>
  </si>
  <si>
    <t>Bảng kê hóa đơn tháng 7</t>
  </si>
  <si>
    <t>Bảng kê hóa đơn tháng 8</t>
  </si>
  <si>
    <t>Bảng kê hóa đơn tháng 9</t>
  </si>
  <si>
    <t>Bảng kê hóa đơn tháng 10</t>
  </si>
  <si>
    <t>Bảng kê hóa đơn tháng 11</t>
  </si>
  <si>
    <t>Tổng bán hàng</t>
  </si>
  <si>
    <t>Hàng trả tháng 1</t>
  </si>
  <si>
    <t>Hàng trả tháng 2</t>
  </si>
  <si>
    <t>Hàng trả tháng 3</t>
  </si>
  <si>
    <t>Hàng trả tháng 4</t>
  </si>
  <si>
    <t>Hàng trả tháng 5</t>
  </si>
  <si>
    <t>Hàng trả tháng 6</t>
  </si>
  <si>
    <t>Hàng trả tháng 7</t>
  </si>
  <si>
    <t>Tổng hàng trả</t>
  </si>
  <si>
    <t>Thanh toán tháng 1</t>
  </si>
  <si>
    <t>Thanh toán tháng 2</t>
  </si>
  <si>
    <t>Thanh toán tháng 3</t>
  </si>
  <si>
    <t>Thanh toán tháng 4</t>
  </si>
  <si>
    <t>Thanh toán tháng 5</t>
  </si>
  <si>
    <t>Thanh toán tháng 6</t>
  </si>
  <si>
    <t>Thanh toán tháng 7</t>
  </si>
  <si>
    <t>Thanh toán tháng 8</t>
  </si>
  <si>
    <t>Thanh toán tháng 9</t>
  </si>
  <si>
    <t>Thanh toán tháng 10</t>
  </si>
  <si>
    <t>Thanh toán tháng 11</t>
  </si>
  <si>
    <t>Tổng đã thanh toán</t>
  </si>
  <si>
    <t xml:space="preserve">Dư nợ phải thu </t>
  </si>
  <si>
    <t>CK quý 1,2023</t>
  </si>
  <si>
    <t>CK quý 2,2023</t>
  </si>
  <si>
    <t xml:space="preserve">Hỗ trợ sinh nhật </t>
  </si>
  <si>
    <t>CK quý 3,2023</t>
  </si>
  <si>
    <t>Bảng kê hóa đơn tháng 12</t>
  </si>
  <si>
    <t>Hàng trả tháng 12</t>
  </si>
  <si>
    <t>Thanh toán tháng 12</t>
  </si>
  <si>
    <t>Năm 2023</t>
  </si>
  <si>
    <t>TỔNG THANH TOÁN</t>
  </si>
  <si>
    <t>00000196</t>
  </si>
  <si>
    <t>Bán hàng CÔNG TY CỔ PHẦN KING FOOD MARKET theo hóa đơn 00000196</t>
  </si>
  <si>
    <t>00001040</t>
  </si>
  <si>
    <t>Bán hàng CÔNG TY CỔ PHẦN KING FOOD MARKET theo hóa đơn 00001040</t>
  </si>
  <si>
    <t>00029154</t>
  </si>
  <si>
    <t>1K23TYY</t>
  </si>
  <si>
    <t>Hàng trả-THN009733</t>
  </si>
  <si>
    <t>00001631</t>
  </si>
  <si>
    <t>Bán hàng CÔNG TY CỔ PHẦN KING FOOD MARKET theo hóa đơn 00001631</t>
  </si>
  <si>
    <t>00001755</t>
  </si>
  <si>
    <t>Bán hàng CÔNG TY CỔ PHẦN KING FOOD MARKET theo hóa đơn 00001755</t>
  </si>
  <si>
    <t>00029083</t>
  </si>
  <si>
    <t>Hàng trả-THN009705</t>
  </si>
  <si>
    <t>00029084</t>
  </si>
  <si>
    <t>Hàng trả-THN009712, THN009713</t>
  </si>
  <si>
    <t>00029085</t>
  </si>
  <si>
    <t>00029103</t>
  </si>
  <si>
    <t>Hàng trả-THN009707, THN009708</t>
  </si>
  <si>
    <t>00029104</t>
  </si>
  <si>
    <t>00029229</t>
  </si>
  <si>
    <t>Hàng trả-THN009704</t>
  </si>
  <si>
    <t>00029301</t>
  </si>
  <si>
    <t>Hàng trả-THN009706</t>
  </si>
  <si>
    <t>00029190</t>
  </si>
  <si>
    <t>Hàng trả-THN009701, THN009702, THN009703</t>
  </si>
  <si>
    <t>00029191</t>
  </si>
  <si>
    <t>00029192</t>
  </si>
  <si>
    <t>00029231</t>
  </si>
  <si>
    <t>Hàng trả</t>
  </si>
  <si>
    <t>00003082</t>
  </si>
  <si>
    <t>KINGFOOD MARKET- NGUYỄN THỊ THẬP, QUẬN 7</t>
  </si>
  <si>
    <t>00003774</t>
  </si>
  <si>
    <t>Bán hàng CÔNG TY CỔ PHẦN KING FOOD MARKET theo hóa đơn 00003774</t>
  </si>
  <si>
    <t>00029396</t>
  </si>
  <si>
    <t>00029397</t>
  </si>
  <si>
    <t>00029413</t>
  </si>
  <si>
    <t>00029414</t>
  </si>
  <si>
    <t>00004071</t>
  </si>
  <si>
    <t>Bán hàng CÔNG TY CỔ PHẦN KING FOOD MARKET theo hóa đơn 00004071</t>
  </si>
  <si>
    <t>00029434</t>
  </si>
  <si>
    <t>00029435</t>
  </si>
  <si>
    <t>00029445</t>
  </si>
  <si>
    <t>00029412</t>
  </si>
  <si>
    <t>00029473</t>
  </si>
  <si>
    <t>00006465</t>
  </si>
  <si>
    <t>22319504</t>
  </si>
  <si>
    <t>00029510</t>
  </si>
  <si>
    <t>Hàng trả - 22 Hoàng Hoa Thám - phiếu HHTTHN010157</t>
  </si>
  <si>
    <t>00029514</t>
  </si>
  <si>
    <t>Hàng trả - 166E Lê Văn Lương - phiếu LVLTHN010062</t>
  </si>
  <si>
    <t>00029519</t>
  </si>
  <si>
    <t>Hàng trả - 46 Nguyễn Thị Tú - phiếu NTUTHN010048</t>
  </si>
  <si>
    <t>00029520</t>
  </si>
  <si>
    <t>Hàng trả - 46 Nguyễn Thị Tú - phiếu NTUTHN010042</t>
  </si>
  <si>
    <t>00029521</t>
  </si>
  <si>
    <t>Hàng trả - 46 Nguyễn Thị Tú - phiếu NTUTHN010041</t>
  </si>
  <si>
    <t>00029522</t>
  </si>
  <si>
    <t>Hàng trả - 308 Lê Văn Thọ - phiếu LVTTHN010134</t>
  </si>
  <si>
    <t>00006826</t>
  </si>
  <si>
    <t>Bán hàng CÔNG TY CỔ PHẦN KING FOOD MARKET theo hóa đơn 00006826</t>
  </si>
  <si>
    <t>00029546</t>
  </si>
  <si>
    <t>Hàng trả - 367 Nguyễn Văn Tăng - phiếu NVTTHN010063</t>
  </si>
  <si>
    <t>00449497</t>
  </si>
  <si>
    <t>1K23TAT</t>
  </si>
  <si>
    <t>Hàng trả - 85 Cây Keo - phiếu CKOTHN010132</t>
  </si>
  <si>
    <t>00506452</t>
  </si>
  <si>
    <t>Hàng trả - KHO ABA - CHỜ XỬ LÝ Trả hàng - phiếu ABAWTHN010372</t>
  </si>
  <si>
    <t>00009894</t>
  </si>
  <si>
    <t>00011555</t>
  </si>
  <si>
    <t>00631193</t>
  </si>
  <si>
    <t>Hàng trả -Q07 - 233 Phạm Hữu Lầu -</t>
  </si>
  <si>
    <t>00013627</t>
  </si>
  <si>
    <t>00708125</t>
  </si>
  <si>
    <t>Hàng trả -BTH - 86B Vũ Tùng</t>
  </si>
  <si>
    <t>00708552</t>
  </si>
  <si>
    <t>00757839</t>
  </si>
  <si>
    <t>Hàng trả -TBI - 343 Lê Văn Sỹ</t>
  </si>
  <si>
    <t>00015870</t>
  </si>
  <si>
    <t>00778356</t>
  </si>
  <si>
    <t>Hàng trả -TPH - 48 CN1 - MINI</t>
  </si>
  <si>
    <t>00778440</t>
  </si>
  <si>
    <t>Hàng trả -NBE - 166E Lê Văn Lương</t>
  </si>
  <si>
    <t>00781734</t>
  </si>
  <si>
    <t>Hàng trả -Q10 - BB17 Trường Sơn - phiếu MH000142</t>
  </si>
  <si>
    <t>00782064</t>
  </si>
  <si>
    <t>Hàng trả -TBI - 343 Lê Văn Sỹ - phiếu MH000389</t>
  </si>
  <si>
    <t>00017451</t>
  </si>
  <si>
    <t>CÔNG TY CỔ PHẦN KING FOOD MARKET- NGUYỄN THỊ THẬP, QUẬN 7</t>
  </si>
  <si>
    <t>00837941</t>
  </si>
  <si>
    <t>Hàng trả -BTA - 46 Nguyễn Thị Tú -</t>
  </si>
  <si>
    <t>00838959</t>
  </si>
  <si>
    <t>Hàng trả -HCM_Q04 - 98 Khánh Hội - phiếu MH000476</t>
  </si>
  <si>
    <t>00017720</t>
  </si>
  <si>
    <t>00851721</t>
  </si>
  <si>
    <t>Hàng trả -Q07 - 571 Huỳnh Tấn Phát - phiếu MH000477</t>
  </si>
  <si>
    <t>00852226</t>
  </si>
  <si>
    <t>Hàng trả GVA - 410 Phan Huy Ích -</t>
  </si>
  <si>
    <t>00852692</t>
  </si>
  <si>
    <t>Hàng trả Q07 - 233 Phạm Hữu Lầu - phiếu MH000478</t>
  </si>
  <si>
    <t>00852697</t>
  </si>
  <si>
    <t>Hàng trả_ Q07 - 31 Tân Mỹ -</t>
  </si>
  <si>
    <t>00862471</t>
  </si>
  <si>
    <t>Hàng trả_Q07 - 09 Lâm Văn Bền - phiếu MH000480</t>
  </si>
  <si>
    <t>00019233</t>
  </si>
  <si>
    <t>00020575</t>
  </si>
  <si>
    <t>01078947</t>
  </si>
  <si>
    <t>Hàng trả - KFM_HCM_BTH - 54 Vũ Huy Tấn - MINI - phiếu THN010745</t>
  </si>
  <si>
    <t>00022336</t>
  </si>
  <si>
    <t>00025014</t>
  </si>
  <si>
    <t>00025337</t>
  </si>
  <si>
    <t>00025928</t>
  </si>
  <si>
    <t>PO1001412462 - KINGFOOD MARKET- NGUYỄN THỊ THẬP, QUẬN 7</t>
  </si>
  <si>
    <t>00028221</t>
  </si>
  <si>
    <t>PO1001415303 - KINGFOOD MARKET- NGUYỄN THỊ THẬP, QUẬN 7</t>
  </si>
  <si>
    <t>00028404</t>
  </si>
  <si>
    <t>PO1001416930 - KINGFOOD MARKET- NGUYỄN THỊ THẬP, QUẬN 7</t>
  </si>
  <si>
    <t>00029954</t>
  </si>
  <si>
    <t>PO1001420293 - KINGFOOD MARKET- NGUYỄN THỊ THẬP, QUẬN 7</t>
  </si>
  <si>
    <t>00031432</t>
  </si>
  <si>
    <t>PO1001424254 - KINGFOOD MARKET- NGUYỄN THỊ THẬP, QUẬN 7</t>
  </si>
  <si>
    <t>00031597</t>
  </si>
  <si>
    <t>PO1001425980 - KINGFOOD MARKET- NGUYỄN THỊ THẬP, QUẬN 7</t>
  </si>
  <si>
    <t>00033233</t>
  </si>
  <si>
    <t>PO1001430470 - KINGFOOD MARKET- NGUYỄN THỊ THẬP, QUẬN 7</t>
  </si>
  <si>
    <t>00034756</t>
  </si>
  <si>
    <t>PO1001436044 - KINGFOOD MARKET- NGUYỄN THỊ THẬP, QUẬN 7</t>
  </si>
  <si>
    <t>00036308</t>
  </si>
  <si>
    <t>01899320</t>
  </si>
  <si>
    <t>Hàng trả - KHO ABA - CHỜ XỬ LÝ - phiếu MH001398</t>
  </si>
  <si>
    <t>00037780</t>
  </si>
  <si>
    <t>00037826</t>
  </si>
  <si>
    <t>HỦY HĐ 37780 XUẤT LẠI HĐ  37826 ( ĐÃ GỬI MAIL CHO STHI) - KINGFOOD MARKET- NGUYỄN THỊ THẬP, QUẬN 7</t>
  </si>
  <si>
    <t>00039301</t>
  </si>
  <si>
    <t>PO1001447222 - KINGFOOD MARKET- NGUYỄN THỊ THẬP, QUẬN 7</t>
  </si>
  <si>
    <t>02065864</t>
  </si>
  <si>
    <t>Hàng trả - 410 Phan Huy Ích</t>
  </si>
  <si>
    <t>Hàng trả - Kho ABA chờ xử lý</t>
  </si>
  <si>
    <t>00040462</t>
  </si>
  <si>
    <t>00041013</t>
  </si>
  <si>
    <t>PO1001453925 - KINGFOOD MARKET- NGUYỄN THỊ THẬP, QUẬN 7</t>
  </si>
  <si>
    <t>00042459</t>
  </si>
  <si>
    <t>00043853</t>
  </si>
  <si>
    <t>00043939</t>
  </si>
  <si>
    <t>00045269</t>
  </si>
  <si>
    <t>00046847</t>
  </si>
  <si>
    <t>SỐ PO :  PO1001472143 - KINGFOOD MARKET- NGUYỄN THỊ THẬP, QUẬN 7</t>
  </si>
  <si>
    <t>00047038</t>
  </si>
  <si>
    <t>00048267</t>
  </si>
  <si>
    <t>PO1001476949 - KINGFOOD MARKET- NGUYỄN THỊ THẬP, QUẬN 7</t>
  </si>
  <si>
    <t>00048440</t>
  </si>
  <si>
    <t>00049646</t>
  </si>
  <si>
    <t>00049915</t>
  </si>
  <si>
    <t>00051189</t>
  </si>
  <si>
    <t>00051574</t>
  </si>
  <si>
    <t>00053118</t>
  </si>
  <si>
    <t>CÔNG TY CỔ PHẦN KING FOOD MARKET - PO1001489957</t>
  </si>
  <si>
    <t>00053304</t>
  </si>
  <si>
    <t>CÔNG TY CỔ PHẦN KING FOOD MARKET- NGUYỄN THỊ THẬP, QUẬN 7 , KHUYẾN MÃI GÀ MUỐI X15%</t>
  </si>
  <si>
    <t>00053305</t>
  </si>
  <si>
    <t>CÔNG TY CỔ PHẦN KING FOOD MARKET- NGUYỄN THỊ THẬP, QUẬN 7 , KM GÀ MUỐI 500G X15%</t>
  </si>
  <si>
    <t>00054663</t>
  </si>
  <si>
    <t>CÔNG TY CỔ PHẦN KING FOOD MARKET - PO1001497255</t>
  </si>
  <si>
    <t>00055695</t>
  </si>
  <si>
    <t>KINGFOOD MARKET- NGUYỄN THỊ THẬP, QUẬN 7 - PO1001500760</t>
  </si>
  <si>
    <t>00056220</t>
  </si>
  <si>
    <t>00056358</t>
  </si>
  <si>
    <t>00057727</t>
  </si>
  <si>
    <t>00057728</t>
  </si>
  <si>
    <t>00057892</t>
  </si>
  <si>
    <t>00059213</t>
  </si>
  <si>
    <t>00060180</t>
  </si>
  <si>
    <t>00060875</t>
  </si>
  <si>
    <t>00061925</t>
  </si>
  <si>
    <t>00062102</t>
  </si>
  <si>
    <t>00062219</t>
  </si>
  <si>
    <t>00063095</t>
  </si>
  <si>
    <t>00063645</t>
  </si>
  <si>
    <t>PO1001527413</t>
  </si>
  <si>
    <t>00064941</t>
  </si>
  <si>
    <t>00065117</t>
  </si>
  <si>
    <t>00066350</t>
  </si>
  <si>
    <t>00066539</t>
  </si>
  <si>
    <t>00066744</t>
  </si>
  <si>
    <t>00067984</t>
  </si>
  <si>
    <t>00069381</t>
  </si>
  <si>
    <t>00069980</t>
  </si>
  <si>
    <t>00071483</t>
  </si>
  <si>
    <t>00071679</t>
  </si>
  <si>
    <t/>
  </si>
  <si>
    <t>T1--&gt; T6</t>
  </si>
  <si>
    <t>T7 --&gt; T12</t>
  </si>
  <si>
    <t>DS QUÝ 4</t>
  </si>
  <si>
    <t>TRƯNG BÀY</t>
  </si>
  <si>
    <t xml:space="preserve">DS QUÝ 4 trung chuyển </t>
  </si>
  <si>
    <t>KHAI TRƯƠNG</t>
  </si>
  <si>
    <t>VẬN HÀNG ch</t>
  </si>
  <si>
    <t>KH THÂN THIẾT</t>
  </si>
  <si>
    <t>PHÍ VẬN KHO</t>
  </si>
  <si>
    <t>TAỌ MÃ MỚI</t>
  </si>
  <si>
    <t>IN ẤN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</si>
</sst>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dd/mm/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61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5" fillId="0" borderId="2" xfId="0" applyFont="1" applyBorder="1" applyAlignment="1">
      <alignment horizontal="right" vertical="center"/>
    </xf>
    <xf numFmtId="38" fontId="3" fillId="2" borderId="3" xfId="0" applyNumberFormat="1" applyFont="1" applyFill="1" applyBorder="1" applyAlignment="1">
      <alignment horizontal="center" vertical="center" wrapText="1"/>
    </xf>
    <xf numFmtId="38" fontId="5" fillId="0" borderId="2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38" fontId="5" fillId="3" borderId="2" xfId="0" applyNumberFormat="1" applyFont="1" applyFill="1" applyBorder="1" applyAlignment="1">
      <alignment horizontal="right" vertical="center"/>
    </xf>
    <xf numFmtId="38" fontId="0" fillId="0" borderId="0" xfId="0" applyNumberFormat="1"/>
    <xf numFmtId="1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4" fontId="5" fillId="3" borderId="2" xfId="0" applyNumberFormat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14" fontId="7" fillId="4" borderId="5" xfId="1" applyNumberFormat="1" applyFont="1" applyFill="1" applyBorder="1" applyAlignment="1">
      <alignment horizontal="center" vertical="center" wrapText="1"/>
    </xf>
    <xf numFmtId="0" fontId="7" fillId="4" borderId="5" xfId="1" applyFont="1" applyFill="1" applyBorder="1" applyAlignment="1">
      <alignment horizontal="center" vertical="center" wrapText="1"/>
    </xf>
    <xf numFmtId="14" fontId="7" fillId="0" borderId="5" xfId="1" applyNumberFormat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165" fontId="7" fillId="0" borderId="5" xfId="2" applyNumberFormat="1" applyFont="1" applyFill="1" applyBorder="1" applyAlignment="1">
      <alignment horizontal="center" vertical="center" wrapText="1"/>
    </xf>
    <xf numFmtId="14" fontId="8" fillId="0" borderId="5" xfId="1" applyNumberFormat="1" applyFont="1" applyBorder="1" applyAlignment="1">
      <alignment horizontal="center"/>
    </xf>
    <xf numFmtId="0" fontId="8" fillId="0" borderId="5" xfId="1" applyFont="1" applyBorder="1" applyAlignment="1">
      <alignment horizontal="left"/>
    </xf>
    <xf numFmtId="165" fontId="8" fillId="0" borderId="5" xfId="2" applyNumberFormat="1" applyFont="1" applyBorder="1" applyAlignment="1">
      <alignment horizontal="center"/>
    </xf>
    <xf numFmtId="165" fontId="8" fillId="0" borderId="5" xfId="2" applyNumberFormat="1" applyFont="1" applyBorder="1"/>
    <xf numFmtId="0" fontId="8" fillId="0" borderId="5" xfId="1" applyFont="1" applyBorder="1"/>
    <xf numFmtId="14" fontId="8" fillId="0" borderId="6" xfId="1" applyNumberFormat="1" applyFont="1" applyBorder="1" applyAlignment="1">
      <alignment horizontal="center"/>
    </xf>
    <xf numFmtId="165" fontId="7" fillId="4" borderId="5" xfId="2" applyNumberFormat="1" applyFont="1" applyFill="1" applyBorder="1" applyAlignment="1">
      <alignment horizontal="center"/>
    </xf>
    <xf numFmtId="0" fontId="7" fillId="4" borderId="5" xfId="1" applyFont="1" applyFill="1" applyBorder="1"/>
    <xf numFmtId="165" fontId="7" fillId="4" borderId="5" xfId="2" applyNumberFormat="1" applyFont="1" applyFill="1" applyBorder="1"/>
    <xf numFmtId="0" fontId="8" fillId="0" borderId="7" xfId="1" applyFont="1" applyBorder="1" applyAlignment="1">
      <alignment horizontal="left"/>
    </xf>
    <xf numFmtId="165" fontId="9" fillId="4" borderId="5" xfId="2" applyNumberFormat="1" applyFont="1" applyFill="1" applyBorder="1" applyAlignment="1">
      <alignment horizontal="center" vertical="center"/>
    </xf>
    <xf numFmtId="165" fontId="9" fillId="4" borderId="5" xfId="2" applyNumberFormat="1" applyFont="1" applyFill="1" applyBorder="1" applyAlignment="1">
      <alignment horizontal="left" vertical="center"/>
    </xf>
    <xf numFmtId="165" fontId="7" fillId="4" borderId="5" xfId="1" applyNumberFormat="1" applyFont="1" applyFill="1" applyBorder="1"/>
    <xf numFmtId="165" fontId="10" fillId="5" borderId="5" xfId="1" applyNumberFormat="1" applyFont="1" applyFill="1" applyBorder="1"/>
    <xf numFmtId="0" fontId="1" fillId="0" borderId="0" xfId="1"/>
    <xf numFmtId="14" fontId="8" fillId="0" borderId="5" xfId="1" applyNumberFormat="1" applyFont="1" applyBorder="1" applyAlignment="1">
      <alignment horizontal="center"/>
    </xf>
    <xf numFmtId="0" fontId="8" fillId="0" borderId="5" xfId="1" applyFont="1" applyBorder="1" applyAlignment="1">
      <alignment horizontal="left"/>
    </xf>
    <xf numFmtId="165" fontId="8" fillId="0" borderId="5" xfId="2" applyNumberFormat="1" applyFont="1" applyBorder="1" applyAlignment="1">
      <alignment horizontal="center"/>
    </xf>
    <xf numFmtId="165" fontId="8" fillId="0" borderId="5" xfId="2" applyNumberFormat="1" applyFont="1" applyBorder="1"/>
    <xf numFmtId="0" fontId="8" fillId="0" borderId="5" xfId="1" applyFont="1" applyBorder="1"/>
    <xf numFmtId="14" fontId="8" fillId="0" borderId="6" xfId="1" applyNumberFormat="1" applyFont="1" applyBorder="1" applyAlignment="1">
      <alignment horizontal="center"/>
    </xf>
    <xf numFmtId="165" fontId="7" fillId="4" borderId="5" xfId="2" applyNumberFormat="1" applyFont="1" applyFill="1" applyBorder="1" applyAlignment="1">
      <alignment horizontal="center"/>
    </xf>
    <xf numFmtId="0" fontId="8" fillId="0" borderId="7" xfId="1" applyFont="1" applyBorder="1" applyAlignment="1">
      <alignment horizontal="left"/>
    </xf>
    <xf numFmtId="165" fontId="0" fillId="0" borderId="0" xfId="0" applyNumberFormat="1"/>
    <xf numFmtId="43" fontId="0" fillId="0" borderId="0" xfId="0" applyNumberFormat="1"/>
    <xf numFmtId="166" fontId="3" fillId="2" borderId="1" xfId="0" applyNumberFormat="1" applyFont="1" applyFill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vertical="center"/>
    </xf>
    <xf numFmtId="166" fontId="5" fillId="3" borderId="2" xfId="0" applyNumberFormat="1" applyFont="1" applyFill="1" applyBorder="1" applyAlignment="1">
      <alignment horizontal="left" vertical="center"/>
    </xf>
    <xf numFmtId="166" fontId="0" fillId="0" borderId="0" xfId="0" applyNumberFormat="1"/>
    <xf numFmtId="165" fontId="0" fillId="0" borderId="0" xfId="3" applyNumberFormat="1" applyFont="1"/>
    <xf numFmtId="0" fontId="0" fillId="5" borderId="0" xfId="0" applyFill="1"/>
    <xf numFmtId="165" fontId="0" fillId="0" borderId="0" xfId="3" applyNumberFormat="1" applyFont="1" applyFill="1"/>
    <xf numFmtId="165" fontId="0" fillId="6" borderId="0" xfId="3" applyNumberFormat="1" applyFont="1" applyFill="1"/>
    <xf numFmtId="14" fontId="6" fillId="0" borderId="0" xfId="1" applyNumberFormat="1" applyFont="1" applyAlignment="1">
      <alignment horizontal="center" vertical="center"/>
    </xf>
    <xf numFmtId="14" fontId="7" fillId="4" borderId="6" xfId="1" applyNumberFormat="1" applyFont="1" applyFill="1" applyBorder="1" applyAlignment="1">
      <alignment horizontal="center"/>
    </xf>
    <xf numFmtId="14" fontId="7" fillId="4" borderId="7" xfId="1" applyNumberFormat="1" applyFont="1" applyFill="1" applyBorder="1" applyAlignment="1">
      <alignment horizontal="center"/>
    </xf>
    <xf numFmtId="14" fontId="10" fillId="5" borderId="6" xfId="1" quotePrefix="1" applyNumberFormat="1" applyFont="1" applyFill="1" applyBorder="1" applyAlignment="1">
      <alignment horizontal="center" vertical="center"/>
    </xf>
    <xf numFmtId="14" fontId="10" fillId="5" borderId="8" xfId="1" quotePrefix="1" applyNumberFormat="1" applyFont="1" applyFill="1" applyBorder="1" applyAlignment="1">
      <alignment horizontal="center" vertical="center"/>
    </xf>
    <xf numFmtId="14" fontId="10" fillId="5" borderId="7" xfId="1" quotePrefix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4">
    <cellStyle name="Comma" xfId="3" builtinId="3"/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topLeftCell="A37" workbookViewId="0">
      <selection activeCell="H14" sqref="H14:H16"/>
    </sheetView>
  </sheetViews>
  <sheetFormatPr defaultRowHeight="15" x14ac:dyDescent="0.25"/>
  <cols>
    <col min="1" max="1" width="11.7109375" customWidth="1"/>
    <col min="2" max="2" width="23.5703125" customWidth="1"/>
    <col min="3" max="5" width="14.28515625" customWidth="1"/>
    <col min="6" max="6" width="19.85546875" customWidth="1"/>
    <col min="7" max="7" width="21" customWidth="1"/>
    <col min="8" max="8" width="12.7109375" customWidth="1"/>
    <col min="9" max="9" width="12.5703125" bestFit="1" customWidth="1"/>
    <col min="10" max="10" width="14.28515625" bestFit="1" customWidth="1"/>
  </cols>
  <sheetData>
    <row r="1" spans="1:10" ht="19.5" x14ac:dyDescent="0.25">
      <c r="A1" s="51" t="s">
        <v>27</v>
      </c>
      <c r="B1" s="51"/>
      <c r="C1" s="51"/>
      <c r="D1" s="51"/>
      <c r="E1" s="51"/>
      <c r="F1" s="51"/>
    </row>
    <row r="2" spans="1:10" ht="31.5" x14ac:dyDescent="0.25">
      <c r="A2" s="13" t="s">
        <v>28</v>
      </c>
      <c r="B2" s="14" t="s">
        <v>29</v>
      </c>
      <c r="C2" s="14" t="s">
        <v>30</v>
      </c>
      <c r="D2" s="14" t="s">
        <v>31</v>
      </c>
      <c r="E2" s="14" t="s">
        <v>32</v>
      </c>
      <c r="F2" s="14" t="s">
        <v>33</v>
      </c>
    </row>
    <row r="3" spans="1:10" ht="15.75" x14ac:dyDescent="0.25">
      <c r="A3" s="15"/>
      <c r="B3" s="16" t="s">
        <v>34</v>
      </c>
      <c r="C3" s="17">
        <v>58804973</v>
      </c>
      <c r="D3" s="16"/>
      <c r="E3" s="16"/>
      <c r="F3" s="16"/>
    </row>
    <row r="4" spans="1:10" ht="15.75" x14ac:dyDescent="0.25">
      <c r="A4" s="18"/>
      <c r="B4" s="19" t="s">
        <v>35</v>
      </c>
      <c r="C4" s="20">
        <v>45039300</v>
      </c>
      <c r="D4" s="20">
        <v>4503930</v>
      </c>
      <c r="E4" s="20"/>
      <c r="F4" s="21"/>
    </row>
    <row r="5" spans="1:10" ht="15.75" x14ac:dyDescent="0.25">
      <c r="A5" s="18"/>
      <c r="B5" s="19" t="s">
        <v>36</v>
      </c>
      <c r="C5" s="20">
        <v>46902265</v>
      </c>
      <c r="D5" s="20">
        <v>4690227</v>
      </c>
      <c r="E5" s="20"/>
      <c r="F5" s="21"/>
    </row>
    <row r="6" spans="1:10" ht="15.75" x14ac:dyDescent="0.25">
      <c r="A6" s="18"/>
      <c r="B6" s="19" t="s">
        <v>37</v>
      </c>
      <c r="C6" s="20">
        <v>58875198</v>
      </c>
      <c r="D6" s="20">
        <v>5887521</v>
      </c>
      <c r="E6" s="20"/>
      <c r="F6" s="22"/>
    </row>
    <row r="7" spans="1:10" ht="15.75" x14ac:dyDescent="0.25">
      <c r="A7" s="23"/>
      <c r="B7" s="19" t="s">
        <v>38</v>
      </c>
      <c r="C7" s="20">
        <v>48385770</v>
      </c>
      <c r="D7" s="20">
        <v>4838579</v>
      </c>
      <c r="E7" s="21">
        <v>19858527</v>
      </c>
      <c r="F7" s="22"/>
    </row>
    <row r="8" spans="1:10" ht="15.75" x14ac:dyDescent="0.25">
      <c r="A8" s="23"/>
      <c r="B8" s="19" t="s">
        <v>39</v>
      </c>
      <c r="C8" s="20">
        <v>67084025</v>
      </c>
      <c r="D8" s="20">
        <v>6708404</v>
      </c>
      <c r="E8" s="21">
        <v>8403994</v>
      </c>
      <c r="F8" s="22"/>
      <c r="G8" s="32" t="s">
        <v>68</v>
      </c>
    </row>
    <row r="9" spans="1:10" ht="15.75" x14ac:dyDescent="0.25">
      <c r="A9" s="23"/>
      <c r="B9" s="19" t="s">
        <v>40</v>
      </c>
      <c r="C9" s="20">
        <v>49323966</v>
      </c>
      <c r="D9" s="20">
        <v>4932398</v>
      </c>
      <c r="E9" s="21"/>
      <c r="F9" s="22"/>
      <c r="G9" s="32"/>
    </row>
    <row r="10" spans="1:10" ht="15.75" x14ac:dyDescent="0.25">
      <c r="A10" s="23"/>
      <c r="B10" s="19" t="s">
        <v>41</v>
      </c>
      <c r="C10" s="20">
        <v>75420117</v>
      </c>
      <c r="D10" s="20">
        <v>6033610</v>
      </c>
      <c r="E10" s="21">
        <v>7984174</v>
      </c>
      <c r="F10" s="22"/>
      <c r="G10" s="32" t="s">
        <v>69</v>
      </c>
      <c r="H10" s="41"/>
    </row>
    <row r="11" spans="1:10" ht="15.75" x14ac:dyDescent="0.25">
      <c r="A11" s="23"/>
      <c r="B11" s="19" t="s">
        <v>42</v>
      </c>
      <c r="C11" s="20">
        <v>97557425</v>
      </c>
      <c r="D11" s="20">
        <v>7804593</v>
      </c>
      <c r="E11" s="21"/>
      <c r="F11" s="22"/>
      <c r="G11" s="32"/>
      <c r="H11" s="41"/>
    </row>
    <row r="12" spans="1:10" ht="15.75" x14ac:dyDescent="0.25">
      <c r="A12" s="23"/>
      <c r="B12" s="19" t="s">
        <v>43</v>
      </c>
      <c r="C12" s="20">
        <v>104423426</v>
      </c>
      <c r="D12" s="20">
        <v>8353875</v>
      </c>
      <c r="E12" s="21">
        <v>5400000</v>
      </c>
      <c r="F12" s="22"/>
      <c r="G12" s="32" t="s">
        <v>70</v>
      </c>
      <c r="H12" s="41"/>
      <c r="I12" s="41"/>
      <c r="J12" s="42"/>
    </row>
    <row r="13" spans="1:10" ht="15.75" x14ac:dyDescent="0.25">
      <c r="A13" s="23"/>
      <c r="B13" s="19" t="s">
        <v>44</v>
      </c>
      <c r="C13" s="20">
        <v>87169897</v>
      </c>
      <c r="D13" s="20">
        <v>6973591</v>
      </c>
      <c r="E13" s="21">
        <v>16417880</v>
      </c>
      <c r="F13" s="22"/>
      <c r="G13" s="32" t="s">
        <v>71</v>
      </c>
      <c r="H13" s="41"/>
    </row>
    <row r="14" spans="1:10" ht="15.75" x14ac:dyDescent="0.25">
      <c r="A14" s="23"/>
      <c r="B14" s="19" t="s">
        <v>45</v>
      </c>
      <c r="C14" s="20">
        <v>124988440</v>
      </c>
      <c r="D14" s="20">
        <v>9999075</v>
      </c>
      <c r="E14" s="21"/>
      <c r="F14" s="22"/>
    </row>
    <row r="15" spans="1:10" ht="15.75" x14ac:dyDescent="0.25">
      <c r="A15" s="23"/>
      <c r="B15" s="34" t="s">
        <v>72</v>
      </c>
      <c r="C15" s="20">
        <v>111369880</v>
      </c>
      <c r="D15" s="20">
        <v>8909591</v>
      </c>
      <c r="E15" s="21"/>
      <c r="F15" s="22"/>
      <c r="G15" s="41"/>
      <c r="H15" s="41"/>
    </row>
    <row r="16" spans="1:10" ht="15.75" x14ac:dyDescent="0.25">
      <c r="A16" s="52" t="s">
        <v>46</v>
      </c>
      <c r="B16" s="53"/>
      <c r="C16" s="24">
        <f>+SUM(C4:C15)</f>
        <v>916539709</v>
      </c>
      <c r="D16" s="39">
        <f t="shared" ref="D16:E16" si="0">+SUM(D4:D15)</f>
        <v>79635394</v>
      </c>
      <c r="E16" s="39">
        <f t="shared" si="0"/>
        <v>58064575</v>
      </c>
      <c r="F16" s="25"/>
      <c r="G16" s="41"/>
      <c r="H16" s="41"/>
    </row>
    <row r="17" spans="1:10" ht="15.75" x14ac:dyDescent="0.25">
      <c r="A17" s="18"/>
      <c r="B17" s="18" t="s">
        <v>47</v>
      </c>
      <c r="C17" s="20"/>
      <c r="D17" s="20"/>
      <c r="E17" s="20">
        <v>1264152</v>
      </c>
      <c r="F17" s="22"/>
      <c r="G17" s="41"/>
    </row>
    <row r="18" spans="1:10" ht="15.75" x14ac:dyDescent="0.25">
      <c r="A18" s="18"/>
      <c r="B18" s="18" t="s">
        <v>48</v>
      </c>
      <c r="C18" s="20"/>
      <c r="D18" s="20"/>
      <c r="E18" s="20">
        <v>4734884</v>
      </c>
      <c r="F18" s="22"/>
      <c r="G18" s="41"/>
    </row>
    <row r="19" spans="1:10" ht="15.75" x14ac:dyDescent="0.25">
      <c r="A19" s="18"/>
      <c r="B19" s="18" t="s">
        <v>49</v>
      </c>
      <c r="C19" s="20"/>
      <c r="D19" s="20"/>
      <c r="E19" s="20">
        <v>3719063</v>
      </c>
      <c r="F19" s="22"/>
      <c r="G19" s="41"/>
    </row>
    <row r="20" spans="1:10" ht="15.75" x14ac:dyDescent="0.25">
      <c r="A20" s="18"/>
      <c r="B20" s="18" t="s">
        <v>50</v>
      </c>
      <c r="C20" s="20"/>
      <c r="D20" s="20"/>
      <c r="E20" s="20">
        <v>122164</v>
      </c>
      <c r="F20" s="22"/>
      <c r="G20" s="41"/>
      <c r="I20" s="41"/>
    </row>
    <row r="21" spans="1:10" ht="15.75" x14ac:dyDescent="0.25">
      <c r="A21" s="18"/>
      <c r="B21" s="18" t="s">
        <v>51</v>
      </c>
      <c r="C21" s="20"/>
      <c r="D21" s="20"/>
      <c r="E21" s="21"/>
      <c r="F21" s="22"/>
    </row>
    <row r="22" spans="1:10" ht="15.75" x14ac:dyDescent="0.25">
      <c r="A22" s="18"/>
      <c r="B22" s="18" t="s">
        <v>52</v>
      </c>
      <c r="C22" s="20"/>
      <c r="D22" s="20"/>
      <c r="E22" s="21">
        <v>244328</v>
      </c>
      <c r="F22" s="22"/>
      <c r="J22" s="5"/>
    </row>
    <row r="23" spans="1:10" ht="15.75" x14ac:dyDescent="0.25">
      <c r="A23" s="23"/>
      <c r="B23" s="18" t="s">
        <v>53</v>
      </c>
      <c r="C23" s="20"/>
      <c r="D23" s="20"/>
      <c r="E23" s="21">
        <v>260403</v>
      </c>
      <c r="F23" s="22"/>
    </row>
    <row r="24" spans="1:10" ht="15.75" x14ac:dyDescent="0.25">
      <c r="A24" s="38"/>
      <c r="B24" s="33" t="s">
        <v>73</v>
      </c>
      <c r="C24" s="35"/>
      <c r="D24" s="35"/>
      <c r="E24" s="36">
        <v>119943</v>
      </c>
      <c r="F24" s="37"/>
    </row>
    <row r="25" spans="1:10" ht="15.75" x14ac:dyDescent="0.25">
      <c r="A25" s="52" t="s">
        <v>54</v>
      </c>
      <c r="B25" s="53"/>
      <c r="C25" s="24"/>
      <c r="D25" s="24"/>
      <c r="E25" s="26">
        <f>+SUM(E17:E24)</f>
        <v>10464937</v>
      </c>
      <c r="F25" s="25"/>
    </row>
    <row r="26" spans="1:10" ht="15.75" x14ac:dyDescent="0.25">
      <c r="A26" s="18"/>
      <c r="B26" s="19" t="s">
        <v>55</v>
      </c>
      <c r="C26" s="20"/>
      <c r="D26" s="20"/>
      <c r="E26" s="20"/>
      <c r="F26" s="21">
        <v>58804973</v>
      </c>
    </row>
    <row r="27" spans="1:10" ht="15.75" x14ac:dyDescent="0.25">
      <c r="A27" s="18"/>
      <c r="B27" s="19" t="s">
        <v>56</v>
      </c>
      <c r="C27" s="20"/>
      <c r="D27" s="20"/>
      <c r="E27" s="20"/>
      <c r="F27" s="21">
        <v>0</v>
      </c>
    </row>
    <row r="28" spans="1:10" ht="15.75" x14ac:dyDescent="0.25">
      <c r="A28" s="18"/>
      <c r="B28" s="19" t="s">
        <v>57</v>
      </c>
      <c r="C28" s="20"/>
      <c r="D28" s="20"/>
      <c r="E28" s="20"/>
      <c r="F28" s="21">
        <v>43544194</v>
      </c>
    </row>
    <row r="29" spans="1:10" ht="15.75" x14ac:dyDescent="0.25">
      <c r="A29" s="18"/>
      <c r="B29" s="19" t="s">
        <v>58</v>
      </c>
      <c r="C29" s="20"/>
      <c r="D29" s="20"/>
      <c r="E29" s="20"/>
      <c r="F29" s="21">
        <v>28014902</v>
      </c>
    </row>
    <row r="30" spans="1:10" ht="15.75" x14ac:dyDescent="0.25">
      <c r="A30" s="23"/>
      <c r="B30" s="19" t="s">
        <v>59</v>
      </c>
      <c r="C30" s="20"/>
      <c r="D30" s="20"/>
      <c r="E30" s="20"/>
      <c r="F30" s="21">
        <v>109460910</v>
      </c>
    </row>
    <row r="31" spans="1:10" ht="15.75" x14ac:dyDescent="0.25">
      <c r="A31" s="33"/>
      <c r="B31" s="27" t="s">
        <v>60</v>
      </c>
      <c r="C31" s="20"/>
      <c r="D31" s="20"/>
      <c r="E31" s="20"/>
      <c r="F31" s="21">
        <v>73548801</v>
      </c>
    </row>
    <row r="32" spans="1:10" ht="15.75" x14ac:dyDescent="0.25">
      <c r="A32" s="33"/>
      <c r="B32" s="27" t="s">
        <v>61</v>
      </c>
      <c r="C32" s="20"/>
      <c r="D32" s="20"/>
      <c r="E32" s="20"/>
      <c r="F32" s="21">
        <v>46011787</v>
      </c>
    </row>
    <row r="33" spans="1:6" ht="15.75" x14ac:dyDescent="0.25">
      <c r="A33" s="33"/>
      <c r="B33" s="27" t="s">
        <v>62</v>
      </c>
      <c r="C33" s="20"/>
      <c r="D33" s="20"/>
      <c r="E33" s="20"/>
      <c r="F33" s="21">
        <v>81453727</v>
      </c>
    </row>
    <row r="34" spans="1:6" ht="15.75" x14ac:dyDescent="0.25">
      <c r="A34" s="33"/>
      <c r="B34" s="27" t="s">
        <v>63</v>
      </c>
      <c r="C34" s="20"/>
      <c r="D34" s="20"/>
      <c r="E34" s="20"/>
      <c r="F34" s="21">
        <v>0</v>
      </c>
    </row>
    <row r="35" spans="1:6" ht="15.75" x14ac:dyDescent="0.25">
      <c r="A35" s="33"/>
      <c r="B35" s="27" t="s">
        <v>64</v>
      </c>
      <c r="C35" s="20"/>
      <c r="D35" s="20"/>
      <c r="E35" s="20"/>
      <c r="F35" s="21">
        <v>196321439</v>
      </c>
    </row>
    <row r="36" spans="1:6" ht="15.75" x14ac:dyDescent="0.25">
      <c r="A36" s="33"/>
      <c r="B36" s="27" t="s">
        <v>65</v>
      </c>
      <c r="C36" s="20"/>
      <c r="D36" s="20"/>
      <c r="E36" s="20"/>
      <c r="F36" s="21">
        <v>94143488</v>
      </c>
    </row>
    <row r="37" spans="1:6" ht="15.75" x14ac:dyDescent="0.25">
      <c r="A37" s="33"/>
      <c r="B37" s="40" t="s">
        <v>74</v>
      </c>
      <c r="C37" s="35"/>
      <c r="D37" s="35"/>
      <c r="E37" s="35"/>
      <c r="F37" s="36"/>
    </row>
    <row r="38" spans="1:6" ht="15.75" x14ac:dyDescent="0.25">
      <c r="A38" s="52" t="s">
        <v>66</v>
      </c>
      <c r="B38" s="53"/>
      <c r="C38" s="28"/>
      <c r="D38" s="29"/>
      <c r="E38" s="30"/>
      <c r="F38" s="30">
        <v>731304221</v>
      </c>
    </row>
    <row r="39" spans="1:6" ht="15.75" x14ac:dyDescent="0.25">
      <c r="A39" s="54" t="s">
        <v>67</v>
      </c>
      <c r="B39" s="55"/>
      <c r="C39" s="55"/>
      <c r="D39" s="55"/>
      <c r="E39" s="56"/>
      <c r="F39" s="31">
        <f>+C3+C16+D16-E16-E25-F38</f>
        <v>255146343</v>
      </c>
    </row>
  </sheetData>
  <mergeCells count="5">
    <mergeCell ref="A1:F1"/>
    <mergeCell ref="A16:B16"/>
    <mergeCell ref="A25:B25"/>
    <mergeCell ref="A38:B38"/>
    <mergeCell ref="A39:E39"/>
  </mergeCells>
  <phoneticPr fontId="1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3"/>
  <sheetViews>
    <sheetView topLeftCell="B1" zoomScaleNormal="100" workbookViewId="0">
      <selection activeCell="I16" sqref="I16"/>
    </sheetView>
  </sheetViews>
  <sheetFormatPr defaultColWidth="8.85546875" defaultRowHeight="15" outlineLevelRow="1" x14ac:dyDescent="0.25"/>
  <cols>
    <col min="1" max="1" width="1.140625" customWidth="1"/>
    <col min="2" max="2" width="11.140625" style="2" customWidth="1"/>
    <col min="3" max="4" width="8.85546875" customWidth="1"/>
    <col min="5" max="5" width="29.7109375" customWidth="1"/>
    <col min="6" max="6" width="9.85546875" customWidth="1"/>
    <col min="7" max="7" width="29.28515625" customWidth="1"/>
    <col min="8" max="8" width="13.28515625" style="8" customWidth="1"/>
    <col min="9" max="9" width="8.42578125" customWidth="1"/>
    <col min="10" max="10" width="12.28515625" style="8" customWidth="1"/>
    <col min="11" max="11" width="10.140625" bestFit="1" customWidth="1"/>
  </cols>
  <sheetData>
    <row r="1" spans="1:11" ht="18.75" x14ac:dyDescent="0.3">
      <c r="A1" s="57" t="s">
        <v>20</v>
      </c>
      <c r="B1" s="57"/>
      <c r="C1" s="57"/>
      <c r="D1" s="57"/>
      <c r="E1" s="57"/>
      <c r="F1" s="57"/>
      <c r="G1" s="57"/>
      <c r="H1" s="57"/>
      <c r="I1" s="57"/>
      <c r="J1" s="57"/>
    </row>
    <row r="2" spans="1:11" x14ac:dyDescent="0.25">
      <c r="A2" s="58" t="s">
        <v>3</v>
      </c>
      <c r="B2" s="58"/>
      <c r="C2" s="58"/>
      <c r="D2" s="58"/>
      <c r="E2" s="58"/>
      <c r="F2" s="58"/>
      <c r="G2" s="58"/>
      <c r="H2" s="58"/>
      <c r="I2" s="58"/>
      <c r="J2" s="58"/>
    </row>
    <row r="3" spans="1:11" ht="32.65" customHeight="1" x14ac:dyDescent="0.25">
      <c r="B3" s="1" t="s">
        <v>5</v>
      </c>
      <c r="C3" s="6" t="s">
        <v>0</v>
      </c>
      <c r="D3" s="6" t="s">
        <v>22</v>
      </c>
      <c r="E3" s="6" t="s">
        <v>15</v>
      </c>
      <c r="F3" s="6" t="s">
        <v>9</v>
      </c>
      <c r="G3" s="6" t="s">
        <v>16</v>
      </c>
      <c r="H3" s="4" t="s">
        <v>11</v>
      </c>
      <c r="I3" s="6" t="s">
        <v>2</v>
      </c>
      <c r="J3" s="4" t="s">
        <v>19</v>
      </c>
      <c r="K3" s="12" t="s">
        <v>26</v>
      </c>
    </row>
    <row r="4" spans="1:11" outlineLevel="1" x14ac:dyDescent="0.25">
      <c r="B4" s="9">
        <v>45262</v>
      </c>
      <c r="C4" s="10" t="s">
        <v>1</v>
      </c>
      <c r="D4" s="10" t="s">
        <v>12</v>
      </c>
      <c r="E4" s="10" t="s">
        <v>13</v>
      </c>
      <c r="F4" s="10" t="s">
        <v>18</v>
      </c>
      <c r="G4" s="10" t="s">
        <v>13</v>
      </c>
      <c r="H4" s="5">
        <v>12759130</v>
      </c>
      <c r="I4" s="3" t="s">
        <v>6</v>
      </c>
      <c r="J4" s="5">
        <v>1020730</v>
      </c>
      <c r="K4" s="5">
        <f>+J4+H4</f>
        <v>13779860</v>
      </c>
    </row>
    <row r="5" spans="1:11" outlineLevel="1" x14ac:dyDescent="0.25">
      <c r="B5" s="9">
        <v>45267</v>
      </c>
      <c r="C5" s="10" t="s">
        <v>23</v>
      </c>
      <c r="D5" s="10" t="s">
        <v>12</v>
      </c>
      <c r="E5" s="10" t="s">
        <v>13</v>
      </c>
      <c r="F5" s="10" t="s">
        <v>18</v>
      </c>
      <c r="G5" s="10" t="s">
        <v>13</v>
      </c>
      <c r="H5" s="5">
        <v>11015920</v>
      </c>
      <c r="I5" s="3" t="s">
        <v>6</v>
      </c>
      <c r="J5" s="5">
        <v>881274</v>
      </c>
      <c r="K5" s="5">
        <f t="shared" ref="K5:K12" si="0">+J5+H5</f>
        <v>11897194</v>
      </c>
    </row>
    <row r="6" spans="1:11" outlineLevel="1" x14ac:dyDescent="0.25">
      <c r="B6" s="9">
        <v>45269</v>
      </c>
      <c r="C6" s="10" t="s">
        <v>7</v>
      </c>
      <c r="D6" s="10" t="s">
        <v>12</v>
      </c>
      <c r="E6" s="10" t="s">
        <v>13</v>
      </c>
      <c r="F6" s="10" t="s">
        <v>18</v>
      </c>
      <c r="G6" s="10" t="s">
        <v>13</v>
      </c>
      <c r="H6" s="5">
        <v>12855330</v>
      </c>
      <c r="I6" s="3" t="s">
        <v>6</v>
      </c>
      <c r="J6" s="5">
        <v>1028426</v>
      </c>
      <c r="K6" s="5">
        <f t="shared" si="0"/>
        <v>13883756</v>
      </c>
    </row>
    <row r="7" spans="1:11" outlineLevel="1" x14ac:dyDescent="0.25">
      <c r="B7" s="9">
        <v>45274</v>
      </c>
      <c r="C7" s="10" t="s">
        <v>17</v>
      </c>
      <c r="D7" s="10" t="s">
        <v>12</v>
      </c>
      <c r="E7" s="10" t="s">
        <v>13</v>
      </c>
      <c r="F7" s="10" t="s">
        <v>18</v>
      </c>
      <c r="G7" s="10" t="s">
        <v>13</v>
      </c>
      <c r="H7" s="5">
        <v>10451220</v>
      </c>
      <c r="I7" s="3" t="s">
        <v>6</v>
      </c>
      <c r="J7" s="5">
        <v>836098</v>
      </c>
      <c r="K7" s="5">
        <f t="shared" si="0"/>
        <v>11287318</v>
      </c>
    </row>
    <row r="8" spans="1:11" outlineLevel="1" x14ac:dyDescent="0.25">
      <c r="B8" s="9">
        <v>45279</v>
      </c>
      <c r="C8" s="10" t="s">
        <v>24</v>
      </c>
      <c r="D8" s="10" t="s">
        <v>12</v>
      </c>
      <c r="E8" s="10" t="s">
        <v>13</v>
      </c>
      <c r="F8" s="10" t="s">
        <v>18</v>
      </c>
      <c r="G8" s="10" t="s">
        <v>13</v>
      </c>
      <c r="H8" s="5">
        <v>17810940</v>
      </c>
      <c r="I8" s="3" t="s">
        <v>6</v>
      </c>
      <c r="J8" s="5">
        <v>1424875</v>
      </c>
      <c r="K8" s="5">
        <f t="shared" si="0"/>
        <v>19235815</v>
      </c>
    </row>
    <row r="9" spans="1:11" outlineLevel="1" x14ac:dyDescent="0.25">
      <c r="B9" s="9">
        <v>45282</v>
      </c>
      <c r="C9" s="10" t="s">
        <v>14</v>
      </c>
      <c r="D9" s="10" t="s">
        <v>12</v>
      </c>
      <c r="E9" s="10" t="s">
        <v>13</v>
      </c>
      <c r="F9" s="10" t="s">
        <v>18</v>
      </c>
      <c r="G9" s="10" t="s">
        <v>13</v>
      </c>
      <c r="H9" s="5">
        <v>14003520</v>
      </c>
      <c r="I9" s="3" t="s">
        <v>6</v>
      </c>
      <c r="J9" s="5">
        <v>1120282</v>
      </c>
      <c r="K9" s="5">
        <f t="shared" si="0"/>
        <v>15123802</v>
      </c>
    </row>
    <row r="10" spans="1:11" outlineLevel="1" x14ac:dyDescent="0.25">
      <c r="B10" s="9">
        <v>45286</v>
      </c>
      <c r="C10" s="10" t="s">
        <v>8</v>
      </c>
      <c r="D10" s="10" t="s">
        <v>12</v>
      </c>
      <c r="E10" s="10" t="s">
        <v>13</v>
      </c>
      <c r="F10" s="10" t="s">
        <v>18</v>
      </c>
      <c r="G10" s="10" t="s">
        <v>13</v>
      </c>
      <c r="H10" s="5">
        <v>17427570</v>
      </c>
      <c r="I10" s="3" t="s">
        <v>6</v>
      </c>
      <c r="J10" s="5">
        <v>1394206</v>
      </c>
      <c r="K10" s="5">
        <f t="shared" si="0"/>
        <v>18821776</v>
      </c>
    </row>
    <row r="11" spans="1:11" outlineLevel="1" x14ac:dyDescent="0.25">
      <c r="B11" s="9">
        <v>45288</v>
      </c>
      <c r="C11" s="10" t="s">
        <v>21</v>
      </c>
      <c r="D11" s="10" t="s">
        <v>12</v>
      </c>
      <c r="E11" s="10" t="s">
        <v>13</v>
      </c>
      <c r="F11" s="10" t="s">
        <v>18</v>
      </c>
      <c r="G11" s="10" t="s">
        <v>13</v>
      </c>
      <c r="H11" s="5">
        <v>15046250</v>
      </c>
      <c r="I11" s="3" t="s">
        <v>6</v>
      </c>
      <c r="J11" s="5">
        <v>1203700</v>
      </c>
      <c r="K11" s="5">
        <f t="shared" si="0"/>
        <v>16249950</v>
      </c>
    </row>
    <row r="12" spans="1:11" outlineLevel="1" x14ac:dyDescent="0.25">
      <c r="B12" s="9">
        <v>45289</v>
      </c>
      <c r="C12" s="10" t="s">
        <v>4</v>
      </c>
      <c r="D12" s="10" t="s">
        <v>12</v>
      </c>
      <c r="E12" s="10" t="s">
        <v>13</v>
      </c>
      <c r="F12" s="10" t="s">
        <v>18</v>
      </c>
      <c r="G12" s="10" t="s">
        <v>25</v>
      </c>
      <c r="H12" s="5">
        <v>-111058</v>
      </c>
      <c r="I12" s="3" t="s">
        <v>6</v>
      </c>
      <c r="J12" s="5">
        <v>-8885</v>
      </c>
      <c r="K12" s="5">
        <f t="shared" si="0"/>
        <v>-119943</v>
      </c>
    </row>
    <row r="13" spans="1:11" x14ac:dyDescent="0.25">
      <c r="B13" s="11" t="s">
        <v>10</v>
      </c>
      <c r="H13" s="7">
        <v>111258822</v>
      </c>
      <c r="J13" s="7">
        <v>8900706</v>
      </c>
      <c r="K13" s="5">
        <f>+SUM(K4:K12)</f>
        <v>120159528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52"/>
  <sheetViews>
    <sheetView topLeftCell="A61" zoomScaleNormal="100" workbookViewId="0">
      <selection activeCell="J138" sqref="J138"/>
    </sheetView>
  </sheetViews>
  <sheetFormatPr defaultColWidth="9.140625" defaultRowHeight="15" outlineLevelRow="1" x14ac:dyDescent="0.25"/>
  <cols>
    <col min="1" max="1" width="1.42578125" customWidth="1"/>
    <col min="2" max="2" width="14.28515625" style="46" customWidth="1"/>
    <col min="3" max="4" width="11.42578125" customWidth="1"/>
    <col min="5" max="5" width="57.140625" customWidth="1"/>
    <col min="6" max="6" width="17.140625" style="8" customWidth="1"/>
    <col min="7" max="7" width="15.7109375" style="8" customWidth="1"/>
    <col min="8" max="8" width="17" customWidth="1"/>
    <col min="9" max="9" width="33.42578125" customWidth="1"/>
    <col min="10" max="10" width="21.42578125" customWidth="1"/>
  </cols>
  <sheetData>
    <row r="1" spans="1:10" ht="18.75" x14ac:dyDescent="0.3">
      <c r="A1" s="59" t="s">
        <v>20</v>
      </c>
      <c r="B1" s="59"/>
      <c r="C1" s="59"/>
      <c r="D1" s="59"/>
      <c r="E1" s="59"/>
      <c r="F1" s="59"/>
      <c r="G1" s="59"/>
      <c r="H1" s="59"/>
      <c r="I1" s="59"/>
    </row>
    <row r="2" spans="1:10" x14ac:dyDescent="0.25">
      <c r="A2" s="60" t="s">
        <v>75</v>
      </c>
      <c r="B2" s="60"/>
      <c r="C2" s="60"/>
      <c r="D2" s="60"/>
      <c r="E2" s="60"/>
      <c r="F2" s="60"/>
      <c r="G2" s="60"/>
      <c r="H2" s="60"/>
      <c r="I2" s="60"/>
    </row>
    <row r="3" spans="1:10" ht="24.75" customHeight="1" x14ac:dyDescent="0.25">
      <c r="B3" s="43" t="s">
        <v>5</v>
      </c>
      <c r="C3" s="6" t="s">
        <v>0</v>
      </c>
      <c r="D3" s="6" t="s">
        <v>22</v>
      </c>
      <c r="E3" s="6" t="s">
        <v>16</v>
      </c>
      <c r="F3" s="4" t="s">
        <v>11</v>
      </c>
      <c r="G3" s="4" t="s">
        <v>19</v>
      </c>
      <c r="H3" s="6" t="s">
        <v>76</v>
      </c>
      <c r="I3" s="6" t="s">
        <v>15</v>
      </c>
      <c r="J3" s="6" t="s">
        <v>9</v>
      </c>
    </row>
    <row r="4" spans="1:10" outlineLevel="1" x14ac:dyDescent="0.25">
      <c r="B4" s="44">
        <v>44929</v>
      </c>
      <c r="C4" s="10" t="s">
        <v>77</v>
      </c>
      <c r="D4" s="10" t="s">
        <v>12</v>
      </c>
      <c r="E4" s="10" t="s">
        <v>78</v>
      </c>
      <c r="F4" s="5">
        <v>9485040</v>
      </c>
      <c r="G4" s="5">
        <v>948504</v>
      </c>
      <c r="H4" s="5">
        <f>F4+G4</f>
        <v>10433544</v>
      </c>
      <c r="I4" s="10" t="s">
        <v>13</v>
      </c>
      <c r="J4" s="10" t="s">
        <v>18</v>
      </c>
    </row>
    <row r="5" spans="1:10" outlineLevel="1" x14ac:dyDescent="0.25">
      <c r="B5" s="44">
        <v>44936</v>
      </c>
      <c r="C5" s="10" t="s">
        <v>79</v>
      </c>
      <c r="D5" s="10" t="s">
        <v>12</v>
      </c>
      <c r="E5" s="10" t="s">
        <v>80</v>
      </c>
      <c r="F5" s="5">
        <v>10674870</v>
      </c>
      <c r="G5" s="5">
        <v>1067487</v>
      </c>
      <c r="H5" s="5">
        <f t="shared" ref="H5:H68" si="0">F5+G5</f>
        <v>11742357</v>
      </c>
      <c r="I5" s="10" t="s">
        <v>13</v>
      </c>
      <c r="J5" s="10" t="s">
        <v>18</v>
      </c>
    </row>
    <row r="6" spans="1:10" outlineLevel="1" x14ac:dyDescent="0.25">
      <c r="B6" s="44">
        <v>44936</v>
      </c>
      <c r="C6" s="10" t="s">
        <v>81</v>
      </c>
      <c r="D6" s="10" t="s">
        <v>82</v>
      </c>
      <c r="E6" s="10" t="s">
        <v>83</v>
      </c>
      <c r="F6" s="5">
        <v>-549993</v>
      </c>
      <c r="G6" s="5">
        <v>-55000</v>
      </c>
      <c r="H6" s="5">
        <f t="shared" si="0"/>
        <v>-604993</v>
      </c>
      <c r="I6" s="10" t="s">
        <v>13</v>
      </c>
      <c r="J6" s="10" t="s">
        <v>18</v>
      </c>
    </row>
    <row r="7" spans="1:10" outlineLevel="1" x14ac:dyDescent="0.25">
      <c r="B7" s="44">
        <v>44942</v>
      </c>
      <c r="C7" s="10" t="s">
        <v>84</v>
      </c>
      <c r="D7" s="10" t="s">
        <v>12</v>
      </c>
      <c r="E7" s="10" t="s">
        <v>85</v>
      </c>
      <c r="F7" s="5">
        <v>22658230</v>
      </c>
      <c r="G7" s="5">
        <v>2265823</v>
      </c>
      <c r="H7" s="5">
        <f t="shared" si="0"/>
        <v>24924053</v>
      </c>
      <c r="I7" s="10" t="s">
        <v>13</v>
      </c>
      <c r="J7" s="10" t="s">
        <v>18</v>
      </c>
    </row>
    <row r="8" spans="1:10" outlineLevel="1" x14ac:dyDescent="0.25">
      <c r="B8" s="44">
        <v>44944</v>
      </c>
      <c r="C8" s="10" t="s">
        <v>86</v>
      </c>
      <c r="D8" s="10" t="s">
        <v>12</v>
      </c>
      <c r="E8" s="10" t="s">
        <v>87</v>
      </c>
      <c r="F8" s="5">
        <v>2221160</v>
      </c>
      <c r="G8" s="5">
        <v>222116</v>
      </c>
      <c r="H8" s="5">
        <f t="shared" si="0"/>
        <v>2443276</v>
      </c>
      <c r="I8" s="10" t="s">
        <v>13</v>
      </c>
      <c r="J8" s="10" t="s">
        <v>18</v>
      </c>
    </row>
    <row r="9" spans="1:10" outlineLevel="1" x14ac:dyDescent="0.25">
      <c r="B9" s="44">
        <v>44945</v>
      </c>
      <c r="C9" s="10" t="s">
        <v>88</v>
      </c>
      <c r="D9" s="10" t="s">
        <v>82</v>
      </c>
      <c r="E9" s="10" t="s">
        <v>89</v>
      </c>
      <c r="F9" s="5">
        <v>-111058</v>
      </c>
      <c r="G9" s="5">
        <v>-11106</v>
      </c>
      <c r="H9" s="5">
        <f t="shared" si="0"/>
        <v>-122164</v>
      </c>
      <c r="I9" s="10" t="s">
        <v>13</v>
      </c>
      <c r="J9" s="10" t="s">
        <v>18</v>
      </c>
    </row>
    <row r="10" spans="1:10" outlineLevel="1" x14ac:dyDescent="0.25">
      <c r="B10" s="44">
        <v>44945</v>
      </c>
      <c r="C10" s="10" t="s">
        <v>90</v>
      </c>
      <c r="D10" s="10" t="s">
        <v>82</v>
      </c>
      <c r="E10" s="10" t="s">
        <v>91</v>
      </c>
      <c r="F10" s="5">
        <v>-111058</v>
      </c>
      <c r="G10" s="5">
        <v>-11106</v>
      </c>
      <c r="H10" s="5">
        <f t="shared" si="0"/>
        <v>-122164</v>
      </c>
      <c r="I10" s="10" t="s">
        <v>13</v>
      </c>
      <c r="J10" s="10" t="s">
        <v>18</v>
      </c>
    </row>
    <row r="11" spans="1:10" outlineLevel="1" x14ac:dyDescent="0.25">
      <c r="B11" s="44">
        <v>44945</v>
      </c>
      <c r="C11" s="10" t="s">
        <v>92</v>
      </c>
      <c r="D11" s="10" t="s">
        <v>82</v>
      </c>
      <c r="E11" s="10" t="s">
        <v>91</v>
      </c>
      <c r="F11" s="5">
        <v>-119066</v>
      </c>
      <c r="G11" s="5">
        <v>-11907</v>
      </c>
      <c r="H11" s="5">
        <f t="shared" si="0"/>
        <v>-130973</v>
      </c>
      <c r="I11" s="10" t="s">
        <v>13</v>
      </c>
      <c r="J11" s="10" t="s">
        <v>18</v>
      </c>
    </row>
    <row r="12" spans="1:10" outlineLevel="1" x14ac:dyDescent="0.25">
      <c r="B12" s="44">
        <v>44945</v>
      </c>
      <c r="C12" s="10" t="s">
        <v>93</v>
      </c>
      <c r="D12" s="10" t="s">
        <v>82</v>
      </c>
      <c r="E12" s="10" t="s">
        <v>94</v>
      </c>
      <c r="F12" s="5">
        <v>-73431</v>
      </c>
      <c r="G12" s="5">
        <v>-7343</v>
      </c>
      <c r="H12" s="5">
        <f t="shared" si="0"/>
        <v>-80774</v>
      </c>
      <c r="I12" s="10" t="s">
        <v>13</v>
      </c>
      <c r="J12" s="10" t="s">
        <v>18</v>
      </c>
    </row>
    <row r="13" spans="1:10" outlineLevel="1" x14ac:dyDescent="0.25">
      <c r="B13" s="44">
        <v>44945</v>
      </c>
      <c r="C13" s="10" t="s">
        <v>95</v>
      </c>
      <c r="D13" s="10" t="s">
        <v>82</v>
      </c>
      <c r="E13" s="10" t="s">
        <v>94</v>
      </c>
      <c r="F13" s="5">
        <v>-55595</v>
      </c>
      <c r="G13" s="5">
        <v>-5560</v>
      </c>
      <c r="H13" s="5">
        <f t="shared" si="0"/>
        <v>-61155</v>
      </c>
      <c r="I13" s="10" t="s">
        <v>13</v>
      </c>
      <c r="J13" s="10" t="s">
        <v>18</v>
      </c>
    </row>
    <row r="14" spans="1:10" outlineLevel="1" x14ac:dyDescent="0.25">
      <c r="B14" s="44">
        <v>44945</v>
      </c>
      <c r="C14" s="10" t="s">
        <v>96</v>
      </c>
      <c r="D14" s="10" t="s">
        <v>82</v>
      </c>
      <c r="E14" s="10" t="s">
        <v>97</v>
      </c>
      <c r="F14" s="5">
        <v>-73431</v>
      </c>
      <c r="G14" s="5">
        <v>-7343</v>
      </c>
      <c r="H14" s="5">
        <f t="shared" si="0"/>
        <v>-80774</v>
      </c>
      <c r="I14" s="10" t="s">
        <v>13</v>
      </c>
      <c r="J14" s="10" t="s">
        <v>18</v>
      </c>
    </row>
    <row r="15" spans="1:10" outlineLevel="1" x14ac:dyDescent="0.25">
      <c r="B15" s="44">
        <v>44945</v>
      </c>
      <c r="C15" s="10" t="s">
        <v>98</v>
      </c>
      <c r="D15" s="10" t="s">
        <v>82</v>
      </c>
      <c r="E15" s="10" t="s">
        <v>99</v>
      </c>
      <c r="F15" s="5">
        <v>-55595</v>
      </c>
      <c r="G15" s="5">
        <v>-5560</v>
      </c>
      <c r="H15" s="5">
        <f t="shared" si="0"/>
        <v>-61155</v>
      </c>
      <c r="I15" s="10" t="s">
        <v>13</v>
      </c>
      <c r="J15" s="10" t="s">
        <v>18</v>
      </c>
    </row>
    <row r="16" spans="1:10" outlineLevel="1" x14ac:dyDescent="0.25">
      <c r="B16" s="44">
        <v>44958</v>
      </c>
      <c r="C16" s="10" t="s">
        <v>100</v>
      </c>
      <c r="D16" s="10" t="s">
        <v>82</v>
      </c>
      <c r="E16" s="10" t="s">
        <v>101</v>
      </c>
      <c r="F16" s="5">
        <v>-55595</v>
      </c>
      <c r="G16" s="5">
        <v>-5560</v>
      </c>
      <c r="H16" s="5">
        <f t="shared" si="0"/>
        <v>-61155</v>
      </c>
      <c r="I16" s="10" t="s">
        <v>13</v>
      </c>
      <c r="J16" s="10" t="s">
        <v>18</v>
      </c>
    </row>
    <row r="17" spans="2:10" outlineLevel="1" x14ac:dyDescent="0.25">
      <c r="B17" s="44">
        <v>44958</v>
      </c>
      <c r="C17" s="10" t="s">
        <v>102</v>
      </c>
      <c r="D17" s="10" t="s">
        <v>82</v>
      </c>
      <c r="E17" s="10" t="s">
        <v>101</v>
      </c>
      <c r="F17" s="5">
        <v>-111058</v>
      </c>
      <c r="G17" s="5">
        <v>-11106</v>
      </c>
      <c r="H17" s="5">
        <f t="shared" si="0"/>
        <v>-122164</v>
      </c>
      <c r="I17" s="10" t="s">
        <v>13</v>
      </c>
      <c r="J17" s="10" t="s">
        <v>18</v>
      </c>
    </row>
    <row r="18" spans="2:10" outlineLevel="1" x14ac:dyDescent="0.25">
      <c r="B18" s="44">
        <v>44958</v>
      </c>
      <c r="C18" s="10" t="s">
        <v>103</v>
      </c>
      <c r="D18" s="10" t="s">
        <v>82</v>
      </c>
      <c r="E18" s="10" t="s">
        <v>101</v>
      </c>
      <c r="F18" s="5">
        <v>-166653</v>
      </c>
      <c r="G18" s="5">
        <v>-16666</v>
      </c>
      <c r="H18" s="5">
        <f t="shared" si="0"/>
        <v>-183319</v>
      </c>
      <c r="I18" s="10" t="s">
        <v>13</v>
      </c>
      <c r="J18" s="10" t="s">
        <v>18</v>
      </c>
    </row>
    <row r="19" spans="2:10" outlineLevel="1" x14ac:dyDescent="0.25">
      <c r="B19" s="44">
        <v>44958</v>
      </c>
      <c r="C19" s="10" t="s">
        <v>104</v>
      </c>
      <c r="D19" s="10" t="s">
        <v>82</v>
      </c>
      <c r="E19" s="10" t="s">
        <v>105</v>
      </c>
      <c r="F19" s="5">
        <v>-192497</v>
      </c>
      <c r="G19" s="5">
        <v>-19250</v>
      </c>
      <c r="H19" s="5">
        <f t="shared" si="0"/>
        <v>-211747</v>
      </c>
      <c r="I19" s="10" t="s">
        <v>13</v>
      </c>
      <c r="J19" s="10" t="s">
        <v>18</v>
      </c>
    </row>
    <row r="20" spans="2:10" outlineLevel="1" x14ac:dyDescent="0.25">
      <c r="B20" s="44">
        <v>44964</v>
      </c>
      <c r="C20" s="10" t="s">
        <v>106</v>
      </c>
      <c r="D20" s="10" t="s">
        <v>12</v>
      </c>
      <c r="E20" s="10" t="s">
        <v>107</v>
      </c>
      <c r="F20" s="5">
        <v>24858550</v>
      </c>
      <c r="G20" s="5">
        <v>2485855</v>
      </c>
      <c r="H20" s="5">
        <f t="shared" si="0"/>
        <v>27344405</v>
      </c>
      <c r="I20" s="10" t="s">
        <v>13</v>
      </c>
      <c r="J20" s="10" t="s">
        <v>18</v>
      </c>
    </row>
    <row r="21" spans="2:10" outlineLevel="1" x14ac:dyDescent="0.25">
      <c r="B21" s="44">
        <v>44967</v>
      </c>
      <c r="C21" s="10" t="s">
        <v>108</v>
      </c>
      <c r="D21" s="10" t="s">
        <v>12</v>
      </c>
      <c r="E21" s="10" t="s">
        <v>109</v>
      </c>
      <c r="F21" s="5">
        <v>4248370</v>
      </c>
      <c r="G21" s="5">
        <v>424837</v>
      </c>
      <c r="H21" s="5">
        <f t="shared" si="0"/>
        <v>4673207</v>
      </c>
      <c r="I21" s="10" t="s">
        <v>13</v>
      </c>
      <c r="J21" s="10" t="s">
        <v>18</v>
      </c>
    </row>
    <row r="22" spans="2:10" outlineLevel="1" x14ac:dyDescent="0.25">
      <c r="B22" s="44">
        <v>44967</v>
      </c>
      <c r="C22" s="10" t="s">
        <v>110</v>
      </c>
      <c r="D22" s="10" t="s">
        <v>82</v>
      </c>
      <c r="E22" s="10" t="s">
        <v>105</v>
      </c>
      <c r="F22" s="5">
        <v>-442409</v>
      </c>
      <c r="G22" s="5">
        <v>-44241</v>
      </c>
      <c r="H22" s="5">
        <f t="shared" si="0"/>
        <v>-486650</v>
      </c>
      <c r="I22" s="10" t="s">
        <v>13</v>
      </c>
      <c r="J22" s="10" t="s">
        <v>18</v>
      </c>
    </row>
    <row r="23" spans="2:10" outlineLevel="1" x14ac:dyDescent="0.25">
      <c r="B23" s="44">
        <v>44967</v>
      </c>
      <c r="C23" s="10" t="s">
        <v>111</v>
      </c>
      <c r="D23" s="10" t="s">
        <v>82</v>
      </c>
      <c r="E23" s="10" t="s">
        <v>105</v>
      </c>
      <c r="F23" s="5">
        <v>-230124</v>
      </c>
      <c r="G23" s="5">
        <v>-23013</v>
      </c>
      <c r="H23" s="5">
        <f t="shared" si="0"/>
        <v>-253137</v>
      </c>
      <c r="I23" s="10" t="s">
        <v>13</v>
      </c>
      <c r="J23" s="10" t="s">
        <v>18</v>
      </c>
    </row>
    <row r="24" spans="2:10" outlineLevel="1" x14ac:dyDescent="0.25">
      <c r="B24" s="44">
        <v>44970</v>
      </c>
      <c r="C24" s="10" t="s">
        <v>112</v>
      </c>
      <c r="D24" s="10" t="s">
        <v>82</v>
      </c>
      <c r="E24" s="10" t="s">
        <v>105</v>
      </c>
      <c r="F24" s="5">
        <v>-174661</v>
      </c>
      <c r="G24" s="5">
        <v>-17467</v>
      </c>
      <c r="H24" s="5">
        <f t="shared" si="0"/>
        <v>-192128</v>
      </c>
      <c r="I24" s="10" t="s">
        <v>13</v>
      </c>
      <c r="J24" s="10" t="s">
        <v>18</v>
      </c>
    </row>
    <row r="25" spans="2:10" outlineLevel="1" x14ac:dyDescent="0.25">
      <c r="B25" s="44">
        <v>44970</v>
      </c>
      <c r="C25" s="10" t="s">
        <v>113</v>
      </c>
      <c r="D25" s="10" t="s">
        <v>82</v>
      </c>
      <c r="E25" s="10" t="s">
        <v>105</v>
      </c>
      <c r="F25" s="5">
        <v>-73431</v>
      </c>
      <c r="G25" s="5">
        <v>-7343</v>
      </c>
      <c r="H25" s="5">
        <f t="shared" si="0"/>
        <v>-80774</v>
      </c>
      <c r="I25" s="10" t="s">
        <v>13</v>
      </c>
      <c r="J25" s="10" t="s">
        <v>18</v>
      </c>
    </row>
    <row r="26" spans="2:10" outlineLevel="1" x14ac:dyDescent="0.25">
      <c r="B26" s="44">
        <v>44971</v>
      </c>
      <c r="C26" s="10" t="s">
        <v>114</v>
      </c>
      <c r="D26" s="10" t="s">
        <v>12</v>
      </c>
      <c r="E26" s="10" t="s">
        <v>115</v>
      </c>
      <c r="F26" s="5">
        <v>7934865</v>
      </c>
      <c r="G26" s="5">
        <v>793487</v>
      </c>
      <c r="H26" s="5">
        <f t="shared" si="0"/>
        <v>8728352</v>
      </c>
      <c r="I26" s="10" t="s">
        <v>13</v>
      </c>
      <c r="J26" s="10" t="s">
        <v>18</v>
      </c>
    </row>
    <row r="27" spans="2:10" outlineLevel="1" x14ac:dyDescent="0.25">
      <c r="B27" s="44">
        <v>44971</v>
      </c>
      <c r="C27" s="10" t="s">
        <v>116</v>
      </c>
      <c r="D27" s="10" t="s">
        <v>82</v>
      </c>
      <c r="E27" s="10" t="s">
        <v>105</v>
      </c>
      <c r="F27" s="5">
        <v>-198845</v>
      </c>
      <c r="G27" s="5">
        <v>-19885</v>
      </c>
      <c r="H27" s="5">
        <f t="shared" si="0"/>
        <v>-218730</v>
      </c>
      <c r="I27" s="10" t="s">
        <v>13</v>
      </c>
      <c r="J27" s="10" t="s">
        <v>18</v>
      </c>
    </row>
    <row r="28" spans="2:10" outlineLevel="1" x14ac:dyDescent="0.25">
      <c r="B28" s="44">
        <v>44971</v>
      </c>
      <c r="C28" s="10" t="s">
        <v>117</v>
      </c>
      <c r="D28" s="10" t="s">
        <v>82</v>
      </c>
      <c r="E28" s="10" t="s">
        <v>105</v>
      </c>
      <c r="F28" s="5">
        <v>-333174</v>
      </c>
      <c r="G28" s="5">
        <v>-33317</v>
      </c>
      <c r="H28" s="5">
        <f t="shared" si="0"/>
        <v>-366491</v>
      </c>
      <c r="I28" s="10" t="s">
        <v>13</v>
      </c>
      <c r="J28" s="10" t="s">
        <v>18</v>
      </c>
    </row>
    <row r="29" spans="2:10" outlineLevel="1" x14ac:dyDescent="0.25">
      <c r="B29" s="44">
        <v>44971</v>
      </c>
      <c r="C29" s="10" t="s">
        <v>118</v>
      </c>
      <c r="D29" s="10" t="s">
        <v>82</v>
      </c>
      <c r="E29" s="10" t="s">
        <v>105</v>
      </c>
      <c r="F29" s="5">
        <v>-87787</v>
      </c>
      <c r="G29" s="5">
        <v>-8779</v>
      </c>
      <c r="H29" s="5">
        <f t="shared" si="0"/>
        <v>-96566</v>
      </c>
      <c r="I29" s="10" t="s">
        <v>13</v>
      </c>
      <c r="J29" s="10" t="s">
        <v>18</v>
      </c>
    </row>
    <row r="30" spans="2:10" outlineLevel="1" x14ac:dyDescent="0.25">
      <c r="B30" s="44">
        <v>44973</v>
      </c>
      <c r="C30" s="10" t="s">
        <v>119</v>
      </c>
      <c r="D30" s="10" t="s">
        <v>82</v>
      </c>
      <c r="E30" s="10" t="s">
        <v>105</v>
      </c>
      <c r="F30" s="5">
        <v>-820449</v>
      </c>
      <c r="G30" s="5">
        <v>-82045</v>
      </c>
      <c r="H30" s="5">
        <f t="shared" si="0"/>
        <v>-902494</v>
      </c>
      <c r="I30" s="10" t="s">
        <v>13</v>
      </c>
      <c r="J30" s="10" t="s">
        <v>18</v>
      </c>
    </row>
    <row r="31" spans="2:10" outlineLevel="1" x14ac:dyDescent="0.25">
      <c r="B31" s="44">
        <v>44973</v>
      </c>
      <c r="C31" s="10" t="s">
        <v>120</v>
      </c>
      <c r="D31" s="10" t="s">
        <v>82</v>
      </c>
      <c r="E31" s="10" t="s">
        <v>105</v>
      </c>
      <c r="F31" s="5">
        <v>-192497</v>
      </c>
      <c r="G31" s="5">
        <v>-19250</v>
      </c>
      <c r="H31" s="5">
        <f t="shared" si="0"/>
        <v>-211747</v>
      </c>
      <c r="I31" s="10" t="s">
        <v>13</v>
      </c>
      <c r="J31" s="10" t="s">
        <v>18</v>
      </c>
    </row>
    <row r="32" spans="2:10" outlineLevel="1" x14ac:dyDescent="0.25">
      <c r="B32" s="44">
        <v>44974</v>
      </c>
      <c r="C32" s="10" t="s">
        <v>121</v>
      </c>
      <c r="D32" s="10" t="s">
        <v>12</v>
      </c>
      <c r="E32" s="10" t="s">
        <v>122</v>
      </c>
      <c r="F32" s="5">
        <v>2579200</v>
      </c>
      <c r="G32" s="5">
        <v>257920</v>
      </c>
      <c r="H32" s="5">
        <f t="shared" si="0"/>
        <v>2837120</v>
      </c>
      <c r="I32" s="10" t="s">
        <v>13</v>
      </c>
      <c r="J32" s="10" t="s">
        <v>18</v>
      </c>
    </row>
    <row r="33" spans="2:10" outlineLevel="1" x14ac:dyDescent="0.25">
      <c r="B33" s="44">
        <v>44974</v>
      </c>
      <c r="C33" s="10" t="s">
        <v>123</v>
      </c>
      <c r="D33" s="10" t="s">
        <v>82</v>
      </c>
      <c r="E33" s="10" t="s">
        <v>124</v>
      </c>
      <c r="F33" s="5">
        <v>-111058</v>
      </c>
      <c r="G33" s="5">
        <v>-11106</v>
      </c>
      <c r="H33" s="5">
        <f t="shared" si="0"/>
        <v>-122164</v>
      </c>
      <c r="I33" s="10" t="s">
        <v>13</v>
      </c>
      <c r="J33" s="10" t="s">
        <v>18</v>
      </c>
    </row>
    <row r="34" spans="2:10" outlineLevel="1" x14ac:dyDescent="0.25">
      <c r="B34" s="44">
        <v>44974</v>
      </c>
      <c r="C34" s="10" t="s">
        <v>125</v>
      </c>
      <c r="D34" s="10" t="s">
        <v>82</v>
      </c>
      <c r="E34" s="10" t="s">
        <v>126</v>
      </c>
      <c r="F34" s="5">
        <v>-87787</v>
      </c>
      <c r="G34" s="5">
        <v>-8779</v>
      </c>
      <c r="H34" s="5">
        <f t="shared" si="0"/>
        <v>-96566</v>
      </c>
      <c r="I34" s="10" t="s">
        <v>13</v>
      </c>
      <c r="J34" s="10" t="s">
        <v>18</v>
      </c>
    </row>
    <row r="35" spans="2:10" outlineLevel="1" x14ac:dyDescent="0.25">
      <c r="B35" s="44">
        <v>44974</v>
      </c>
      <c r="C35" s="10" t="s">
        <v>127</v>
      </c>
      <c r="D35" s="10" t="s">
        <v>82</v>
      </c>
      <c r="E35" s="10" t="s">
        <v>128</v>
      </c>
      <c r="F35" s="5">
        <v>-175574</v>
      </c>
      <c r="G35" s="5">
        <v>-17557</v>
      </c>
      <c r="H35" s="5">
        <f t="shared" si="0"/>
        <v>-193131</v>
      </c>
      <c r="I35" s="10" t="s">
        <v>13</v>
      </c>
      <c r="J35" s="10" t="s">
        <v>18</v>
      </c>
    </row>
    <row r="36" spans="2:10" outlineLevel="1" x14ac:dyDescent="0.25">
      <c r="B36" s="44">
        <v>44974</v>
      </c>
      <c r="C36" s="10" t="s">
        <v>129</v>
      </c>
      <c r="D36" s="10" t="s">
        <v>82</v>
      </c>
      <c r="E36" s="10" t="s">
        <v>130</v>
      </c>
      <c r="F36" s="5">
        <v>-111058</v>
      </c>
      <c r="G36" s="5">
        <v>-11106</v>
      </c>
      <c r="H36" s="5">
        <f t="shared" si="0"/>
        <v>-122164</v>
      </c>
      <c r="I36" s="10" t="s">
        <v>13</v>
      </c>
      <c r="J36" s="10" t="s">
        <v>18</v>
      </c>
    </row>
    <row r="37" spans="2:10" outlineLevel="1" x14ac:dyDescent="0.25">
      <c r="B37" s="44">
        <v>44974</v>
      </c>
      <c r="C37" s="10" t="s">
        <v>131</v>
      </c>
      <c r="D37" s="10" t="s">
        <v>82</v>
      </c>
      <c r="E37" s="10" t="s">
        <v>132</v>
      </c>
      <c r="F37" s="5">
        <v>-111058</v>
      </c>
      <c r="G37" s="5">
        <v>-11106</v>
      </c>
      <c r="H37" s="5">
        <f t="shared" si="0"/>
        <v>-122164</v>
      </c>
      <c r="I37" s="10" t="s">
        <v>13</v>
      </c>
      <c r="J37" s="10" t="s">
        <v>18</v>
      </c>
    </row>
    <row r="38" spans="2:10" outlineLevel="1" x14ac:dyDescent="0.25">
      <c r="B38" s="44">
        <v>44974</v>
      </c>
      <c r="C38" s="10" t="s">
        <v>133</v>
      </c>
      <c r="D38" s="10" t="s">
        <v>82</v>
      </c>
      <c r="E38" s="10" t="s">
        <v>134</v>
      </c>
      <c r="F38" s="5">
        <v>-73431</v>
      </c>
      <c r="G38" s="5">
        <v>-7343</v>
      </c>
      <c r="H38" s="5">
        <f t="shared" si="0"/>
        <v>-80774</v>
      </c>
      <c r="I38" s="10" t="s">
        <v>13</v>
      </c>
      <c r="J38" s="10" t="s">
        <v>18</v>
      </c>
    </row>
    <row r="39" spans="2:10" outlineLevel="1" x14ac:dyDescent="0.25">
      <c r="B39" s="44">
        <v>44978</v>
      </c>
      <c r="C39" s="10" t="s">
        <v>135</v>
      </c>
      <c r="D39" s="10" t="s">
        <v>12</v>
      </c>
      <c r="E39" s="10" t="s">
        <v>136</v>
      </c>
      <c r="F39" s="5">
        <v>7281280</v>
      </c>
      <c r="G39" s="5">
        <v>728128</v>
      </c>
      <c r="H39" s="5">
        <f t="shared" si="0"/>
        <v>8009408</v>
      </c>
      <c r="I39" s="10" t="s">
        <v>13</v>
      </c>
      <c r="J39" s="10" t="s">
        <v>18</v>
      </c>
    </row>
    <row r="40" spans="2:10" outlineLevel="1" x14ac:dyDescent="0.25">
      <c r="B40" s="44">
        <v>44978</v>
      </c>
      <c r="C40" s="10" t="s">
        <v>137</v>
      </c>
      <c r="D40" s="10" t="s">
        <v>82</v>
      </c>
      <c r="E40" s="10" t="s">
        <v>138</v>
      </c>
      <c r="F40" s="5">
        <v>-333174</v>
      </c>
      <c r="G40" s="5">
        <v>-33317</v>
      </c>
      <c r="H40" s="5">
        <f t="shared" si="0"/>
        <v>-366491</v>
      </c>
      <c r="I40" s="10" t="s">
        <v>13</v>
      </c>
      <c r="J40" s="10" t="s">
        <v>18</v>
      </c>
    </row>
    <row r="41" spans="2:10" outlineLevel="1" x14ac:dyDescent="0.25">
      <c r="B41" s="44">
        <v>44979</v>
      </c>
      <c r="C41" s="10" t="s">
        <v>139</v>
      </c>
      <c r="D41" s="10" t="s">
        <v>140</v>
      </c>
      <c r="E41" s="10" t="s">
        <v>141</v>
      </c>
      <c r="F41" s="5">
        <v>-111058</v>
      </c>
      <c r="G41" s="5">
        <v>-11106</v>
      </c>
      <c r="H41" s="5">
        <f t="shared" si="0"/>
        <v>-122164</v>
      </c>
      <c r="I41" s="10" t="s">
        <v>13</v>
      </c>
      <c r="J41" s="10" t="s">
        <v>18</v>
      </c>
    </row>
    <row r="42" spans="2:10" outlineLevel="1" x14ac:dyDescent="0.25">
      <c r="B42" s="44">
        <v>44984</v>
      </c>
      <c r="C42" s="10" t="s">
        <v>142</v>
      </c>
      <c r="D42" s="10" t="s">
        <v>140</v>
      </c>
      <c r="E42" s="10" t="s">
        <v>143</v>
      </c>
      <c r="F42" s="5">
        <v>-111058</v>
      </c>
      <c r="G42" s="5">
        <v>-11106</v>
      </c>
      <c r="H42" s="5">
        <f t="shared" si="0"/>
        <v>-122164</v>
      </c>
      <c r="I42" s="10" t="s">
        <v>13</v>
      </c>
      <c r="J42" s="10" t="s">
        <v>18</v>
      </c>
    </row>
    <row r="43" spans="2:10" outlineLevel="1" x14ac:dyDescent="0.25">
      <c r="B43" s="44">
        <v>44987</v>
      </c>
      <c r="C43" s="10" t="s">
        <v>144</v>
      </c>
      <c r="D43" s="10" t="s">
        <v>12</v>
      </c>
      <c r="E43" s="10" t="s">
        <v>107</v>
      </c>
      <c r="F43" s="5">
        <v>8252865</v>
      </c>
      <c r="G43" s="5">
        <v>825287</v>
      </c>
      <c r="H43" s="5">
        <f t="shared" si="0"/>
        <v>9078152</v>
      </c>
      <c r="I43" s="10" t="s">
        <v>13</v>
      </c>
      <c r="J43" s="10" t="s">
        <v>18</v>
      </c>
    </row>
    <row r="44" spans="2:10" outlineLevel="1" x14ac:dyDescent="0.25">
      <c r="B44" s="44">
        <v>44993</v>
      </c>
      <c r="C44" s="10" t="s">
        <v>145</v>
      </c>
      <c r="D44" s="10" t="s">
        <v>12</v>
      </c>
      <c r="E44" s="10" t="s">
        <v>107</v>
      </c>
      <c r="F44" s="5">
        <v>15454080</v>
      </c>
      <c r="G44" s="5">
        <v>1545408</v>
      </c>
      <c r="H44" s="5">
        <f t="shared" si="0"/>
        <v>16999488</v>
      </c>
      <c r="I44" s="10" t="s">
        <v>13</v>
      </c>
      <c r="J44" s="10" t="s">
        <v>18</v>
      </c>
    </row>
    <row r="45" spans="2:10" outlineLevel="1" x14ac:dyDescent="0.25">
      <c r="B45" s="44">
        <v>44995</v>
      </c>
      <c r="C45" s="10" t="s">
        <v>146</v>
      </c>
      <c r="D45" s="10" t="s">
        <v>140</v>
      </c>
      <c r="E45" s="10" t="s">
        <v>147</v>
      </c>
      <c r="F45" s="5">
        <v>-111058</v>
      </c>
      <c r="G45" s="5">
        <v>-11106</v>
      </c>
      <c r="H45" s="5">
        <f t="shared" si="0"/>
        <v>-122164</v>
      </c>
      <c r="I45" s="10" t="s">
        <v>13</v>
      </c>
      <c r="J45" s="10" t="s">
        <v>18</v>
      </c>
    </row>
    <row r="46" spans="2:10" outlineLevel="1" x14ac:dyDescent="0.25">
      <c r="B46" s="44">
        <v>45000</v>
      </c>
      <c r="C46" s="10" t="s">
        <v>148</v>
      </c>
      <c r="D46" s="10" t="s">
        <v>12</v>
      </c>
      <c r="E46" s="10" t="s">
        <v>107</v>
      </c>
      <c r="F46" s="5">
        <v>10872105</v>
      </c>
      <c r="G46" s="5">
        <v>1087211</v>
      </c>
      <c r="H46" s="5">
        <f t="shared" si="0"/>
        <v>11959316</v>
      </c>
      <c r="I46" s="10" t="s">
        <v>13</v>
      </c>
      <c r="J46" s="10" t="s">
        <v>18</v>
      </c>
    </row>
    <row r="47" spans="2:10" outlineLevel="1" x14ac:dyDescent="0.25">
      <c r="B47" s="44">
        <v>45002</v>
      </c>
      <c r="C47" s="10" t="s">
        <v>149</v>
      </c>
      <c r="D47" s="10" t="s">
        <v>140</v>
      </c>
      <c r="E47" s="10" t="s">
        <v>150</v>
      </c>
      <c r="F47" s="5">
        <v>-1110580</v>
      </c>
      <c r="G47" s="5">
        <v>-111058</v>
      </c>
      <c r="H47" s="5">
        <f t="shared" si="0"/>
        <v>-1221638</v>
      </c>
      <c r="I47" s="10" t="s">
        <v>13</v>
      </c>
      <c r="J47" s="10" t="s">
        <v>18</v>
      </c>
    </row>
    <row r="48" spans="2:10" outlineLevel="1" x14ac:dyDescent="0.25">
      <c r="B48" s="44">
        <v>45002</v>
      </c>
      <c r="C48" s="10" t="s">
        <v>151</v>
      </c>
      <c r="D48" s="10" t="s">
        <v>140</v>
      </c>
      <c r="E48" s="10" t="s">
        <v>150</v>
      </c>
      <c r="F48" s="5">
        <v>-462206</v>
      </c>
      <c r="G48" s="5">
        <v>-46221</v>
      </c>
      <c r="H48" s="5">
        <f t="shared" si="0"/>
        <v>-508427</v>
      </c>
      <c r="I48" s="10" t="s">
        <v>13</v>
      </c>
      <c r="J48" s="10" t="s">
        <v>18</v>
      </c>
    </row>
    <row r="49" spans="2:10" outlineLevel="1" x14ac:dyDescent="0.25">
      <c r="B49" s="44">
        <v>45006</v>
      </c>
      <c r="C49" s="10" t="s">
        <v>152</v>
      </c>
      <c r="D49" s="10" t="s">
        <v>140</v>
      </c>
      <c r="E49" s="10" t="s">
        <v>153</v>
      </c>
      <c r="F49" s="5">
        <v>-73431</v>
      </c>
      <c r="G49" s="5">
        <v>-7343</v>
      </c>
      <c r="H49" s="5">
        <f t="shared" si="0"/>
        <v>-80774</v>
      </c>
      <c r="I49" s="10" t="s">
        <v>13</v>
      </c>
      <c r="J49" s="10" t="s">
        <v>18</v>
      </c>
    </row>
    <row r="50" spans="2:10" outlineLevel="1" x14ac:dyDescent="0.25">
      <c r="B50" s="44">
        <v>45007</v>
      </c>
      <c r="C50" s="10" t="s">
        <v>154</v>
      </c>
      <c r="D50" s="10" t="s">
        <v>12</v>
      </c>
      <c r="E50" s="10" t="s">
        <v>107</v>
      </c>
      <c r="F50" s="5">
        <v>10971060</v>
      </c>
      <c r="G50" s="5">
        <v>1097106</v>
      </c>
      <c r="H50" s="5">
        <f t="shared" si="0"/>
        <v>12068166</v>
      </c>
      <c r="I50" s="10" t="s">
        <v>13</v>
      </c>
      <c r="J50" s="10" t="s">
        <v>18</v>
      </c>
    </row>
    <row r="51" spans="2:10" outlineLevel="1" x14ac:dyDescent="0.25">
      <c r="B51" s="44">
        <v>45008</v>
      </c>
      <c r="C51" s="10" t="s">
        <v>155</v>
      </c>
      <c r="D51" s="10" t="s">
        <v>140</v>
      </c>
      <c r="E51" s="10" t="s">
        <v>156</v>
      </c>
      <c r="F51" s="5">
        <v>-222116</v>
      </c>
      <c r="G51" s="5">
        <v>-22212</v>
      </c>
      <c r="H51" s="5">
        <f t="shared" si="0"/>
        <v>-244328</v>
      </c>
      <c r="I51" s="10" t="s">
        <v>13</v>
      </c>
      <c r="J51" s="10" t="s">
        <v>18</v>
      </c>
    </row>
    <row r="52" spans="2:10" outlineLevel="1" x14ac:dyDescent="0.25">
      <c r="B52" s="44">
        <v>45008</v>
      </c>
      <c r="C52" s="10" t="s">
        <v>157</v>
      </c>
      <c r="D52" s="10" t="s">
        <v>140</v>
      </c>
      <c r="E52" s="10" t="s">
        <v>158</v>
      </c>
      <c r="F52" s="5">
        <v>-397690</v>
      </c>
      <c r="G52" s="5">
        <v>-39769</v>
      </c>
      <c r="H52" s="5">
        <f t="shared" si="0"/>
        <v>-437459</v>
      </c>
      <c r="I52" s="10" t="s">
        <v>13</v>
      </c>
      <c r="J52" s="10" t="s">
        <v>18</v>
      </c>
    </row>
    <row r="53" spans="2:10" outlineLevel="1" x14ac:dyDescent="0.25">
      <c r="B53" s="44">
        <v>45008</v>
      </c>
      <c r="C53" s="10" t="s">
        <v>159</v>
      </c>
      <c r="D53" s="10" t="s">
        <v>140</v>
      </c>
      <c r="E53" s="10" t="s">
        <v>160</v>
      </c>
      <c r="F53" s="5">
        <v>-111058</v>
      </c>
      <c r="G53" s="5">
        <v>-11106</v>
      </c>
      <c r="H53" s="5">
        <f t="shared" si="0"/>
        <v>-122164</v>
      </c>
      <c r="I53" s="10" t="s">
        <v>13</v>
      </c>
      <c r="J53" s="10" t="s">
        <v>18</v>
      </c>
    </row>
    <row r="54" spans="2:10" outlineLevel="1" x14ac:dyDescent="0.25">
      <c r="B54" s="44">
        <v>45008</v>
      </c>
      <c r="C54" s="10" t="s">
        <v>161</v>
      </c>
      <c r="D54" s="10" t="s">
        <v>140</v>
      </c>
      <c r="E54" s="10" t="s">
        <v>162</v>
      </c>
      <c r="F54" s="5">
        <v>-73431</v>
      </c>
      <c r="G54" s="5">
        <v>-7343</v>
      </c>
      <c r="H54" s="5">
        <f t="shared" si="0"/>
        <v>-80774</v>
      </c>
      <c r="I54" s="10" t="s">
        <v>13</v>
      </c>
      <c r="J54" s="10" t="s">
        <v>18</v>
      </c>
    </row>
    <row r="55" spans="2:10" outlineLevel="1" x14ac:dyDescent="0.25">
      <c r="B55" s="44">
        <v>45009</v>
      </c>
      <c r="C55" s="10" t="s">
        <v>163</v>
      </c>
      <c r="D55" s="10" t="s">
        <v>12</v>
      </c>
      <c r="E55" s="10" t="s">
        <v>164</v>
      </c>
      <c r="F55" s="5">
        <v>2134968</v>
      </c>
      <c r="G55" s="5">
        <v>213497</v>
      </c>
      <c r="H55" s="5">
        <f t="shared" si="0"/>
        <v>2348465</v>
      </c>
      <c r="I55" s="10" t="s">
        <v>13</v>
      </c>
      <c r="J55" s="10" t="s">
        <v>18</v>
      </c>
    </row>
    <row r="56" spans="2:10" outlineLevel="1" x14ac:dyDescent="0.25">
      <c r="B56" s="44">
        <v>45013</v>
      </c>
      <c r="C56" s="10" t="s">
        <v>165</v>
      </c>
      <c r="D56" s="10" t="s">
        <v>140</v>
      </c>
      <c r="E56" s="10" t="s">
        <v>166</v>
      </c>
      <c r="F56" s="5">
        <v>-111058</v>
      </c>
      <c r="G56" s="5">
        <v>-11106</v>
      </c>
      <c r="H56" s="5">
        <f t="shared" si="0"/>
        <v>-122164</v>
      </c>
      <c r="I56" s="10" t="s">
        <v>13</v>
      </c>
      <c r="J56" s="10" t="s">
        <v>18</v>
      </c>
    </row>
    <row r="57" spans="2:10" outlineLevel="1" x14ac:dyDescent="0.25">
      <c r="B57" s="44">
        <v>45013</v>
      </c>
      <c r="C57" s="10" t="s">
        <v>167</v>
      </c>
      <c r="D57" s="10" t="s">
        <v>140</v>
      </c>
      <c r="E57" s="10" t="s">
        <v>168</v>
      </c>
      <c r="F57" s="5">
        <v>-73431</v>
      </c>
      <c r="G57" s="5">
        <v>-7343</v>
      </c>
      <c r="H57" s="5">
        <f t="shared" si="0"/>
        <v>-80774</v>
      </c>
      <c r="I57" s="10" t="s">
        <v>13</v>
      </c>
      <c r="J57" s="10" t="s">
        <v>18</v>
      </c>
    </row>
    <row r="58" spans="2:10" outlineLevel="1" x14ac:dyDescent="0.25">
      <c r="B58" s="44">
        <v>45014</v>
      </c>
      <c r="C58" s="10" t="s">
        <v>169</v>
      </c>
      <c r="D58" s="10" t="s">
        <v>12</v>
      </c>
      <c r="E58" s="10" t="s">
        <v>164</v>
      </c>
      <c r="F58" s="5">
        <v>11190120</v>
      </c>
      <c r="G58" s="5">
        <v>1119012</v>
      </c>
      <c r="H58" s="5">
        <f t="shared" si="0"/>
        <v>12309132</v>
      </c>
      <c r="I58" s="10" t="s">
        <v>13</v>
      </c>
      <c r="J58" s="10" t="s">
        <v>18</v>
      </c>
    </row>
    <row r="59" spans="2:10" outlineLevel="1" x14ac:dyDescent="0.25">
      <c r="B59" s="44">
        <v>45014</v>
      </c>
      <c r="C59" s="10" t="s">
        <v>170</v>
      </c>
      <c r="D59" s="10" t="s">
        <v>140</v>
      </c>
      <c r="E59" s="10" t="s">
        <v>171</v>
      </c>
      <c r="F59" s="5">
        <v>-184489</v>
      </c>
      <c r="G59" s="5">
        <v>-18449</v>
      </c>
      <c r="H59" s="5">
        <f t="shared" si="0"/>
        <v>-202938</v>
      </c>
      <c r="I59" s="10" t="s">
        <v>13</v>
      </c>
      <c r="J59" s="10" t="s">
        <v>18</v>
      </c>
    </row>
    <row r="60" spans="2:10" outlineLevel="1" x14ac:dyDescent="0.25">
      <c r="B60" s="44">
        <v>45014</v>
      </c>
      <c r="C60" s="10" t="s">
        <v>172</v>
      </c>
      <c r="D60" s="10" t="s">
        <v>140</v>
      </c>
      <c r="E60" s="10" t="s">
        <v>173</v>
      </c>
      <c r="F60" s="5">
        <v>-73431</v>
      </c>
      <c r="G60" s="5">
        <v>-7343</v>
      </c>
      <c r="H60" s="5">
        <f t="shared" si="0"/>
        <v>-80774</v>
      </c>
      <c r="I60" s="10" t="s">
        <v>13</v>
      </c>
      <c r="J60" s="10" t="s">
        <v>18</v>
      </c>
    </row>
    <row r="61" spans="2:10" outlineLevel="1" x14ac:dyDescent="0.25">
      <c r="B61" s="44">
        <v>45014</v>
      </c>
      <c r="C61" s="10" t="s">
        <v>174</v>
      </c>
      <c r="D61" s="10" t="s">
        <v>140</v>
      </c>
      <c r="E61" s="10" t="s">
        <v>175</v>
      </c>
      <c r="F61" s="5">
        <v>-73431</v>
      </c>
      <c r="G61" s="5">
        <v>-7343</v>
      </c>
      <c r="H61" s="5">
        <f t="shared" si="0"/>
        <v>-80774</v>
      </c>
      <c r="I61" s="10" t="s">
        <v>13</v>
      </c>
      <c r="J61" s="10" t="s">
        <v>18</v>
      </c>
    </row>
    <row r="62" spans="2:10" outlineLevel="1" x14ac:dyDescent="0.25">
      <c r="B62" s="44">
        <v>45014</v>
      </c>
      <c r="C62" s="10" t="s">
        <v>176</v>
      </c>
      <c r="D62" s="10" t="s">
        <v>140</v>
      </c>
      <c r="E62" s="10" t="s">
        <v>177</v>
      </c>
      <c r="F62" s="5">
        <v>-192497</v>
      </c>
      <c r="G62" s="5">
        <v>-19250</v>
      </c>
      <c r="H62" s="5">
        <f t="shared" si="0"/>
        <v>-211747</v>
      </c>
      <c r="I62" s="10" t="s">
        <v>13</v>
      </c>
      <c r="J62" s="10" t="s">
        <v>18</v>
      </c>
    </row>
    <row r="63" spans="2:10" outlineLevel="1" x14ac:dyDescent="0.25">
      <c r="B63" s="44">
        <v>45015</v>
      </c>
      <c r="C63" s="10" t="s">
        <v>178</v>
      </c>
      <c r="D63" s="10" t="s">
        <v>140</v>
      </c>
      <c r="E63" s="10" t="s">
        <v>179</v>
      </c>
      <c r="F63" s="5">
        <v>-111058</v>
      </c>
      <c r="G63" s="5">
        <v>-11106</v>
      </c>
      <c r="H63" s="5">
        <f t="shared" si="0"/>
        <v>-122164</v>
      </c>
      <c r="I63" s="10" t="s">
        <v>13</v>
      </c>
      <c r="J63" s="10" t="s">
        <v>18</v>
      </c>
    </row>
    <row r="64" spans="2:10" outlineLevel="1" x14ac:dyDescent="0.25">
      <c r="B64" s="44">
        <v>45020</v>
      </c>
      <c r="C64" s="10" t="s">
        <v>180</v>
      </c>
      <c r="D64" s="10" t="s">
        <v>12</v>
      </c>
      <c r="E64" s="10" t="s">
        <v>164</v>
      </c>
      <c r="F64" s="5">
        <v>7468755</v>
      </c>
      <c r="G64" s="5">
        <v>746876</v>
      </c>
      <c r="H64" s="5">
        <f t="shared" si="0"/>
        <v>8215631</v>
      </c>
      <c r="I64" s="10" t="s">
        <v>13</v>
      </c>
      <c r="J64" s="10" t="s">
        <v>18</v>
      </c>
    </row>
    <row r="65" spans="2:10" outlineLevel="1" x14ac:dyDescent="0.25">
      <c r="B65" s="44">
        <v>45027</v>
      </c>
      <c r="C65" s="10" t="s">
        <v>181</v>
      </c>
      <c r="D65" s="10" t="s">
        <v>12</v>
      </c>
      <c r="E65" s="10" t="s">
        <v>107</v>
      </c>
      <c r="F65" s="5">
        <v>14114005</v>
      </c>
      <c r="G65" s="5">
        <v>1411401</v>
      </c>
      <c r="H65" s="5">
        <f t="shared" si="0"/>
        <v>15525406</v>
      </c>
      <c r="I65" s="10" t="s">
        <v>13</v>
      </c>
      <c r="J65" s="10" t="s">
        <v>18</v>
      </c>
    </row>
    <row r="66" spans="2:10" outlineLevel="1" x14ac:dyDescent="0.25">
      <c r="B66" s="44">
        <v>45033</v>
      </c>
      <c r="C66" s="10" t="s">
        <v>182</v>
      </c>
      <c r="D66" s="10" t="s">
        <v>140</v>
      </c>
      <c r="E66" s="10" t="s">
        <v>183</v>
      </c>
      <c r="F66" s="5">
        <v>-111058</v>
      </c>
      <c r="G66" s="5">
        <v>-11106</v>
      </c>
      <c r="H66" s="5">
        <f t="shared" si="0"/>
        <v>-122164</v>
      </c>
      <c r="I66" s="10" t="s">
        <v>13</v>
      </c>
      <c r="J66" s="10" t="s">
        <v>18</v>
      </c>
    </row>
    <row r="67" spans="2:10" outlineLevel="1" x14ac:dyDescent="0.25">
      <c r="B67" s="44">
        <v>45034</v>
      </c>
      <c r="C67" s="10" t="s">
        <v>184</v>
      </c>
      <c r="D67" s="10" t="s">
        <v>12</v>
      </c>
      <c r="E67" s="10" t="s">
        <v>13</v>
      </c>
      <c r="F67" s="5">
        <v>11556615</v>
      </c>
      <c r="G67" s="5">
        <v>1155662</v>
      </c>
      <c r="H67" s="5">
        <f t="shared" si="0"/>
        <v>12712277</v>
      </c>
      <c r="I67" s="10" t="s">
        <v>13</v>
      </c>
      <c r="J67" s="10" t="s">
        <v>18</v>
      </c>
    </row>
    <row r="68" spans="2:10" outlineLevel="1" x14ac:dyDescent="0.25">
      <c r="B68" s="44">
        <v>45043</v>
      </c>
      <c r="C68" s="10" t="s">
        <v>185</v>
      </c>
      <c r="D68" s="10" t="s">
        <v>12</v>
      </c>
      <c r="E68" s="10" t="s">
        <v>164</v>
      </c>
      <c r="F68" s="5">
        <v>15246395</v>
      </c>
      <c r="G68" s="5">
        <v>1524640</v>
      </c>
      <c r="H68" s="5">
        <f t="shared" si="0"/>
        <v>16771035</v>
      </c>
      <c r="I68" s="10" t="s">
        <v>13</v>
      </c>
      <c r="J68" s="10" t="s">
        <v>18</v>
      </c>
    </row>
    <row r="69" spans="2:10" outlineLevel="1" x14ac:dyDescent="0.25">
      <c r="B69" s="44">
        <v>45050</v>
      </c>
      <c r="C69" s="10" t="s">
        <v>186</v>
      </c>
      <c r="D69" s="10" t="s">
        <v>12</v>
      </c>
      <c r="E69" s="10" t="s">
        <v>164</v>
      </c>
      <c r="F69" s="5">
        <v>13441545</v>
      </c>
      <c r="G69" s="5">
        <v>1344155</v>
      </c>
      <c r="H69" s="5">
        <f t="shared" ref="H69:H132" si="1">F69+G69</f>
        <v>14785700</v>
      </c>
      <c r="I69" s="10" t="s">
        <v>13</v>
      </c>
      <c r="J69" s="10" t="s">
        <v>18</v>
      </c>
    </row>
    <row r="70" spans="2:10" outlineLevel="1" x14ac:dyDescent="0.25">
      <c r="B70" s="44">
        <v>45055</v>
      </c>
      <c r="C70" s="10" t="s">
        <v>187</v>
      </c>
      <c r="D70" s="10" t="s">
        <v>12</v>
      </c>
      <c r="E70" s="10" t="s">
        <v>188</v>
      </c>
      <c r="F70" s="5">
        <v>9156435</v>
      </c>
      <c r="G70" s="5">
        <v>915644</v>
      </c>
      <c r="H70" s="5">
        <f t="shared" si="1"/>
        <v>10072079</v>
      </c>
      <c r="I70" s="10" t="s">
        <v>13</v>
      </c>
      <c r="J70" s="10" t="s">
        <v>18</v>
      </c>
    </row>
    <row r="71" spans="2:10" outlineLevel="1" x14ac:dyDescent="0.25">
      <c r="B71" s="44">
        <v>45059</v>
      </c>
      <c r="C71" s="10" t="s">
        <v>189</v>
      </c>
      <c r="D71" s="10" t="s">
        <v>12</v>
      </c>
      <c r="E71" s="10" t="s">
        <v>190</v>
      </c>
      <c r="F71" s="5">
        <v>5355650</v>
      </c>
      <c r="G71" s="5">
        <v>535565</v>
      </c>
      <c r="H71" s="5">
        <f t="shared" si="1"/>
        <v>5891215</v>
      </c>
      <c r="I71" s="10" t="s">
        <v>13</v>
      </c>
      <c r="J71" s="10" t="s">
        <v>18</v>
      </c>
    </row>
    <row r="72" spans="2:10" outlineLevel="1" x14ac:dyDescent="0.25">
      <c r="B72" s="44">
        <v>45062</v>
      </c>
      <c r="C72" s="10" t="s">
        <v>191</v>
      </c>
      <c r="D72" s="10" t="s">
        <v>12</v>
      </c>
      <c r="E72" s="10" t="s">
        <v>192</v>
      </c>
      <c r="F72" s="5">
        <v>11386710</v>
      </c>
      <c r="G72" s="5">
        <v>1138671</v>
      </c>
      <c r="H72" s="5">
        <f t="shared" si="1"/>
        <v>12525381</v>
      </c>
      <c r="I72" s="10" t="s">
        <v>13</v>
      </c>
      <c r="J72" s="10" t="s">
        <v>18</v>
      </c>
    </row>
    <row r="73" spans="2:10" outlineLevel="1" x14ac:dyDescent="0.25">
      <c r="B73" s="44">
        <v>45069</v>
      </c>
      <c r="C73" s="10" t="s">
        <v>193</v>
      </c>
      <c r="D73" s="10" t="s">
        <v>12</v>
      </c>
      <c r="E73" s="10" t="s">
        <v>194</v>
      </c>
      <c r="F73" s="5">
        <v>15532840</v>
      </c>
      <c r="G73" s="5">
        <v>1553284</v>
      </c>
      <c r="H73" s="5">
        <f t="shared" si="1"/>
        <v>17086124</v>
      </c>
      <c r="I73" s="10" t="s">
        <v>13</v>
      </c>
      <c r="J73" s="10" t="s">
        <v>18</v>
      </c>
    </row>
    <row r="74" spans="2:10" outlineLevel="1" x14ac:dyDescent="0.25">
      <c r="B74" s="44">
        <v>45073</v>
      </c>
      <c r="C74" s="10" t="s">
        <v>195</v>
      </c>
      <c r="D74" s="10" t="s">
        <v>12</v>
      </c>
      <c r="E74" s="10" t="s">
        <v>196</v>
      </c>
      <c r="F74" s="5">
        <v>4235955</v>
      </c>
      <c r="G74" s="5">
        <v>423596</v>
      </c>
      <c r="H74" s="5">
        <f t="shared" si="1"/>
        <v>4659551</v>
      </c>
      <c r="I74" s="10" t="s">
        <v>13</v>
      </c>
      <c r="J74" s="10" t="s">
        <v>18</v>
      </c>
    </row>
    <row r="75" spans="2:10" outlineLevel="1" x14ac:dyDescent="0.25">
      <c r="B75" s="44">
        <v>45076</v>
      </c>
      <c r="C75" s="10" t="s">
        <v>197</v>
      </c>
      <c r="D75" s="10" t="s">
        <v>12</v>
      </c>
      <c r="E75" s="10" t="s">
        <v>198</v>
      </c>
      <c r="F75" s="5">
        <v>7974890</v>
      </c>
      <c r="G75" s="5">
        <v>797489</v>
      </c>
      <c r="H75" s="5">
        <f t="shared" si="1"/>
        <v>8772379</v>
      </c>
      <c r="I75" s="10" t="s">
        <v>13</v>
      </c>
      <c r="J75" s="10" t="s">
        <v>18</v>
      </c>
    </row>
    <row r="76" spans="2:10" outlineLevel="1" x14ac:dyDescent="0.25">
      <c r="B76" s="44">
        <v>45083</v>
      </c>
      <c r="C76" s="10" t="s">
        <v>199</v>
      </c>
      <c r="D76" s="10" t="s">
        <v>12</v>
      </c>
      <c r="E76" s="10" t="s">
        <v>200</v>
      </c>
      <c r="F76" s="5">
        <v>11198575</v>
      </c>
      <c r="G76" s="5">
        <v>1119858</v>
      </c>
      <c r="H76" s="5">
        <f t="shared" si="1"/>
        <v>12318433</v>
      </c>
      <c r="I76" s="10" t="s">
        <v>13</v>
      </c>
      <c r="J76" s="10" t="s">
        <v>18</v>
      </c>
    </row>
    <row r="77" spans="2:10" outlineLevel="1" x14ac:dyDescent="0.25">
      <c r="B77" s="44">
        <v>45091</v>
      </c>
      <c r="C77" s="10" t="s">
        <v>201</v>
      </c>
      <c r="D77" s="10" t="s">
        <v>12</v>
      </c>
      <c r="E77" s="10" t="s">
        <v>202</v>
      </c>
      <c r="F77" s="5">
        <v>13460405</v>
      </c>
      <c r="G77" s="5">
        <v>1346041</v>
      </c>
      <c r="H77" s="5">
        <f t="shared" si="1"/>
        <v>14806446</v>
      </c>
      <c r="I77" s="10" t="s">
        <v>13</v>
      </c>
      <c r="J77" s="10" t="s">
        <v>18</v>
      </c>
    </row>
    <row r="78" spans="2:10" outlineLevel="1" x14ac:dyDescent="0.25">
      <c r="B78" s="44">
        <v>45097</v>
      </c>
      <c r="C78" s="10" t="s">
        <v>203</v>
      </c>
      <c r="D78" s="10" t="s">
        <v>12</v>
      </c>
      <c r="E78" s="10" t="s">
        <v>164</v>
      </c>
      <c r="F78" s="5">
        <v>8453050</v>
      </c>
      <c r="G78" s="5">
        <v>845305</v>
      </c>
      <c r="H78" s="5">
        <f t="shared" si="1"/>
        <v>9298355</v>
      </c>
      <c r="I78" s="10" t="s">
        <v>13</v>
      </c>
      <c r="J78" s="10" t="s">
        <v>18</v>
      </c>
    </row>
    <row r="79" spans="2:10" outlineLevel="1" x14ac:dyDescent="0.25">
      <c r="B79" s="44">
        <v>45099</v>
      </c>
      <c r="C79" s="10" t="s">
        <v>204</v>
      </c>
      <c r="D79" s="10" t="s">
        <v>140</v>
      </c>
      <c r="E79" s="10" t="s">
        <v>205</v>
      </c>
      <c r="F79" s="5">
        <v>-222116</v>
      </c>
      <c r="G79" s="5">
        <v>-22212</v>
      </c>
      <c r="H79" s="5">
        <f t="shared" si="1"/>
        <v>-244328</v>
      </c>
      <c r="I79" s="10" t="s">
        <v>13</v>
      </c>
      <c r="J79" s="10" t="s">
        <v>18</v>
      </c>
    </row>
    <row r="80" spans="2:10" outlineLevel="1" x14ac:dyDescent="0.25">
      <c r="B80" s="44">
        <v>45104</v>
      </c>
      <c r="C80" s="10" t="s">
        <v>206</v>
      </c>
      <c r="D80" s="10" t="s">
        <v>12</v>
      </c>
      <c r="E80" s="10"/>
      <c r="F80" s="5">
        <v>0</v>
      </c>
      <c r="G80" s="5">
        <v>0</v>
      </c>
      <c r="H80" s="5">
        <f t="shared" si="1"/>
        <v>0</v>
      </c>
      <c r="I80" s="10" t="s">
        <v>13</v>
      </c>
      <c r="J80" s="10" t="s">
        <v>18</v>
      </c>
    </row>
    <row r="81" spans="2:10" outlineLevel="1" x14ac:dyDescent="0.25">
      <c r="B81" s="44">
        <v>45104</v>
      </c>
      <c r="C81" s="10" t="s">
        <v>207</v>
      </c>
      <c r="D81" s="10" t="s">
        <v>12</v>
      </c>
      <c r="E81" s="10" t="s">
        <v>208</v>
      </c>
      <c r="F81" s="5">
        <v>16211936</v>
      </c>
      <c r="G81" s="5">
        <v>1621194</v>
      </c>
      <c r="H81" s="5">
        <f t="shared" si="1"/>
        <v>17833130</v>
      </c>
      <c r="I81" s="10" t="s">
        <v>13</v>
      </c>
      <c r="J81" s="10" t="s">
        <v>18</v>
      </c>
    </row>
    <row r="82" spans="2:10" outlineLevel="1" x14ac:dyDescent="0.25">
      <c r="B82" s="44">
        <v>45110</v>
      </c>
      <c r="C82" s="10" t="s">
        <v>209</v>
      </c>
      <c r="D82" s="10" t="s">
        <v>12</v>
      </c>
      <c r="E82" s="10" t="s">
        <v>210</v>
      </c>
      <c r="F82" s="5">
        <v>12519100</v>
      </c>
      <c r="G82" s="5">
        <v>1001528</v>
      </c>
      <c r="H82" s="5">
        <f t="shared" si="1"/>
        <v>13520628</v>
      </c>
      <c r="I82" s="10" t="s">
        <v>13</v>
      </c>
      <c r="J82" s="10" t="s">
        <v>18</v>
      </c>
    </row>
    <row r="83" spans="2:10" outlineLevel="1" x14ac:dyDescent="0.25">
      <c r="B83" s="44">
        <v>45112</v>
      </c>
      <c r="C83" s="10" t="s">
        <v>211</v>
      </c>
      <c r="D83" s="10" t="s">
        <v>140</v>
      </c>
      <c r="E83" s="10" t="s">
        <v>212</v>
      </c>
      <c r="F83" s="5">
        <v>-55595</v>
      </c>
      <c r="G83" s="5">
        <v>-5560</v>
      </c>
      <c r="H83" s="5">
        <f t="shared" si="1"/>
        <v>-61155</v>
      </c>
      <c r="I83" s="10" t="s">
        <v>13</v>
      </c>
      <c r="J83" s="10" t="s">
        <v>18</v>
      </c>
    </row>
    <row r="84" spans="2:10" outlineLevel="1" x14ac:dyDescent="0.25">
      <c r="B84" s="44">
        <v>45112</v>
      </c>
      <c r="C84" s="10" t="s">
        <v>211</v>
      </c>
      <c r="D84" s="10" t="s">
        <v>140</v>
      </c>
      <c r="E84" s="10" t="s">
        <v>213</v>
      </c>
      <c r="F84" s="5">
        <v>-184489</v>
      </c>
      <c r="G84" s="5">
        <v>-14759</v>
      </c>
      <c r="H84" s="5">
        <f t="shared" si="1"/>
        <v>-199248</v>
      </c>
      <c r="I84" s="10" t="s">
        <v>13</v>
      </c>
      <c r="J84" s="10" t="s">
        <v>18</v>
      </c>
    </row>
    <row r="85" spans="2:10" outlineLevel="1" x14ac:dyDescent="0.25">
      <c r="B85" s="44">
        <v>45113</v>
      </c>
      <c r="C85" s="10" t="s">
        <v>214</v>
      </c>
      <c r="D85" s="10" t="s">
        <v>12</v>
      </c>
      <c r="E85" s="10" t="s">
        <v>13</v>
      </c>
      <c r="F85" s="5">
        <v>3671550</v>
      </c>
      <c r="G85" s="5">
        <v>293724</v>
      </c>
      <c r="H85" s="5">
        <f t="shared" si="1"/>
        <v>3965274</v>
      </c>
      <c r="I85" s="10" t="s">
        <v>13</v>
      </c>
      <c r="J85" s="10" t="s">
        <v>18</v>
      </c>
    </row>
    <row r="86" spans="2:10" outlineLevel="1" x14ac:dyDescent="0.25">
      <c r="B86" s="44">
        <v>45118</v>
      </c>
      <c r="C86" s="10" t="s">
        <v>215</v>
      </c>
      <c r="D86" s="10" t="s">
        <v>12</v>
      </c>
      <c r="E86" s="10" t="s">
        <v>216</v>
      </c>
      <c r="F86" s="5">
        <v>14194085</v>
      </c>
      <c r="G86" s="5">
        <v>1135527</v>
      </c>
      <c r="H86" s="5">
        <f t="shared" si="1"/>
        <v>15329612</v>
      </c>
      <c r="I86" s="10" t="s">
        <v>13</v>
      </c>
      <c r="J86" s="10" t="s">
        <v>18</v>
      </c>
    </row>
    <row r="87" spans="2:10" outlineLevel="1" x14ac:dyDescent="0.25">
      <c r="B87" s="44">
        <v>45126</v>
      </c>
      <c r="C87" s="10" t="s">
        <v>217</v>
      </c>
      <c r="D87" s="10" t="s">
        <v>12</v>
      </c>
      <c r="E87" s="10" t="s">
        <v>107</v>
      </c>
      <c r="F87" s="5">
        <v>18312240</v>
      </c>
      <c r="G87" s="5">
        <v>1464979</v>
      </c>
      <c r="H87" s="5">
        <f t="shared" si="1"/>
        <v>19777219</v>
      </c>
      <c r="I87" s="10" t="s">
        <v>13</v>
      </c>
      <c r="J87" s="10" t="s">
        <v>18</v>
      </c>
    </row>
    <row r="88" spans="2:10" outlineLevel="1" x14ac:dyDescent="0.25">
      <c r="B88" s="44">
        <v>45131</v>
      </c>
      <c r="C88" s="10" t="s">
        <v>218</v>
      </c>
      <c r="D88" s="10" t="s">
        <v>12</v>
      </c>
      <c r="E88" s="10" t="s">
        <v>164</v>
      </c>
      <c r="F88" s="5">
        <v>5078532</v>
      </c>
      <c r="G88" s="5">
        <v>406283</v>
      </c>
      <c r="H88" s="5">
        <f t="shared" si="1"/>
        <v>5484815</v>
      </c>
      <c r="I88" s="10" t="s">
        <v>13</v>
      </c>
      <c r="J88" s="10" t="s">
        <v>18</v>
      </c>
    </row>
    <row r="89" spans="2:10" outlineLevel="1" x14ac:dyDescent="0.25">
      <c r="B89" s="44">
        <v>45132</v>
      </c>
      <c r="C89" s="10" t="s">
        <v>219</v>
      </c>
      <c r="D89" s="10" t="s">
        <v>12</v>
      </c>
      <c r="E89" s="10" t="s">
        <v>107</v>
      </c>
      <c r="F89" s="5">
        <v>9899860</v>
      </c>
      <c r="G89" s="5">
        <v>791989</v>
      </c>
      <c r="H89" s="5">
        <f t="shared" si="1"/>
        <v>10691849</v>
      </c>
      <c r="I89" s="10" t="s">
        <v>13</v>
      </c>
      <c r="J89" s="10" t="s">
        <v>18</v>
      </c>
    </row>
    <row r="90" spans="2:10" outlineLevel="1" x14ac:dyDescent="0.25">
      <c r="B90" s="44">
        <v>45136</v>
      </c>
      <c r="C90" s="10" t="s">
        <v>220</v>
      </c>
      <c r="D90" s="10" t="s">
        <v>12</v>
      </c>
      <c r="E90" s="10" t="s">
        <v>107</v>
      </c>
      <c r="F90" s="5">
        <v>11744750</v>
      </c>
      <c r="G90" s="5">
        <v>939580</v>
      </c>
      <c r="H90" s="5">
        <f t="shared" si="1"/>
        <v>12684330</v>
      </c>
      <c r="I90" s="10" t="s">
        <v>13</v>
      </c>
      <c r="J90" s="10" t="s">
        <v>18</v>
      </c>
    </row>
    <row r="91" spans="2:10" outlineLevel="1" x14ac:dyDescent="0.25">
      <c r="B91" s="44">
        <v>45145</v>
      </c>
      <c r="C91" s="10" t="s">
        <v>221</v>
      </c>
      <c r="D91" s="10" t="s">
        <v>12</v>
      </c>
      <c r="E91" s="10" t="s">
        <v>222</v>
      </c>
      <c r="F91" s="5">
        <v>15514610</v>
      </c>
      <c r="G91" s="5">
        <v>1241169</v>
      </c>
      <c r="H91" s="5">
        <f t="shared" si="1"/>
        <v>16755779</v>
      </c>
      <c r="I91" s="10" t="s">
        <v>13</v>
      </c>
      <c r="J91" s="10" t="s">
        <v>18</v>
      </c>
    </row>
    <row r="92" spans="2:10" outlineLevel="1" x14ac:dyDescent="0.25">
      <c r="B92" s="44">
        <v>45147</v>
      </c>
      <c r="C92" s="10" t="s">
        <v>223</v>
      </c>
      <c r="D92" s="10" t="s">
        <v>12</v>
      </c>
      <c r="E92" s="10" t="s">
        <v>107</v>
      </c>
      <c r="F92" s="5">
        <v>5713690</v>
      </c>
      <c r="G92" s="5">
        <v>457095</v>
      </c>
      <c r="H92" s="5">
        <f t="shared" si="1"/>
        <v>6170785</v>
      </c>
      <c r="I92" s="10" t="s">
        <v>13</v>
      </c>
      <c r="J92" s="10" t="s">
        <v>18</v>
      </c>
    </row>
    <row r="93" spans="2:10" outlineLevel="1" x14ac:dyDescent="0.25">
      <c r="B93" s="44">
        <v>45150</v>
      </c>
      <c r="C93" s="10" t="s">
        <v>224</v>
      </c>
      <c r="D93" s="10" t="s">
        <v>12</v>
      </c>
      <c r="E93" s="10" t="s">
        <v>225</v>
      </c>
      <c r="F93" s="5">
        <v>10307055</v>
      </c>
      <c r="G93" s="5">
        <v>824564</v>
      </c>
      <c r="H93" s="5">
        <f t="shared" si="1"/>
        <v>11131619</v>
      </c>
      <c r="I93" s="10" t="s">
        <v>13</v>
      </c>
      <c r="J93" s="10" t="s">
        <v>18</v>
      </c>
    </row>
    <row r="94" spans="2:10" outlineLevel="1" x14ac:dyDescent="0.25">
      <c r="B94" s="44">
        <v>45153</v>
      </c>
      <c r="C94" s="10" t="s">
        <v>226</v>
      </c>
      <c r="D94" s="10" t="s">
        <v>12</v>
      </c>
      <c r="E94" s="10" t="s">
        <v>164</v>
      </c>
      <c r="F94" s="5">
        <v>6299063</v>
      </c>
      <c r="G94" s="5">
        <v>503925</v>
      </c>
      <c r="H94" s="5">
        <f t="shared" si="1"/>
        <v>6802988</v>
      </c>
      <c r="I94" s="10" t="s">
        <v>13</v>
      </c>
      <c r="J94" s="10" t="s">
        <v>18</v>
      </c>
    </row>
    <row r="95" spans="2:10" outlineLevel="1" x14ac:dyDescent="0.25">
      <c r="B95" s="44">
        <v>45156</v>
      </c>
      <c r="C95" s="10" t="s">
        <v>227</v>
      </c>
      <c r="D95" s="10" t="s">
        <v>12</v>
      </c>
      <c r="E95" s="10" t="s">
        <v>164</v>
      </c>
      <c r="F95" s="5">
        <v>7092485</v>
      </c>
      <c r="G95" s="5">
        <v>567399</v>
      </c>
      <c r="H95" s="5">
        <f t="shared" si="1"/>
        <v>7659884</v>
      </c>
      <c r="I95" s="10" t="s">
        <v>13</v>
      </c>
      <c r="J95" s="10" t="s">
        <v>18</v>
      </c>
    </row>
    <row r="96" spans="2:10" outlineLevel="1" x14ac:dyDescent="0.25">
      <c r="B96" s="44">
        <v>45160</v>
      </c>
      <c r="C96" s="10" t="s">
        <v>228</v>
      </c>
      <c r="D96" s="10" t="s">
        <v>12</v>
      </c>
      <c r="E96" s="10" t="s">
        <v>164</v>
      </c>
      <c r="F96" s="5">
        <v>5512542</v>
      </c>
      <c r="G96" s="5">
        <v>441003</v>
      </c>
      <c r="H96" s="5">
        <f t="shared" si="1"/>
        <v>5953545</v>
      </c>
      <c r="I96" s="10" t="s">
        <v>13</v>
      </c>
      <c r="J96" s="10" t="s">
        <v>18</v>
      </c>
    </row>
    <row r="97" spans="2:10" outlineLevel="1" x14ac:dyDescent="0.25">
      <c r="B97" s="44">
        <v>45163</v>
      </c>
      <c r="C97" s="10" t="s">
        <v>229</v>
      </c>
      <c r="D97" s="10" t="s">
        <v>12</v>
      </c>
      <c r="E97" s="10" t="s">
        <v>107</v>
      </c>
      <c r="F97" s="5">
        <v>17717540</v>
      </c>
      <c r="G97" s="5">
        <v>1417403</v>
      </c>
      <c r="H97" s="5">
        <f t="shared" si="1"/>
        <v>19134943</v>
      </c>
      <c r="I97" s="10" t="s">
        <v>13</v>
      </c>
      <c r="J97" s="10" t="s">
        <v>18</v>
      </c>
    </row>
    <row r="98" spans="2:10" outlineLevel="1" x14ac:dyDescent="0.25">
      <c r="B98" s="44">
        <v>45167</v>
      </c>
      <c r="C98" s="10" t="s">
        <v>230</v>
      </c>
      <c r="D98" s="10" t="s">
        <v>12</v>
      </c>
      <c r="E98" s="10" t="s">
        <v>107</v>
      </c>
      <c r="F98" s="5">
        <v>21425550</v>
      </c>
      <c r="G98" s="5">
        <v>1714044</v>
      </c>
      <c r="H98" s="5">
        <f t="shared" si="1"/>
        <v>23139594</v>
      </c>
      <c r="I98" s="10" t="s">
        <v>13</v>
      </c>
      <c r="J98" s="10" t="s">
        <v>18</v>
      </c>
    </row>
    <row r="99" spans="2:10" outlineLevel="1" x14ac:dyDescent="0.25">
      <c r="B99" s="44">
        <v>45169</v>
      </c>
      <c r="C99" s="10" t="s">
        <v>231</v>
      </c>
      <c r="D99" s="10" t="s">
        <v>12</v>
      </c>
      <c r="E99" s="10" t="s">
        <v>232</v>
      </c>
      <c r="F99" s="5">
        <v>7974890</v>
      </c>
      <c r="G99" s="5">
        <v>637991</v>
      </c>
      <c r="H99" s="5">
        <f t="shared" si="1"/>
        <v>8612881</v>
      </c>
      <c r="I99" s="10" t="s">
        <v>13</v>
      </c>
      <c r="J99" s="10" t="s">
        <v>18</v>
      </c>
    </row>
    <row r="100" spans="2:10" outlineLevel="1" x14ac:dyDescent="0.25">
      <c r="B100" s="44">
        <v>45174</v>
      </c>
      <c r="C100" s="10" t="s">
        <v>233</v>
      </c>
      <c r="D100" s="10" t="s">
        <v>12</v>
      </c>
      <c r="E100" s="10" t="s">
        <v>234</v>
      </c>
      <c r="F100" s="5">
        <v>21082730</v>
      </c>
      <c r="G100" s="5">
        <v>1686618</v>
      </c>
      <c r="H100" s="5">
        <f t="shared" si="1"/>
        <v>22769348</v>
      </c>
      <c r="I100" s="10" t="s">
        <v>13</v>
      </c>
      <c r="J100" s="10" t="s">
        <v>18</v>
      </c>
    </row>
    <row r="101" spans="2:10" outlineLevel="1" x14ac:dyDescent="0.25">
      <c r="B101" s="44">
        <v>45174</v>
      </c>
      <c r="C101" s="10" t="s">
        <v>235</v>
      </c>
      <c r="D101" s="10" t="s">
        <v>12</v>
      </c>
      <c r="E101" s="10" t="s">
        <v>236</v>
      </c>
      <c r="F101" s="5">
        <v>1720236</v>
      </c>
      <c r="G101" s="5">
        <v>137619</v>
      </c>
      <c r="H101" s="5">
        <f t="shared" si="1"/>
        <v>1857855</v>
      </c>
      <c r="I101" s="10" t="s">
        <v>13</v>
      </c>
      <c r="J101" s="10" t="s">
        <v>18</v>
      </c>
    </row>
    <row r="102" spans="2:10" outlineLevel="1" x14ac:dyDescent="0.25">
      <c r="B102" s="44">
        <v>45178</v>
      </c>
      <c r="C102" s="10" t="s">
        <v>237</v>
      </c>
      <c r="D102" s="10" t="s">
        <v>12</v>
      </c>
      <c r="E102" s="10" t="s">
        <v>238</v>
      </c>
      <c r="F102" s="5">
        <v>14622760</v>
      </c>
      <c r="G102" s="5">
        <v>1169821</v>
      </c>
      <c r="H102" s="5">
        <f t="shared" si="1"/>
        <v>15792581</v>
      </c>
      <c r="I102" s="10" t="s">
        <v>13</v>
      </c>
      <c r="J102" s="10" t="s">
        <v>18</v>
      </c>
    </row>
    <row r="103" spans="2:10" outlineLevel="1" x14ac:dyDescent="0.25">
      <c r="B103" s="44">
        <v>45183</v>
      </c>
      <c r="C103" s="10" t="s">
        <v>239</v>
      </c>
      <c r="D103" s="10" t="s">
        <v>12</v>
      </c>
      <c r="E103" s="10" t="s">
        <v>240</v>
      </c>
      <c r="F103" s="5">
        <v>8255800</v>
      </c>
      <c r="G103" s="5">
        <v>660464</v>
      </c>
      <c r="H103" s="5">
        <f t="shared" si="1"/>
        <v>8916264</v>
      </c>
      <c r="I103" s="10" t="s">
        <v>13</v>
      </c>
      <c r="J103" s="10" t="s">
        <v>18</v>
      </c>
    </row>
    <row r="104" spans="2:10" outlineLevel="1" x14ac:dyDescent="0.25">
      <c r="B104" s="44">
        <v>45185</v>
      </c>
      <c r="C104" s="10" t="s">
        <v>241</v>
      </c>
      <c r="D104" s="10" t="s">
        <v>12</v>
      </c>
      <c r="E104" s="10" t="s">
        <v>13</v>
      </c>
      <c r="F104" s="5">
        <v>13252850</v>
      </c>
      <c r="G104" s="5">
        <v>1060228</v>
      </c>
      <c r="H104" s="5">
        <f t="shared" si="1"/>
        <v>14313078</v>
      </c>
      <c r="I104" s="10" t="s">
        <v>13</v>
      </c>
      <c r="J104" s="10" t="s">
        <v>18</v>
      </c>
    </row>
    <row r="105" spans="2:10" outlineLevel="1" x14ac:dyDescent="0.25">
      <c r="B105" s="44">
        <v>45188</v>
      </c>
      <c r="C105" s="10" t="s">
        <v>242</v>
      </c>
      <c r="D105" s="10" t="s">
        <v>12</v>
      </c>
      <c r="E105" s="10" t="s">
        <v>13</v>
      </c>
      <c r="F105" s="5">
        <v>14650770</v>
      </c>
      <c r="G105" s="5">
        <v>1172062</v>
      </c>
      <c r="H105" s="5">
        <f t="shared" si="1"/>
        <v>15822832</v>
      </c>
      <c r="I105" s="10" t="s">
        <v>13</v>
      </c>
      <c r="J105" s="10" t="s">
        <v>18</v>
      </c>
    </row>
    <row r="106" spans="2:10" outlineLevel="1" x14ac:dyDescent="0.25">
      <c r="B106" s="44">
        <v>45194</v>
      </c>
      <c r="C106" s="10" t="s">
        <v>243</v>
      </c>
      <c r="D106" s="10" t="s">
        <v>12</v>
      </c>
      <c r="E106" s="10" t="s">
        <v>13</v>
      </c>
      <c r="F106" s="5">
        <v>1968895</v>
      </c>
      <c r="G106" s="5">
        <v>157512</v>
      </c>
      <c r="H106" s="5">
        <f t="shared" si="1"/>
        <v>2126407</v>
      </c>
      <c r="I106" s="10" t="s">
        <v>13</v>
      </c>
      <c r="J106" s="10" t="s">
        <v>18</v>
      </c>
    </row>
    <row r="107" spans="2:10" outlineLevel="1" x14ac:dyDescent="0.25">
      <c r="B107" s="44">
        <v>45194</v>
      </c>
      <c r="C107" s="10" t="s">
        <v>244</v>
      </c>
      <c r="D107" s="10" t="s">
        <v>12</v>
      </c>
      <c r="E107" s="10" t="s">
        <v>13</v>
      </c>
      <c r="F107" s="5">
        <v>8391500</v>
      </c>
      <c r="G107" s="5">
        <v>671320</v>
      </c>
      <c r="H107" s="5">
        <f t="shared" si="1"/>
        <v>9062820</v>
      </c>
      <c r="I107" s="10" t="s">
        <v>13</v>
      </c>
      <c r="J107" s="10" t="s">
        <v>18</v>
      </c>
    </row>
    <row r="108" spans="2:10" outlineLevel="1" x14ac:dyDescent="0.25">
      <c r="B108" s="44">
        <v>45196</v>
      </c>
      <c r="C108" s="10" t="s">
        <v>245</v>
      </c>
      <c r="D108" s="10" t="s">
        <v>12</v>
      </c>
      <c r="E108" s="10" t="s">
        <v>13</v>
      </c>
      <c r="F108" s="5">
        <v>7644395</v>
      </c>
      <c r="G108" s="5">
        <v>611552</v>
      </c>
      <c r="H108" s="5">
        <f t="shared" si="1"/>
        <v>8255947</v>
      </c>
      <c r="I108" s="10" t="s">
        <v>13</v>
      </c>
      <c r="J108" s="10" t="s">
        <v>18</v>
      </c>
    </row>
    <row r="109" spans="2:10" outlineLevel="1" x14ac:dyDescent="0.25">
      <c r="B109" s="44">
        <v>45199</v>
      </c>
      <c r="C109" s="10" t="s">
        <v>246</v>
      </c>
      <c r="D109" s="10" t="s">
        <v>12</v>
      </c>
      <c r="E109" s="10" t="s">
        <v>13</v>
      </c>
      <c r="F109" s="5">
        <v>12833490</v>
      </c>
      <c r="G109" s="5">
        <v>1026679</v>
      </c>
      <c r="H109" s="5">
        <f t="shared" si="1"/>
        <v>13860169</v>
      </c>
      <c r="I109" s="10" t="s">
        <v>13</v>
      </c>
      <c r="J109" s="10" t="s">
        <v>18</v>
      </c>
    </row>
    <row r="110" spans="2:10" outlineLevel="1" x14ac:dyDescent="0.25">
      <c r="B110" s="44">
        <v>45204</v>
      </c>
      <c r="C110" s="10" t="s">
        <v>247</v>
      </c>
      <c r="D110" s="10" t="s">
        <v>12</v>
      </c>
      <c r="E110" s="10" t="s">
        <v>13</v>
      </c>
      <c r="F110" s="5">
        <v>8193950</v>
      </c>
      <c r="G110" s="5">
        <v>655516</v>
      </c>
      <c r="H110" s="5">
        <f t="shared" si="1"/>
        <v>8849466</v>
      </c>
      <c r="I110" s="10" t="s">
        <v>13</v>
      </c>
      <c r="J110" s="10" t="s">
        <v>18</v>
      </c>
    </row>
    <row r="111" spans="2:10" outlineLevel="1" x14ac:dyDescent="0.25">
      <c r="B111" s="44">
        <v>45208</v>
      </c>
      <c r="C111" s="10" t="s">
        <v>248</v>
      </c>
      <c r="D111" s="10" t="s">
        <v>12</v>
      </c>
      <c r="E111" s="10" t="s">
        <v>13</v>
      </c>
      <c r="F111" s="5">
        <v>13293450</v>
      </c>
      <c r="G111" s="5">
        <v>1063476</v>
      </c>
      <c r="H111" s="5">
        <f t="shared" si="1"/>
        <v>14356926</v>
      </c>
      <c r="I111" s="10" t="s">
        <v>13</v>
      </c>
      <c r="J111" s="10" t="s">
        <v>18</v>
      </c>
    </row>
    <row r="112" spans="2:10" outlineLevel="1" x14ac:dyDescent="0.25">
      <c r="B112" s="44">
        <v>45212</v>
      </c>
      <c r="C112" s="10" t="s">
        <v>249</v>
      </c>
      <c r="D112" s="10" t="s">
        <v>12</v>
      </c>
      <c r="E112" s="10" t="s">
        <v>13</v>
      </c>
      <c r="F112" s="5">
        <v>13790470</v>
      </c>
      <c r="G112" s="5">
        <v>1103238</v>
      </c>
      <c r="H112" s="5">
        <f t="shared" si="1"/>
        <v>14893708</v>
      </c>
      <c r="I112" s="10" t="s">
        <v>13</v>
      </c>
      <c r="J112" s="10" t="s">
        <v>18</v>
      </c>
    </row>
    <row r="113" spans="2:10" outlineLevel="1" x14ac:dyDescent="0.25">
      <c r="B113" s="44">
        <v>45215</v>
      </c>
      <c r="C113" s="10" t="s">
        <v>250</v>
      </c>
      <c r="D113" s="10" t="s">
        <v>12</v>
      </c>
      <c r="E113" s="10" t="s">
        <v>13</v>
      </c>
      <c r="F113" s="5">
        <v>13817815</v>
      </c>
      <c r="G113" s="5">
        <v>1105425</v>
      </c>
      <c r="H113" s="5">
        <f t="shared" si="1"/>
        <v>14923240</v>
      </c>
      <c r="I113" s="10" t="s">
        <v>13</v>
      </c>
      <c r="J113" s="10" t="s">
        <v>18</v>
      </c>
    </row>
    <row r="114" spans="2:10" outlineLevel="1" x14ac:dyDescent="0.25">
      <c r="B114" s="44">
        <v>45216</v>
      </c>
      <c r="C114" s="10" t="s">
        <v>251</v>
      </c>
      <c r="D114" s="10" t="s">
        <v>12</v>
      </c>
      <c r="E114" s="10" t="s">
        <v>13</v>
      </c>
      <c r="F114" s="5">
        <v>4464240</v>
      </c>
      <c r="G114" s="5">
        <v>357139</v>
      </c>
      <c r="H114" s="5">
        <f t="shared" si="1"/>
        <v>4821379</v>
      </c>
      <c r="I114" s="10" t="s">
        <v>13</v>
      </c>
      <c r="J114" s="10" t="s">
        <v>18</v>
      </c>
    </row>
    <row r="115" spans="2:10" outlineLevel="1" x14ac:dyDescent="0.25">
      <c r="B115" s="44">
        <v>45218</v>
      </c>
      <c r="C115" s="10" t="s">
        <v>252</v>
      </c>
      <c r="D115" s="10" t="s">
        <v>12</v>
      </c>
      <c r="E115" s="10" t="s">
        <v>13</v>
      </c>
      <c r="F115" s="5">
        <v>6473442</v>
      </c>
      <c r="G115" s="5">
        <v>517875</v>
      </c>
      <c r="H115" s="5">
        <f t="shared" si="1"/>
        <v>6991317</v>
      </c>
      <c r="I115" s="10" t="s">
        <v>13</v>
      </c>
      <c r="J115" s="10" t="s">
        <v>18</v>
      </c>
    </row>
    <row r="116" spans="2:10" outlineLevel="1" x14ac:dyDescent="0.25">
      <c r="B116" s="44">
        <v>45222</v>
      </c>
      <c r="C116" s="10" t="s">
        <v>253</v>
      </c>
      <c r="D116" s="10" t="s">
        <v>12</v>
      </c>
      <c r="E116" s="10" t="s">
        <v>254</v>
      </c>
      <c r="F116" s="5">
        <v>10431550</v>
      </c>
      <c r="G116" s="5">
        <v>834524</v>
      </c>
      <c r="H116" s="5">
        <f t="shared" si="1"/>
        <v>11266074</v>
      </c>
      <c r="I116" s="10" t="s">
        <v>13</v>
      </c>
      <c r="J116" s="10" t="s">
        <v>18</v>
      </c>
    </row>
    <row r="117" spans="2:10" outlineLevel="1" x14ac:dyDescent="0.25">
      <c r="B117" s="44">
        <v>45226</v>
      </c>
      <c r="C117" s="10" t="s">
        <v>255</v>
      </c>
      <c r="D117" s="10" t="s">
        <v>12</v>
      </c>
      <c r="E117" s="10" t="s">
        <v>13</v>
      </c>
      <c r="F117" s="5">
        <v>8193950</v>
      </c>
      <c r="G117" s="5">
        <v>655516</v>
      </c>
      <c r="H117" s="5">
        <f t="shared" si="1"/>
        <v>8849466</v>
      </c>
      <c r="I117" s="10" t="s">
        <v>13</v>
      </c>
      <c r="J117" s="10" t="s">
        <v>18</v>
      </c>
    </row>
    <row r="118" spans="2:10" outlineLevel="1" x14ac:dyDescent="0.25">
      <c r="B118" s="44">
        <v>45229</v>
      </c>
      <c r="C118" s="10" t="s">
        <v>256</v>
      </c>
      <c r="D118" s="10" t="s">
        <v>12</v>
      </c>
      <c r="E118" s="10" t="s">
        <v>13</v>
      </c>
      <c r="F118" s="5">
        <v>8511030</v>
      </c>
      <c r="G118" s="5">
        <v>680882</v>
      </c>
      <c r="H118" s="5">
        <f t="shared" si="1"/>
        <v>9191912</v>
      </c>
      <c r="I118" s="10" t="s">
        <v>13</v>
      </c>
      <c r="J118" s="10" t="s">
        <v>18</v>
      </c>
    </row>
    <row r="119" spans="2:10" outlineLevel="1" x14ac:dyDescent="0.25">
      <c r="B119" s="44">
        <v>45233</v>
      </c>
      <c r="C119" s="10" t="s">
        <v>257</v>
      </c>
      <c r="D119" s="10" t="s">
        <v>12</v>
      </c>
      <c r="E119" s="10" t="s">
        <v>13</v>
      </c>
      <c r="F119" s="5">
        <v>16032230</v>
      </c>
      <c r="G119" s="5">
        <v>1282578</v>
      </c>
      <c r="H119" s="5">
        <f t="shared" si="1"/>
        <v>17314808</v>
      </c>
      <c r="I119" s="10" t="s">
        <v>13</v>
      </c>
      <c r="J119" s="10" t="s">
        <v>18</v>
      </c>
    </row>
    <row r="120" spans="2:10" outlineLevel="1" x14ac:dyDescent="0.25">
      <c r="B120" s="44">
        <v>45234</v>
      </c>
      <c r="C120" s="10" t="s">
        <v>258</v>
      </c>
      <c r="D120" s="10" t="s">
        <v>12</v>
      </c>
      <c r="E120" s="10" t="s">
        <v>13</v>
      </c>
      <c r="F120" s="5">
        <v>9533225</v>
      </c>
      <c r="G120" s="5">
        <v>762658</v>
      </c>
      <c r="H120" s="5">
        <f t="shared" si="1"/>
        <v>10295883</v>
      </c>
      <c r="I120" s="10" t="s">
        <v>13</v>
      </c>
      <c r="J120" s="10" t="s">
        <v>18</v>
      </c>
    </row>
    <row r="121" spans="2:10" outlineLevel="1" x14ac:dyDescent="0.25">
      <c r="B121" s="44">
        <v>45238</v>
      </c>
      <c r="C121" s="10" t="s">
        <v>259</v>
      </c>
      <c r="D121" s="10" t="s">
        <v>12</v>
      </c>
      <c r="E121" s="10" t="s">
        <v>13</v>
      </c>
      <c r="F121" s="5">
        <v>18917835</v>
      </c>
      <c r="G121" s="5">
        <v>1513427</v>
      </c>
      <c r="H121" s="5">
        <f t="shared" si="1"/>
        <v>20431262</v>
      </c>
      <c r="I121" s="10" t="s">
        <v>13</v>
      </c>
      <c r="J121" s="10" t="s">
        <v>18</v>
      </c>
    </row>
    <row r="122" spans="2:10" outlineLevel="1" x14ac:dyDescent="0.25">
      <c r="B122" s="44">
        <v>45243</v>
      </c>
      <c r="C122" s="10" t="s">
        <v>260</v>
      </c>
      <c r="D122" s="10" t="s">
        <v>12</v>
      </c>
      <c r="E122" s="10" t="s">
        <v>13</v>
      </c>
      <c r="F122" s="5">
        <v>18471410</v>
      </c>
      <c r="G122" s="5">
        <v>1477713</v>
      </c>
      <c r="H122" s="5">
        <f t="shared" si="1"/>
        <v>19949123</v>
      </c>
      <c r="I122" s="10" t="s">
        <v>13</v>
      </c>
      <c r="J122" s="10" t="s">
        <v>18</v>
      </c>
    </row>
    <row r="123" spans="2:10" outlineLevel="1" x14ac:dyDescent="0.25">
      <c r="B123" s="44">
        <v>45247</v>
      </c>
      <c r="C123" s="10" t="s">
        <v>261</v>
      </c>
      <c r="D123" s="10" t="s">
        <v>12</v>
      </c>
      <c r="E123" s="10" t="s">
        <v>13</v>
      </c>
      <c r="F123" s="5">
        <v>15584765</v>
      </c>
      <c r="G123" s="5">
        <v>1246781</v>
      </c>
      <c r="H123" s="5">
        <f t="shared" si="1"/>
        <v>16831546</v>
      </c>
      <c r="I123" s="10" t="s">
        <v>13</v>
      </c>
      <c r="J123" s="10" t="s">
        <v>18</v>
      </c>
    </row>
    <row r="124" spans="2:10" outlineLevel="1" x14ac:dyDescent="0.25">
      <c r="B124" s="44">
        <v>45251</v>
      </c>
      <c r="C124" s="10" t="s">
        <v>262</v>
      </c>
      <c r="D124" s="10" t="s">
        <v>12</v>
      </c>
      <c r="E124" s="10" t="s">
        <v>13</v>
      </c>
      <c r="F124" s="5">
        <v>18231870</v>
      </c>
      <c r="G124" s="5">
        <v>1458550</v>
      </c>
      <c r="H124" s="5">
        <f t="shared" si="1"/>
        <v>19690420</v>
      </c>
      <c r="I124" s="10" t="s">
        <v>13</v>
      </c>
      <c r="J124" s="10" t="s">
        <v>18</v>
      </c>
    </row>
    <row r="125" spans="2:10" outlineLevel="1" x14ac:dyDescent="0.25">
      <c r="B125" s="44">
        <v>45255</v>
      </c>
      <c r="C125" s="10" t="s">
        <v>263</v>
      </c>
      <c r="D125" s="10" t="s">
        <v>12</v>
      </c>
      <c r="E125" s="10" t="s">
        <v>13</v>
      </c>
      <c r="F125" s="5">
        <v>13572415</v>
      </c>
      <c r="G125" s="5">
        <v>1085793</v>
      </c>
      <c r="H125" s="5">
        <f t="shared" si="1"/>
        <v>14658208</v>
      </c>
      <c r="I125" s="10" t="s">
        <v>13</v>
      </c>
      <c r="J125" s="10" t="s">
        <v>18</v>
      </c>
    </row>
    <row r="126" spans="2:10" outlineLevel="1" x14ac:dyDescent="0.25">
      <c r="B126" s="44">
        <v>45259</v>
      </c>
      <c r="C126" s="10" t="s">
        <v>264</v>
      </c>
      <c r="D126" s="10" t="s">
        <v>12</v>
      </c>
      <c r="E126" s="10" t="s">
        <v>13</v>
      </c>
      <c r="F126" s="5">
        <v>14644690</v>
      </c>
      <c r="G126" s="5">
        <v>1171575</v>
      </c>
      <c r="H126" s="5">
        <f t="shared" si="1"/>
        <v>15816265</v>
      </c>
      <c r="I126" s="10" t="s">
        <v>13</v>
      </c>
      <c r="J126" s="10" t="s">
        <v>18</v>
      </c>
    </row>
    <row r="127" spans="2:10" outlineLevel="1" x14ac:dyDescent="0.25">
      <c r="B127" s="44">
        <v>45262</v>
      </c>
      <c r="C127" s="10" t="s">
        <v>1</v>
      </c>
      <c r="D127" s="10" t="s">
        <v>12</v>
      </c>
      <c r="E127" s="10" t="s">
        <v>13</v>
      </c>
      <c r="F127" s="5">
        <v>12759130</v>
      </c>
      <c r="G127" s="5">
        <v>1020730</v>
      </c>
      <c r="H127" s="5">
        <f t="shared" si="1"/>
        <v>13779860</v>
      </c>
      <c r="I127" s="10" t="s">
        <v>13</v>
      </c>
      <c r="J127" s="10" t="s">
        <v>18</v>
      </c>
    </row>
    <row r="128" spans="2:10" outlineLevel="1" x14ac:dyDescent="0.25">
      <c r="B128" s="44">
        <v>45267</v>
      </c>
      <c r="C128" s="10" t="s">
        <v>23</v>
      </c>
      <c r="D128" s="10" t="s">
        <v>12</v>
      </c>
      <c r="E128" s="10" t="s">
        <v>13</v>
      </c>
      <c r="F128" s="5">
        <v>11015920</v>
      </c>
      <c r="G128" s="5">
        <v>881274</v>
      </c>
      <c r="H128" s="5">
        <f t="shared" si="1"/>
        <v>11897194</v>
      </c>
      <c r="I128" s="10" t="s">
        <v>13</v>
      </c>
      <c r="J128" s="10" t="s">
        <v>18</v>
      </c>
    </row>
    <row r="129" spans="2:10" outlineLevel="1" x14ac:dyDescent="0.25">
      <c r="B129" s="44">
        <v>45269</v>
      </c>
      <c r="C129" s="10" t="s">
        <v>7</v>
      </c>
      <c r="D129" s="10" t="s">
        <v>12</v>
      </c>
      <c r="E129" s="10" t="s">
        <v>13</v>
      </c>
      <c r="F129" s="5">
        <v>12855330</v>
      </c>
      <c r="G129" s="5">
        <v>1028426</v>
      </c>
      <c r="H129" s="5">
        <f t="shared" si="1"/>
        <v>13883756</v>
      </c>
      <c r="I129" s="10" t="s">
        <v>13</v>
      </c>
      <c r="J129" s="10" t="s">
        <v>18</v>
      </c>
    </row>
    <row r="130" spans="2:10" outlineLevel="1" x14ac:dyDescent="0.25">
      <c r="B130" s="44">
        <v>45274</v>
      </c>
      <c r="C130" s="10" t="s">
        <v>17</v>
      </c>
      <c r="D130" s="10" t="s">
        <v>12</v>
      </c>
      <c r="E130" s="10" t="s">
        <v>13</v>
      </c>
      <c r="F130" s="5">
        <v>10451220</v>
      </c>
      <c r="G130" s="5">
        <v>836098</v>
      </c>
      <c r="H130" s="5">
        <f t="shared" si="1"/>
        <v>11287318</v>
      </c>
      <c r="I130" s="10" t="s">
        <v>13</v>
      </c>
      <c r="J130" s="10" t="s">
        <v>18</v>
      </c>
    </row>
    <row r="131" spans="2:10" outlineLevel="1" x14ac:dyDescent="0.25">
      <c r="B131" s="44">
        <v>45279</v>
      </c>
      <c r="C131" s="10" t="s">
        <v>24</v>
      </c>
      <c r="D131" s="10" t="s">
        <v>12</v>
      </c>
      <c r="E131" s="10" t="s">
        <v>13</v>
      </c>
      <c r="F131" s="5">
        <v>17810940</v>
      </c>
      <c r="G131" s="5">
        <v>1424875</v>
      </c>
      <c r="H131" s="5">
        <f t="shared" si="1"/>
        <v>19235815</v>
      </c>
      <c r="I131" s="10" t="s">
        <v>13</v>
      </c>
      <c r="J131" s="10" t="s">
        <v>18</v>
      </c>
    </row>
    <row r="132" spans="2:10" outlineLevel="1" x14ac:dyDescent="0.25">
      <c r="B132" s="44">
        <v>45282</v>
      </c>
      <c r="C132" s="10" t="s">
        <v>14</v>
      </c>
      <c r="D132" s="10" t="s">
        <v>12</v>
      </c>
      <c r="E132" s="10" t="s">
        <v>13</v>
      </c>
      <c r="F132" s="5">
        <v>14003520</v>
      </c>
      <c r="G132" s="5">
        <v>1120282</v>
      </c>
      <c r="H132" s="5">
        <f t="shared" si="1"/>
        <v>15123802</v>
      </c>
      <c r="I132" s="10" t="s">
        <v>13</v>
      </c>
      <c r="J132" s="10" t="s">
        <v>18</v>
      </c>
    </row>
    <row r="133" spans="2:10" outlineLevel="1" x14ac:dyDescent="0.25">
      <c r="B133" s="44">
        <v>45286</v>
      </c>
      <c r="C133" s="10" t="s">
        <v>8</v>
      </c>
      <c r="D133" s="10" t="s">
        <v>12</v>
      </c>
      <c r="E133" s="10" t="s">
        <v>13</v>
      </c>
      <c r="F133" s="5">
        <v>17427570</v>
      </c>
      <c r="G133" s="5">
        <v>1394206</v>
      </c>
      <c r="H133" s="5">
        <f t="shared" ref="H133:H136" si="2">F133+G133</f>
        <v>18821776</v>
      </c>
      <c r="I133" s="10" t="s">
        <v>13</v>
      </c>
      <c r="J133" s="10" t="s">
        <v>18</v>
      </c>
    </row>
    <row r="134" spans="2:10" outlineLevel="1" x14ac:dyDescent="0.25">
      <c r="B134" s="44">
        <v>45288</v>
      </c>
      <c r="C134" s="10" t="s">
        <v>21</v>
      </c>
      <c r="D134" s="10" t="s">
        <v>12</v>
      </c>
      <c r="E134" s="10" t="s">
        <v>13</v>
      </c>
      <c r="F134" s="5">
        <v>15046250</v>
      </c>
      <c r="G134" s="5">
        <v>1203700</v>
      </c>
      <c r="H134" s="5">
        <f t="shared" si="2"/>
        <v>16249950</v>
      </c>
      <c r="I134" s="10" t="s">
        <v>13</v>
      </c>
      <c r="J134" s="10" t="s">
        <v>18</v>
      </c>
    </row>
    <row r="135" spans="2:10" outlineLevel="1" x14ac:dyDescent="0.25">
      <c r="B135" s="44">
        <v>45289</v>
      </c>
      <c r="C135" s="10" t="s">
        <v>4</v>
      </c>
      <c r="D135" s="10" t="s">
        <v>12</v>
      </c>
      <c r="E135" s="10" t="s">
        <v>265</v>
      </c>
      <c r="F135" s="5">
        <v>-111058</v>
      </c>
      <c r="G135" s="5">
        <v>-8885</v>
      </c>
      <c r="H135" s="5">
        <f t="shared" si="2"/>
        <v>-119943</v>
      </c>
      <c r="I135" s="10" t="s">
        <v>13</v>
      </c>
      <c r="J135" s="10" t="s">
        <v>18</v>
      </c>
    </row>
    <row r="136" spans="2:10" x14ac:dyDescent="0.25">
      <c r="B136" s="45"/>
      <c r="F136" s="7">
        <v>907020765</v>
      </c>
      <c r="G136" s="7">
        <v>78689401</v>
      </c>
      <c r="H136" s="5">
        <f t="shared" si="2"/>
        <v>985710166</v>
      </c>
    </row>
    <row r="137" spans="2:10" x14ac:dyDescent="0.25">
      <c r="I137" s="47"/>
    </row>
    <row r="138" spans="2:10" x14ac:dyDescent="0.25">
      <c r="G138" s="8" t="s">
        <v>266</v>
      </c>
      <c r="H138" s="8">
        <f>SUM(F4:F81)</f>
        <v>306442722</v>
      </c>
      <c r="I138" s="47">
        <f>H138*2%</f>
        <v>6128854.4400000004</v>
      </c>
    </row>
    <row r="139" spans="2:10" x14ac:dyDescent="0.25">
      <c r="G139" s="8" t="s">
        <v>267</v>
      </c>
      <c r="H139" s="8">
        <f>SUM(F82:F135)</f>
        <v>600578043</v>
      </c>
      <c r="I139" s="47">
        <f>H139*2%</f>
        <v>12011560.859999999</v>
      </c>
      <c r="J139" s="42">
        <f>I139+I138</f>
        <v>18140415.300000001</v>
      </c>
    </row>
    <row r="140" spans="2:10" x14ac:dyDescent="0.25">
      <c r="H140" s="8"/>
      <c r="I140" s="47"/>
    </row>
    <row r="141" spans="2:10" x14ac:dyDescent="0.25">
      <c r="G141" s="8" t="s">
        <v>268</v>
      </c>
      <c r="H141" s="8">
        <f>SUM(F110:F135)</f>
        <v>323417159</v>
      </c>
      <c r="I141" s="47">
        <f>H141*0.5%</f>
        <v>1617085.7949999999</v>
      </c>
      <c r="J141" s="48" t="s">
        <v>269</v>
      </c>
    </row>
    <row r="142" spans="2:10" x14ac:dyDescent="0.25">
      <c r="G142" s="8" t="s">
        <v>270</v>
      </c>
      <c r="H142" s="8">
        <f>SUM(F110:F134)</f>
        <v>323528217</v>
      </c>
      <c r="I142" s="47">
        <f>500000*8</f>
        <v>4000000</v>
      </c>
      <c r="J142" s="48" t="s">
        <v>271</v>
      </c>
    </row>
    <row r="143" spans="2:10" x14ac:dyDescent="0.25">
      <c r="I143" s="47">
        <f>H141*0.25%</f>
        <v>808542.89749999996</v>
      </c>
      <c r="J143" s="48" t="s">
        <v>272</v>
      </c>
    </row>
    <row r="144" spans="2:10" x14ac:dyDescent="0.25">
      <c r="I144" s="49">
        <f>H141*0.5%</f>
        <v>1617085.7949999999</v>
      </c>
      <c r="J144" s="48" t="s">
        <v>273</v>
      </c>
    </row>
    <row r="145" spans="9:10" x14ac:dyDescent="0.25">
      <c r="I145" s="47">
        <f>H142*2%</f>
        <v>6470564.3399999999</v>
      </c>
      <c r="J145" s="48" t="s">
        <v>274</v>
      </c>
    </row>
    <row r="146" spans="9:10" x14ac:dyDescent="0.25">
      <c r="I146" s="47">
        <v>3000000</v>
      </c>
      <c r="J146" s="48" t="s">
        <v>275</v>
      </c>
    </row>
    <row r="147" spans="9:10" x14ac:dyDescent="0.25">
      <c r="I147" s="47">
        <f>H141*0.25%</f>
        <v>808542.89749999996</v>
      </c>
      <c r="J147" s="48" t="s">
        <v>276</v>
      </c>
    </row>
    <row r="148" spans="9:10" x14ac:dyDescent="0.25">
      <c r="I148" s="50">
        <f>SUM(I141:I147)</f>
        <v>18321821.725000001</v>
      </c>
    </row>
    <row r="149" spans="9:10" x14ac:dyDescent="0.25">
      <c r="I149" s="47"/>
    </row>
    <row r="150" spans="9:10" x14ac:dyDescent="0.25">
      <c r="I150" s="47"/>
    </row>
    <row r="151" spans="9:10" x14ac:dyDescent="0.25">
      <c r="I151" s="47"/>
    </row>
    <row r="152" spans="9:10" x14ac:dyDescent="0.25">
      <c r="I152" s="47"/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CÔNG NỢ</vt:lpstr>
      <vt:lpstr>T12</vt:lpstr>
      <vt:lpstr>CK QUÝ 4.2023, DS2023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2024-01-08T04:07:18Z</dcterms:created>
  <dcterms:modified xsi:type="dcterms:W3CDTF">2024-06-10T09:50:40Z</dcterms:modified>
</cp:coreProperties>
</file>