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công nợ\1. GS25\2026\"/>
    </mc:Choice>
  </mc:AlternateContent>
  <bookViews>
    <workbookView xWindow="0" yWindow="0" windowWidth="24000" windowHeight="9210"/>
  </bookViews>
  <sheets>
    <sheet name="CÔNG NỢ" sheetId="1" r:id="rId1"/>
    <sheet name="T4" sheetId="17" r:id="rId2"/>
    <sheet name="T3" sheetId="16" r:id="rId3"/>
    <sheet name="T2" sheetId="15" r:id="rId4"/>
    <sheet name="T1" sheetId="14" r:id="rId5"/>
  </sheets>
  <definedNames>
    <definedName name="_xlnm._FilterDatabase" localSheetId="4" hidden="1">'T1'!$A$3:$J$25</definedName>
    <definedName name="_xlnm._FilterDatabase" localSheetId="3" hidden="1">'T2'!$A$3:$J$15</definedName>
    <definedName name="_xlnm._FilterDatabase" localSheetId="2" hidden="1">'T3'!$B$3:$J$25</definedName>
    <definedName name="_xlnm._FilterDatabase" localSheetId="1" hidden="1">'T4'!$A$3:$J$3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1" l="1"/>
  <c r="M24" i="1"/>
  <c r="Q23" i="1"/>
  <c r="M23" i="1"/>
  <c r="Q22" i="1"/>
  <c r="M22" i="1"/>
  <c r="Q21" i="1"/>
  <c r="M21" i="1"/>
  <c r="Q20" i="1"/>
  <c r="M20" i="1"/>
  <c r="Q19" i="1"/>
  <c r="M19" i="1"/>
  <c r="Q18" i="1"/>
  <c r="M18" i="1"/>
  <c r="Q17" i="1"/>
  <c r="M17" i="1"/>
  <c r="Q16" i="1"/>
  <c r="M16" i="1"/>
  <c r="Q15" i="1"/>
  <c r="M15" i="1"/>
  <c r="Q14" i="1"/>
  <c r="M14" i="1"/>
  <c r="Q13" i="1"/>
  <c r="M13" i="1"/>
  <c r="Q12" i="1"/>
  <c r="M12" i="1"/>
  <c r="Q11" i="1"/>
  <c r="M11" i="1"/>
  <c r="Q10" i="1"/>
  <c r="M10" i="1"/>
  <c r="Q9" i="1"/>
  <c r="M9" i="1"/>
  <c r="Q8" i="1"/>
  <c r="M8" i="1"/>
  <c r="Q7" i="1"/>
  <c r="M7" i="1"/>
  <c r="Q6" i="1"/>
  <c r="M6" i="1"/>
  <c r="Q5" i="1"/>
  <c r="M5" i="1"/>
  <c r="H24" i="16" l="1"/>
  <c r="F25" i="16"/>
  <c r="G25" i="14"/>
  <c r="H24" i="14"/>
  <c r="F32" i="1" l="1"/>
  <c r="F31" i="17"/>
  <c r="G31" i="17"/>
  <c r="E31" i="17"/>
  <c r="G24" i="17"/>
  <c r="H24" i="17"/>
  <c r="F2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4" i="17"/>
  <c r="G30" i="16" l="1"/>
  <c r="F30" i="16"/>
  <c r="G25" i="16"/>
  <c r="H28" i="16"/>
  <c r="H29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4" i="16"/>
  <c r="H30" i="16" l="1"/>
  <c r="H25" i="16"/>
  <c r="G44" i="1"/>
  <c r="G15" i="15"/>
  <c r="F15" i="15"/>
  <c r="H14" i="15"/>
  <c r="H13" i="15"/>
  <c r="H12" i="15"/>
  <c r="H11" i="15"/>
  <c r="H10" i="15"/>
  <c r="H9" i="15"/>
  <c r="H8" i="15"/>
  <c r="H7" i="15"/>
  <c r="H6" i="15"/>
  <c r="H5" i="15"/>
  <c r="H4" i="15"/>
  <c r="H15" i="15" l="1"/>
  <c r="F25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25" i="14" s="1"/>
  <c r="C16" i="1" l="1"/>
  <c r="E24" i="1"/>
  <c r="D16" i="1" l="1"/>
  <c r="G45" i="1" s="1"/>
</calcChain>
</file>

<file path=xl/sharedStrings.xml><?xml version="1.0" encoding="utf-8"?>
<sst xmlns="http://schemas.openxmlformats.org/spreadsheetml/2006/main" count="522" uniqueCount="250">
  <si>
    <t xml:space="preserve">THEO DÕI CÔNG NỢ / CTY GS25 </t>
  </si>
  <si>
    <t>Ngày tháng</t>
  </si>
  <si>
    <t>Nội dung</t>
  </si>
  <si>
    <t>Số tiền bán hàng</t>
  </si>
  <si>
    <t>Thuế GTGT</t>
  </si>
  <si>
    <t>Số tiền hàng trả</t>
  </si>
  <si>
    <t>Giảm trừ</t>
  </si>
  <si>
    <t>Số tiền khách đã thanh toán</t>
  </si>
  <si>
    <t>Số dư đầu kỳ</t>
  </si>
  <si>
    <t>Bảng kê hóa đơn tháng 01</t>
  </si>
  <si>
    <t>Bảng kê hóa đơn tháng 02</t>
  </si>
  <si>
    <t>Bảng kê hóa đơn tháng 03</t>
  </si>
  <si>
    <t>Bảng kê hóa đơn tháng 04</t>
  </si>
  <si>
    <t>Bảng kê hóa đơn tháng 05</t>
  </si>
  <si>
    <t>Bảng kê hóa đơn tháng 06</t>
  </si>
  <si>
    <t>Bảng kê hóa đơn tháng 07</t>
  </si>
  <si>
    <t>Bảng kê hóa đơn tháng 08</t>
  </si>
  <si>
    <t>Bảng kê hóa đơn tháng 09</t>
  </si>
  <si>
    <t>Bảng kê hóa đơn tháng 10</t>
  </si>
  <si>
    <t>Bảng kê hóa đơn tháng 11</t>
  </si>
  <si>
    <t>Bảng kê hóa đơn tháng 12</t>
  </si>
  <si>
    <t>Tổng bán hàng</t>
  </si>
  <si>
    <t>Tổng hàng trả</t>
  </si>
  <si>
    <t>Tổng hỗ trợ</t>
  </si>
  <si>
    <t>Tổng đã thanh toán</t>
  </si>
  <si>
    <t>Dư nợ phải thu GS25</t>
  </si>
  <si>
    <t>Ngày hóa đơn</t>
  </si>
  <si>
    <t>Số hóa đơn</t>
  </si>
  <si>
    <t>Ký hiệu HĐ</t>
  </si>
  <si>
    <t>Diễn giải</t>
  </si>
  <si>
    <t>Doanh số bán chưa có thuế GTGT</t>
  </si>
  <si>
    <t>Tên người mua</t>
  </si>
  <si>
    <t>Mã số thuế người mua</t>
  </si>
  <si>
    <t>CÔNG TY TNHH GS 25 VIETNAM</t>
  </si>
  <si>
    <t>0314658576</t>
  </si>
  <si>
    <t>Thanh toán công nợ</t>
  </si>
  <si>
    <t>Tháng 1</t>
  </si>
  <si>
    <t>Tháng 2</t>
  </si>
  <si>
    <t xml:space="preserve">BẢNG KÊ HÓA ĐƠN, CHỨNG TỪ HÀNG HÓA, DỊCH VỤ BÁN RA </t>
  </si>
  <si>
    <t>CHI NHÁNH HÀ NỘI - CÔNG TY TNHH GS 25 VIETNAM</t>
  </si>
  <si>
    <t>0314658576-003</t>
  </si>
  <si>
    <t>Tháng 3</t>
  </si>
  <si>
    <t>hàng trả tháng 3</t>
  </si>
  <si>
    <t>Tháng 4</t>
  </si>
  <si>
    <t>hàng trả tháng 4</t>
  </si>
  <si>
    <t>hàng trả tháng 5</t>
  </si>
  <si>
    <t>Tháng 5</t>
  </si>
  <si>
    <t>hàng trả tháng 6</t>
  </si>
  <si>
    <t>Tháng 6</t>
  </si>
  <si>
    <t>hàng trả tháng 7</t>
  </si>
  <si>
    <t>hàng trả tháng 8</t>
  </si>
  <si>
    <t>Tháng 8</t>
  </si>
  <si>
    <t>Tháng 9</t>
  </si>
  <si>
    <t>Tháng 10</t>
  </si>
  <si>
    <t>Tháng 11</t>
  </si>
  <si>
    <t>Tháng 12</t>
  </si>
  <si>
    <t>Tháng 01 năm 2026</t>
  </si>
  <si>
    <t>Tổng thành tiền</t>
  </si>
  <si>
    <t>00000140</t>
  </si>
  <si>
    <t>1C26TTN</t>
  </si>
  <si>
    <t>WH0010085125111231</t>
  </si>
  <si>
    <t>00001399</t>
  </si>
  <si>
    <t>WH0010085126120104</t>
  </si>
  <si>
    <t>00001909</t>
  </si>
  <si>
    <t>GS25 WH-HN-SDS-Chilled - WH0026128125111231</t>
  </si>
  <si>
    <t>00001910</t>
  </si>
  <si>
    <t>GS25 WH-HN-SDS-Chilled - WH0026128126120101</t>
  </si>
  <si>
    <t>00001911</t>
  </si>
  <si>
    <t>GS25 WH-HN-SDS-Chilled - WH0026128126100107</t>
  </si>
  <si>
    <t>00002028</t>
  </si>
  <si>
    <t>WH0010085126100107</t>
  </si>
  <si>
    <t>00002288</t>
  </si>
  <si>
    <t>GS25  WH-HN-SDS-Chilled - WH0026128126110108</t>
  </si>
  <si>
    <t>00003106</t>
  </si>
  <si>
    <t>WH0010085126120111</t>
  </si>
  <si>
    <t>00003944</t>
  </si>
  <si>
    <t>WH0010085126100114</t>
  </si>
  <si>
    <t>00003947</t>
  </si>
  <si>
    <t>GS25  WH-HN-SDS-Chilled - WH0026128126100114</t>
  </si>
  <si>
    <t>00003948</t>
  </si>
  <si>
    <t>GS25  WH-HN-SDS-Chilled - WH0026128126100115</t>
  </si>
  <si>
    <t>00005174</t>
  </si>
  <si>
    <t>WH0010085126130118</t>
  </si>
  <si>
    <t>00005249</t>
  </si>
  <si>
    <t>GS25 WH-HN-SDS-Chilled - WH0026128126100121</t>
  </si>
  <si>
    <t>00005322</t>
  </si>
  <si>
    <t>WH0010085126100121</t>
  </si>
  <si>
    <t>00006140</t>
  </si>
  <si>
    <t>GS25  WH-HN-SDS-Chilled  - WH0026128126100122</t>
  </si>
  <si>
    <t>00007211</t>
  </si>
  <si>
    <t>WH0010085126120125</t>
  </si>
  <si>
    <t>00007283</t>
  </si>
  <si>
    <t>GS25 WH-HN-SDS-Chilled - WH0026128126120125</t>
  </si>
  <si>
    <t>00007335</t>
  </si>
  <si>
    <t>GS25  WH-HN-SDS-Chilled - WH0026128126100128</t>
  </si>
  <si>
    <t>00008285</t>
  </si>
  <si>
    <t>GS25 WH-HN-SDS-Chilled - WH0026128126100129</t>
  </si>
  <si>
    <t>00008306</t>
  </si>
  <si>
    <t>WH0010085126100128</t>
  </si>
  <si>
    <t>Tháng 02 năm 2026</t>
  </si>
  <si>
    <t>Tổng thanh toán</t>
  </si>
  <si>
    <t>00009526</t>
  </si>
  <si>
    <t>WH0010085126120201</t>
  </si>
  <si>
    <t>00010644</t>
  </si>
  <si>
    <t>GS25 WH-HN-SDS-Chilled - WH0026128126110205</t>
  </si>
  <si>
    <t>00010645</t>
  </si>
  <si>
    <t>GS25 WH-HN-SDS-Chilled - WH0026128126110204</t>
  </si>
  <si>
    <t>00012045</t>
  </si>
  <si>
    <t>WH0010085126110204</t>
  </si>
  <si>
    <t>00012139</t>
  </si>
  <si>
    <t>GS25 WH-HN-SDS-Chilled - WH0026128126120211</t>
  </si>
  <si>
    <t>00012164</t>
  </si>
  <si>
    <t>WH0010085126120208</t>
  </si>
  <si>
    <t>00012185</t>
  </si>
  <si>
    <t>GS25 WH-HN-SDS-Chilled - WH0026128126120212 ( ĐƠN GIAO 14-2-2026)</t>
  </si>
  <si>
    <t>00013158</t>
  </si>
  <si>
    <t>WH0010085126120211</t>
  </si>
  <si>
    <t>00014035</t>
  </si>
  <si>
    <t>WH0010085126120222</t>
  </si>
  <si>
    <t>00014548</t>
  </si>
  <si>
    <t>GS25  WH-HN-SDS-Chilled - WH0026128126100225</t>
  </si>
  <si>
    <t>00014572</t>
  </si>
  <si>
    <t>WH0010085126100225</t>
  </si>
  <si>
    <t>Chi phí nhập hàng mớ</t>
  </si>
  <si>
    <t>HĐ 800, 801, 802 (06/02)</t>
  </si>
  <si>
    <t>Tháng 3 năm 2026</t>
  </si>
  <si>
    <t>00016249</t>
  </si>
  <si>
    <t>WH0010085126120301</t>
  </si>
  <si>
    <t>00017202</t>
  </si>
  <si>
    <t>WH0010085126100304</t>
  </si>
  <si>
    <t>00018458</t>
  </si>
  <si>
    <t>WH0010085126120308</t>
  </si>
  <si>
    <t>00019118</t>
  </si>
  <si>
    <t>GS25  WH-HN-SDS-Chilled - WH0026128126100304</t>
  </si>
  <si>
    <t>00019119</t>
  </si>
  <si>
    <t>GS25 WH-HN-SDS-Chilled - WH0026128126110305</t>
  </si>
  <si>
    <t>00019120</t>
  </si>
  <si>
    <t>GS25 WH-HN-SDS-Chilled - WH0026128126120308</t>
  </si>
  <si>
    <t>00019251</t>
  </si>
  <si>
    <t>WH0010085126110311</t>
  </si>
  <si>
    <t>00019270</t>
  </si>
  <si>
    <t>GS25  WH-HN-SDS-Chilled - WH0026128126100311</t>
  </si>
  <si>
    <t>00020784</t>
  </si>
  <si>
    <t>WH0010085126120315</t>
  </si>
  <si>
    <t>00021584</t>
  </si>
  <si>
    <t>GS25 WH-HN-SDS-Chilled - WH0026128126110312</t>
  </si>
  <si>
    <t>00021585</t>
  </si>
  <si>
    <t>GS25 WH-HN-SDS-Chilled - WH0026128126120315</t>
  </si>
  <si>
    <t>00021598</t>
  </si>
  <si>
    <t>WH0010085126110318</t>
  </si>
  <si>
    <t>00022771</t>
  </si>
  <si>
    <t>GS25 WH-HN-SDS-Chilled - WH0026128126100318</t>
  </si>
  <si>
    <t>00022908</t>
  </si>
  <si>
    <t>WH0010085126120322</t>
  </si>
  <si>
    <t>00000548</t>
  </si>
  <si>
    <t>1C26TNF</t>
  </si>
  <si>
    <t>Chiết khấu thương mại Quý4/2025 kèm bảng kê số Q4.HCM310326/BKHD/NT-GS Ngày 31 tháng 03 năm 2026</t>
  </si>
  <si>
    <t>00000549</t>
  </si>
  <si>
    <t>Chiết khấu thương mại Quý4/2025 kèm bảng kê số Q4.HN310326/BKHD/NT-GS Ngày 31 tháng 03 năm 2026</t>
  </si>
  <si>
    <t>00023254</t>
  </si>
  <si>
    <t>GS25 WH-HN-SDS-Chilled - WH0026128126110319 GIAO NGÀY 21-3</t>
  </si>
  <si>
    <t>00023255</t>
  </si>
  <si>
    <t>GS25 WH-HN-SDS-Chilled - WH0026128126120322 ( GIAO 24-3)</t>
  </si>
  <si>
    <t>00023275</t>
  </si>
  <si>
    <t>WH0010085126110325</t>
  </si>
  <si>
    <t>00023306</t>
  </si>
  <si>
    <t>GS25 WH-HN-SDS-Chilled - WH0026128126100326 ( GIAO 28-3)</t>
  </si>
  <si>
    <t>00023307</t>
  </si>
  <si>
    <t>GS25  WH-HN-SDS-Chilled - WH0026128126100325 ( GIAO 27-3)</t>
  </si>
  <si>
    <t>00023308</t>
  </si>
  <si>
    <t>GS25 WH-HN-SDS-Chilled - WH0026128126120329 ( GIAO 31-3)</t>
  </si>
  <si>
    <t>00000548 (31/03/2026)</t>
  </si>
  <si>
    <t>00000549 (31/03/2026)</t>
  </si>
  <si>
    <t>Tháng 4 năm 2026</t>
  </si>
  <si>
    <t>00024282</t>
  </si>
  <si>
    <t>WH0010085126130329</t>
  </si>
  <si>
    <t>00024994</t>
  </si>
  <si>
    <t>WH0010085126120401</t>
  </si>
  <si>
    <t>00025023</t>
  </si>
  <si>
    <t>GS25  WH-HN-SDS-Chilled - WH0026128126110401 ( GIAO 3-4)</t>
  </si>
  <si>
    <t>00026328</t>
  </si>
  <si>
    <t>GS25 WH-HN-SDS-Chilled - WH0026128126110402 ( GIAO 4-4)</t>
  </si>
  <si>
    <t>00026329</t>
  </si>
  <si>
    <t>GS25 WH-HN-SDS-Chilled - WH0026128126120405 ( GIAO 7-4)</t>
  </si>
  <si>
    <t>00026394</t>
  </si>
  <si>
    <t>WH0010085126140405</t>
  </si>
  <si>
    <t>00026529</t>
  </si>
  <si>
    <t>GS25 WH-HN-SDS-Chilled - WH0026128126100408 ( GIAO 10-4)</t>
  </si>
  <si>
    <t>00026549</t>
  </si>
  <si>
    <t>WH0010085126110408</t>
  </si>
  <si>
    <t>00027860</t>
  </si>
  <si>
    <t>WH0010085126150WH10</t>
  </si>
  <si>
    <t>00028247</t>
  </si>
  <si>
    <t>WH0010085126110415</t>
  </si>
  <si>
    <t>00028338</t>
  </si>
  <si>
    <t>GS25 WH-HN-SDS-Chilled - WH0026128126100415 ( GIAO 17-4 ) ĐƠN RA 15-4</t>
  </si>
  <si>
    <t>00030030</t>
  </si>
  <si>
    <t>GS25 WH-HN-SDS-Chilled - WH0026128126110412 ( GIAO 14-4)</t>
  </si>
  <si>
    <t>00030031</t>
  </si>
  <si>
    <t>GS25 WH-HN-SDS-Chilled - WH0026128126100409 ( GIAO 11-4)</t>
  </si>
  <si>
    <t>00030068</t>
  </si>
  <si>
    <t>GS25 WH-HN-SDS-Chilled - WH0026128126100416 ( ĐƠN GIAO 18/4 ) ĐƠN RA 16/4</t>
  </si>
  <si>
    <t>00030069</t>
  </si>
  <si>
    <t>GS25  WH-HN-SDS-Chilled - WH0026128126110419 ( GIAO 21-4)</t>
  </si>
  <si>
    <t>00030083</t>
  </si>
  <si>
    <t>WH0010085126130419</t>
  </si>
  <si>
    <t>00030220</t>
  </si>
  <si>
    <t>GS25  WH-HN-SDS-Chilled - WH0026128126100422 ( GIAO 24-4)</t>
  </si>
  <si>
    <t>00030221</t>
  </si>
  <si>
    <t>GS25 WH-HN-SDS-Chilled - WH0026128126100423 ( GIAO 25-4)</t>
  </si>
  <si>
    <t>00030231</t>
  </si>
  <si>
    <t>WH0010085126110422</t>
  </si>
  <si>
    <t>00031437</t>
  </si>
  <si>
    <t>WH0010085126130426</t>
  </si>
  <si>
    <t>các khoản hỗ trợ quý 4.2025 - MB</t>
  </si>
  <si>
    <t>hđ 2143 (15/04/2026)</t>
  </si>
  <si>
    <t>các khoản hỗ trợ</t>
  </si>
  <si>
    <t>Ngày hạch toán</t>
  </si>
  <si>
    <t>2143</t>
  </si>
  <si>
    <t>2142</t>
  </si>
  <si>
    <t>Nhà cung cấp</t>
  </si>
  <si>
    <t>Tổng tiền hàng</t>
  </si>
  <si>
    <t>Tiền thuế GTGT</t>
  </si>
  <si>
    <t>Tổng tiền thanh toán</t>
  </si>
  <si>
    <t>các khoản hỗ trợ quý 4.2025 - MN</t>
  </si>
  <si>
    <t>hđ 2142 (15/04/2026)</t>
  </si>
  <si>
    <t>CHIẾT KHẤU</t>
  </si>
  <si>
    <t>0000094</t>
  </si>
  <si>
    <t>1C26TDV</t>
  </si>
  <si>
    <t>hàng trả</t>
  </si>
  <si>
    <t>hàng trả tháng 1</t>
  </si>
  <si>
    <t>0001861</t>
  </si>
  <si>
    <t>% hỗ trợ</t>
  </si>
  <si>
    <t>Hỗ trợ (-vat)</t>
  </si>
  <si>
    <t>Chiết khấu thương mại/Trade discount</t>
  </si>
  <si>
    <t>2.00%</t>
  </si>
  <si>
    <t>Chiết khấu cho từng cửa hàng/Discount for Each store</t>
  </si>
  <si>
    <t>1.00%</t>
  </si>
  <si>
    <t>Chi phí chương trình thẻ thành viên của Gs25 Việt Nam/Member card fee</t>
  </si>
  <si>
    <t>Chi phí quảng cáo và khuyến mại/Advertisement &amp; promotion fee</t>
  </si>
  <si>
    <t>Chi phí trưng bày/Display Fee</t>
  </si>
  <si>
    <t>1.50%</t>
  </si>
  <si>
    <t>Hỗ trợ vận chuyển/Delivery suppport</t>
  </si>
  <si>
    <t>5.00%</t>
  </si>
  <si>
    <t>Hỗ trợ hủy hàng/Disposal fee</t>
  </si>
  <si>
    <t>hn</t>
  </si>
  <si>
    <t>hcm</t>
  </si>
  <si>
    <t>hồ trợ -VAT</t>
  </si>
  <si>
    <t>Doanh số tính hỗ trợ HCM</t>
  </si>
  <si>
    <t>Doanh số tính hỗ trợ 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</si>
</sst>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\ _₫_-;\-* #,##0\ _₫_-;_-* &quot;-&quot;\ _₫_-;_-@_-"/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6"/>
      <color rgb="FFFF0000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2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165" fontId="0" fillId="0" borderId="0" xfId="0" applyNumberFormat="1"/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65" fontId="0" fillId="0" borderId="0" xfId="1" applyNumberFormat="1" applyFont="1"/>
    <xf numFmtId="0" fontId="4" fillId="0" borderId="3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/>
    </xf>
    <xf numFmtId="165" fontId="4" fillId="0" borderId="3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vertical="center"/>
    </xf>
    <xf numFmtId="165" fontId="4" fillId="0" borderId="0" xfId="0" applyNumberFormat="1" applyFont="1"/>
    <xf numFmtId="14" fontId="4" fillId="0" borderId="3" xfId="0" applyNumberFormat="1" applyFont="1" applyFill="1" applyBorder="1" applyAlignment="1">
      <alignment horizontal="left" vertical="center"/>
    </xf>
    <xf numFmtId="165" fontId="5" fillId="0" borderId="1" xfId="1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left" vertical="center"/>
    </xf>
    <xf numFmtId="165" fontId="6" fillId="3" borderId="1" xfId="0" applyNumberFormat="1" applyFont="1" applyFill="1" applyBorder="1" applyAlignment="1">
      <alignment vertical="center"/>
    </xf>
    <xf numFmtId="14" fontId="7" fillId="0" borderId="0" xfId="0" quotePrefix="1" applyNumberFormat="1" applyFont="1" applyAlignment="1">
      <alignment horizontal="center" vertical="center"/>
    </xf>
    <xf numFmtId="14" fontId="7" fillId="0" borderId="0" xfId="0" quotePrefix="1" applyNumberFormat="1" applyFont="1" applyAlignment="1">
      <alignment horizontal="left" vertical="center"/>
    </xf>
    <xf numFmtId="165" fontId="7" fillId="0" borderId="0" xfId="1" applyNumberFormat="1" applyFont="1" applyAlignment="1">
      <alignment horizontal="center" vertical="center"/>
    </xf>
    <xf numFmtId="165" fontId="7" fillId="0" borderId="0" xfId="1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165" fontId="7" fillId="0" borderId="0" xfId="1" applyNumberFormat="1" applyFont="1" applyBorder="1" applyAlignment="1">
      <alignment horizontal="right" vertical="center"/>
    </xf>
    <xf numFmtId="14" fontId="11" fillId="4" borderId="5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38" fontId="11" fillId="4" borderId="6" xfId="0" applyNumberFormat="1" applyFont="1" applyFill="1" applyBorder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38" fontId="12" fillId="0" borderId="7" xfId="0" applyNumberFormat="1" applyFont="1" applyBorder="1" applyAlignment="1">
      <alignment horizontal="right" vertical="center"/>
    </xf>
    <xf numFmtId="14" fontId="0" fillId="0" borderId="0" xfId="0" applyNumberFormat="1"/>
    <xf numFmtId="38" fontId="13" fillId="0" borderId="0" xfId="0" applyNumberFormat="1" applyFont="1"/>
    <xf numFmtId="38" fontId="0" fillId="0" borderId="0" xfId="0" applyNumberFormat="1"/>
    <xf numFmtId="0" fontId="4" fillId="0" borderId="1" xfId="0" applyFont="1" applyBorder="1" applyAlignment="1">
      <alignment vertical="center"/>
    </xf>
    <xf numFmtId="165" fontId="3" fillId="2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4" fontId="3" fillId="2" borderId="3" xfId="0" applyNumberFormat="1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38" fontId="12" fillId="5" borderId="7" xfId="0" applyNumberFormat="1" applyFont="1" applyFill="1" applyBorder="1" applyAlignment="1">
      <alignment horizontal="right" vertical="center"/>
    </xf>
    <xf numFmtId="14" fontId="4" fillId="0" borderId="2" xfId="0" applyNumberFormat="1" applyFont="1" applyBorder="1" applyAlignment="1">
      <alignment horizontal="center" vertical="center"/>
    </xf>
    <xf numFmtId="165" fontId="3" fillId="0" borderId="3" xfId="1" applyNumberFormat="1" applyFont="1" applyFill="1" applyBorder="1" applyAlignment="1">
      <alignment vertical="center" wrapText="1"/>
    </xf>
    <xf numFmtId="41" fontId="3" fillId="0" borderId="1" xfId="2" applyFont="1" applyBorder="1" applyAlignment="1">
      <alignment horizontal="center" vertical="center" wrapText="1"/>
    </xf>
    <xf numFmtId="38" fontId="14" fillId="0" borderId="0" xfId="0" applyNumberFormat="1" applyFont="1"/>
    <xf numFmtId="14" fontId="11" fillId="4" borderId="6" xfId="0" applyNumberFormat="1" applyFont="1" applyFill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38" fontId="11" fillId="0" borderId="7" xfId="0" applyNumberFormat="1" applyFont="1" applyBorder="1" applyAlignment="1">
      <alignment horizontal="right" vertical="center"/>
    </xf>
    <xf numFmtId="14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38" fontId="12" fillId="0" borderId="0" xfId="0" applyNumberFormat="1" applyFont="1" applyBorder="1" applyAlignment="1">
      <alignment horizontal="right" vertical="center"/>
    </xf>
    <xf numFmtId="38" fontId="12" fillId="5" borderId="0" xfId="0" applyNumberFormat="1" applyFont="1" applyFill="1" applyBorder="1" applyAlignment="1">
      <alignment horizontal="right" vertical="center"/>
    </xf>
    <xf numFmtId="0" fontId="12" fillId="0" borderId="0" xfId="0" quotePrefix="1" applyFont="1" applyBorder="1" applyAlignment="1">
      <alignment horizontal="left" vertical="center"/>
    </xf>
    <xf numFmtId="14" fontId="6" fillId="3" borderId="2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1" fontId="0" fillId="0" borderId="0" xfId="2" applyFont="1"/>
    <xf numFmtId="9" fontId="0" fillId="0" borderId="0" xfId="0" applyNumberFormat="1"/>
    <xf numFmtId="41" fontId="0" fillId="0" borderId="0" xfId="0" applyNumberFormat="1"/>
    <xf numFmtId="0" fontId="0" fillId="3" borderId="0" xfId="0" applyFill="1"/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5" fillId="0" borderId="0" xfId="0" applyFont="1" applyAlignment="1">
      <alignment wrapText="1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topLeftCell="D1" zoomScale="90" zoomScaleNormal="90" workbookViewId="0">
      <selection activeCell="P26" sqref="P26"/>
    </sheetView>
  </sheetViews>
  <sheetFormatPr defaultRowHeight="15" x14ac:dyDescent="0.25"/>
  <cols>
    <col min="1" max="1" width="15.5703125" style="26" customWidth="1"/>
    <col min="2" max="2" width="40.7109375" style="26" customWidth="1"/>
    <col min="3" max="3" width="15.42578125" style="26" customWidth="1"/>
    <col min="4" max="4" width="16.85546875" style="26" customWidth="1"/>
    <col min="5" max="5" width="13.85546875" style="26" customWidth="1"/>
    <col min="6" max="6" width="16.140625" style="26" customWidth="1"/>
    <col min="7" max="7" width="20.85546875" style="26" customWidth="1"/>
    <col min="8" max="8" width="18.42578125" customWidth="1"/>
    <col min="9" max="9" width="15.7109375" customWidth="1"/>
    <col min="10" max="10" width="40.42578125" customWidth="1"/>
    <col min="11" max="11" width="22.5703125" customWidth="1"/>
    <col min="12" max="12" width="10.140625" customWidth="1"/>
    <col min="13" max="13" width="12.7109375" bestFit="1" customWidth="1"/>
    <col min="14" max="15" width="0" hidden="1" customWidth="1"/>
    <col min="16" max="16" width="21.85546875" customWidth="1"/>
    <col min="17" max="17" width="13.85546875" bestFit="1" customWidth="1"/>
  </cols>
  <sheetData>
    <row r="1" spans="1:17" ht="38.25" customHeight="1" x14ac:dyDescent="0.25">
      <c r="A1" s="69" t="s">
        <v>0</v>
      </c>
      <c r="B1" s="69"/>
      <c r="C1" s="69"/>
      <c r="D1" s="69"/>
      <c r="E1" s="69"/>
      <c r="F1" s="69"/>
      <c r="G1" s="69"/>
    </row>
    <row r="2" spans="1:17" ht="36" customHeight="1" x14ac:dyDescent="0.25">
      <c r="A2" s="1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/>
      <c r="I2" s="4"/>
    </row>
    <row r="3" spans="1:17" ht="27" customHeight="1" x14ac:dyDescent="0.25">
      <c r="A3" s="5"/>
      <c r="B3" s="6" t="s">
        <v>8</v>
      </c>
      <c r="C3" s="54">
        <v>455321352</v>
      </c>
      <c r="D3" s="53"/>
      <c r="F3" s="6"/>
      <c r="G3" s="6"/>
      <c r="H3" s="7"/>
      <c r="I3" s="4"/>
      <c r="J3" s="8"/>
      <c r="K3" t="s">
        <v>245</v>
      </c>
      <c r="P3" t="s">
        <v>246</v>
      </c>
    </row>
    <row r="4" spans="1:17" ht="33.75" customHeight="1" x14ac:dyDescent="0.25">
      <c r="A4" s="13"/>
      <c r="B4" s="9" t="s">
        <v>9</v>
      </c>
      <c r="C4" s="15">
        <v>160708934</v>
      </c>
      <c r="D4" s="15">
        <v>12856715</v>
      </c>
      <c r="E4" s="15"/>
      <c r="F4" s="16"/>
      <c r="G4" s="16"/>
      <c r="H4" s="8"/>
      <c r="I4" s="4"/>
      <c r="J4" s="8"/>
      <c r="K4" s="78" t="s">
        <v>249</v>
      </c>
      <c r="L4" t="s">
        <v>232</v>
      </c>
      <c r="M4" t="s">
        <v>233</v>
      </c>
      <c r="P4" s="78" t="s">
        <v>248</v>
      </c>
      <c r="Q4" t="s">
        <v>247</v>
      </c>
    </row>
    <row r="5" spans="1:17" ht="25.5" customHeight="1" x14ac:dyDescent="0.25">
      <c r="A5" s="13"/>
      <c r="B5" s="9" t="s">
        <v>10</v>
      </c>
      <c r="C5" s="15">
        <v>145185787</v>
      </c>
      <c r="D5" s="15">
        <v>11614863</v>
      </c>
      <c r="E5" s="15"/>
      <c r="F5" s="16"/>
      <c r="G5" s="16"/>
      <c r="I5" s="4"/>
      <c r="J5" s="79" t="s">
        <v>234</v>
      </c>
      <c r="K5" s="75">
        <v>110759745</v>
      </c>
      <c r="L5" s="76">
        <v>0.02</v>
      </c>
      <c r="M5" s="77">
        <f>$K$5*L5</f>
        <v>2215194.9</v>
      </c>
      <c r="P5" s="75">
        <v>339493782</v>
      </c>
      <c r="Q5" s="77">
        <f>$P$5*L5</f>
        <v>6789875.6400000006</v>
      </c>
    </row>
    <row r="6" spans="1:17" ht="33.75" customHeight="1" x14ac:dyDescent="0.25">
      <c r="A6" s="13"/>
      <c r="B6" s="9" t="s">
        <v>11</v>
      </c>
      <c r="C6" s="15">
        <v>144491806</v>
      </c>
      <c r="D6" s="15">
        <v>11559345</v>
      </c>
      <c r="E6" s="15"/>
      <c r="F6" s="16"/>
      <c r="G6" s="16"/>
      <c r="I6" s="4"/>
      <c r="J6" s="80" t="s">
        <v>236</v>
      </c>
      <c r="K6" s="75">
        <v>110759745</v>
      </c>
      <c r="L6" s="76">
        <v>0.01</v>
      </c>
      <c r="M6" s="77">
        <f>$K$5*L6</f>
        <v>1107597.45</v>
      </c>
      <c r="P6" s="75">
        <v>339493782</v>
      </c>
      <c r="Q6" s="77">
        <f>$P$5*L6</f>
        <v>3394937.8200000003</v>
      </c>
    </row>
    <row r="7" spans="1:17" ht="33.75" customHeight="1" x14ac:dyDescent="0.25">
      <c r="A7" s="13"/>
      <c r="B7" s="9" t="s">
        <v>12</v>
      </c>
      <c r="C7" s="15">
        <v>160393636</v>
      </c>
      <c r="D7" s="15">
        <v>12831490</v>
      </c>
      <c r="E7" s="15"/>
      <c r="F7" s="16"/>
      <c r="G7" s="16"/>
      <c r="H7" s="8"/>
      <c r="I7" s="8"/>
      <c r="J7" s="80" t="s">
        <v>238</v>
      </c>
      <c r="K7" s="75">
        <v>110759745</v>
      </c>
      <c r="L7" s="76">
        <v>0.01</v>
      </c>
      <c r="M7" s="77">
        <f>$K$5*L7</f>
        <v>1107597.45</v>
      </c>
      <c r="P7" s="75">
        <v>339493782</v>
      </c>
      <c r="Q7" s="77">
        <f>$P$5*L7</f>
        <v>3394937.8200000003</v>
      </c>
    </row>
    <row r="8" spans="1:17" ht="30.75" hidden="1" customHeight="1" x14ac:dyDescent="0.25">
      <c r="A8" s="13"/>
      <c r="B8" s="9" t="s">
        <v>13</v>
      </c>
      <c r="C8" s="15"/>
      <c r="D8" s="15"/>
      <c r="E8" s="15"/>
      <c r="F8" s="16"/>
      <c r="G8" s="16"/>
      <c r="H8" s="8"/>
      <c r="I8" s="7"/>
      <c r="J8" s="80" t="s">
        <v>239</v>
      </c>
      <c r="K8" s="75">
        <v>110759745</v>
      </c>
      <c r="L8" t="s">
        <v>237</v>
      </c>
      <c r="M8" s="77" t="e">
        <f>$K$5*L8</f>
        <v>#VALUE!</v>
      </c>
      <c r="P8" s="75">
        <v>339493782</v>
      </c>
      <c r="Q8" s="77" t="e">
        <f>$P$5*L8</f>
        <v>#VALUE!</v>
      </c>
    </row>
    <row r="9" spans="1:17" ht="29.25" hidden="1" customHeight="1" x14ac:dyDescent="0.25">
      <c r="A9" s="13"/>
      <c r="B9" s="9" t="s">
        <v>14</v>
      </c>
      <c r="C9" s="15"/>
      <c r="D9" s="15"/>
      <c r="E9" s="15"/>
      <c r="F9" s="16"/>
      <c r="G9" s="16"/>
      <c r="I9" s="4"/>
      <c r="J9" s="80" t="s">
        <v>240</v>
      </c>
      <c r="K9" s="75">
        <v>110759745</v>
      </c>
      <c r="L9" t="s">
        <v>241</v>
      </c>
      <c r="M9" s="77" t="e">
        <f>$K$5*L9</f>
        <v>#VALUE!</v>
      </c>
      <c r="P9" s="75">
        <v>339493782</v>
      </c>
      <c r="Q9" s="77" t="e">
        <f>$P$5*L9</f>
        <v>#VALUE!</v>
      </c>
    </row>
    <row r="10" spans="1:17" ht="33.75" hidden="1" customHeight="1" x14ac:dyDescent="0.25">
      <c r="A10" s="13"/>
      <c r="B10" s="9" t="s">
        <v>15</v>
      </c>
      <c r="C10" s="15"/>
      <c r="D10" s="15"/>
      <c r="E10" s="15"/>
      <c r="F10" s="16"/>
      <c r="G10" s="16"/>
      <c r="I10" s="4"/>
      <c r="J10" s="80" t="s">
        <v>242</v>
      </c>
      <c r="K10" s="75">
        <v>110759745</v>
      </c>
      <c r="L10" t="s">
        <v>243</v>
      </c>
      <c r="M10" s="77" t="e">
        <f>$K$5*L10</f>
        <v>#VALUE!</v>
      </c>
      <c r="P10" s="75">
        <v>339493782</v>
      </c>
      <c r="Q10" s="77" t="e">
        <f>$P$5*L10</f>
        <v>#VALUE!</v>
      </c>
    </row>
    <row r="11" spans="1:17" ht="33.75" hidden="1" customHeight="1" x14ac:dyDescent="0.25">
      <c r="A11" s="13"/>
      <c r="B11" s="9" t="s">
        <v>16</v>
      </c>
      <c r="C11" s="15"/>
      <c r="D11" s="15"/>
      <c r="E11" s="15"/>
      <c r="F11" s="16"/>
      <c r="G11" s="16"/>
      <c r="I11" s="4"/>
      <c r="J11" s="80" t="s">
        <v>244</v>
      </c>
      <c r="K11" s="75">
        <v>110759745</v>
      </c>
      <c r="L11" t="s">
        <v>235</v>
      </c>
      <c r="M11" s="77" t="e">
        <f>$K$5*L11</f>
        <v>#VALUE!</v>
      </c>
      <c r="P11" s="75">
        <v>339493782</v>
      </c>
      <c r="Q11" s="77" t="e">
        <f>$P$5*L11</f>
        <v>#VALUE!</v>
      </c>
    </row>
    <row r="12" spans="1:17" ht="32.25" hidden="1" customHeight="1" x14ac:dyDescent="0.25">
      <c r="A12" s="13"/>
      <c r="B12" s="9" t="s">
        <v>17</v>
      </c>
      <c r="C12" s="15"/>
      <c r="D12" s="15"/>
      <c r="E12" s="15"/>
      <c r="F12" s="16"/>
      <c r="G12" s="16"/>
      <c r="I12" s="4"/>
      <c r="J12" s="80"/>
      <c r="K12" s="75">
        <v>110759745</v>
      </c>
      <c r="M12" s="77">
        <f>$K$5*L12</f>
        <v>0</v>
      </c>
      <c r="P12" s="75">
        <v>339493782</v>
      </c>
      <c r="Q12" s="77">
        <f>$P$5*L12</f>
        <v>0</v>
      </c>
    </row>
    <row r="13" spans="1:17" ht="29.25" hidden="1" customHeight="1" x14ac:dyDescent="0.25">
      <c r="A13" s="13"/>
      <c r="B13" s="9" t="s">
        <v>18</v>
      </c>
      <c r="C13" s="15"/>
      <c r="D13" s="15"/>
      <c r="E13" s="15"/>
      <c r="F13" s="16"/>
      <c r="G13" s="16"/>
      <c r="I13" s="4"/>
      <c r="J13" s="80"/>
      <c r="K13" s="75">
        <v>110759745</v>
      </c>
      <c r="M13" s="77">
        <f>$K$5*L13</f>
        <v>0</v>
      </c>
      <c r="P13" s="75">
        <v>339493782</v>
      </c>
      <c r="Q13" s="77">
        <f>$P$5*L13</f>
        <v>0</v>
      </c>
    </row>
    <row r="14" spans="1:17" ht="33.75" hidden="1" customHeight="1" x14ac:dyDescent="0.25">
      <c r="A14" s="13"/>
      <c r="B14" s="9" t="s">
        <v>19</v>
      </c>
      <c r="C14" s="15"/>
      <c r="D14" s="15"/>
      <c r="E14" s="15"/>
      <c r="F14" s="16"/>
      <c r="G14" s="16"/>
      <c r="I14" s="4"/>
      <c r="J14" s="80"/>
      <c r="K14" s="75">
        <v>110759745</v>
      </c>
      <c r="M14" s="77">
        <f>$K$5*L14</f>
        <v>0</v>
      </c>
      <c r="P14" s="75">
        <v>339493782</v>
      </c>
      <c r="Q14" s="77">
        <f>$P$5*L14</f>
        <v>0</v>
      </c>
    </row>
    <row r="15" spans="1:17" ht="33" hidden="1" customHeight="1" x14ac:dyDescent="0.25">
      <c r="A15" s="13"/>
      <c r="B15" s="9" t="s">
        <v>20</v>
      </c>
      <c r="C15" s="15"/>
      <c r="D15" s="15"/>
      <c r="E15" s="15"/>
      <c r="F15" s="16"/>
      <c r="G15" s="37"/>
      <c r="I15" s="4"/>
      <c r="J15" s="80"/>
      <c r="K15" s="75">
        <v>110759745</v>
      </c>
      <c r="M15" s="77">
        <f>$K$5*L15</f>
        <v>0</v>
      </c>
      <c r="P15" s="75">
        <v>339493782</v>
      </c>
      <c r="Q15" s="77">
        <f>$P$5*L15</f>
        <v>0</v>
      </c>
    </row>
    <row r="16" spans="1:17" ht="24.75" customHeight="1" x14ac:dyDescent="0.25">
      <c r="A16" s="70" t="s">
        <v>21</v>
      </c>
      <c r="B16" s="71"/>
      <c r="C16" s="38">
        <f>SUM(C4:C15)</f>
        <v>610780163</v>
      </c>
      <c r="D16" s="38">
        <f>SUM(D4:D15)</f>
        <v>48862413</v>
      </c>
      <c r="E16" s="38"/>
      <c r="F16" s="39"/>
      <c r="G16" s="38"/>
      <c r="I16" s="8"/>
      <c r="J16" s="80" t="s">
        <v>239</v>
      </c>
      <c r="K16" s="75">
        <v>110759745</v>
      </c>
      <c r="L16" s="76">
        <v>0.01</v>
      </c>
      <c r="M16" s="77">
        <f>$K$5*L16</f>
        <v>1107597.45</v>
      </c>
      <c r="P16" s="75">
        <v>339493782</v>
      </c>
      <c r="Q16" s="77">
        <f>$P$5*L16</f>
        <v>3394937.8200000003</v>
      </c>
    </row>
    <row r="17" spans="1:17" ht="26.25" customHeight="1" x14ac:dyDescent="0.25">
      <c r="A17" s="13"/>
      <c r="B17" s="10" t="s">
        <v>230</v>
      </c>
      <c r="C17" s="15"/>
      <c r="D17" s="15"/>
      <c r="E17" s="15">
        <v>71820</v>
      </c>
      <c r="F17" s="16"/>
      <c r="G17" s="37"/>
      <c r="J17" s="80" t="s">
        <v>240</v>
      </c>
      <c r="K17" s="75">
        <v>110759745</v>
      </c>
      <c r="L17" s="76">
        <v>1.4999999999999999E-2</v>
      </c>
      <c r="M17" s="75">
        <f>$K$5*L17</f>
        <v>1661396.175</v>
      </c>
      <c r="P17" s="75">
        <v>339493782</v>
      </c>
      <c r="Q17" s="77">
        <f>$P$5*L17</f>
        <v>5092406.7299999995</v>
      </c>
    </row>
    <row r="18" spans="1:17" ht="27.75" customHeight="1" x14ac:dyDescent="0.25">
      <c r="A18" s="13"/>
      <c r="B18" s="10" t="s">
        <v>42</v>
      </c>
      <c r="C18" s="15"/>
      <c r="D18" s="15"/>
      <c r="E18" s="15">
        <v>71820</v>
      </c>
      <c r="F18" s="16"/>
      <c r="G18" s="37"/>
      <c r="H18" s="11"/>
      <c r="J18" s="80" t="s">
        <v>242</v>
      </c>
      <c r="K18" s="75">
        <v>110759745</v>
      </c>
      <c r="L18" s="76">
        <v>0.05</v>
      </c>
      <c r="M18" s="77">
        <f>$K$5*L18</f>
        <v>5537987.25</v>
      </c>
      <c r="P18" s="75">
        <v>339493782</v>
      </c>
      <c r="Q18" s="77">
        <f>$P$5*L18</f>
        <v>16974689.100000001</v>
      </c>
    </row>
    <row r="19" spans="1:17" ht="26.25" hidden="1" customHeight="1" x14ac:dyDescent="0.25">
      <c r="A19" s="13"/>
      <c r="B19" s="10" t="s">
        <v>44</v>
      </c>
      <c r="C19" s="15"/>
      <c r="D19" s="15"/>
      <c r="E19" s="15"/>
      <c r="F19" s="16"/>
      <c r="G19" s="37"/>
      <c r="H19" s="11"/>
      <c r="J19" s="80" t="s">
        <v>244</v>
      </c>
      <c r="K19" s="75">
        <v>110759745</v>
      </c>
      <c r="M19" s="77">
        <f>$K$5*L19</f>
        <v>0</v>
      </c>
      <c r="P19" s="75">
        <v>339493782</v>
      </c>
      <c r="Q19" s="77">
        <f>$P$5*L19</f>
        <v>0</v>
      </c>
    </row>
    <row r="20" spans="1:17" ht="26.25" hidden="1" customHeight="1" x14ac:dyDescent="0.25">
      <c r="A20" s="13"/>
      <c r="B20" s="10" t="s">
        <v>45</v>
      </c>
      <c r="C20" s="15"/>
      <c r="D20" s="15"/>
      <c r="E20" s="15"/>
      <c r="F20" s="16"/>
      <c r="G20" s="37"/>
      <c r="H20" s="11"/>
      <c r="J20" s="80"/>
      <c r="K20" s="75">
        <v>110759745</v>
      </c>
      <c r="M20" s="77">
        <f>$K$5*L20</f>
        <v>0</v>
      </c>
      <c r="P20" s="75">
        <v>339493782</v>
      </c>
      <c r="Q20" s="77">
        <f>$P$5*L20</f>
        <v>0</v>
      </c>
    </row>
    <row r="21" spans="1:17" ht="26.25" hidden="1" customHeight="1" x14ac:dyDescent="0.25">
      <c r="A21" s="13"/>
      <c r="B21" s="10" t="s">
        <v>47</v>
      </c>
      <c r="C21" s="15"/>
      <c r="D21" s="15"/>
      <c r="E21" s="15"/>
      <c r="F21" s="16"/>
      <c r="G21" s="37"/>
      <c r="H21" s="11"/>
      <c r="J21" s="80"/>
      <c r="K21" s="75">
        <v>110759745</v>
      </c>
      <c r="M21" s="77">
        <f>$K$5*L21</f>
        <v>0</v>
      </c>
      <c r="P21" s="75">
        <v>339493782</v>
      </c>
      <c r="Q21" s="77">
        <f>$P$5*L21</f>
        <v>0</v>
      </c>
    </row>
    <row r="22" spans="1:17" ht="26.25" hidden="1" customHeight="1" x14ac:dyDescent="0.25">
      <c r="A22" s="52"/>
      <c r="B22" s="10" t="s">
        <v>49</v>
      </c>
      <c r="C22" s="15"/>
      <c r="D22" s="15"/>
      <c r="E22" s="15"/>
      <c r="F22" s="16"/>
      <c r="G22" s="37"/>
      <c r="H22" s="11"/>
      <c r="J22" s="80"/>
      <c r="K22" s="75">
        <v>110759745</v>
      </c>
      <c r="M22" s="77">
        <f>$K$5*L22</f>
        <v>0</v>
      </c>
      <c r="P22" s="75">
        <v>339493782</v>
      </c>
      <c r="Q22" s="77">
        <f>$P$5*L22</f>
        <v>0</v>
      </c>
    </row>
    <row r="23" spans="1:17" ht="26.25" hidden="1" customHeight="1" x14ac:dyDescent="0.25">
      <c r="A23" s="52"/>
      <c r="B23" s="10" t="s">
        <v>50</v>
      </c>
      <c r="C23" s="15"/>
      <c r="D23" s="15"/>
      <c r="E23" s="15"/>
      <c r="F23" s="16"/>
      <c r="G23" s="37"/>
      <c r="H23" s="11"/>
      <c r="J23" s="80"/>
      <c r="K23" s="75">
        <v>110759745</v>
      </c>
      <c r="M23" s="77">
        <f>$K$5*L23</f>
        <v>0</v>
      </c>
      <c r="P23" s="75">
        <v>339493782</v>
      </c>
      <c r="Q23" s="77">
        <f>$P$5*L23</f>
        <v>0</v>
      </c>
    </row>
    <row r="24" spans="1:17" ht="27.75" customHeight="1" x14ac:dyDescent="0.25">
      <c r="A24" s="70" t="s">
        <v>22</v>
      </c>
      <c r="B24" s="71"/>
      <c r="C24" s="38"/>
      <c r="D24" s="38"/>
      <c r="E24" s="38">
        <f>SUM(E17:E23)</f>
        <v>143640</v>
      </c>
      <c r="F24" s="39"/>
      <c r="G24" s="40"/>
      <c r="H24" s="8"/>
      <c r="I24" s="8"/>
      <c r="J24" s="81" t="s">
        <v>244</v>
      </c>
      <c r="K24" s="75">
        <v>110759745</v>
      </c>
      <c r="L24" s="76">
        <v>0.02</v>
      </c>
      <c r="M24" s="77">
        <f>$K$5*L24</f>
        <v>2215194.9</v>
      </c>
      <c r="P24" s="75">
        <v>339493782</v>
      </c>
      <c r="Q24" s="77">
        <f>$P$5*L24</f>
        <v>6789875.6400000006</v>
      </c>
    </row>
    <row r="25" spans="1:17" ht="30.75" customHeight="1" x14ac:dyDescent="0.25">
      <c r="A25" s="50" t="s">
        <v>124</v>
      </c>
      <c r="B25" s="12" t="s">
        <v>123</v>
      </c>
      <c r="C25" s="15"/>
      <c r="D25" s="15"/>
      <c r="E25" s="15"/>
      <c r="F25" s="16">
        <v>16200000</v>
      </c>
      <c r="G25" s="37"/>
      <c r="I25" s="8"/>
    </row>
    <row r="26" spans="1:17" ht="55.5" customHeight="1" x14ac:dyDescent="0.25">
      <c r="A26" s="13" t="s">
        <v>171</v>
      </c>
      <c r="B26" s="12" t="s">
        <v>156</v>
      </c>
      <c r="C26" s="15"/>
      <c r="D26" s="15"/>
      <c r="E26" s="15"/>
      <c r="F26" s="16">
        <v>9346810</v>
      </c>
      <c r="G26" s="37"/>
    </row>
    <row r="27" spans="1:17" ht="55.5" customHeight="1" x14ac:dyDescent="0.25">
      <c r="A27" s="13" t="s">
        <v>172</v>
      </c>
      <c r="B27" s="12" t="s">
        <v>158</v>
      </c>
      <c r="C27" s="15"/>
      <c r="D27" s="15"/>
      <c r="E27" s="15"/>
      <c r="F27" s="16">
        <v>3017029</v>
      </c>
      <c r="G27" s="37"/>
      <c r="H27" s="8"/>
    </row>
    <row r="28" spans="1:17" ht="45" customHeight="1" x14ac:dyDescent="0.25">
      <c r="A28" s="13" t="s">
        <v>215</v>
      </c>
      <c r="B28" s="12" t="s">
        <v>214</v>
      </c>
      <c r="C28" s="15"/>
      <c r="D28" s="15"/>
      <c r="E28" s="15"/>
      <c r="F28" s="16">
        <v>10056765</v>
      </c>
      <c r="G28" s="37"/>
    </row>
    <row r="29" spans="1:17" ht="27.75" customHeight="1" x14ac:dyDescent="0.25">
      <c r="A29" s="13" t="s">
        <v>225</v>
      </c>
      <c r="B29" s="12" t="s">
        <v>224</v>
      </c>
      <c r="C29" s="14"/>
      <c r="D29" s="15"/>
      <c r="E29" s="15"/>
      <c r="F29" s="16">
        <v>31156033</v>
      </c>
      <c r="G29" s="37"/>
    </row>
    <row r="30" spans="1:17" ht="26.25" hidden="1" customHeight="1" x14ac:dyDescent="0.25">
      <c r="A30" s="13"/>
      <c r="B30" s="12"/>
      <c r="C30" s="14"/>
      <c r="D30" s="15"/>
      <c r="E30" s="15"/>
      <c r="F30" s="16"/>
      <c r="G30" s="37"/>
      <c r="H30" s="8"/>
    </row>
    <row r="31" spans="1:17" ht="25.5" hidden="1" customHeight="1" x14ac:dyDescent="0.25">
      <c r="A31" s="52"/>
      <c r="B31" s="10"/>
      <c r="C31" s="14"/>
      <c r="D31" s="15"/>
      <c r="E31" s="15"/>
      <c r="F31" s="16"/>
      <c r="G31" s="37"/>
      <c r="H31" s="8"/>
    </row>
    <row r="32" spans="1:17" ht="22.5" customHeight="1" x14ac:dyDescent="0.25">
      <c r="A32" s="70" t="s">
        <v>23</v>
      </c>
      <c r="B32" s="71"/>
      <c r="C32" s="41"/>
      <c r="D32" s="38"/>
      <c r="E32" s="38"/>
      <c r="F32" s="38">
        <f>SUM(F25:F31)</f>
        <v>69776637</v>
      </c>
      <c r="G32" s="39"/>
      <c r="H32" s="8"/>
      <c r="I32" s="17"/>
    </row>
    <row r="33" spans="1:10" ht="26.25" customHeight="1" x14ac:dyDescent="0.25">
      <c r="A33" s="42" t="s">
        <v>36</v>
      </c>
      <c r="B33" s="18" t="s">
        <v>35</v>
      </c>
      <c r="C33" s="19"/>
      <c r="D33" s="19"/>
      <c r="E33" s="20"/>
      <c r="F33" s="43"/>
      <c r="G33" s="44">
        <v>95886428</v>
      </c>
      <c r="I33" s="17"/>
    </row>
    <row r="34" spans="1:10" ht="26.25" customHeight="1" x14ac:dyDescent="0.25">
      <c r="A34" s="42" t="s">
        <v>37</v>
      </c>
      <c r="B34" s="18" t="s">
        <v>35</v>
      </c>
      <c r="C34" s="19"/>
      <c r="D34" s="19"/>
      <c r="E34" s="20"/>
      <c r="F34" s="43"/>
      <c r="G34" s="44">
        <v>62188079</v>
      </c>
      <c r="I34" s="17"/>
    </row>
    <row r="35" spans="1:10" ht="26.25" customHeight="1" x14ac:dyDescent="0.25">
      <c r="A35" s="42" t="s">
        <v>41</v>
      </c>
      <c r="B35" s="18" t="s">
        <v>35</v>
      </c>
      <c r="C35" s="19"/>
      <c r="D35" s="19"/>
      <c r="E35" s="20"/>
      <c r="F35" s="43"/>
      <c r="G35" s="44">
        <v>124134077</v>
      </c>
      <c r="I35" s="17"/>
    </row>
    <row r="36" spans="1:10" ht="26.25" customHeight="1" x14ac:dyDescent="0.25">
      <c r="A36" s="42" t="s">
        <v>43</v>
      </c>
      <c r="B36" s="18" t="s">
        <v>35</v>
      </c>
      <c r="C36" s="19"/>
      <c r="D36" s="19"/>
      <c r="E36" s="20"/>
      <c r="F36" s="43"/>
      <c r="G36" s="44">
        <v>159331264</v>
      </c>
      <c r="I36" s="17"/>
    </row>
    <row r="37" spans="1:10" ht="26.25" hidden="1" customHeight="1" x14ac:dyDescent="0.25">
      <c r="A37" s="42" t="s">
        <v>46</v>
      </c>
      <c r="B37" s="18" t="s">
        <v>35</v>
      </c>
      <c r="C37" s="19"/>
      <c r="D37" s="19"/>
      <c r="E37" s="20"/>
      <c r="F37" s="43"/>
      <c r="G37" s="44"/>
      <c r="I37" s="17"/>
    </row>
    <row r="38" spans="1:10" ht="26.25" hidden="1" customHeight="1" x14ac:dyDescent="0.25">
      <c r="A38" s="42" t="s">
        <v>48</v>
      </c>
      <c r="B38" s="18" t="s">
        <v>35</v>
      </c>
      <c r="C38" s="19"/>
      <c r="D38" s="19"/>
      <c r="E38" s="20"/>
      <c r="F38" s="43"/>
      <c r="G38" s="44"/>
      <c r="I38" s="17"/>
    </row>
    <row r="39" spans="1:10" ht="26.25" hidden="1" customHeight="1" x14ac:dyDescent="0.25">
      <c r="A39" s="42" t="s">
        <v>51</v>
      </c>
      <c r="B39" s="18" t="s">
        <v>35</v>
      </c>
      <c r="C39" s="19"/>
      <c r="D39" s="19"/>
      <c r="E39" s="20"/>
      <c r="F39" s="43"/>
      <c r="G39" s="44"/>
      <c r="I39" s="17"/>
    </row>
    <row r="40" spans="1:10" ht="26.25" hidden="1" customHeight="1" x14ac:dyDescent="0.25">
      <c r="A40" s="42" t="s">
        <v>52</v>
      </c>
      <c r="B40" s="18" t="s">
        <v>35</v>
      </c>
      <c r="C40" s="19"/>
      <c r="D40" s="19"/>
      <c r="E40" s="20"/>
      <c r="F40" s="43"/>
      <c r="G40" s="44"/>
      <c r="I40" s="17"/>
    </row>
    <row r="41" spans="1:10" ht="26.25" hidden="1" customHeight="1" x14ac:dyDescent="0.25">
      <c r="A41" s="42" t="s">
        <v>53</v>
      </c>
      <c r="B41" s="18" t="s">
        <v>35</v>
      </c>
      <c r="C41" s="19"/>
      <c r="D41" s="19"/>
      <c r="E41" s="20"/>
      <c r="F41" s="43"/>
      <c r="G41" s="44"/>
      <c r="I41" s="17"/>
    </row>
    <row r="42" spans="1:10" ht="26.25" hidden="1" customHeight="1" x14ac:dyDescent="0.25">
      <c r="A42" s="42" t="s">
        <v>54</v>
      </c>
      <c r="B42" s="18" t="s">
        <v>35</v>
      </c>
      <c r="C42" s="19"/>
      <c r="D42" s="19"/>
      <c r="E42" s="20"/>
      <c r="F42" s="43"/>
      <c r="G42" s="44"/>
      <c r="I42" s="17"/>
    </row>
    <row r="43" spans="1:10" ht="26.25" hidden="1" customHeight="1" x14ac:dyDescent="0.25">
      <c r="A43" s="42" t="s">
        <v>55</v>
      </c>
      <c r="B43" s="18" t="s">
        <v>35</v>
      </c>
      <c r="C43" s="19"/>
      <c r="D43" s="19"/>
      <c r="E43" s="20"/>
      <c r="F43" s="43"/>
      <c r="G43" s="44"/>
      <c r="I43" s="17"/>
    </row>
    <row r="44" spans="1:10" ht="26.25" customHeight="1" x14ac:dyDescent="0.25">
      <c r="A44" s="70" t="s">
        <v>24</v>
      </c>
      <c r="B44" s="72"/>
      <c r="C44" s="38"/>
      <c r="D44" s="38"/>
      <c r="E44" s="38"/>
      <c r="F44" s="38"/>
      <c r="G44" s="38">
        <f>SUM(G33:G43)</f>
        <v>441539848</v>
      </c>
      <c r="I44" s="17"/>
    </row>
    <row r="45" spans="1:10" ht="34.5" customHeight="1" x14ac:dyDescent="0.25">
      <c r="A45" s="66" t="s">
        <v>25</v>
      </c>
      <c r="B45" s="67"/>
      <c r="C45" s="67"/>
      <c r="D45" s="67"/>
      <c r="E45" s="67"/>
      <c r="F45" s="68"/>
      <c r="G45" s="21">
        <f>C3+C16+D16-E24-F32-G44</f>
        <v>603503803</v>
      </c>
      <c r="H45" s="8"/>
      <c r="I45" s="17"/>
      <c r="J45" s="8"/>
    </row>
    <row r="46" spans="1:10" ht="15.75" x14ac:dyDescent="0.25">
      <c r="A46" s="22"/>
      <c r="B46" s="23"/>
      <c r="C46" s="24"/>
      <c r="D46" s="24"/>
      <c r="E46" s="25"/>
      <c r="G46" s="45"/>
      <c r="I46" s="17"/>
      <c r="J46" s="8"/>
    </row>
    <row r="47" spans="1:10" ht="15.75" x14ac:dyDescent="0.25">
      <c r="A47" s="22"/>
      <c r="B47" s="23"/>
      <c r="C47" s="24"/>
      <c r="D47" s="24"/>
      <c r="E47" s="25"/>
      <c r="G47" s="46"/>
      <c r="I47" s="17"/>
    </row>
    <row r="48" spans="1:10" ht="15.75" x14ac:dyDescent="0.25">
      <c r="A48" s="22"/>
      <c r="B48" s="23"/>
      <c r="C48" s="24"/>
      <c r="D48" s="24"/>
      <c r="E48" s="25"/>
      <c r="G48" s="47"/>
      <c r="I48" s="17"/>
    </row>
    <row r="49" spans="1:9" ht="15.75" x14ac:dyDescent="0.25">
      <c r="A49" s="48"/>
      <c r="C49" s="49"/>
      <c r="D49" s="49"/>
      <c r="E49" s="27"/>
      <c r="G49" s="47"/>
      <c r="I49" s="17"/>
    </row>
    <row r="50" spans="1:9" x14ac:dyDescent="0.25">
      <c r="G50" s="47"/>
    </row>
    <row r="51" spans="1:9" x14ac:dyDescent="0.25">
      <c r="G51" s="47"/>
      <c r="I51" s="11"/>
    </row>
  </sheetData>
  <mergeCells count="6">
    <mergeCell ref="A45:F45"/>
    <mergeCell ref="A1:G1"/>
    <mergeCell ref="A16:B16"/>
    <mergeCell ref="A24:B24"/>
    <mergeCell ref="A32:B32"/>
    <mergeCell ref="A44:B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1"/>
  <sheetViews>
    <sheetView zoomScaleNormal="100" workbookViewId="0">
      <selection activeCell="A3" sqref="A3:XFD3"/>
    </sheetView>
  </sheetViews>
  <sheetFormatPr defaultColWidth="9.140625" defaultRowHeight="15" outlineLevelRow="1" x14ac:dyDescent="0.25"/>
  <cols>
    <col min="1" max="1" width="1.42578125" customWidth="1"/>
    <col min="2" max="2" width="14.28515625" style="34" customWidth="1"/>
    <col min="3" max="4" width="14.28515625" customWidth="1"/>
    <col min="5" max="5" width="41" customWidth="1"/>
    <col min="6" max="6" width="21.42578125" style="36" customWidth="1"/>
    <col min="7" max="8" width="14.28515625" style="36" customWidth="1"/>
    <col min="9" max="9" width="35.42578125" customWidth="1"/>
    <col min="10" max="10" width="21.42578125" customWidth="1"/>
  </cols>
  <sheetData>
    <row r="1" spans="1:10" ht="23.25" customHeight="1" x14ac:dyDescent="0.3">
      <c r="A1" s="73" t="s">
        <v>38</v>
      </c>
      <c r="B1" s="73"/>
      <c r="C1" s="73"/>
      <c r="D1" s="73"/>
      <c r="E1" s="73"/>
      <c r="F1" s="73"/>
      <c r="G1" s="73"/>
      <c r="H1" s="73"/>
      <c r="I1" s="73"/>
    </row>
    <row r="2" spans="1:10" ht="23.25" customHeight="1" x14ac:dyDescent="0.25">
      <c r="A2" s="74" t="s">
        <v>173</v>
      </c>
      <c r="B2" s="74"/>
      <c r="C2" s="74"/>
      <c r="D2" s="74"/>
      <c r="E2" s="74"/>
      <c r="F2" s="74"/>
      <c r="G2" s="74"/>
      <c r="H2" s="74"/>
      <c r="I2" s="74"/>
    </row>
    <row r="3" spans="1:10" ht="23.25" customHeight="1" x14ac:dyDescent="0.25">
      <c r="B3" s="28" t="s">
        <v>26</v>
      </c>
      <c r="C3" s="29" t="s">
        <v>27</v>
      </c>
      <c r="D3" s="29" t="s">
        <v>28</v>
      </c>
      <c r="E3" s="29" t="s">
        <v>29</v>
      </c>
      <c r="F3" s="30" t="s">
        <v>30</v>
      </c>
      <c r="G3" s="30" t="s">
        <v>4</v>
      </c>
      <c r="H3" s="30" t="s">
        <v>100</v>
      </c>
      <c r="I3" s="29" t="s">
        <v>31</v>
      </c>
      <c r="J3" s="29" t="s">
        <v>32</v>
      </c>
    </row>
    <row r="4" spans="1:10" ht="23.25" customHeight="1" outlineLevel="1" x14ac:dyDescent="0.25">
      <c r="B4" s="31">
        <v>46113</v>
      </c>
      <c r="C4" s="32" t="s">
        <v>174</v>
      </c>
      <c r="D4" s="32" t="s">
        <v>59</v>
      </c>
      <c r="E4" s="32" t="s">
        <v>175</v>
      </c>
      <c r="F4" s="33">
        <v>10339614</v>
      </c>
      <c r="G4" s="33">
        <v>827169</v>
      </c>
      <c r="H4" s="33">
        <f>F4+G4</f>
        <v>11166783</v>
      </c>
      <c r="I4" s="32" t="s">
        <v>33</v>
      </c>
      <c r="J4" s="32" t="s">
        <v>34</v>
      </c>
    </row>
    <row r="5" spans="1:10" ht="23.25" customHeight="1" outlineLevel="1" x14ac:dyDescent="0.25">
      <c r="B5" s="31">
        <v>46119</v>
      </c>
      <c r="C5" s="32" t="s">
        <v>176</v>
      </c>
      <c r="D5" s="32" t="s">
        <v>59</v>
      </c>
      <c r="E5" s="32" t="s">
        <v>177</v>
      </c>
      <c r="F5" s="33">
        <v>20088605</v>
      </c>
      <c r="G5" s="33">
        <v>1607088</v>
      </c>
      <c r="H5" s="33">
        <f t="shared" ref="H5:H23" si="0">F5+G5</f>
        <v>21695693</v>
      </c>
      <c r="I5" s="32" t="s">
        <v>33</v>
      </c>
      <c r="J5" s="32" t="s">
        <v>34</v>
      </c>
    </row>
    <row r="6" spans="1:10" ht="23.25" customHeight="1" outlineLevel="1" x14ac:dyDescent="0.25">
      <c r="B6" s="31">
        <v>46120</v>
      </c>
      <c r="C6" s="32" t="s">
        <v>178</v>
      </c>
      <c r="D6" s="32" t="s">
        <v>59</v>
      </c>
      <c r="E6" s="32" t="s">
        <v>179</v>
      </c>
      <c r="F6" s="33">
        <v>5438814</v>
      </c>
      <c r="G6" s="33">
        <v>435105</v>
      </c>
      <c r="H6" s="33">
        <f t="shared" si="0"/>
        <v>5873919</v>
      </c>
      <c r="I6" s="32" t="s">
        <v>39</v>
      </c>
      <c r="J6" s="32" t="s">
        <v>40</v>
      </c>
    </row>
    <row r="7" spans="1:10" ht="23.25" customHeight="1" outlineLevel="1" x14ac:dyDescent="0.25">
      <c r="B7" s="31">
        <v>46122</v>
      </c>
      <c r="C7" s="32" t="s">
        <v>180</v>
      </c>
      <c r="D7" s="32" t="s">
        <v>59</v>
      </c>
      <c r="E7" s="32" t="s">
        <v>181</v>
      </c>
      <c r="F7" s="33">
        <v>1380390</v>
      </c>
      <c r="G7" s="33">
        <v>110431</v>
      </c>
      <c r="H7" s="33">
        <f t="shared" si="0"/>
        <v>1490821</v>
      </c>
      <c r="I7" s="32" t="s">
        <v>39</v>
      </c>
      <c r="J7" s="32" t="s">
        <v>40</v>
      </c>
    </row>
    <row r="8" spans="1:10" ht="23.25" customHeight="1" outlineLevel="1" x14ac:dyDescent="0.25">
      <c r="B8" s="31">
        <v>46122</v>
      </c>
      <c r="C8" s="32" t="s">
        <v>182</v>
      </c>
      <c r="D8" s="32" t="s">
        <v>59</v>
      </c>
      <c r="E8" s="32" t="s">
        <v>183</v>
      </c>
      <c r="F8" s="33">
        <v>1905900</v>
      </c>
      <c r="G8" s="33">
        <v>152472</v>
      </c>
      <c r="H8" s="33">
        <f t="shared" si="0"/>
        <v>2058372</v>
      </c>
      <c r="I8" s="32" t="s">
        <v>39</v>
      </c>
      <c r="J8" s="32" t="s">
        <v>40</v>
      </c>
    </row>
    <row r="9" spans="1:10" ht="23.25" customHeight="1" outlineLevel="1" x14ac:dyDescent="0.25">
      <c r="B9" s="31">
        <v>46123</v>
      </c>
      <c r="C9" s="32" t="s">
        <v>184</v>
      </c>
      <c r="D9" s="32" t="s">
        <v>59</v>
      </c>
      <c r="E9" s="32" t="s">
        <v>185</v>
      </c>
      <c r="F9" s="33">
        <v>8375625</v>
      </c>
      <c r="G9" s="33">
        <v>670050</v>
      </c>
      <c r="H9" s="33">
        <f t="shared" si="0"/>
        <v>9045675</v>
      </c>
      <c r="I9" s="32" t="s">
        <v>33</v>
      </c>
      <c r="J9" s="32" t="s">
        <v>34</v>
      </c>
    </row>
    <row r="10" spans="1:10" ht="23.25" customHeight="1" outlineLevel="1" x14ac:dyDescent="0.25">
      <c r="B10" s="31">
        <v>46126</v>
      </c>
      <c r="C10" s="32" t="s">
        <v>186</v>
      </c>
      <c r="D10" s="32" t="s">
        <v>59</v>
      </c>
      <c r="E10" s="32" t="s">
        <v>187</v>
      </c>
      <c r="F10" s="33">
        <v>4420130</v>
      </c>
      <c r="G10" s="33">
        <v>353610</v>
      </c>
      <c r="H10" s="33">
        <f t="shared" si="0"/>
        <v>4773740</v>
      </c>
      <c r="I10" s="32" t="s">
        <v>39</v>
      </c>
      <c r="J10" s="32" t="s">
        <v>40</v>
      </c>
    </row>
    <row r="11" spans="1:10" ht="23.25" customHeight="1" outlineLevel="1" x14ac:dyDescent="0.25">
      <c r="B11" s="31">
        <v>46126</v>
      </c>
      <c r="C11" s="32" t="s">
        <v>188</v>
      </c>
      <c r="D11" s="32" t="s">
        <v>59</v>
      </c>
      <c r="E11" s="32" t="s">
        <v>189</v>
      </c>
      <c r="F11" s="33">
        <v>4304512</v>
      </c>
      <c r="G11" s="33">
        <v>344361</v>
      </c>
      <c r="H11" s="33">
        <f t="shared" si="0"/>
        <v>4648873</v>
      </c>
      <c r="I11" s="32" t="s">
        <v>33</v>
      </c>
      <c r="J11" s="32" t="s">
        <v>34</v>
      </c>
    </row>
    <row r="12" spans="1:10" ht="23.25" customHeight="1" outlineLevel="1" x14ac:dyDescent="0.25">
      <c r="B12" s="31">
        <v>46127</v>
      </c>
      <c r="C12" s="32" t="s">
        <v>190</v>
      </c>
      <c r="D12" s="32" t="s">
        <v>59</v>
      </c>
      <c r="E12" s="32" t="s">
        <v>191</v>
      </c>
      <c r="F12" s="33">
        <v>8756039</v>
      </c>
      <c r="G12" s="33">
        <v>700483</v>
      </c>
      <c r="H12" s="33">
        <f t="shared" si="0"/>
        <v>9456522</v>
      </c>
      <c r="I12" s="32" t="s">
        <v>33</v>
      </c>
      <c r="J12" s="32" t="s">
        <v>34</v>
      </c>
    </row>
    <row r="13" spans="1:10" ht="23.25" customHeight="1" outlineLevel="1" x14ac:dyDescent="0.25">
      <c r="B13" s="31">
        <v>46130</v>
      </c>
      <c r="C13" s="32" t="s">
        <v>192</v>
      </c>
      <c r="D13" s="32" t="s">
        <v>59</v>
      </c>
      <c r="E13" s="32" t="s">
        <v>193</v>
      </c>
      <c r="F13" s="33">
        <v>22434768</v>
      </c>
      <c r="G13" s="33">
        <v>1794781</v>
      </c>
      <c r="H13" s="33">
        <f t="shared" si="0"/>
        <v>24229549</v>
      </c>
      <c r="I13" s="32" t="s">
        <v>33</v>
      </c>
      <c r="J13" s="32" t="s">
        <v>34</v>
      </c>
    </row>
    <row r="14" spans="1:10" ht="23.25" customHeight="1" outlineLevel="1" x14ac:dyDescent="0.25">
      <c r="B14" s="31">
        <v>46133</v>
      </c>
      <c r="C14" s="32" t="s">
        <v>194</v>
      </c>
      <c r="D14" s="32" t="s">
        <v>59</v>
      </c>
      <c r="E14" s="32" t="s">
        <v>195</v>
      </c>
      <c r="F14" s="33">
        <v>5917898</v>
      </c>
      <c r="G14" s="33">
        <v>473432</v>
      </c>
      <c r="H14" s="33">
        <f t="shared" si="0"/>
        <v>6391330</v>
      </c>
      <c r="I14" s="32" t="s">
        <v>39</v>
      </c>
      <c r="J14" s="32" t="s">
        <v>40</v>
      </c>
    </row>
    <row r="15" spans="1:10" ht="23.25" customHeight="1" outlineLevel="1" x14ac:dyDescent="0.25">
      <c r="B15" s="31">
        <v>46136</v>
      </c>
      <c r="C15" s="32" t="s">
        <v>196</v>
      </c>
      <c r="D15" s="32" t="s">
        <v>59</v>
      </c>
      <c r="E15" s="32" t="s">
        <v>197</v>
      </c>
      <c r="F15" s="33">
        <v>1651454</v>
      </c>
      <c r="G15" s="33">
        <v>132116</v>
      </c>
      <c r="H15" s="33">
        <f t="shared" si="0"/>
        <v>1783570</v>
      </c>
      <c r="I15" s="32" t="s">
        <v>39</v>
      </c>
      <c r="J15" s="32" t="s">
        <v>40</v>
      </c>
    </row>
    <row r="16" spans="1:10" ht="23.25" customHeight="1" outlineLevel="1" x14ac:dyDescent="0.25">
      <c r="B16" s="31">
        <v>46136</v>
      </c>
      <c r="C16" s="32" t="s">
        <v>198</v>
      </c>
      <c r="D16" s="32" t="s">
        <v>59</v>
      </c>
      <c r="E16" s="32" t="s">
        <v>199</v>
      </c>
      <c r="F16" s="33">
        <v>1511384</v>
      </c>
      <c r="G16" s="33">
        <v>120911</v>
      </c>
      <c r="H16" s="33">
        <f t="shared" si="0"/>
        <v>1632295</v>
      </c>
      <c r="I16" s="32" t="s">
        <v>39</v>
      </c>
      <c r="J16" s="32" t="s">
        <v>40</v>
      </c>
    </row>
    <row r="17" spans="2:10" ht="23.25" customHeight="1" outlineLevel="1" x14ac:dyDescent="0.25">
      <c r="B17" s="31">
        <v>46136</v>
      </c>
      <c r="C17" s="32" t="s">
        <v>200</v>
      </c>
      <c r="D17" s="32" t="s">
        <v>59</v>
      </c>
      <c r="E17" s="32" t="s">
        <v>201</v>
      </c>
      <c r="F17" s="33">
        <v>4422886</v>
      </c>
      <c r="G17" s="33">
        <v>353831</v>
      </c>
      <c r="H17" s="33">
        <f t="shared" si="0"/>
        <v>4776717</v>
      </c>
      <c r="I17" s="32" t="s">
        <v>39</v>
      </c>
      <c r="J17" s="32" t="s">
        <v>40</v>
      </c>
    </row>
    <row r="18" spans="2:10" ht="23.25" customHeight="1" outlineLevel="1" x14ac:dyDescent="0.25">
      <c r="B18" s="31">
        <v>46136</v>
      </c>
      <c r="C18" s="32" t="s">
        <v>202</v>
      </c>
      <c r="D18" s="32" t="s">
        <v>59</v>
      </c>
      <c r="E18" s="32" t="s">
        <v>203</v>
      </c>
      <c r="F18" s="33">
        <v>1104336</v>
      </c>
      <c r="G18" s="33">
        <v>88347</v>
      </c>
      <c r="H18" s="33">
        <f t="shared" si="0"/>
        <v>1192683</v>
      </c>
      <c r="I18" s="32" t="s">
        <v>39</v>
      </c>
      <c r="J18" s="32" t="s">
        <v>40</v>
      </c>
    </row>
    <row r="19" spans="2:10" ht="23.25" customHeight="1" outlineLevel="1" x14ac:dyDescent="0.25">
      <c r="B19" s="31">
        <v>46136</v>
      </c>
      <c r="C19" s="32" t="s">
        <v>204</v>
      </c>
      <c r="D19" s="32" t="s">
        <v>59</v>
      </c>
      <c r="E19" s="32" t="s">
        <v>205</v>
      </c>
      <c r="F19" s="33">
        <v>11875021</v>
      </c>
      <c r="G19" s="33">
        <v>950002</v>
      </c>
      <c r="H19" s="33">
        <f t="shared" si="0"/>
        <v>12825023</v>
      </c>
      <c r="I19" s="32" t="s">
        <v>33</v>
      </c>
      <c r="J19" s="32" t="s">
        <v>34</v>
      </c>
    </row>
    <row r="20" spans="2:10" ht="23.25" customHeight="1" outlineLevel="1" x14ac:dyDescent="0.25">
      <c r="B20" s="31">
        <v>46140</v>
      </c>
      <c r="C20" s="32" t="s">
        <v>206</v>
      </c>
      <c r="D20" s="32" t="s">
        <v>59</v>
      </c>
      <c r="E20" s="32" t="s">
        <v>207</v>
      </c>
      <c r="F20" s="33">
        <v>3888342</v>
      </c>
      <c r="G20" s="33">
        <v>311067</v>
      </c>
      <c r="H20" s="33">
        <f t="shared" si="0"/>
        <v>4199409</v>
      </c>
      <c r="I20" s="32" t="s">
        <v>39</v>
      </c>
      <c r="J20" s="32" t="s">
        <v>40</v>
      </c>
    </row>
    <row r="21" spans="2:10" ht="23.25" customHeight="1" outlineLevel="1" x14ac:dyDescent="0.25">
      <c r="B21" s="31">
        <v>46140</v>
      </c>
      <c r="C21" s="32" t="s">
        <v>208</v>
      </c>
      <c r="D21" s="32" t="s">
        <v>59</v>
      </c>
      <c r="E21" s="32" t="s">
        <v>209</v>
      </c>
      <c r="F21" s="33">
        <v>1147670</v>
      </c>
      <c r="G21" s="33">
        <v>91814</v>
      </c>
      <c r="H21" s="33">
        <f t="shared" si="0"/>
        <v>1239484</v>
      </c>
      <c r="I21" s="32" t="s">
        <v>39</v>
      </c>
      <c r="J21" s="32" t="s">
        <v>40</v>
      </c>
    </row>
    <row r="22" spans="2:10" ht="23.25" customHeight="1" outlineLevel="1" x14ac:dyDescent="0.25">
      <c r="B22" s="31">
        <v>46140</v>
      </c>
      <c r="C22" s="32" t="s">
        <v>210</v>
      </c>
      <c r="D22" s="32" t="s">
        <v>59</v>
      </c>
      <c r="E22" s="32" t="s">
        <v>211</v>
      </c>
      <c r="F22" s="33">
        <v>26786332</v>
      </c>
      <c r="G22" s="33">
        <v>2142907</v>
      </c>
      <c r="H22" s="33">
        <f t="shared" si="0"/>
        <v>28929239</v>
      </c>
      <c r="I22" s="32" t="s">
        <v>33</v>
      </c>
      <c r="J22" s="32" t="s">
        <v>34</v>
      </c>
    </row>
    <row r="23" spans="2:10" ht="23.25" customHeight="1" outlineLevel="1" x14ac:dyDescent="0.25">
      <c r="B23" s="31">
        <v>46141</v>
      </c>
      <c r="C23" s="32" t="s">
        <v>212</v>
      </c>
      <c r="D23" s="32" t="s">
        <v>59</v>
      </c>
      <c r="E23" s="32" t="s">
        <v>213</v>
      </c>
      <c r="F23" s="33">
        <v>14643916</v>
      </c>
      <c r="G23" s="33">
        <v>1171513</v>
      </c>
      <c r="H23" s="33">
        <f t="shared" si="0"/>
        <v>15815429</v>
      </c>
      <c r="I23" s="32" t="s">
        <v>33</v>
      </c>
      <c r="J23" s="32" t="s">
        <v>34</v>
      </c>
    </row>
    <row r="24" spans="2:10" x14ac:dyDescent="0.25">
      <c r="F24" s="55">
        <f>SUM(F4:F23)</f>
        <v>160393636</v>
      </c>
      <c r="G24" s="55">
        <f t="shared" ref="G24:H24" si="1">SUM(G4:G23)</f>
        <v>12831490</v>
      </c>
      <c r="H24" s="55">
        <f t="shared" si="1"/>
        <v>173225126</v>
      </c>
    </row>
    <row r="27" spans="2:10" ht="30" customHeight="1" x14ac:dyDescent="0.25">
      <c r="B27" s="34" t="s">
        <v>216</v>
      </c>
    </row>
    <row r="28" spans="2:10" ht="30" customHeight="1" x14ac:dyDescent="0.25">
      <c r="B28" s="56" t="s">
        <v>217</v>
      </c>
      <c r="C28" s="58" t="s">
        <v>27</v>
      </c>
      <c r="D28" s="58" t="s">
        <v>29</v>
      </c>
      <c r="E28" s="30" t="s">
        <v>221</v>
      </c>
      <c r="F28" s="30" t="s">
        <v>222</v>
      </c>
      <c r="G28" s="30" t="s">
        <v>223</v>
      </c>
      <c r="H28" s="58" t="s">
        <v>220</v>
      </c>
    </row>
    <row r="29" spans="2:10" ht="30" customHeight="1" x14ac:dyDescent="0.25">
      <c r="B29" s="57">
        <v>46127</v>
      </c>
      <c r="C29" s="59" t="s">
        <v>218</v>
      </c>
      <c r="D29" s="59" t="s">
        <v>214</v>
      </c>
      <c r="E29" s="60">
        <v>9311818</v>
      </c>
      <c r="F29" s="60">
        <v>744947</v>
      </c>
      <c r="G29" s="60">
        <v>10056765</v>
      </c>
      <c r="H29" s="59" t="s">
        <v>33</v>
      </c>
    </row>
    <row r="30" spans="2:10" ht="30" customHeight="1" x14ac:dyDescent="0.25">
      <c r="B30" s="57">
        <v>46127</v>
      </c>
      <c r="C30" s="59" t="s">
        <v>219</v>
      </c>
      <c r="D30" s="59" t="s">
        <v>224</v>
      </c>
      <c r="E30" s="60">
        <v>28848180</v>
      </c>
      <c r="F30" s="60">
        <v>2307853</v>
      </c>
      <c r="G30" s="60">
        <v>31156033</v>
      </c>
      <c r="H30" s="59" t="s">
        <v>33</v>
      </c>
    </row>
    <row r="31" spans="2:10" x14ac:dyDescent="0.25">
      <c r="E31" s="55">
        <f>E30+E29</f>
        <v>38159998</v>
      </c>
      <c r="F31" s="55">
        <f>F30+F29</f>
        <v>3052800</v>
      </c>
      <c r="G31" s="55">
        <f>G30+G29</f>
        <v>41212798</v>
      </c>
    </row>
  </sheetData>
  <autoFilter ref="A3:J3"/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0"/>
  <sheetViews>
    <sheetView topLeftCell="F1" zoomScaleNormal="100" workbookViewId="0">
      <selection activeCell="M4" sqref="M4:U26"/>
    </sheetView>
  </sheetViews>
  <sheetFormatPr defaultColWidth="9.140625" defaultRowHeight="15" outlineLevelRow="1" x14ac:dyDescent="0.25"/>
  <cols>
    <col min="1" max="1" width="1.42578125" customWidth="1"/>
    <col min="2" max="2" width="14.28515625" style="34" customWidth="1"/>
    <col min="3" max="4" width="14.28515625" customWidth="1"/>
    <col min="5" max="5" width="43.85546875" customWidth="1"/>
    <col min="6" max="6" width="21.42578125" style="36" customWidth="1"/>
    <col min="7" max="8" width="14.28515625" style="36" customWidth="1"/>
    <col min="9" max="9" width="25.7109375" customWidth="1"/>
    <col min="10" max="10" width="21.42578125" customWidth="1"/>
  </cols>
  <sheetData>
    <row r="1" spans="1:10" ht="26.25" customHeight="1" x14ac:dyDescent="0.3">
      <c r="A1" s="73" t="s">
        <v>38</v>
      </c>
      <c r="B1" s="73"/>
      <c r="C1" s="73"/>
      <c r="D1" s="73"/>
      <c r="E1" s="73"/>
      <c r="F1" s="73"/>
      <c r="G1" s="73"/>
      <c r="H1" s="73"/>
      <c r="I1" s="73"/>
    </row>
    <row r="2" spans="1:10" ht="26.25" customHeight="1" x14ac:dyDescent="0.25">
      <c r="A2" s="74" t="s">
        <v>125</v>
      </c>
      <c r="B2" s="74"/>
      <c r="C2" s="74"/>
      <c r="D2" s="74"/>
      <c r="E2" s="74"/>
      <c r="F2" s="74"/>
      <c r="G2" s="74"/>
      <c r="H2" s="74"/>
      <c r="I2" s="74"/>
    </row>
    <row r="3" spans="1:10" ht="26.25" customHeight="1" x14ac:dyDescent="0.25">
      <c r="B3" s="28" t="s">
        <v>26</v>
      </c>
      <c r="C3" s="29" t="s">
        <v>27</v>
      </c>
      <c r="D3" s="29" t="s">
        <v>28</v>
      </c>
      <c r="E3" s="29" t="s">
        <v>29</v>
      </c>
      <c r="F3" s="30" t="s">
        <v>30</v>
      </c>
      <c r="G3" s="30" t="s">
        <v>4</v>
      </c>
      <c r="H3" s="30" t="s">
        <v>100</v>
      </c>
      <c r="I3" s="29" t="s">
        <v>31</v>
      </c>
      <c r="J3" s="29" t="s">
        <v>32</v>
      </c>
    </row>
    <row r="4" spans="1:10" ht="26.25" customHeight="1" outlineLevel="1" x14ac:dyDescent="0.25">
      <c r="B4" s="31">
        <v>46087</v>
      </c>
      <c r="C4" s="32" t="s">
        <v>126</v>
      </c>
      <c r="D4" s="32" t="s">
        <v>59</v>
      </c>
      <c r="E4" s="32" t="s">
        <v>127</v>
      </c>
      <c r="F4" s="33">
        <v>12481476</v>
      </c>
      <c r="G4" s="33">
        <v>998518</v>
      </c>
      <c r="H4" s="33">
        <f>F4+G4</f>
        <v>13479994</v>
      </c>
      <c r="I4" s="32" t="s">
        <v>33</v>
      </c>
      <c r="J4" s="32" t="s">
        <v>34</v>
      </c>
    </row>
    <row r="5" spans="1:10" ht="26.25" customHeight="1" outlineLevel="1" x14ac:dyDescent="0.25">
      <c r="B5" s="31">
        <v>46090</v>
      </c>
      <c r="C5" s="32" t="s">
        <v>128</v>
      </c>
      <c r="D5" s="32" t="s">
        <v>59</v>
      </c>
      <c r="E5" s="32" t="s">
        <v>129</v>
      </c>
      <c r="F5" s="33">
        <v>15872725</v>
      </c>
      <c r="G5" s="33">
        <v>1269818</v>
      </c>
      <c r="H5" s="33">
        <f t="shared" ref="H5:H29" si="0">F5+G5</f>
        <v>17142543</v>
      </c>
      <c r="I5" s="32" t="s">
        <v>33</v>
      </c>
      <c r="J5" s="32" t="s">
        <v>34</v>
      </c>
    </row>
    <row r="6" spans="1:10" ht="26.25" customHeight="1" outlineLevel="1" x14ac:dyDescent="0.25">
      <c r="B6" s="31">
        <v>46093</v>
      </c>
      <c r="C6" s="32" t="s">
        <v>130</v>
      </c>
      <c r="D6" s="32" t="s">
        <v>59</v>
      </c>
      <c r="E6" s="32" t="s">
        <v>131</v>
      </c>
      <c r="F6" s="33">
        <v>7238716</v>
      </c>
      <c r="G6" s="33">
        <v>579097</v>
      </c>
      <c r="H6" s="33">
        <f t="shared" si="0"/>
        <v>7817813</v>
      </c>
      <c r="I6" s="32" t="s">
        <v>33</v>
      </c>
      <c r="J6" s="32" t="s">
        <v>34</v>
      </c>
    </row>
    <row r="7" spans="1:10" ht="26.25" customHeight="1" outlineLevel="1" x14ac:dyDescent="0.25">
      <c r="B7" s="31">
        <v>46097</v>
      </c>
      <c r="C7" s="32" t="s">
        <v>132</v>
      </c>
      <c r="D7" s="32" t="s">
        <v>59</v>
      </c>
      <c r="E7" s="32" t="s">
        <v>133</v>
      </c>
      <c r="F7" s="33">
        <v>6362332</v>
      </c>
      <c r="G7" s="33">
        <v>508987</v>
      </c>
      <c r="H7" s="33">
        <f t="shared" si="0"/>
        <v>6871319</v>
      </c>
      <c r="I7" s="32" t="s">
        <v>39</v>
      </c>
      <c r="J7" s="32" t="s">
        <v>40</v>
      </c>
    </row>
    <row r="8" spans="1:10" ht="26.25" customHeight="1" outlineLevel="1" x14ac:dyDescent="0.25">
      <c r="B8" s="31">
        <v>46097</v>
      </c>
      <c r="C8" s="32" t="s">
        <v>134</v>
      </c>
      <c r="D8" s="32" t="s">
        <v>59</v>
      </c>
      <c r="E8" s="32" t="s">
        <v>135</v>
      </c>
      <c r="F8" s="33">
        <v>2480340</v>
      </c>
      <c r="G8" s="33">
        <v>198427</v>
      </c>
      <c r="H8" s="33">
        <f t="shared" si="0"/>
        <v>2678767</v>
      </c>
      <c r="I8" s="32" t="s">
        <v>39</v>
      </c>
      <c r="J8" s="32" t="s">
        <v>40</v>
      </c>
    </row>
    <row r="9" spans="1:10" ht="26.25" customHeight="1" outlineLevel="1" x14ac:dyDescent="0.25">
      <c r="B9" s="31">
        <v>46097</v>
      </c>
      <c r="C9" s="32" t="s">
        <v>136</v>
      </c>
      <c r="D9" s="32" t="s">
        <v>59</v>
      </c>
      <c r="E9" s="32" t="s">
        <v>137</v>
      </c>
      <c r="F9" s="33">
        <v>1725520</v>
      </c>
      <c r="G9" s="33">
        <v>138042</v>
      </c>
      <c r="H9" s="33">
        <f t="shared" si="0"/>
        <v>1863562</v>
      </c>
      <c r="I9" s="32" t="s">
        <v>39</v>
      </c>
      <c r="J9" s="32" t="s">
        <v>40</v>
      </c>
    </row>
    <row r="10" spans="1:10" ht="26.25" customHeight="1" outlineLevel="1" x14ac:dyDescent="0.25">
      <c r="B10" s="31">
        <v>46098</v>
      </c>
      <c r="C10" s="32" t="s">
        <v>138</v>
      </c>
      <c r="D10" s="32" t="s">
        <v>59</v>
      </c>
      <c r="E10" s="32" t="s">
        <v>139</v>
      </c>
      <c r="F10" s="33">
        <v>17000910</v>
      </c>
      <c r="G10" s="33">
        <v>1360073</v>
      </c>
      <c r="H10" s="33">
        <f t="shared" si="0"/>
        <v>18360983</v>
      </c>
      <c r="I10" s="32" t="s">
        <v>33</v>
      </c>
      <c r="J10" s="32" t="s">
        <v>34</v>
      </c>
    </row>
    <row r="11" spans="1:10" ht="26.25" customHeight="1" outlineLevel="1" x14ac:dyDescent="0.25">
      <c r="B11" s="31">
        <v>46098</v>
      </c>
      <c r="C11" s="32" t="s">
        <v>140</v>
      </c>
      <c r="D11" s="32" t="s">
        <v>59</v>
      </c>
      <c r="E11" s="32" t="s">
        <v>141</v>
      </c>
      <c r="F11" s="33">
        <v>4818580</v>
      </c>
      <c r="G11" s="33">
        <v>385486</v>
      </c>
      <c r="H11" s="33">
        <f t="shared" si="0"/>
        <v>5204066</v>
      </c>
      <c r="I11" s="32" t="s">
        <v>39</v>
      </c>
      <c r="J11" s="32" t="s">
        <v>40</v>
      </c>
    </row>
    <row r="12" spans="1:10" ht="26.25" customHeight="1" outlineLevel="1" x14ac:dyDescent="0.25">
      <c r="B12" s="31">
        <v>46101</v>
      </c>
      <c r="C12" s="32" t="s">
        <v>142</v>
      </c>
      <c r="D12" s="32" t="s">
        <v>59</v>
      </c>
      <c r="E12" s="32" t="s">
        <v>143</v>
      </c>
      <c r="F12" s="33">
        <v>9699091</v>
      </c>
      <c r="G12" s="33">
        <v>775927</v>
      </c>
      <c r="H12" s="33">
        <f t="shared" si="0"/>
        <v>10475018</v>
      </c>
      <c r="I12" s="32" t="s">
        <v>33</v>
      </c>
      <c r="J12" s="32" t="s">
        <v>34</v>
      </c>
    </row>
    <row r="13" spans="1:10" ht="26.25" customHeight="1" outlineLevel="1" x14ac:dyDescent="0.25">
      <c r="B13" s="31">
        <v>46104</v>
      </c>
      <c r="C13" s="32" t="s">
        <v>144</v>
      </c>
      <c r="D13" s="32" t="s">
        <v>59</v>
      </c>
      <c r="E13" s="32" t="s">
        <v>145</v>
      </c>
      <c r="F13" s="33">
        <v>2414492</v>
      </c>
      <c r="G13" s="33">
        <v>193159</v>
      </c>
      <c r="H13" s="33">
        <f t="shared" si="0"/>
        <v>2607651</v>
      </c>
      <c r="I13" s="32" t="s">
        <v>39</v>
      </c>
      <c r="J13" s="32" t="s">
        <v>40</v>
      </c>
    </row>
    <row r="14" spans="1:10" ht="26.25" customHeight="1" outlineLevel="1" x14ac:dyDescent="0.25">
      <c r="B14" s="31">
        <v>46104</v>
      </c>
      <c r="C14" s="32" t="s">
        <v>146</v>
      </c>
      <c r="D14" s="32" t="s">
        <v>59</v>
      </c>
      <c r="E14" s="32" t="s">
        <v>147</v>
      </c>
      <c r="F14" s="33">
        <v>4056982</v>
      </c>
      <c r="G14" s="33">
        <v>324559</v>
      </c>
      <c r="H14" s="33">
        <f t="shared" si="0"/>
        <v>4381541</v>
      </c>
      <c r="I14" s="32" t="s">
        <v>39</v>
      </c>
      <c r="J14" s="32" t="s">
        <v>40</v>
      </c>
    </row>
    <row r="15" spans="1:10" ht="26.25" customHeight="1" outlineLevel="1" x14ac:dyDescent="0.25">
      <c r="B15" s="31">
        <v>46104</v>
      </c>
      <c r="C15" s="32" t="s">
        <v>148</v>
      </c>
      <c r="D15" s="32" t="s">
        <v>59</v>
      </c>
      <c r="E15" s="32" t="s">
        <v>149</v>
      </c>
      <c r="F15" s="33">
        <v>14232699</v>
      </c>
      <c r="G15" s="33">
        <v>1138616</v>
      </c>
      <c r="H15" s="33">
        <f t="shared" si="0"/>
        <v>15371315</v>
      </c>
      <c r="I15" s="32" t="s">
        <v>33</v>
      </c>
      <c r="J15" s="32" t="s">
        <v>34</v>
      </c>
    </row>
    <row r="16" spans="1:10" ht="26.25" customHeight="1" outlineLevel="1" x14ac:dyDescent="0.25">
      <c r="B16" s="31">
        <v>46106</v>
      </c>
      <c r="C16" s="32" t="s">
        <v>150</v>
      </c>
      <c r="D16" s="32" t="s">
        <v>59</v>
      </c>
      <c r="E16" s="32" t="s">
        <v>151</v>
      </c>
      <c r="F16" s="33">
        <v>5409570</v>
      </c>
      <c r="G16" s="33">
        <v>432766</v>
      </c>
      <c r="H16" s="33">
        <f t="shared" si="0"/>
        <v>5842336</v>
      </c>
      <c r="I16" s="32" t="s">
        <v>39</v>
      </c>
      <c r="J16" s="32" t="s">
        <v>40</v>
      </c>
    </row>
    <row r="17" spans="2:10" ht="26.25" customHeight="1" outlineLevel="1" x14ac:dyDescent="0.25">
      <c r="B17" s="31">
        <v>46107</v>
      </c>
      <c r="C17" s="32" t="s">
        <v>152</v>
      </c>
      <c r="D17" s="32" t="s">
        <v>59</v>
      </c>
      <c r="E17" s="32" t="s">
        <v>153</v>
      </c>
      <c r="F17" s="33">
        <v>8951759</v>
      </c>
      <c r="G17" s="33">
        <v>716141</v>
      </c>
      <c r="H17" s="33">
        <f t="shared" si="0"/>
        <v>9667900</v>
      </c>
      <c r="I17" s="32" t="s">
        <v>33</v>
      </c>
      <c r="J17" s="32" t="s">
        <v>34</v>
      </c>
    </row>
    <row r="18" spans="2:10" ht="26.25" customHeight="1" outlineLevel="1" x14ac:dyDescent="0.25">
      <c r="B18" s="31">
        <v>46112</v>
      </c>
      <c r="C18" s="32" t="s">
        <v>159</v>
      </c>
      <c r="D18" s="32" t="s">
        <v>59</v>
      </c>
      <c r="E18" s="32" t="s">
        <v>160</v>
      </c>
      <c r="F18" s="33">
        <v>2176018</v>
      </c>
      <c r="G18" s="33">
        <v>174081</v>
      </c>
      <c r="H18" s="33">
        <f t="shared" si="0"/>
        <v>2350099</v>
      </c>
      <c r="I18" s="32" t="s">
        <v>39</v>
      </c>
      <c r="J18" s="32" t="s">
        <v>40</v>
      </c>
    </row>
    <row r="19" spans="2:10" ht="26.25" customHeight="1" outlineLevel="1" x14ac:dyDescent="0.25">
      <c r="B19" s="31">
        <v>46112</v>
      </c>
      <c r="C19" s="32" t="s">
        <v>161</v>
      </c>
      <c r="D19" s="32" t="s">
        <v>59</v>
      </c>
      <c r="E19" s="32" t="s">
        <v>162</v>
      </c>
      <c r="F19" s="33">
        <v>3058374</v>
      </c>
      <c r="G19" s="33">
        <v>244670</v>
      </c>
      <c r="H19" s="33">
        <f t="shared" si="0"/>
        <v>3303044</v>
      </c>
      <c r="I19" s="32" t="s">
        <v>39</v>
      </c>
      <c r="J19" s="32" t="s">
        <v>40</v>
      </c>
    </row>
    <row r="20" spans="2:10" ht="26.25" customHeight="1" outlineLevel="1" x14ac:dyDescent="0.25">
      <c r="B20" s="31">
        <v>46112</v>
      </c>
      <c r="C20" s="32" t="s">
        <v>163</v>
      </c>
      <c r="D20" s="32" t="s">
        <v>59</v>
      </c>
      <c r="E20" s="32" t="s">
        <v>164</v>
      </c>
      <c r="F20" s="33">
        <v>17916662</v>
      </c>
      <c r="G20" s="33">
        <v>1433333</v>
      </c>
      <c r="H20" s="33">
        <f t="shared" si="0"/>
        <v>19349995</v>
      </c>
      <c r="I20" s="32" t="s">
        <v>33</v>
      </c>
      <c r="J20" s="32" t="s">
        <v>34</v>
      </c>
    </row>
    <row r="21" spans="2:10" ht="26.25" customHeight="1" outlineLevel="1" x14ac:dyDescent="0.25">
      <c r="B21" s="31">
        <v>46112</v>
      </c>
      <c r="C21" s="32" t="s">
        <v>165</v>
      </c>
      <c r="D21" s="32" t="s">
        <v>59</v>
      </c>
      <c r="E21" s="32" t="s">
        <v>166</v>
      </c>
      <c r="F21" s="33">
        <v>2942942</v>
      </c>
      <c r="G21" s="33">
        <v>235435</v>
      </c>
      <c r="H21" s="33">
        <f t="shared" si="0"/>
        <v>3178377</v>
      </c>
      <c r="I21" s="32" t="s">
        <v>39</v>
      </c>
      <c r="J21" s="32" t="s">
        <v>40</v>
      </c>
    </row>
    <row r="22" spans="2:10" ht="26.25" customHeight="1" outlineLevel="1" x14ac:dyDescent="0.25">
      <c r="B22" s="31">
        <v>46112</v>
      </c>
      <c r="C22" s="32" t="s">
        <v>167</v>
      </c>
      <c r="D22" s="32" t="s">
        <v>59</v>
      </c>
      <c r="E22" s="32" t="s">
        <v>168</v>
      </c>
      <c r="F22" s="33">
        <v>4104424</v>
      </c>
      <c r="G22" s="33">
        <v>328354</v>
      </c>
      <c r="H22" s="33">
        <f t="shared" si="0"/>
        <v>4432778</v>
      </c>
      <c r="I22" s="32" t="s">
        <v>39</v>
      </c>
      <c r="J22" s="32" t="s">
        <v>40</v>
      </c>
    </row>
    <row r="23" spans="2:10" ht="26.25" customHeight="1" outlineLevel="1" x14ac:dyDescent="0.25">
      <c r="B23" s="31">
        <v>46112</v>
      </c>
      <c r="C23" s="32" t="s">
        <v>169</v>
      </c>
      <c r="D23" s="32" t="s">
        <v>59</v>
      </c>
      <c r="E23" s="32" t="s">
        <v>170</v>
      </c>
      <c r="F23" s="33">
        <v>1548194</v>
      </c>
      <c r="G23" s="33">
        <v>123856</v>
      </c>
      <c r="H23" s="33">
        <f t="shared" si="0"/>
        <v>1672050</v>
      </c>
      <c r="I23" s="32" t="s">
        <v>39</v>
      </c>
      <c r="J23" s="32" t="s">
        <v>40</v>
      </c>
    </row>
    <row r="24" spans="2:10" ht="26.25" customHeight="1" outlineLevel="1" x14ac:dyDescent="0.25">
      <c r="B24" s="61">
        <v>46106</v>
      </c>
      <c r="C24" s="65" t="s">
        <v>231</v>
      </c>
      <c r="D24" s="62" t="s">
        <v>228</v>
      </c>
      <c r="E24" s="62" t="s">
        <v>229</v>
      </c>
      <c r="F24" s="63">
        <v>-66500</v>
      </c>
      <c r="G24" s="64">
        <v>-5320</v>
      </c>
      <c r="H24" s="33">
        <f t="shared" si="0"/>
        <v>-71820</v>
      </c>
      <c r="I24" s="32" t="s">
        <v>33</v>
      </c>
      <c r="J24" s="32" t="s">
        <v>34</v>
      </c>
    </row>
    <row r="25" spans="2:10" ht="15.75" x14ac:dyDescent="0.25">
      <c r="F25" s="35">
        <f>SUM(F4:F23)</f>
        <v>144491806</v>
      </c>
      <c r="G25" s="35">
        <f t="shared" ref="G25:H25" si="1">SUM(G4:G23)</f>
        <v>11559345</v>
      </c>
      <c r="H25" s="35">
        <f t="shared" si="1"/>
        <v>156051151</v>
      </c>
    </row>
    <row r="26" spans="2:10" x14ac:dyDescent="0.25">
      <c r="H26" s="33"/>
    </row>
    <row r="27" spans="2:10" x14ac:dyDescent="0.25">
      <c r="B27" s="34" t="s">
        <v>226</v>
      </c>
      <c r="H27" s="33"/>
    </row>
    <row r="28" spans="2:10" outlineLevel="1" x14ac:dyDescent="0.25">
      <c r="B28" s="31">
        <v>46112</v>
      </c>
      <c r="C28" s="32" t="s">
        <v>154</v>
      </c>
      <c r="D28" s="32" t="s">
        <v>155</v>
      </c>
      <c r="E28" s="32" t="s">
        <v>156</v>
      </c>
      <c r="F28" s="33">
        <v>-8654454</v>
      </c>
      <c r="G28" s="33">
        <v>-692356</v>
      </c>
      <c r="H28" s="33">
        <f t="shared" si="0"/>
        <v>-9346810</v>
      </c>
      <c r="I28" s="32" t="s">
        <v>33</v>
      </c>
      <c r="J28" s="32" t="s">
        <v>34</v>
      </c>
    </row>
    <row r="29" spans="2:10" outlineLevel="1" x14ac:dyDescent="0.25">
      <c r="B29" s="31">
        <v>46112</v>
      </c>
      <c r="C29" s="32" t="s">
        <v>157</v>
      </c>
      <c r="D29" s="32" t="s">
        <v>155</v>
      </c>
      <c r="E29" s="32" t="s">
        <v>158</v>
      </c>
      <c r="F29" s="33">
        <v>-2793545</v>
      </c>
      <c r="G29" s="33">
        <v>-223484</v>
      </c>
      <c r="H29" s="33">
        <f t="shared" si="0"/>
        <v>-3017029</v>
      </c>
      <c r="I29" s="32" t="s">
        <v>33</v>
      </c>
      <c r="J29" s="32" t="s">
        <v>34</v>
      </c>
    </row>
    <row r="30" spans="2:10" x14ac:dyDescent="0.25">
      <c r="F30" s="36">
        <f>SUM(F28:F29)</f>
        <v>-11447999</v>
      </c>
      <c r="G30" s="36">
        <f t="shared" ref="G30:H30" si="2">SUM(G28:G29)</f>
        <v>-915840</v>
      </c>
      <c r="H30" s="36">
        <f t="shared" si="2"/>
        <v>-12363839</v>
      </c>
    </row>
  </sheetData>
  <autoFilter ref="B3:J25"/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5"/>
  <sheetViews>
    <sheetView topLeftCell="A7" zoomScaleNormal="100" workbookViewId="0">
      <selection activeCell="D14" sqref="D14"/>
    </sheetView>
  </sheetViews>
  <sheetFormatPr defaultColWidth="9.140625" defaultRowHeight="15" outlineLevelRow="1" x14ac:dyDescent="0.25"/>
  <cols>
    <col min="1" max="1" width="1.42578125" customWidth="1"/>
    <col min="2" max="2" width="14.28515625" style="34" customWidth="1"/>
    <col min="3" max="4" width="11" customWidth="1"/>
    <col min="5" max="5" width="55.28515625" customWidth="1"/>
    <col min="6" max="6" width="16.7109375" style="36" customWidth="1"/>
    <col min="7" max="8" width="14.28515625" style="36" customWidth="1"/>
    <col min="9" max="9" width="42.5703125" customWidth="1"/>
    <col min="10" max="10" width="15.5703125" customWidth="1"/>
  </cols>
  <sheetData>
    <row r="1" spans="1:10" ht="26.25" customHeight="1" x14ac:dyDescent="0.3">
      <c r="A1" s="73" t="s">
        <v>38</v>
      </c>
      <c r="B1" s="73"/>
      <c r="C1" s="73"/>
      <c r="D1" s="73"/>
      <c r="E1" s="73"/>
      <c r="F1" s="73"/>
      <c r="G1" s="73"/>
      <c r="H1" s="73"/>
      <c r="I1" s="73"/>
    </row>
    <row r="2" spans="1:10" ht="26.25" customHeight="1" x14ac:dyDescent="0.25">
      <c r="A2" s="74" t="s">
        <v>99</v>
      </c>
      <c r="B2" s="74"/>
      <c r="C2" s="74"/>
      <c r="D2" s="74"/>
      <c r="E2" s="74"/>
      <c r="F2" s="74"/>
      <c r="G2" s="74"/>
      <c r="H2" s="74"/>
      <c r="I2" s="74"/>
    </row>
    <row r="3" spans="1:10" ht="26.25" customHeight="1" x14ac:dyDescent="0.25">
      <c r="B3" s="28" t="s">
        <v>26</v>
      </c>
      <c r="C3" s="29" t="s">
        <v>27</v>
      </c>
      <c r="D3" s="29" t="s">
        <v>28</v>
      </c>
      <c r="E3" s="29" t="s">
        <v>29</v>
      </c>
      <c r="F3" s="30" t="s">
        <v>30</v>
      </c>
      <c r="G3" s="30" t="s">
        <v>4</v>
      </c>
      <c r="H3" s="30" t="s">
        <v>100</v>
      </c>
      <c r="I3" s="29" t="s">
        <v>31</v>
      </c>
      <c r="J3" s="29" t="s">
        <v>32</v>
      </c>
    </row>
    <row r="4" spans="1:10" ht="26.25" customHeight="1" outlineLevel="1" x14ac:dyDescent="0.25">
      <c r="B4" s="31">
        <v>46059</v>
      </c>
      <c r="C4" s="32" t="s">
        <v>101</v>
      </c>
      <c r="D4" s="32" t="s">
        <v>59</v>
      </c>
      <c r="E4" s="32" t="s">
        <v>102</v>
      </c>
      <c r="F4" s="33">
        <v>13140883</v>
      </c>
      <c r="G4" s="33">
        <v>1051271</v>
      </c>
      <c r="H4" s="33">
        <f>F4+G4</f>
        <v>14192154</v>
      </c>
      <c r="I4" s="32" t="s">
        <v>33</v>
      </c>
      <c r="J4" s="32" t="s">
        <v>34</v>
      </c>
    </row>
    <row r="5" spans="1:10" ht="26.25" customHeight="1" outlineLevel="1" x14ac:dyDescent="0.25">
      <c r="B5" s="31">
        <v>46063</v>
      </c>
      <c r="C5" s="32" t="s">
        <v>103</v>
      </c>
      <c r="D5" s="32" t="s">
        <v>59</v>
      </c>
      <c r="E5" s="32" t="s">
        <v>104</v>
      </c>
      <c r="F5" s="33">
        <v>5312038</v>
      </c>
      <c r="G5" s="33">
        <v>424963</v>
      </c>
      <c r="H5" s="33">
        <f t="shared" ref="H5:H14" si="0">F5+G5</f>
        <v>5737001</v>
      </c>
      <c r="I5" s="32" t="s">
        <v>39</v>
      </c>
      <c r="J5" s="32" t="s">
        <v>40</v>
      </c>
    </row>
    <row r="6" spans="1:10" ht="26.25" customHeight="1" outlineLevel="1" x14ac:dyDescent="0.25">
      <c r="B6" s="31">
        <v>46063</v>
      </c>
      <c r="C6" s="32" t="s">
        <v>105</v>
      </c>
      <c r="D6" s="32" t="s">
        <v>59</v>
      </c>
      <c r="E6" s="32" t="s">
        <v>106</v>
      </c>
      <c r="F6" s="33">
        <v>7155042</v>
      </c>
      <c r="G6" s="33">
        <v>572403</v>
      </c>
      <c r="H6" s="33">
        <f t="shared" si="0"/>
        <v>7727445</v>
      </c>
      <c r="I6" s="32" t="s">
        <v>39</v>
      </c>
      <c r="J6" s="32" t="s">
        <v>40</v>
      </c>
    </row>
    <row r="7" spans="1:10" ht="26.25" customHeight="1" outlineLevel="1" x14ac:dyDescent="0.25">
      <c r="B7" s="31">
        <v>46065</v>
      </c>
      <c r="C7" s="32" t="s">
        <v>107</v>
      </c>
      <c r="D7" s="32" t="s">
        <v>59</v>
      </c>
      <c r="E7" s="32" t="s">
        <v>108</v>
      </c>
      <c r="F7" s="33">
        <v>16508864</v>
      </c>
      <c r="G7" s="33">
        <v>1320709</v>
      </c>
      <c r="H7" s="33">
        <f t="shared" si="0"/>
        <v>17829573</v>
      </c>
      <c r="I7" s="32" t="s">
        <v>33</v>
      </c>
      <c r="J7" s="32" t="s">
        <v>34</v>
      </c>
    </row>
    <row r="8" spans="1:10" ht="26.25" customHeight="1" outlineLevel="1" x14ac:dyDescent="0.25">
      <c r="B8" s="31">
        <v>46066</v>
      </c>
      <c r="C8" s="32" t="s">
        <v>109</v>
      </c>
      <c r="D8" s="32" t="s">
        <v>59</v>
      </c>
      <c r="E8" s="32" t="s">
        <v>110</v>
      </c>
      <c r="F8" s="33">
        <v>1880630</v>
      </c>
      <c r="G8" s="33">
        <v>150450</v>
      </c>
      <c r="H8" s="33">
        <f t="shared" si="0"/>
        <v>2031080</v>
      </c>
      <c r="I8" s="32" t="s">
        <v>39</v>
      </c>
      <c r="J8" s="32" t="s">
        <v>40</v>
      </c>
    </row>
    <row r="9" spans="1:10" ht="26.25" customHeight="1" outlineLevel="1" x14ac:dyDescent="0.25">
      <c r="B9" s="31">
        <v>46067</v>
      </c>
      <c r="C9" s="32" t="s">
        <v>111</v>
      </c>
      <c r="D9" s="32" t="s">
        <v>59</v>
      </c>
      <c r="E9" s="32" t="s">
        <v>112</v>
      </c>
      <c r="F9" s="33">
        <v>17679988</v>
      </c>
      <c r="G9" s="33">
        <v>1414399</v>
      </c>
      <c r="H9" s="33">
        <f t="shared" si="0"/>
        <v>19094387</v>
      </c>
      <c r="I9" s="32" t="s">
        <v>33</v>
      </c>
      <c r="J9" s="32" t="s">
        <v>34</v>
      </c>
    </row>
    <row r="10" spans="1:10" ht="26.25" customHeight="1" outlineLevel="1" x14ac:dyDescent="0.25">
      <c r="B10" s="31">
        <v>46067</v>
      </c>
      <c r="C10" s="32" t="s">
        <v>113</v>
      </c>
      <c r="D10" s="32" t="s">
        <v>59</v>
      </c>
      <c r="E10" s="32" t="s">
        <v>114</v>
      </c>
      <c r="F10" s="33">
        <v>1842350</v>
      </c>
      <c r="G10" s="33">
        <v>147388</v>
      </c>
      <c r="H10" s="33">
        <f t="shared" si="0"/>
        <v>1989738</v>
      </c>
      <c r="I10" s="32" t="s">
        <v>39</v>
      </c>
      <c r="J10" s="32" t="s">
        <v>40</v>
      </c>
    </row>
    <row r="11" spans="1:10" ht="26.25" customHeight="1" outlineLevel="1" x14ac:dyDescent="0.25">
      <c r="B11" s="31">
        <v>46077</v>
      </c>
      <c r="C11" s="32" t="s">
        <v>115</v>
      </c>
      <c r="D11" s="32" t="s">
        <v>59</v>
      </c>
      <c r="E11" s="32" t="s">
        <v>116</v>
      </c>
      <c r="F11" s="33">
        <v>29408494</v>
      </c>
      <c r="G11" s="33">
        <v>2352680</v>
      </c>
      <c r="H11" s="33">
        <f t="shared" si="0"/>
        <v>31761174</v>
      </c>
      <c r="I11" s="32" t="s">
        <v>33</v>
      </c>
      <c r="J11" s="32" t="s">
        <v>34</v>
      </c>
    </row>
    <row r="12" spans="1:10" ht="26.25" customHeight="1" outlineLevel="1" x14ac:dyDescent="0.25">
      <c r="B12" s="31">
        <v>46080</v>
      </c>
      <c r="C12" s="32" t="s">
        <v>117</v>
      </c>
      <c r="D12" s="32" t="s">
        <v>59</v>
      </c>
      <c r="E12" s="32" t="s">
        <v>118</v>
      </c>
      <c r="F12" s="33">
        <v>7993027</v>
      </c>
      <c r="G12" s="33">
        <v>639442</v>
      </c>
      <c r="H12" s="33">
        <f t="shared" si="0"/>
        <v>8632469</v>
      </c>
      <c r="I12" s="32" t="s">
        <v>33</v>
      </c>
      <c r="J12" s="32" t="s">
        <v>34</v>
      </c>
    </row>
    <row r="13" spans="1:10" ht="26.25" customHeight="1" outlineLevel="1" x14ac:dyDescent="0.25">
      <c r="B13" s="31">
        <v>46081</v>
      </c>
      <c r="C13" s="32" t="s">
        <v>119</v>
      </c>
      <c r="D13" s="32" t="s">
        <v>59</v>
      </c>
      <c r="E13" s="32" t="s">
        <v>120</v>
      </c>
      <c r="F13" s="33">
        <v>12236964</v>
      </c>
      <c r="G13" s="33">
        <v>978957</v>
      </c>
      <c r="H13" s="33">
        <f t="shared" si="0"/>
        <v>13215921</v>
      </c>
      <c r="I13" s="32" t="s">
        <v>39</v>
      </c>
      <c r="J13" s="32" t="s">
        <v>40</v>
      </c>
    </row>
    <row r="14" spans="1:10" ht="24.75" customHeight="1" x14ac:dyDescent="0.25">
      <c r="B14" s="31">
        <v>46080</v>
      </c>
      <c r="C14" s="32" t="s">
        <v>121</v>
      </c>
      <c r="D14" s="32" t="s">
        <v>59</v>
      </c>
      <c r="E14" s="32" t="s">
        <v>122</v>
      </c>
      <c r="F14" s="33">
        <v>32027507</v>
      </c>
      <c r="G14" s="33">
        <v>2562201</v>
      </c>
      <c r="H14" s="33">
        <f t="shared" si="0"/>
        <v>34589708</v>
      </c>
      <c r="I14" s="32" t="s">
        <v>33</v>
      </c>
      <c r="J14" s="32" t="s">
        <v>34</v>
      </c>
    </row>
    <row r="15" spans="1:10" x14ac:dyDescent="0.25">
      <c r="F15" s="55">
        <f>SUM(F4:F14)</f>
        <v>145185787</v>
      </c>
      <c r="G15" s="55">
        <f t="shared" ref="G15:H15" si="1">SUM(G4:G14)</f>
        <v>11614863</v>
      </c>
      <c r="H15" s="55">
        <f t="shared" si="1"/>
        <v>156800650</v>
      </c>
    </row>
  </sheetData>
  <autoFilter ref="A3:J15"/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5"/>
  <sheetViews>
    <sheetView topLeftCell="A16" zoomScaleNormal="100" workbookViewId="0">
      <selection activeCell="G24" sqref="G24:H24"/>
    </sheetView>
  </sheetViews>
  <sheetFormatPr defaultColWidth="9.140625" defaultRowHeight="15" outlineLevelRow="1" x14ac:dyDescent="0.25"/>
  <cols>
    <col min="1" max="1" width="1.42578125" customWidth="1"/>
    <col min="2" max="2" width="14.28515625" style="34" customWidth="1"/>
    <col min="3" max="4" width="14.28515625" customWidth="1"/>
    <col min="5" max="5" width="35.7109375" customWidth="1"/>
    <col min="6" max="6" width="18.140625" style="36" customWidth="1"/>
    <col min="7" max="7" width="15.140625" style="36" customWidth="1"/>
    <col min="8" max="8" width="15.28515625" style="36" customWidth="1"/>
    <col min="9" max="9" width="42.42578125" customWidth="1"/>
    <col min="10" max="10" width="21.42578125" customWidth="1"/>
  </cols>
  <sheetData>
    <row r="1" spans="1:10" ht="33" customHeight="1" x14ac:dyDescent="0.3">
      <c r="A1" s="73" t="s">
        <v>38</v>
      </c>
      <c r="B1" s="73"/>
      <c r="C1" s="73"/>
      <c r="D1" s="73"/>
      <c r="E1" s="73"/>
      <c r="F1" s="73"/>
      <c r="G1" s="73"/>
      <c r="H1" s="73"/>
      <c r="I1" s="73"/>
    </row>
    <row r="2" spans="1:10" ht="33" customHeight="1" x14ac:dyDescent="0.25">
      <c r="A2" s="74" t="s">
        <v>56</v>
      </c>
      <c r="B2" s="74"/>
      <c r="C2" s="74"/>
      <c r="D2" s="74"/>
      <c r="E2" s="74"/>
      <c r="F2" s="74"/>
      <c r="G2" s="74"/>
      <c r="H2" s="74"/>
      <c r="I2" s="74"/>
    </row>
    <row r="3" spans="1:10" ht="27" customHeight="1" x14ac:dyDescent="0.25">
      <c r="B3" s="28" t="s">
        <v>26</v>
      </c>
      <c r="C3" s="29" t="s">
        <v>27</v>
      </c>
      <c r="D3" s="29" t="s">
        <v>28</v>
      </c>
      <c r="E3" s="29" t="s">
        <v>29</v>
      </c>
      <c r="F3" s="30" t="s">
        <v>30</v>
      </c>
      <c r="G3" s="30" t="s">
        <v>4</v>
      </c>
      <c r="H3" s="30" t="s">
        <v>57</v>
      </c>
      <c r="I3" s="29" t="s">
        <v>31</v>
      </c>
      <c r="J3" s="29" t="s">
        <v>32</v>
      </c>
    </row>
    <row r="4" spans="1:10" ht="20.25" customHeight="1" outlineLevel="1" x14ac:dyDescent="0.25">
      <c r="B4" s="31">
        <v>46027</v>
      </c>
      <c r="C4" s="32" t="s">
        <v>58</v>
      </c>
      <c r="D4" s="32" t="s">
        <v>59</v>
      </c>
      <c r="E4" s="32" t="s">
        <v>60</v>
      </c>
      <c r="F4" s="33">
        <v>15084785</v>
      </c>
      <c r="G4" s="33">
        <v>1206783</v>
      </c>
      <c r="H4" s="33">
        <f>F4+G4</f>
        <v>16291568</v>
      </c>
      <c r="I4" s="32" t="s">
        <v>33</v>
      </c>
      <c r="J4" s="32" t="s">
        <v>34</v>
      </c>
    </row>
    <row r="5" spans="1:10" ht="20.25" customHeight="1" outlineLevel="1" x14ac:dyDescent="0.25">
      <c r="B5" s="31">
        <v>46030</v>
      </c>
      <c r="C5" s="32" t="s">
        <v>61</v>
      </c>
      <c r="D5" s="32" t="s">
        <v>59</v>
      </c>
      <c r="E5" s="32" t="s">
        <v>62</v>
      </c>
      <c r="F5" s="33">
        <v>10404260</v>
      </c>
      <c r="G5" s="33">
        <v>832341</v>
      </c>
      <c r="H5" s="33">
        <f t="shared" ref="H5:H24" si="0">F5+G5</f>
        <v>11236601</v>
      </c>
      <c r="I5" s="32" t="s">
        <v>33</v>
      </c>
      <c r="J5" s="32" t="s">
        <v>34</v>
      </c>
    </row>
    <row r="6" spans="1:10" ht="20.25" customHeight="1" outlineLevel="1" x14ac:dyDescent="0.25">
      <c r="B6" s="31">
        <v>46034</v>
      </c>
      <c r="C6" s="32" t="s">
        <v>63</v>
      </c>
      <c r="D6" s="32" t="s">
        <v>59</v>
      </c>
      <c r="E6" s="32" t="s">
        <v>64</v>
      </c>
      <c r="F6" s="33">
        <v>4776010</v>
      </c>
      <c r="G6" s="33">
        <v>382081</v>
      </c>
      <c r="H6" s="33">
        <f t="shared" si="0"/>
        <v>5158091</v>
      </c>
      <c r="I6" s="32" t="s">
        <v>39</v>
      </c>
      <c r="J6" s="32" t="s">
        <v>40</v>
      </c>
    </row>
    <row r="7" spans="1:10" ht="20.25" customHeight="1" outlineLevel="1" x14ac:dyDescent="0.25">
      <c r="B7" s="31">
        <v>46034</v>
      </c>
      <c r="C7" s="32" t="s">
        <v>65</v>
      </c>
      <c r="D7" s="32" t="s">
        <v>59</v>
      </c>
      <c r="E7" s="32" t="s">
        <v>66</v>
      </c>
      <c r="F7" s="33">
        <v>3975116</v>
      </c>
      <c r="G7" s="33">
        <v>318009</v>
      </c>
      <c r="H7" s="33">
        <f t="shared" si="0"/>
        <v>4293125</v>
      </c>
      <c r="I7" s="32" t="s">
        <v>39</v>
      </c>
      <c r="J7" s="32" t="s">
        <v>40</v>
      </c>
    </row>
    <row r="8" spans="1:10" ht="20.25" customHeight="1" outlineLevel="1" x14ac:dyDescent="0.25">
      <c r="B8" s="31">
        <v>46034</v>
      </c>
      <c r="C8" s="32" t="s">
        <v>67</v>
      </c>
      <c r="D8" s="32" t="s">
        <v>59</v>
      </c>
      <c r="E8" s="32" t="s">
        <v>68</v>
      </c>
      <c r="F8" s="33">
        <v>5277318</v>
      </c>
      <c r="G8" s="33">
        <v>422185</v>
      </c>
      <c r="H8" s="33">
        <f t="shared" si="0"/>
        <v>5699503</v>
      </c>
      <c r="I8" s="32" t="s">
        <v>39</v>
      </c>
      <c r="J8" s="32" t="s">
        <v>40</v>
      </c>
    </row>
    <row r="9" spans="1:10" ht="20.25" customHeight="1" outlineLevel="1" x14ac:dyDescent="0.25">
      <c r="B9" s="31">
        <v>46035</v>
      </c>
      <c r="C9" s="32" t="s">
        <v>69</v>
      </c>
      <c r="D9" s="32" t="s">
        <v>59</v>
      </c>
      <c r="E9" s="32" t="s">
        <v>70</v>
      </c>
      <c r="F9" s="33">
        <v>16533065</v>
      </c>
      <c r="G9" s="33">
        <v>1322645</v>
      </c>
      <c r="H9" s="33">
        <f t="shared" si="0"/>
        <v>17855710</v>
      </c>
      <c r="I9" s="32" t="s">
        <v>33</v>
      </c>
      <c r="J9" s="32" t="s">
        <v>34</v>
      </c>
    </row>
    <row r="10" spans="1:10" ht="20.25" customHeight="1" outlineLevel="1" x14ac:dyDescent="0.25">
      <c r="B10" s="31">
        <v>46035</v>
      </c>
      <c r="C10" s="32" t="s">
        <v>71</v>
      </c>
      <c r="D10" s="32" t="s">
        <v>59</v>
      </c>
      <c r="E10" s="32" t="s">
        <v>72</v>
      </c>
      <c r="F10" s="33">
        <v>1689502</v>
      </c>
      <c r="G10" s="33">
        <v>135160</v>
      </c>
      <c r="H10" s="33">
        <f t="shared" si="0"/>
        <v>1824662</v>
      </c>
      <c r="I10" s="32" t="s">
        <v>39</v>
      </c>
      <c r="J10" s="32" t="s">
        <v>40</v>
      </c>
    </row>
    <row r="11" spans="1:10" ht="20.25" customHeight="1" outlineLevel="1" x14ac:dyDescent="0.25">
      <c r="B11" s="31">
        <v>46037</v>
      </c>
      <c r="C11" s="32" t="s">
        <v>73</v>
      </c>
      <c r="D11" s="32" t="s">
        <v>59</v>
      </c>
      <c r="E11" s="32" t="s">
        <v>74</v>
      </c>
      <c r="F11" s="33">
        <v>10203756</v>
      </c>
      <c r="G11" s="33">
        <v>816300</v>
      </c>
      <c r="H11" s="33">
        <f t="shared" si="0"/>
        <v>11020056</v>
      </c>
      <c r="I11" s="32" t="s">
        <v>33</v>
      </c>
      <c r="J11" s="32" t="s">
        <v>34</v>
      </c>
    </row>
    <row r="12" spans="1:10" ht="20.25" customHeight="1" outlineLevel="1" x14ac:dyDescent="0.25">
      <c r="B12" s="31">
        <v>46041</v>
      </c>
      <c r="C12" s="32" t="s">
        <v>75</v>
      </c>
      <c r="D12" s="32" t="s">
        <v>59</v>
      </c>
      <c r="E12" s="32" t="s">
        <v>76</v>
      </c>
      <c r="F12" s="33">
        <v>13308671</v>
      </c>
      <c r="G12" s="33">
        <v>1064694</v>
      </c>
      <c r="H12" s="33">
        <f t="shared" si="0"/>
        <v>14373365</v>
      </c>
      <c r="I12" s="32" t="s">
        <v>33</v>
      </c>
      <c r="J12" s="32" t="s">
        <v>34</v>
      </c>
    </row>
    <row r="13" spans="1:10" ht="20.25" customHeight="1" outlineLevel="1" x14ac:dyDescent="0.25">
      <c r="B13" s="31">
        <v>46041</v>
      </c>
      <c r="C13" s="32" t="s">
        <v>77</v>
      </c>
      <c r="D13" s="32" t="s">
        <v>59</v>
      </c>
      <c r="E13" s="32" t="s">
        <v>78</v>
      </c>
      <c r="F13" s="33">
        <v>7035033</v>
      </c>
      <c r="G13" s="33">
        <v>562803</v>
      </c>
      <c r="H13" s="33">
        <f t="shared" si="0"/>
        <v>7597836</v>
      </c>
      <c r="I13" s="32" t="s">
        <v>39</v>
      </c>
      <c r="J13" s="32" t="s">
        <v>40</v>
      </c>
    </row>
    <row r="14" spans="1:10" ht="20.25" customHeight="1" outlineLevel="1" x14ac:dyDescent="0.25">
      <c r="B14" s="31">
        <v>46041</v>
      </c>
      <c r="C14" s="32" t="s">
        <v>79</v>
      </c>
      <c r="D14" s="32" t="s">
        <v>59</v>
      </c>
      <c r="E14" s="32" t="s">
        <v>80</v>
      </c>
      <c r="F14" s="33">
        <v>3266566</v>
      </c>
      <c r="G14" s="33">
        <v>261325</v>
      </c>
      <c r="H14" s="33">
        <f t="shared" si="0"/>
        <v>3527891</v>
      </c>
      <c r="I14" s="32" t="s">
        <v>39</v>
      </c>
      <c r="J14" s="32" t="s">
        <v>40</v>
      </c>
    </row>
    <row r="15" spans="1:10" ht="20.25" customHeight="1" outlineLevel="1" x14ac:dyDescent="0.25">
      <c r="B15" s="31">
        <v>46044</v>
      </c>
      <c r="C15" s="32" t="s">
        <v>81</v>
      </c>
      <c r="D15" s="32" t="s">
        <v>59</v>
      </c>
      <c r="E15" s="32" t="s">
        <v>82</v>
      </c>
      <c r="F15" s="33">
        <v>8333373</v>
      </c>
      <c r="G15" s="33">
        <v>666670</v>
      </c>
      <c r="H15" s="33">
        <f t="shared" si="0"/>
        <v>9000043</v>
      </c>
      <c r="I15" s="32" t="s">
        <v>33</v>
      </c>
      <c r="J15" s="32" t="s">
        <v>34</v>
      </c>
    </row>
    <row r="16" spans="1:10" ht="20.25" customHeight="1" outlineLevel="1" x14ac:dyDescent="0.25">
      <c r="B16" s="31">
        <v>46045</v>
      </c>
      <c r="C16" s="32" t="s">
        <v>83</v>
      </c>
      <c r="D16" s="32" t="s">
        <v>59</v>
      </c>
      <c r="E16" s="32" t="s">
        <v>84</v>
      </c>
      <c r="F16" s="33">
        <v>5598940</v>
      </c>
      <c r="G16" s="33">
        <v>447915</v>
      </c>
      <c r="H16" s="33">
        <f t="shared" si="0"/>
        <v>6046855</v>
      </c>
      <c r="I16" s="32" t="s">
        <v>39</v>
      </c>
      <c r="J16" s="32" t="s">
        <v>40</v>
      </c>
    </row>
    <row r="17" spans="2:10" ht="20.25" customHeight="1" outlineLevel="1" x14ac:dyDescent="0.25">
      <c r="B17" s="31">
        <v>46046</v>
      </c>
      <c r="C17" s="32" t="s">
        <v>85</v>
      </c>
      <c r="D17" s="32" t="s">
        <v>59</v>
      </c>
      <c r="E17" s="32" t="s">
        <v>86</v>
      </c>
      <c r="F17" s="33">
        <v>15647719</v>
      </c>
      <c r="G17" s="33">
        <v>1251818</v>
      </c>
      <c r="H17" s="33">
        <f t="shared" si="0"/>
        <v>16899537</v>
      </c>
      <c r="I17" s="32" t="s">
        <v>33</v>
      </c>
      <c r="J17" s="32" t="s">
        <v>34</v>
      </c>
    </row>
    <row r="18" spans="2:10" ht="20.25" customHeight="1" outlineLevel="1" x14ac:dyDescent="0.25">
      <c r="B18" s="31">
        <v>46049</v>
      </c>
      <c r="C18" s="32" t="s">
        <v>87</v>
      </c>
      <c r="D18" s="32" t="s">
        <v>59</v>
      </c>
      <c r="E18" s="32" t="s">
        <v>88</v>
      </c>
      <c r="F18" s="33">
        <v>1298384</v>
      </c>
      <c r="G18" s="33">
        <v>103871</v>
      </c>
      <c r="H18" s="33">
        <f t="shared" si="0"/>
        <v>1402255</v>
      </c>
      <c r="I18" s="32" t="s">
        <v>39</v>
      </c>
      <c r="J18" s="32" t="s">
        <v>40</v>
      </c>
    </row>
    <row r="19" spans="2:10" ht="20.25" customHeight="1" outlineLevel="1" x14ac:dyDescent="0.25">
      <c r="B19" s="31">
        <v>46051</v>
      </c>
      <c r="C19" s="32" t="s">
        <v>89</v>
      </c>
      <c r="D19" s="32" t="s">
        <v>59</v>
      </c>
      <c r="E19" s="32" t="s">
        <v>90</v>
      </c>
      <c r="F19" s="33">
        <v>9291233</v>
      </c>
      <c r="G19" s="33">
        <v>743299</v>
      </c>
      <c r="H19" s="33">
        <f t="shared" si="0"/>
        <v>10034532</v>
      </c>
      <c r="I19" s="32" t="s">
        <v>33</v>
      </c>
      <c r="J19" s="32" t="s">
        <v>34</v>
      </c>
    </row>
    <row r="20" spans="2:10" ht="20.25" customHeight="1" outlineLevel="1" x14ac:dyDescent="0.25">
      <c r="B20" s="31">
        <v>46052</v>
      </c>
      <c r="C20" s="32" t="s">
        <v>91</v>
      </c>
      <c r="D20" s="32" t="s">
        <v>59</v>
      </c>
      <c r="E20" s="32" t="s">
        <v>92</v>
      </c>
      <c r="F20" s="33">
        <v>1778056</v>
      </c>
      <c r="G20" s="33">
        <v>142244</v>
      </c>
      <c r="H20" s="33">
        <f t="shared" si="0"/>
        <v>1920300</v>
      </c>
      <c r="I20" s="32" t="s">
        <v>39</v>
      </c>
      <c r="J20" s="32" t="s">
        <v>40</v>
      </c>
    </row>
    <row r="21" spans="2:10" ht="20.25" customHeight="1" outlineLevel="1" x14ac:dyDescent="0.25">
      <c r="B21" s="31">
        <v>46053</v>
      </c>
      <c r="C21" s="32" t="s">
        <v>93</v>
      </c>
      <c r="D21" s="32" t="s">
        <v>59</v>
      </c>
      <c r="E21" s="32" t="s">
        <v>94</v>
      </c>
      <c r="F21" s="33">
        <v>3621960</v>
      </c>
      <c r="G21" s="33">
        <v>289757</v>
      </c>
      <c r="H21" s="33">
        <f t="shared" si="0"/>
        <v>3911717</v>
      </c>
      <c r="I21" s="32" t="s">
        <v>39</v>
      </c>
      <c r="J21" s="32" t="s">
        <v>40</v>
      </c>
    </row>
    <row r="22" spans="2:10" ht="20.25" customHeight="1" outlineLevel="1" x14ac:dyDescent="0.25">
      <c r="B22" s="31">
        <v>46053</v>
      </c>
      <c r="C22" s="32" t="s">
        <v>95</v>
      </c>
      <c r="D22" s="32" t="s">
        <v>59</v>
      </c>
      <c r="E22" s="32" t="s">
        <v>96</v>
      </c>
      <c r="F22" s="33">
        <v>2918068</v>
      </c>
      <c r="G22" s="33">
        <v>233445</v>
      </c>
      <c r="H22" s="33">
        <f t="shared" si="0"/>
        <v>3151513</v>
      </c>
      <c r="I22" s="32" t="s">
        <v>39</v>
      </c>
      <c r="J22" s="32" t="s">
        <v>40</v>
      </c>
    </row>
    <row r="23" spans="2:10" ht="20.25" customHeight="1" x14ac:dyDescent="0.25">
      <c r="B23" s="31">
        <v>46053</v>
      </c>
      <c r="C23" s="32" t="s">
        <v>97</v>
      </c>
      <c r="D23" s="32" t="s">
        <v>59</v>
      </c>
      <c r="E23" s="32" t="s">
        <v>98</v>
      </c>
      <c r="F23" s="33">
        <v>20667119</v>
      </c>
      <c r="G23" s="51">
        <v>1653370</v>
      </c>
      <c r="H23" s="33">
        <f t="shared" si="0"/>
        <v>22320489</v>
      </c>
      <c r="I23" s="32" t="s">
        <v>33</v>
      </c>
      <c r="J23" s="32" t="s">
        <v>34</v>
      </c>
    </row>
    <row r="24" spans="2:10" ht="20.25" customHeight="1" x14ac:dyDescent="0.25">
      <c r="B24" s="61">
        <v>46037</v>
      </c>
      <c r="C24" s="65" t="s">
        <v>227</v>
      </c>
      <c r="D24" s="62" t="s">
        <v>228</v>
      </c>
      <c r="E24" s="62" t="s">
        <v>229</v>
      </c>
      <c r="F24" s="63">
        <v>-66500</v>
      </c>
      <c r="G24" s="64">
        <v>-5320</v>
      </c>
      <c r="H24" s="33">
        <f t="shared" si="0"/>
        <v>-71820</v>
      </c>
      <c r="I24" s="32" t="s">
        <v>33</v>
      </c>
      <c r="J24" s="32" t="s">
        <v>34</v>
      </c>
    </row>
    <row r="25" spans="2:10" ht="20.25" customHeight="1" x14ac:dyDescent="0.25">
      <c r="F25" s="35">
        <f>SUM(F4:F23)</f>
        <v>160708934</v>
      </c>
      <c r="G25" s="35">
        <f>SUM(G4:G23)</f>
        <v>12856715</v>
      </c>
      <c r="H25" s="35">
        <f t="shared" ref="H25" si="1">SUM(H4:H23)</f>
        <v>173565649</v>
      </c>
    </row>
  </sheetData>
  <autoFilter ref="A3:J25"/>
  <mergeCells count="2">
    <mergeCell ref="A1:I1"/>
    <mergeCell ref="A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</vt:lpstr>
      <vt:lpstr>T4</vt:lpstr>
      <vt:lpstr>T3</vt:lpstr>
      <vt:lpstr>T2</vt:lpstr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2025-02-22T04:05:16Z</dcterms:created>
  <dcterms:modified xsi:type="dcterms:W3CDTF">2026-05-28T10:13:53Z</dcterms:modified>
</cp:coreProperties>
</file>